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Informes" sheetId="1" r:id="rId1"/>
  </sheets>
  <calcPr fullCalcOnLoad="1"/>
</workbook>
</file>

<file path=xl/sharedStrings.xml><?xml version="1.0" encoding="utf-8"?>
<sst xmlns="http://schemas.openxmlformats.org/spreadsheetml/2006/main" count="2598" uniqueCount="2598">
  <si>
    <t>Relación de Informes de Servicios de Control - Contraloría General de la República del Perú</t>
  </si>
  <si>
    <t/>
  </si>
  <si>
    <t>Página: 1</t>
  </si>
  <si>
    <t>N°</t>
  </si>
  <si>
    <t>REGIÓN</t>
  </si>
  <si>
    <t>MODALIDAD DE SERVICIO</t>
  </si>
  <si>
    <t>NÚMERO DE INFORME</t>
  </si>
  <si>
    <t>ENTIDAD</t>
  </si>
  <si>
    <t>TÍTULO DEL INFORME</t>
  </si>
  <si>
    <t>EVENTO</t>
  </si>
  <si>
    <t>OPERATIVO</t>
  </si>
  <si>
    <t>N° DE PERSONAS CON PRESUNTA RESPONSABILIDAD</t>
  </si>
  <si>
    <t>TIPO DE RESPONSABILIDAD</t>
  </si>
  <si>
    <t>FECHA DE EMISIÓN</t>
  </si>
  <si>
    <t>FECHA DE CONCLUSIÓN</t>
  </si>
  <si>
    <t>FECHA DE PUBLICACIÓN</t>
  </si>
  <si>
    <t>FICHA RESUMEN</t>
  </si>
  <si>
    <t>INFORME</t>
  </si>
  <si>
    <t>PUNO</t>
  </si>
  <si>
    <t>CONTROL CONCURRENTE</t>
  </si>
  <si>
    <t>013-2025-OCI/9022-SCC</t>
  </si>
  <si>
    <t>MUNICIPALIDAD PROVINCIAL DE EL COLLAO</t>
  </si>
  <si>
    <t>Contratación y Ejecución del Servicio de Mantenimiento Rutinario del Camino Vecinal Tramo: EMP. PE - 38A (Cala Utahui) Jachoco Huaraco - Villa López (KM 8+19)</t>
  </si>
  <si>
    <t xml:space="preserve">No se asocia a ningún evento                                                                                                                                                                                                                                                                                                                                                                                    </t>
  </si>
  <si>
    <t xml:space="preserve">Sin operativo asociado                                                                                                                                                                                                                                                                                                                                                                                                                                                                                              </t>
  </si>
  <si>
    <t xml:space="preserve">    </t>
  </si>
  <si>
    <t>APURIMAC</t>
  </si>
  <si>
    <t>ACCION OFICIO POSTERIOR</t>
  </si>
  <si>
    <t>019-2025-2-0349</t>
  </si>
  <si>
    <t>MUNICIPALIDAD DISTRITAL DE SANTA MARIA DE CHICMO</t>
  </si>
  <si>
    <t>Adquisición de repuestos y accesorios para volquete de la Municipalidad distrital de Santa María de Chicmo</t>
  </si>
  <si>
    <t>LIMA</t>
  </si>
  <si>
    <t>SERVICIO DE CONTROL ESPECÍFICO A HECHOS CON PRESUNTA IRREGULARIDAD</t>
  </si>
  <si>
    <t>009-2022-2-4060</t>
  </si>
  <si>
    <t>INSTITUTO NACIONAL MATERNO PERINATAL</t>
  </si>
  <si>
    <t>A la adquisición y otorgamiento de soporte alimentario para los trabajadores del INMP</t>
  </si>
  <si>
    <t xml:space="preserve">  PENAL </t>
  </si>
  <si>
    <t>CUSCO</t>
  </si>
  <si>
    <t>009-2025-OCI/6347-SCC</t>
  </si>
  <si>
    <t>MUNICIPALIDAD DISTRITAL DE MEGANTONI</t>
  </si>
  <si>
    <t>MEJORAMIENTO DEL SERVICIO DE EDUCACIÓN INICIAL A TRAVÉS DE LA IMPLEMENTACIÓN DE MATERIALES DIDÁCTICOS Y LÚDICOS DEL DISTRITO DE MEGANTONI - PROVINCIA DE LA CONVENCIÓN - DEPARTAMENTO DE CUSCO</t>
  </si>
  <si>
    <t xml:space="preserve">LEY N° 31358 - LEY QUE ESTABLECE MEDIDAS PARA LA EXPANSIÓN DEL CONTROL CONCURRENTE                                                                                                                                                                                                                                                                                                                              </t>
  </si>
  <si>
    <t>VISITA DE CONTROL</t>
  </si>
  <si>
    <t>010-2025-OCI/9022-SVC</t>
  </si>
  <si>
    <t>Procedimiento de Selección: "Contratación del Servicio de Mantenimiento Rutinario de Camino Vecinal Tramo: Laqui (km 4+720) - Sullcacatura II - Choquetanca - Ccorpa Flores - EMP.PU - 1152"</t>
  </si>
  <si>
    <t>PASCO</t>
  </si>
  <si>
    <t>004-2025-2-0738</t>
  </si>
  <si>
    <t>UNIDAD DE GESTION EDUCATIVA LOCAL PASCO - UGEL PASCO</t>
  </si>
  <si>
    <t>PROCESO DE ALTA Y BAJA DE BIENES MUEBLES PATRIMONIALES EN LA INSTITUCIÓN EDUCATIVA JEC "AUGUSTO SALAZAR BONDY" - NINACACA - PASCO</t>
  </si>
  <si>
    <t>005-2025-2-3601</t>
  </si>
  <si>
    <t>INTENDENCIA NACIONAL DE BOMBEROS DEL PERÚ O INBP</t>
  </si>
  <si>
    <t xml:space="preserve">ENTREGA DE BOLETAS DE PAGO A LOS TRABAJADORES DE LA INTENDENCIA NACIONAL  DE BOMBEROS DEL PERÚ</t>
  </si>
  <si>
    <t>UCAYALI</t>
  </si>
  <si>
    <t>AUDITORIA FINANCIERA</t>
  </si>
  <si>
    <t>004-2024-3-0557</t>
  </si>
  <si>
    <t>MUNICIPALIDAD PROVINCIAL DE ATALAYA</t>
  </si>
  <si>
    <t>INFORME DE AUDITORÍA A LOS ESTADOS FINANCIEROS EJERCICIO 2022</t>
  </si>
  <si>
    <t>AREQUIPA</t>
  </si>
  <si>
    <t>008-2025-OCI/5334-SCC</t>
  </si>
  <si>
    <t>GOBIERNO REGIONAL AREQUIPA</t>
  </si>
  <si>
    <t>Ejecución de la obra: Mejoramiento del servicio educativo en la Institución Educativa n.° 40472 Carlos M. Febres</t>
  </si>
  <si>
    <t>ORIENTACIÓN DE OFICIO</t>
  </si>
  <si>
    <t>009-2025-OCI/1313-SOO</t>
  </si>
  <si>
    <t>MUNICIPALIDAD DISTRITAL DE SOCABAYA</t>
  </si>
  <si>
    <t>Registro y publicación de información en el Sistema Electrónico de Contrataciones del Estado (Seace) y en el Portal de Transparencia Estándar de la Entidad.</t>
  </si>
  <si>
    <t>TUMBES</t>
  </si>
  <si>
    <t>014-2025-OCI/5353-SCC</t>
  </si>
  <si>
    <t>GOBIERNO REGIONAL TUMBES</t>
  </si>
  <si>
    <t>MEJORAMIENTO DEL SERVICIO EDUCATIVO DEL NIVEL INICIAL Y PRIMARIA DE LA I.E N° 030 - BALDOMERO PUELL FRANCO - EN EL DISTRITO DE TUMBES - PROVINCIA DE TUMBES - DEPARTAMENTO DE TUMBES</t>
  </si>
  <si>
    <t>LAMBAYEQUE</t>
  </si>
  <si>
    <t>016-2025-OCI/0633-SOO</t>
  </si>
  <si>
    <t>GOB.REG. LAMB - HOSPITAL BELEN LAMB.</t>
  </si>
  <si>
    <t>Verificación de la inmovilización del suero fisiológico 0</t>
  </si>
  <si>
    <t>006-2025-2-0216</t>
  </si>
  <si>
    <t>UNIVERSIDAD NACIONAL DE UCAYALI</t>
  </si>
  <si>
    <t>LA UNIDAD DE ABASTECIMIENTO RESOLVIÓ SOLICITUD DE AMPLIACIÓN DE PLAZO SIN TENER COMPETENCIA DELEGADA POR EL TITULAR DE LA ENTIDAD</t>
  </si>
  <si>
    <t>3744-2025-CG/MPROY-SCC</t>
  </si>
  <si>
    <t>AUTORIDAD NACIONAL DE INFRAESTRUCTURA</t>
  </si>
  <si>
    <t>Implementación de las 74 Instituciones Educativas que conforman la Cartera de Educación del Programa ARCC que se ejecutan en el marco del Contrato Estado a Estado - Paquete 10 - Rehabilitación del Local Escolar N° 14641 con Código Local 430689</t>
  </si>
  <si>
    <t>P. C. DEL CALLAO</t>
  </si>
  <si>
    <t>006-2025-OCI/0068-SCC</t>
  </si>
  <si>
    <t>INSTITUTO DEL MAR DEL PERÚ</t>
  </si>
  <si>
    <t xml:space="preserve">ELABORACIÓN DEL EXPEDIENTE TÉCNICO DEL PROYECTO: "MEJORAMIENTO DE LOS SERVICIOS DEL CENTRO DE INVESTIGACIÓN CIENTÍFICA DEL IMARPE UBICADO EN LA AVENIDA ARGENTINA DEL DISTRITO DE CALLAO - CALLAO - CALLAO - CUI N° 2525078" HITO DE CONTROL N° 2 - EJECUCIÓN DEL ENTREGABLE 3
</t>
  </si>
  <si>
    <t>009-2025-OCI/0002-SVC</t>
  </si>
  <si>
    <t xml:space="preserve">BANCO CENTRAL DE RESERVA DEL PERÚ </t>
  </si>
  <si>
    <t>INVENTARIO FÍSICO DE BIENES MUEBLES DEL BANCO CENTRAL DE RESERVA DEL PERU AL 31 DE DICIEMBRE DE 2024</t>
  </si>
  <si>
    <t>011-2025-2-0663</t>
  </si>
  <si>
    <t>GOBIERNO REGIONAL AREQUIPA - HOSPITAL GOYENECHE</t>
  </si>
  <si>
    <t>Otorgamiento de extensión del ejercicio de la carrera médica en el Hospital III Goyeneche</t>
  </si>
  <si>
    <t>3686-2025-CG/GRPA-AOP</t>
  </si>
  <si>
    <t>MUNICIPALIDAD DISTRITAL DE VILLA RICA</t>
  </si>
  <si>
    <t>FUNCIONARIO INHABILITADO PARA EL EJERCICIO DE LA FUNCIÓN PÚBLICA</t>
  </si>
  <si>
    <t>029-2025-OCI/0191-SOO</t>
  </si>
  <si>
    <t>MINISTERIO DE SALUD</t>
  </si>
  <si>
    <t>A la implementación de ensayos físico-químicos de control de calidad en lotes de suero fisiológico al 0.9% (solución para perfusión)</t>
  </si>
  <si>
    <t>005-2025-OCI/0257-SCC</t>
  </si>
  <si>
    <t>CORPORACION PERUANA DE AEROPUERTOS Y AVIACION COMERCIAL SOCIEDAD ANONIMA - CORPAC S.A.</t>
  </si>
  <si>
    <t>Ejecución de la Obra: Mantenimiento de los pavimentos con utilización de mezcla asfáltica en caliente de la pista de aterrizaje del Aeropuerto de Jaén.</t>
  </si>
  <si>
    <t>013-2025-OCI/3763-SOO</t>
  </si>
  <si>
    <t>HOSPITAL NACIONAL ARZOBISPO LOAYZA</t>
  </si>
  <si>
    <t>A las medidas y estrategias de comunicación y difusión en la utilización del producto farmacéutico Suero fisiológico 9°/oo (Sodio Cloruro 900mg/100ml) en los servicios del Hospital Nacional Arzobispo Loayza</t>
  </si>
  <si>
    <t>008-2025-OCI/1686-SOO</t>
  </si>
  <si>
    <t>MUNICIPALIDAD DISTRITAL DE ECHARATI</t>
  </si>
  <si>
    <t>ADQUISICIÓN DE EQUIPOS BIOMÉDICOS PARA LABORATORIO DEL PROYECTO AMPLIACIÓN Y MEJORAMIENTO DE LOS SERVICIOS DE SALUD DEL PUESTO DE SALUD DE KORIBENI - PALMA REAL - ECHARATI</t>
  </si>
  <si>
    <t>HUANCAVELICA</t>
  </si>
  <si>
    <t>030-2025-2-0395</t>
  </si>
  <si>
    <t>MUNICIPALIDAD DISTRITAL DE MOLLEPAMPA</t>
  </si>
  <si>
    <t>Distribución de bienes adjudicados por la Superintendencia Nacional de Aduanas y de Administración Tributaria - SUNAT a favor de la Municipalidad Distrital de Mollepampa</t>
  </si>
  <si>
    <t>018-2025-OCI/0474-SOO</t>
  </si>
  <si>
    <t>MUNICIPALIDAD DISTRITAL DE CASITAS</t>
  </si>
  <si>
    <t>GESTION Y OPERATIVIDAD DEL CENTRO DE OPERACIONES DE EMERGENCIA DISTRITAL - COED DE LA MUNICIPALIDAD DISTRITAL DE CASITAS</t>
  </si>
  <si>
    <t>Estrategia de Control a entidades que ejecutan supervisión</t>
  </si>
  <si>
    <t>003-2025-OCI/6351-SOO</t>
  </si>
  <si>
    <t>DIRECCION DE REDES INTEGRADAS DE SALUD LIMA ESTE</t>
  </si>
  <si>
    <t>MEDIDAS DE COMUNICACIÓN Y DIFUSIÓN ADOPTADAS POR LA DIRIS LE</t>
  </si>
  <si>
    <t>014-2025-OCI/0633-SOO</t>
  </si>
  <si>
    <t>GERENCIA REGIONAL DE SALUD DE LAMBAYEQUE</t>
  </si>
  <si>
    <t>Verificación de la inmovilización del suero fisiológico al 0.9% elaborado por MEDIFARMA S.A. en la Gerencia Regional de Salud Lambayeque</t>
  </si>
  <si>
    <t>005-2025-2-2168</t>
  </si>
  <si>
    <t>MUNICIPALIDAD DISTRITAL DE SANTIAGO DE SURCO</t>
  </si>
  <si>
    <t>Cumplimiento de plazos para remitir la subsanación del recurso de apelación al Tribunal del Servicio Civil - SERVIR</t>
  </si>
  <si>
    <t>ANCASH</t>
  </si>
  <si>
    <t>009-2025-OCI/0213-SOO</t>
  </si>
  <si>
    <t>UNIVERSIDAD NACIONAL SANTIAGO ANTÚNEZ DE MAYOLO - ANCASH</t>
  </si>
  <si>
    <t>Ratificacoión de docentes ordinarios en la Universidad Nacional Santiago Antunez de Mayolo</t>
  </si>
  <si>
    <t>014-2025-OCI/0343-SVC</t>
  </si>
  <si>
    <t>MUNICIPALIDAD PROVINCIAL DE RECUAY</t>
  </si>
  <si>
    <t>Al funcionamiento del IOARR: "Construcción de Depósito y/o Archivo General</t>
  </si>
  <si>
    <t>PIURA</t>
  </si>
  <si>
    <t>ACCIÓN SIMULTÁNEA</t>
  </si>
  <si>
    <t>002-2017-OCI/0452-AS</t>
  </si>
  <si>
    <t>MUNICIPALIDAD PROVINCIAL DE MORROPON</t>
  </si>
  <si>
    <t>Ejecución del proceso CAS N° 001-2017-MPMCH Convocatoria para la contratación de personal de la Municipalidad Provincial de Morropón - Chulucanas</t>
  </si>
  <si>
    <t>3749-2025-CG/MPROY-SCC</t>
  </si>
  <si>
    <t>Implementación del Paquete 11 de la Cartera Educación que se ejecuta en el marco del Contrato de Estado a Estado</t>
  </si>
  <si>
    <t>3746-2025-CG/MPROY-SCC</t>
  </si>
  <si>
    <t>001-2024-3-0557</t>
  </si>
  <si>
    <t>REPORTE DE DEFICIENCIAS SIGNIFICATIVAS EN RELACIÓN A LOS ESTADOS FINANCIEROS EJERCICIO 2022</t>
  </si>
  <si>
    <t>002-2024-3-0557</t>
  </si>
  <si>
    <t>REPORTE DE DEFICIENCIAS SIGNIFICATIVAS EN RELACIÓN A LOS ESTADOS PRESUPUESTARIOS - EJERCICIO 2022</t>
  </si>
  <si>
    <t>013-2025-OCI/0633-SOO</t>
  </si>
  <si>
    <t>REGION LAMBAYEQUE - HOSPITAL REGIONAL DE LAMBAYEQUE</t>
  </si>
  <si>
    <t>Disponibilidad del producto farmacéutico suero fisiológico 0.9% en el Hospital Regional de Lambayeque</t>
  </si>
  <si>
    <t>MADRE DE DIOS</t>
  </si>
  <si>
    <t>001-2025-OCI/9026-SOO</t>
  </si>
  <si>
    <t>ENTIDAD PRESTADORA DE SERVICIOS DE SANEAMIENTO EMPRESA MUNICIPAL DE AGUA POTABLE Y ALCANTA</t>
  </si>
  <si>
    <t>ACTUALIZACIÓN</t>
  </si>
  <si>
    <t>005-2025-OCI/1686-SOO</t>
  </si>
  <si>
    <t>OBSERVACIONES EMITIDAS POR FONDES RESPECTO A LOS INFORMES FINALES DE 4 ACTIVIDADES DE EMERGENCIA EJECUTADAS POR LA MUNICIPALIDAD DISTRITAL DE ECHARATI</t>
  </si>
  <si>
    <t>011-2025-OCI/3788-SOO</t>
  </si>
  <si>
    <t>HOSPITAL DE EMERGENCIAS JOSÉ CASIMIRO ULLOA</t>
  </si>
  <si>
    <t>A LA IMPLEMENTACIÓN DE MEDIDAS Y ESTRATEGIAS DE COMUNICACIÓN Y DIFUSIÓN DIRIGIDAS A MINIMIZAR LOS RIESGOS ASOCIADOS AL USO DE SUERO FISIOLÓGICO 900 MG/100 ML (0.9%) PARA PERFUSIÓN</t>
  </si>
  <si>
    <t>009-2025-OCI/9022-SVC</t>
  </si>
  <si>
    <t>Procedimiento de Selección: "Contratación del Servicio Mantenimiento Rutinario de Camino Vecinal Tramo: Puente Antiguo Ilave (km 0+503) - Ocoña - Jallullo Compuyo EMP PU - 127."</t>
  </si>
  <si>
    <t>011-2025-OCI/9022-SVC</t>
  </si>
  <si>
    <t>Procedimiento de Selección: "Contratación del Servicio de Mantenimiento Rutinario de Camino Vecinal Tramo: CP Primero de Mayo (Km 01+402)</t>
  </si>
  <si>
    <t>012-2025-OCI/9022-SCC</t>
  </si>
  <si>
    <t>Contratación y Ejecución del Servicio de Mantenimiento Rutinario del Camino Vecinal Tramo: EMP. PE 38 - Laurajuni - Tupala - Patjata (km 20+000)</t>
  </si>
  <si>
    <t>010-2025-OCI/4455-SOO</t>
  </si>
  <si>
    <t>UNIDAD DE GESTION EDUCATIVA LOCAL LAMBAYEQUE</t>
  </si>
  <si>
    <t>REGISTRO DE ÓRDENES DE COMPRA Y ÓRDENES DE SERVICIO EN EL SISTEMA ELECTRÓNICO DE CONTRATACIONES DEL ESTADO (SEACE) EN EL AÑO 2024</t>
  </si>
  <si>
    <t>006-2025-OCI/5240-SVC</t>
  </si>
  <si>
    <t>UNIVERSIDAD NACIONAL AMAZÓNICA DE MADRE DE DIOS</t>
  </si>
  <si>
    <t>ADMINISTRACIÓN Y CONTROL DE LOS RECURSOS RECAUDADOS A TRAVÉS DE VENTANILLA DE CAJA DE LA UNAMAD</t>
  </si>
  <si>
    <t>002-2025-OCI/5750-SOO</t>
  </si>
  <si>
    <t>HOSPITAL DE VENTANILLA</t>
  </si>
  <si>
    <t>"ALMACENAMIENTO Y STOCK DEL SUERO FISIOLÓGICO 9% SOLUCIÓN PARA PERFUSIÓN"</t>
  </si>
  <si>
    <t>014-2025-2-0349</t>
  </si>
  <si>
    <t>MUNICIPALIDAD DISTRITAL DE PACOBAMBA</t>
  </si>
  <si>
    <t>Registro del expediente técnico en el Sistema Electrónico de Contrataciones del Estado-SEACE</t>
  </si>
  <si>
    <t>007-2025-2-1323</t>
  </si>
  <si>
    <t>MUNICIPALIDAD DISTRITAL DE CERRO COLORADO</t>
  </si>
  <si>
    <t>Pago de mayores metrados por consentimiento en liquidación de obra: Mejoramiento de vías en el Pueblo Tradicional Pachacútec Viejo</t>
  </si>
  <si>
    <t>025-2025-OCI/0477-SOO</t>
  </si>
  <si>
    <t>MUNICIPALIDAD DISTRITAL DE MASISEA</t>
  </si>
  <si>
    <t>CUMPLIMIENTO DE LA VERIFICACIÓN PERIÓDICA DE LA CALIDAD DE AGUA DE CONSUMO HUMANO POR LA MUNICIPALIDAD DISTRITAL DE MASISEA EN EL CENTRO POBLADO SANTA ROSA - MASISEA</t>
  </si>
  <si>
    <t>009-2025-OCI/0200-SOO</t>
  </si>
  <si>
    <t>UNIVERSIDAD NACIONAL AGRARIA LA MOLINA</t>
  </si>
  <si>
    <t>SEGURIDAD EN LA INFRAESTRUCTURA DE LOS LABORATORIOS DE BIOLOGÍA Y QUÍMICA DE LA FACULTAD DE CIENCIAS DE LA UNIVERSIDAD NACIONAL AGRARIA LA MOLINA</t>
  </si>
  <si>
    <t>3745-2025-CG/MPROY-SCC</t>
  </si>
  <si>
    <t>Implementación de las 74 Instituciones Educativas que conforman la Cartera de Educación del Programa ARCC que se ejecutan en el marco del Contrato Estado a Estado - Paquete 10 - Rehabilitación del Local Escolar Técnico de Aplicación con Código Local 414444</t>
  </si>
  <si>
    <t>AMAZONAS</t>
  </si>
  <si>
    <t>004-2025-OCI/4544-SOO</t>
  </si>
  <si>
    <t xml:space="preserve">EMUSAP SA.CHACHAPOYAS AMAZONAS </t>
  </si>
  <si>
    <t>AUTORIZACIÓN SANITARIA PARA LA DISTRIBUCIÓN GRATUITA DEL AGUA PARA CONSUMO HUMANO A TRAVÈS DE CAMIÓN CISTERNA</t>
  </si>
  <si>
    <t>008-2025-OCI/0200-SCC</t>
  </si>
  <si>
    <t>PROYECTO DE INVERSIÓN "MEJORAMIENTO Y AMPLIACIÓN DE LOS SERVICIOS DE LA GESTIÓN TÉCNICA ADMINISTRATIVA DE LA OFICINA DE INFRAESTRUCTURA FÍSICA</t>
  </si>
  <si>
    <t>3085-2025-CG/GRTB-AOP</t>
  </si>
  <si>
    <t>Uso del presupuesto institucional en beneficio de las personas con discapacidad durante el año 2024.</t>
  </si>
  <si>
    <t>CAJAMARCA</t>
  </si>
  <si>
    <t>004-2025-OCI/0373-SCC</t>
  </si>
  <si>
    <t>MUNICIPALIDAD PROVINCIAL DE CHOTA</t>
  </si>
  <si>
    <t>Hito de control N° 7: Ejecución contractual hasta la valorización de ejecución de obra N° 21 - Obra "Creación de los servicios de comercialización en el gran mercado modelo de la ciudad de Chota</t>
  </si>
  <si>
    <t>015-2025-2-0349</t>
  </si>
  <si>
    <t>ENTIDAD PRESTADORA DE SERVICIOS DE SANEAMIENTO MUNICIPAL CHANKA S.A.</t>
  </si>
  <si>
    <t>Optimización de la captación de Huasipara del distrito de San Jerónimo provincia de Andahuaylas con código IOARR N° 2422719</t>
  </si>
  <si>
    <t>016-2025-OCI/0447-SCC</t>
  </si>
  <si>
    <t>MUNICIPALIDAD DISTRITAL DE SANTA ANA DE TUSI</t>
  </si>
  <si>
    <t>Gestión del Programa de Vaso de Leche de la Municipalidad Distrital de Santa Ana de Tusi. Hito de Control N° 1: Requerimiento y abastecimiento de las raciones para los beneficiarios del Programa del Vaso de Leche periodo 2025.</t>
  </si>
  <si>
    <t>015-2025-OCI/0633-SOO</t>
  </si>
  <si>
    <t>GOBIERNO REGIONAL LAMBAYEQUE HOSPITAL REGIONAL DOCENTE LAS MERCEDES</t>
  </si>
  <si>
    <t>Verificación de la inmovilización del suero fisiológico al 0.9% elaborado por MEDIFARMA S.A. en el Hospital Regional Docente Las Mercedes</t>
  </si>
  <si>
    <t>017-2025-OCI/0447-SVC</t>
  </si>
  <si>
    <t>Implementación de medidas para mitigar los riesgos por desastres en la Municipalidad Distrital de Santa Ana de Tusi</t>
  </si>
  <si>
    <t>005-2025-2-2960</t>
  </si>
  <si>
    <t>MUNICIPALIDAD DISTRITAL DE PARAMONGA</t>
  </si>
  <si>
    <t>Actualización de estados y/o pagos de las órdenes de compra generados a través de los Catálogos Electrónicos de Acuerdo Marco</t>
  </si>
  <si>
    <t>028-2025-OCI/5297-SCC</t>
  </si>
  <si>
    <t>PROGRAMA NACIONAL DE INVERSIONES EN SALUD - PRONIS</t>
  </si>
  <si>
    <t>EJECUCIÓN DE LA OBRA MEJORAMIENTO Y AMPLIACIÓN DE LOS SERVICIOS DE SALUD DEL HOSPITAL DE CHINCHEROS II-1</t>
  </si>
  <si>
    <t>018-2025-OCI/0447-SCC</t>
  </si>
  <si>
    <t>Mejoramiento del servicio de Educación Primaria en I.E. 34189 de Centro Poblado Juclacancha Distrito de Santa Ana de Tusi de la Provincia de Daniel Alcides Carrión del Departamento de Pasco Hito de Control N° 1 - Estado situacional y reinicio de ejecución de obra.</t>
  </si>
  <si>
    <t xml:space="preserve">REACTIVACIÓN DE OBRAS PARALIZADAS                                                                                                                                                                                                                                                                                                                                                                               </t>
  </si>
  <si>
    <t>MOQUEGUA</t>
  </si>
  <si>
    <t>012-2025-OCI/0829-SOO</t>
  </si>
  <si>
    <t>RED DE SALUD DE ILO</t>
  </si>
  <si>
    <t>Medidas preventivas ante la distribución de suero fisiológico al 0.9% elaborado por laboratorio Medifarma</t>
  </si>
  <si>
    <t>TACNA</t>
  </si>
  <si>
    <t>008-2025-OCI/9040-SOO</t>
  </si>
  <si>
    <t>REGION - TACNA HOSPITAL HIPÓLITO UNANUE DE TACNA</t>
  </si>
  <si>
    <t>Proceso de convocatoria CAS N° 001-2025-CECAS-HHUT/DRST/GOB.REG.TACNA</t>
  </si>
  <si>
    <t>011-2025-OCI/0002-SVC</t>
  </si>
  <si>
    <t>PROCESO DE DESTRUCCIÓN DE BILLETES EN EL EQUIPO DESTRUCTOR AUTOMÁTICO DE BILLETES (EDAB)</t>
  </si>
  <si>
    <t>006-2025-2-2960</t>
  </si>
  <si>
    <t>MUNICIPALIDAD PROVINCIAL DE BARRANCA</t>
  </si>
  <si>
    <t>Incumplimiento del registro de las acciones de ejecución contractual en el SEACE</t>
  </si>
  <si>
    <t>006-2025-OCI/6356-SOO</t>
  </si>
  <si>
    <t>HOSPITAL DE EMERGENCIAS VILLA EL SALVADOR</t>
  </si>
  <si>
    <t>ABASTECIMIENTO DE PRODUCTO FARMACEÚTICO SUERO FISIOLÓGICO EN EL HOSPITAL DE EMERGENCIAS VILLA EL SALVADOR</t>
  </si>
  <si>
    <t>3752-2025-CG/MPROY-SCC</t>
  </si>
  <si>
    <t>3753-2025-CG/MPROY-SCC</t>
  </si>
  <si>
    <t>Mejoramiento de atención de servicios de salud hospitalarios en Regional Docente de Trujillo</t>
  </si>
  <si>
    <t>3884-2025-CG/GRHV-SOO</t>
  </si>
  <si>
    <t>GOBIERNO REGIONAL HUANCAVELICA</t>
  </si>
  <si>
    <t>"MEJORAMIENTO DE LOS SERVICIOS DE SALUD DEL SEGUNDO NIVEL DE ATENCIÓN DEL ESTABLECIMIENTO DE SALUD ESTRATÉGICO HOSPITAL DE PAMPAS; DISTRITO DE PAMPAS</t>
  </si>
  <si>
    <t>004-2025-2-0357</t>
  </si>
  <si>
    <t>MUNICIPALIDAD DISTRITAL DE TAPAY</t>
  </si>
  <si>
    <t>Aprobación del expediente técnico para la ejecución del proyecto IOARR: Renovación de puente en el sector Cincomayo</t>
  </si>
  <si>
    <t xml:space="preserve"> CIVIL </t>
  </si>
  <si>
    <t>3687-2025-CG/GRPA-AOP</t>
  </si>
  <si>
    <t>RED DE SALUD OXAPAMPA</t>
  </si>
  <si>
    <t>DESIGNACIÓN DE SERVIDORA EN CARGO DE CONFIANZA BAJO EL RÉGIMEN DEL DECRETO LEGISLATIVO N° 1057 - CAS</t>
  </si>
  <si>
    <t>SAN MARTIN</t>
  </si>
  <si>
    <t>014-2025-2-5351</t>
  </si>
  <si>
    <t>GOBIERNO REGIONAL SAN MARTIN</t>
  </si>
  <si>
    <t>Aprobación de prestación adicional de la IOARR: Reparación de aula en la IE 0029 Juan Velasco Alvarado - San Pablo en la localidad Consuelo</t>
  </si>
  <si>
    <t>005-2025-OCI/0998-SOO</t>
  </si>
  <si>
    <t>HOSPITAL VÍCTOR LARCO HERRERA</t>
  </si>
  <si>
    <t>VERIFICACIÓN A LA EXISTENCIA DEL PRODUCTO CLORURO DE SODIO 9% X 1L INYECTABLE PARA PERFUSIÓN EN EL HOSPITAL VÍCTOR LARCO HERRERA</t>
  </si>
  <si>
    <t>001-2025-3-0553</t>
  </si>
  <si>
    <t>MUNICIPALIDAD DISTRITAL DE PACHACAMAC</t>
  </si>
  <si>
    <t>Dictamen a los estados financieros al 31 de diciembre del 2023 de la Municipalidad Distrital de Pachacámac</t>
  </si>
  <si>
    <t>002-2025-2-5571</t>
  </si>
  <si>
    <t xml:space="preserve">UNIVERSIDAD NACIONAL JOSÉ MARÍA ARGUEDAS </t>
  </si>
  <si>
    <t>Pagos de asignaciones económicas a comisión organizadora y servidores de la entidad</t>
  </si>
  <si>
    <t>020-2025-OCI/0610-SCC</t>
  </si>
  <si>
    <t>PROYECTO ESPECIAL OLMOS TINAJONES</t>
  </si>
  <si>
    <t>SERVICIO: LIMPIEZA Y DESCOLMATACIÓN DEL CANAL TAYMI ANTIGUO DEL KM. 14+860.00 AL KM. 37+500.00</t>
  </si>
  <si>
    <t xml:space="preserve">FENOMENO DEL NIÑO 2023                                                                                                                                                                                                                                                                                                                                                                                          </t>
  </si>
  <si>
    <t>LORETO</t>
  </si>
  <si>
    <t>018-2025-OCI/4888-SCC</t>
  </si>
  <si>
    <t>EMPRESA REGIONAL DE SERVICIO PÚBLICO DE ELECTRICIDAD DEL ORIENTE S.A. ELECTRO ORIENTE</t>
  </si>
  <si>
    <t>Arrendamiento operativo de vehículos para las empresas bajo el ámbito de la corporación FONAFE.</t>
  </si>
  <si>
    <t>ICA</t>
  </si>
  <si>
    <t>005-2025-OCI/0659-SOO</t>
  </si>
  <si>
    <t>UNIDAD EJECUTORA RED DE SALUD ICA</t>
  </si>
  <si>
    <t>ABASTECIMIENTO DE CLORURO DE SODIO 900MG/100 ML (0.9%) 1 LITRO INYECTABLE</t>
  </si>
  <si>
    <t xml:space="preserve">Prestación de Servicio Públicados                                                                                                                                                                                                                                                                                                                                                                               </t>
  </si>
  <si>
    <t>3732-2025-CG/MPROY-SCC</t>
  </si>
  <si>
    <t>PROYECTO ESPECIAL DE INVERSION PUBLICA ESCUELAS BICENTENARIO</t>
  </si>
  <si>
    <t>Ejecución dEjecución de la Cartera de Instituciones Educativas del PEIP - Proyecto Especial de Inversión Pública Escuelas Bicentenario - Paquete 2 - Mejoramiento del Servicio Educativo del Nivel Primaria y Secundaria de la I.E. N ° 126 Javier Pérez de Cúellar</t>
  </si>
  <si>
    <t>005-2025-2-0446</t>
  </si>
  <si>
    <t>MUNICIPALIDAD PROVINCIAL DE MARISCAL NIETO</t>
  </si>
  <si>
    <t>Contratación de locador de servicio que acreditó experiencia con documentos carentes de veracidad</t>
  </si>
  <si>
    <t>004-2025-3-0440</t>
  </si>
  <si>
    <t>CORPORACIÓN FINANCIERA DE DESARROLLO S.A. - COFIDE</t>
  </si>
  <si>
    <t>INFORME ESTADOS FINANCIEROS Y DICTAMEN DE AUDITORES INDEPENDIENTES AL 31 DE DICIEMBRE DE 2024</t>
  </si>
  <si>
    <t>006-2025-OCI/2175-SVC</t>
  </si>
  <si>
    <t>MUNICIPALIDAD DISTRITAL DE COMAS-LIMA</t>
  </si>
  <si>
    <t>Servicios de Seguridad Ciudadana ejecutados por los Gobiernos Locales</t>
  </si>
  <si>
    <t xml:space="preserve">SEGURIDAD CIUDADANA EN LIMA METROPOLITANA Y CALLAO 2025                                                                                                                                                                                                                                                                                                                                                         </t>
  </si>
  <si>
    <t xml:space="preserve">Seguridad ciudadana en Lima Metropolitana y el Callao                                                                                                                                                                                                                                                                                                                                                                                                                                                               </t>
  </si>
  <si>
    <t>014-2025-OCI/0438-SOO</t>
  </si>
  <si>
    <t>MUNICIPALIDAD PROVINCIAL DE MAYNAS</t>
  </si>
  <si>
    <t>GESTIÓN DE BIENES MUEBLES PATRIMONIALES DE LA MUNICIPALIDAD PROVINCIAL DE MAYNAS</t>
  </si>
  <si>
    <t>OBRAS POR IMPUESTOS</t>
  </si>
  <si>
    <t>005-2025-CG/APP-OXI</t>
  </si>
  <si>
    <t>MUNICIPALIDAD DISTRITAL SANTIAGO - CUSCO</t>
  </si>
  <si>
    <t>Proyecto de inversión: Mejoramiento y ampliación del servicio de educación inicial</t>
  </si>
  <si>
    <t>003-2025-2-2160</t>
  </si>
  <si>
    <t>MUNICIPALIDAD DISTRITAL DE PUEBLO LIBRE(MAGDALENA VIEJA)</t>
  </si>
  <si>
    <t>Incumplimiento del pago a las AFP por deudas vencidas al 31 de diciembre de 2022</t>
  </si>
  <si>
    <t>004-2025-2-4415</t>
  </si>
  <si>
    <t>SERVICIOS POSTALES DEL PERU SOCIEDAD ANONIMA "SERPOST S.A.</t>
  </si>
  <si>
    <t>COMPRAS CORPORATIVAS OBLIGATORIAS PARA LA ADQUISICIÓN DE COMBUSTIBLES</t>
  </si>
  <si>
    <t>007-2025-3-0626</t>
  </si>
  <si>
    <t>JUNTA DE USUARIOS DEL SECTOR HIDRAULICO MENOR SECHURA-CLASE A - JUSECHURA</t>
  </si>
  <si>
    <t>Informe a los Estados Financieros al 31 de diciembre de 2023 de la Junta de Usuarios del Sector Hidráulico Menor Sechura - Clase A - JUSECHURA</t>
  </si>
  <si>
    <t>007-2025-2-0616</t>
  </si>
  <si>
    <t>MUNICIPALIDAD PROVINCIAL DE SAN PABLO</t>
  </si>
  <si>
    <t>Designación en el cargo de jefe de la Unidad de Recursos Humanos sin cumplir con los requisitos mínimos en la Municipalidad Provincial de San Pablo</t>
  </si>
  <si>
    <t>019-2025-2-2931</t>
  </si>
  <si>
    <t>MUNICIPALIDAD PROVINCIAL DE CHURCAMPA</t>
  </si>
  <si>
    <t>Rotación de personal contratado bajo el Decreto Legislativo n.° 1057</t>
  </si>
  <si>
    <t>008-2025-3-0049</t>
  </si>
  <si>
    <t>PROGRAMA NACIONAL DE TELECOMUNICACIONES - PRONATEL</t>
  </si>
  <si>
    <t>Deficiencias Significativas - Proyecto de Pronatel financiado parcialmente por el Contrato de Préstamo BIRF N° 9039-PE</t>
  </si>
  <si>
    <t>037-2025-2-0396</t>
  </si>
  <si>
    <t>INSTITUTO DE VIALIDAD MUNICIPAL DE LA PROVINCIA DE HUANCAVELICA</t>
  </si>
  <si>
    <t>Contratación de proveedor impedido para contratar con el Estado</t>
  </si>
  <si>
    <t>029-2025-2-0395</t>
  </si>
  <si>
    <t>MUNICIPALIDAD DISTRITAL DE ARMA</t>
  </si>
  <si>
    <t>Contratación de servicios de proveedor con impedimento para contratar con el Estado</t>
  </si>
  <si>
    <t>LA LIBERTAD</t>
  </si>
  <si>
    <t>033-2024-2-0222</t>
  </si>
  <si>
    <t>UNIVERSIDAD NACIONAL DE TRUJILLO</t>
  </si>
  <si>
    <t>"OBRA MEJORAMIENTO DEL SERVICIO DE FORMACIÓN ACADÉMICO PROFESIONAL EN LA FACULTAD DE DERECHO Y CIENCIAS POLITICAS DE LA UNIVERSIDAD NACIONAL DE TRUJILLO" CORRESPONDIENTE AL CONTRATO N° 003-2014-PS/ABAST-UNT</t>
  </si>
  <si>
    <t>008-2025-OCI/5345-SCC</t>
  </si>
  <si>
    <t>GOBIERNO REGIONAL LORETO</t>
  </si>
  <si>
    <t>MEJORAMIENTO Y AMPLIACIÓN DEL SERVICIO EDUCATIVO EN LA INSTITUCIÓN EDUCATIVA TÉCNICA INTEGRADA JESÚS NAZARENO</t>
  </si>
  <si>
    <t>011-2025-OCI/0829-SOO</t>
  </si>
  <si>
    <t>DIRECCIÓN REGIONAL DE SALUD MOQUEGUA</t>
  </si>
  <si>
    <t>Medidas preventivas ante la distribución de suero fisiológico al 0.9% elaborado por Laboratorio Medifarma en la Dirección Regional de Salud Moquegua</t>
  </si>
  <si>
    <t>AYACUCHO</t>
  </si>
  <si>
    <t>2-2025-CG/GRAY-</t>
  </si>
  <si>
    <t>MUNICIPALIDAD DISTRITAL DE VILCANCHOS</t>
  </si>
  <si>
    <t>IOARR: Adquisición de excavadora hidráulica; en la Municipalidad Distrital de Vilcanchos distrito de Vilcanchos</t>
  </si>
  <si>
    <t>008-2025-OCI/2930-SCC</t>
  </si>
  <si>
    <t>MUNICIPALIDAD PROVINCIAL DE HUAYTARA</t>
  </si>
  <si>
    <t>PERFECCIONAMIENTO DE CONTRATO</t>
  </si>
  <si>
    <t>019-2025-OCI/0610-SCC</t>
  </si>
  <si>
    <t>EJECUCIÓN Y SUPERVISIÓN DE LA OBRA REHABILITACIÓN DE LA BOCATOMA RACARUMI DEL SISTEMA HIDRAULICO MAYOR TINAJONES</t>
  </si>
  <si>
    <t xml:space="preserve">Reconstrucción con cambios                                                                                                                                                                                                                                                                                                                                                                                      </t>
  </si>
  <si>
    <t>002-2025-GRLO</t>
  </si>
  <si>
    <t>Adquisición de vehículo</t>
  </si>
  <si>
    <t>023-2025-OCI/0457-SVC</t>
  </si>
  <si>
    <t>MUNICIPALIDAD PROVINCIAL DE AZANGARO</t>
  </si>
  <si>
    <t>Estado situacional de la obra "Creación del servicio de práctica deportiva y/o recreativa en la Microcuenca Yanamayo Distrito de Azángaro de la Provincia de Azángaro del Departamento de Puno</t>
  </si>
  <si>
    <t>011-2025-3-0168</t>
  </si>
  <si>
    <t>Informe de los auditores independientes sobre la Información Presupuestaria - periodo 1 de enero al 31 de diciembre de 2024 - SERPOST S.A</t>
  </si>
  <si>
    <t>010-2025-3-0168</t>
  </si>
  <si>
    <t>Informe de los auditores independientes sobre los Estados Financieros - periodo 1 de enero al 31 de diciembre de 2024 - SERPOST S.A</t>
  </si>
  <si>
    <t>007-2025-2-2960</t>
  </si>
  <si>
    <t>MUNICIPALIDAD DISTRITAL DE SUPE PUERTO</t>
  </si>
  <si>
    <t>Incumplimiento de la presentación de los entregables que evidencian la implementación del Sistema de Control Interno</t>
  </si>
  <si>
    <t>027-2025-2-0395</t>
  </si>
  <si>
    <t>MUNICIPALIDAD DISTRITAL DE HUACHOS</t>
  </si>
  <si>
    <t>Distribución de bienes adjudicados por la SUNAT a la Municipalidad Distrital de Huachos</t>
  </si>
  <si>
    <t>016-2025-2-0472</t>
  </si>
  <si>
    <t>MUNICIPALIDAD DISTRITAL DE INCLAN</t>
  </si>
  <si>
    <t>Participación de profesional como inspector de manera simultánea en más de una obra</t>
  </si>
  <si>
    <t>3712-2025-CG/MPROY-SCC</t>
  </si>
  <si>
    <t>SERV AGUA POTAB Y ALCANT DE LIMA-SEDAPAL</t>
  </si>
  <si>
    <t>Ampliación y Mejoramiento de los Sistemas de Agua Potable y Alcantarillado de los sectores 311</t>
  </si>
  <si>
    <t xml:space="preserve"> </t>
  </si>
  <si>
    <t>3721-2025-CG/MPROY-SCC</t>
  </si>
  <si>
    <t>PROYECTO ESPECIAL DE INFRAESTRUCTURA DE TRANSPORTE NACIONAL - PROVIAS NACIONAL</t>
  </si>
  <si>
    <t>Rehabilitación y Mejoramiento de la carretera Ruta N° PE - 08</t>
  </si>
  <si>
    <t>019-2025-OCI/0661-SCC</t>
  </si>
  <si>
    <t>Mejoramiento de la Carretera Santa María - Santa Teresa - Puente Hidroeléctrica Machu Picchu - Ítem A: Mejoramiento de la Carretera a nivel de carpeta asfáltica</t>
  </si>
  <si>
    <t>016-2025-OCI/3448-SOO</t>
  </si>
  <si>
    <t>HOSPITAL SUB REGIONAL DE ANDAHUAYLAS</t>
  </si>
  <si>
    <t>Acciones adoptadas por el Hospital Sub Regional de Andahuaylas en cumplimiento de las disposiciones emitidas por DIGEMID y CENARES respecto al suero fisiológico 9% solución para perfusión</t>
  </si>
  <si>
    <t>021-2025-OCI/5331-SOO</t>
  </si>
  <si>
    <t>DIRECCION REGIONAL DE TRANSPORTES Y COMUNICACIONES AMAZONAS</t>
  </si>
  <si>
    <t>Falta de implementación de recomendaciones del informe de Acción de Oficio Posterior n.° 049-2024-2-5331-AOP.</t>
  </si>
  <si>
    <t>018-2025-OCI/0661-SCC</t>
  </si>
  <si>
    <t>Elaboración del Estudio Definitivo del Proyecto "Mejoramiento del Corredor Vial Apurímac - Cusco</t>
  </si>
  <si>
    <t>JUNIN</t>
  </si>
  <si>
    <t>006-2025-OCI/3821-SOO</t>
  </si>
  <si>
    <t>MUNICIPALIDAD DISTRITAL DE YANACANCHA-CHUPACA</t>
  </si>
  <si>
    <t>Incumplimiento en la entrada a la fase de funcionamiento de la obra "Creación del sistema de riego tecnificado en los sectores de Huayllacancha</t>
  </si>
  <si>
    <t>009-2025-OCI/0829-SVC</t>
  </si>
  <si>
    <t>HOSPITAL REGIONAL DE MOQUEGUA</t>
  </si>
  <si>
    <t>Prestación del servicio en el departamento de diagnóstico por imágenes del Hospital Regional de Moquegua</t>
  </si>
  <si>
    <t>015-2025-OCI/0475-SCC</t>
  </si>
  <si>
    <t>MUNICIPALIDAD DISTRITAL DE SAN JUAN DE LA VIRGEN</t>
  </si>
  <si>
    <t>Programa del Vaso de Leche - PVL Período 2024</t>
  </si>
  <si>
    <t xml:space="preserve">Ejecución de Gastos                                                                                                                                                                                                                                                                                                                                                                                             </t>
  </si>
  <si>
    <t>006-2025-OCI/5323-SCC</t>
  </si>
  <si>
    <t>MUNICIPALIDAD DISTRITAL DE CORONEL GREGORIO ALBARRACIN LANCHIPA</t>
  </si>
  <si>
    <t>Ejecución de la obra: Creación del Servicio de Espacios Públicos Urbanos - Parque Central - en la Habilitación Urbana Promuvi Viñani Ampliación I Etapa</t>
  </si>
  <si>
    <t>005-2025-OCI/1319-SVC</t>
  </si>
  <si>
    <t>MUNICIPALIDAD DISTRITAL DE YURA</t>
  </si>
  <si>
    <t>Estado situacional de la obra "Mejoramiento del servicio de provisión de agua para el sistema de riego la chacra en el Pueblo Tradicional Yura Viejo</t>
  </si>
  <si>
    <t>3086-2025-CG/GRTB-SOO</t>
  </si>
  <si>
    <t>Desborde e inundaciones en sectores agrícolas de los distritos de San Jacinto y Corrales por incremento del caudal del río Tumbes.</t>
  </si>
  <si>
    <t>3711-2025-CG/MPROY-SCC</t>
  </si>
  <si>
    <t>Ejecución de la Cartera de Instituciones Educativas del PEIP - Proyecto Especial de Inversión Pública Escuelas Bicentenario - Paquete 3 - Mejoramiento del Servicio Educativo de los Niveles Inicial</t>
  </si>
  <si>
    <t>3735-2025-CG/MPROY-SCC</t>
  </si>
  <si>
    <t>Ejecución de la Cartera de Instituciones Educativas del PEIP - Proyecto Especial de Inversión Pública Escuelas Bicentenario - Paquete 2 - Mejoramiento del Servicio Educativo de los Niveles Primaria y Secundaria de la I.E. N ° 0139 Gran Amauta Mariátegui</t>
  </si>
  <si>
    <t>3710-2025-CG/MPROY-SCC</t>
  </si>
  <si>
    <t>Ejecución de la Cartera de Instituciones Educativas del PEIP - Proyecto Especial de Inversión Pública Escuelas Bicentenario - Paquete 3 - Mejoramiento del Servicio Educativo del Nivel Primaria y Secundaria en la I.E. 1209 Mariscal Toribio de Luzuriaga</t>
  </si>
  <si>
    <t>3737-2025-CG/MPROY-SCC</t>
  </si>
  <si>
    <t>Ejecución de la Cartera de Instituciones Educativas del PEIP - Proyecto Especial de Inversión Pública Escuelas Bicentenario - Paquete 2 - Mejoramiento del Servicio Educativo de los Niveles Primaria y Secundaria de la I.E. N° 166 Karol Wojtyla</t>
  </si>
  <si>
    <t>3713-2025-CG/MPROY-SCC</t>
  </si>
  <si>
    <t>002-2025-OCI/2183-SVC</t>
  </si>
  <si>
    <t>MUNICIPALIDAD DISTRITAL DE EL AGUSTINO</t>
  </si>
  <si>
    <t>SERVICIOS DE SEGURIDAD CIUDADANA EJECUTADOS POR LOS GOBIERNOS LOCALES - MD EL AGUSTINO</t>
  </si>
  <si>
    <t>3701-2025-CG/MPROY-SCC</t>
  </si>
  <si>
    <t>Ejecución de la Cartera de Instituciones Educativas del PEIP - Proyecto Especial de Inversión Pública Escuelas Bicentenario - Paquete 1 - Mejoramiento y Ampliación del Servicio Educativo del Nivel Inicial</t>
  </si>
  <si>
    <t>3704-2025-CG/MPROY-SCC</t>
  </si>
  <si>
    <t>Ejecución de la Cartera de Instituciones Educativas del PEIP - Proyecto Especial de Inversión Pública Escuelas Bicentenario - Paquete 1 - Mejoramiento del Servicio Educativo del Nivel Primaria y Secundaria de la Institución Educativa General Prado Bellavista</t>
  </si>
  <si>
    <t>3703-2025-CG/MPROY-SCC</t>
  </si>
  <si>
    <t>Ejecución de la Cartera de Instituciones Educativas del PEIP - Proyecto Especial de Inversión Pública Escuelas Bicentenario - Paquete 1 - Mejoramiento del Servicio Educativo de Nivel Primaria y Secundaria de la I.E. N° 3088 Vista Alegre</t>
  </si>
  <si>
    <t>004-2025-3-0553</t>
  </si>
  <si>
    <t>Reporte de Deficiencias Significativas - Presupuestarias al 31 de diciembre del 2023</t>
  </si>
  <si>
    <t>008-2025-2-2738</t>
  </si>
  <si>
    <t>MUNICIPALIDAD DISTRITAL DE LA VICTORIA-CHICLAYO</t>
  </si>
  <si>
    <t>Seguimiento a la implementación de recomendación de informe de Control Posterior</t>
  </si>
  <si>
    <t>3702-2025-CG/MPROY-SCC</t>
  </si>
  <si>
    <t>Implementación del Paquete 8 de la Cartera Salud que se ejecuta en el marco del Contrato de Estado a Estado - Recuperación de los Servicios de Salud del Hospital Provincial de Cascas II-1</t>
  </si>
  <si>
    <t>008-2025-3-0626</t>
  </si>
  <si>
    <t>Reporte de Deficiencias Significativas de la Información Financiera al 31 de diciembre de 2023 de la Junta de Usuarios del Sector Hidráulico Menor Sechura - Clase A - JUSECHURA</t>
  </si>
  <si>
    <t>006-2025-2-0656</t>
  </si>
  <si>
    <t>INSTITUTO CATASTRAL DE LIMA</t>
  </si>
  <si>
    <t>Pago de remuneraciones y gratificaciones a funcionarios de confianza de libre designación y remoción</t>
  </si>
  <si>
    <t xml:space="preserve">   ADMINISTRATIVO ENTIDAD </t>
  </si>
  <si>
    <t>014-2025-3-0168</t>
  </si>
  <si>
    <t>Reporte de Deficiencias Significativas - periodo 1 de enero al 31 de diciembre de 2024 - SERPOST S.A</t>
  </si>
  <si>
    <t>006-2025-3-0440</t>
  </si>
  <si>
    <t>INFORME ESTADOS PRESUPUESTARIOS Y DICTAMEN AUDITORES INDEPENDIENTES AL 31 DE DICIEMBRE DE 2024</t>
  </si>
  <si>
    <t>004-2025-CG/GRL</t>
  </si>
  <si>
    <t>MUNICIPALIDAD DISTRITAL DE CERRO AZUL</t>
  </si>
  <si>
    <t>Creación</t>
  </si>
  <si>
    <t>005-2025-3-0440</t>
  </si>
  <si>
    <t>REPORTE DE DEFICIENCIAS SIGNIFICATIVAS - RDS</t>
  </si>
  <si>
    <t>3723-2025-CG/MPROY-SCC</t>
  </si>
  <si>
    <t>Mejoramiento y ampliación de la carretera PE-1S</t>
  </si>
  <si>
    <t>028-2025-OCI/0191-SCC</t>
  </si>
  <si>
    <t>UNIDAD EJECUTORA 149. PROGRAMA DE INVERSION CREACION DE REDES INTEGRADAS DE SALUD</t>
  </si>
  <si>
    <t>Servicio de consultoría para el fortalecimiento de competencias en el marco de la implementación del Modelo de Cuidado Integral de Salud en las Redes Integradas de Salud - CUI 2430241</t>
  </si>
  <si>
    <t>007-2025-OCI/3346-SCC</t>
  </si>
  <si>
    <t xml:space="preserve">CONGRESO DE LA REPÚBLICA </t>
  </si>
  <si>
    <t>Contratación del Concesionario para comedores y atenciones de eventos oficiales y protocolares del Congreso de la República. Hito de control n.° 2: Actuaciones preparatorias y segunda convocatoria.</t>
  </si>
  <si>
    <t>029-2025-OCI/5352-SCC</t>
  </si>
  <si>
    <t>GOBIERNO REGIONAL TACNA</t>
  </si>
  <si>
    <t>Ejecución del Proyecto de Inversión: Recuperación de los ecosistemas de lomas y desierto costero en las provincias de Tacna y Jorge Basadre del departamento de Tacna</t>
  </si>
  <si>
    <t>017-2025-OCI/0661-SCC</t>
  </si>
  <si>
    <t>Reemplazo de 19 puentes en el Corredor Vial Nacional ruta 3S: Km. 1151+095 - Km. 1261+500</t>
  </si>
  <si>
    <t>021-2025-OCI/0661-SCC</t>
  </si>
  <si>
    <t>Reemplazo de 19 Puentes en el Corredor Vial Nacional ruta 3S: Km. 1151+095 - Km. 1261+500</t>
  </si>
  <si>
    <t>010-2025-OCI/2157-SCC</t>
  </si>
  <si>
    <t>MUNICIPALIDAD DISTRITAL DE LURIGANCHO</t>
  </si>
  <si>
    <t>Programación</t>
  </si>
  <si>
    <t>008-2025-OCI/0052-SVC</t>
  </si>
  <si>
    <t>MINISTERIO DE DESARROLLO AGRARIO Y RIEGO</t>
  </si>
  <si>
    <t>CONVENIOS DE ADJUDICACIÓN DE RECURSOS NO REEMBOLSABLES DEL INCENTIVO PARA LA ADOPCIÓN DE TECNOLOGÍA</t>
  </si>
  <si>
    <t>007-2025-OCI/5354-SVC</t>
  </si>
  <si>
    <t>GOBIERNO REGIONAL UCAYALI</t>
  </si>
  <si>
    <t>ALMACENAMIENTO Y VIGENCIA TECNOLOGICA DE EQUIPOS ELECTROMECANICOS</t>
  </si>
  <si>
    <t>3890-2025-CG/GRLIM-SCC</t>
  </si>
  <si>
    <t>MUNICIPALIDAD DISTRITAL DE VILLA EL SALVADOR</t>
  </si>
  <si>
    <t>Creación del Servicio de Movilidad Urbana en Agrupamiento Pachacamac</t>
  </si>
  <si>
    <t>005-2025-OCI/0835-SOO</t>
  </si>
  <si>
    <t>DIRECCIÓN REGIONAL DE SALUD APURÍMAC I</t>
  </si>
  <si>
    <t>Inmovilización de suero fisiológico 0.9% solución para perfusión</t>
  </si>
  <si>
    <t>006-2025-OCI/4515-SOO</t>
  </si>
  <si>
    <t>HOSPITAL NACIONAL DOCENTE MADRE NIÑO SAN BARTOLOMÉ</t>
  </si>
  <si>
    <t>"Medidas y estrategias de comunicación y difusión dirigidas a minimizar los riesgos asociados al uso del "Suero fisiológico al 0.9%"</t>
  </si>
  <si>
    <t>018-2025-OCI/0214-SCC</t>
  </si>
  <si>
    <t>UNIVERSIDAD NACIONAL JORGE BASADRE GROHMANN - TACNA</t>
  </si>
  <si>
    <t>Ejecución contractual de la obra: "Mejoramiento del Servicio Académico de la Escuela Profesional de Derecho y Ciencias Políticas de la Facultad de Ciencias Jurídicas y Empresariales de la Universidad Nacional Jorge Basadre Grohmann de Tacna</t>
  </si>
  <si>
    <t>006-2025-OCI/3794-SVC</t>
  </si>
  <si>
    <t>MUNICIPALIDAD DISTRITAL DE LOS OLIVOS</t>
  </si>
  <si>
    <t xml:space="preserve">A LOS SERVICIOS DE SEGURIDAD CIUDADANA EJECUTADOS 
POR LA MUNICIPALIDAD DISTRITAL DE LOS OLIVOS
</t>
  </si>
  <si>
    <t>009-2025-OCI/0633-SCC</t>
  </si>
  <si>
    <t>Ejecución de la obra: Mejoramiento de los servicios de atención del Puesto de Salud Cruz de la Esperanza</t>
  </si>
  <si>
    <t>008-2025-OCI/3346-SCC</t>
  </si>
  <si>
    <t>Servicio de póliza de seguro de asistencia médico familiar para congresistas</t>
  </si>
  <si>
    <t>006-2025-3-0049</t>
  </si>
  <si>
    <t>Informe sobre el estado de las Solicitudes de Desembolso del Proyecto - Contrato de Préstamo BIRF N° 9039-PE - PRONATEL periodo al 31 de diciembre de 2024.</t>
  </si>
  <si>
    <t>001-2025-OCI/4588-SVC</t>
  </si>
  <si>
    <t>UNIDAD DE GESTIÓN EDUCATIVA LOCAL HUARMEY - UGEL HUARMEY</t>
  </si>
  <si>
    <t>Rendición de viáticos otorgados a funcionarios y servidores de la Unidad de Gestión Educativa Local Huarmey</t>
  </si>
  <si>
    <t>010-2025-2-0828</t>
  </si>
  <si>
    <t>HOSPITAL REGIONAL DOCENTE DE CAJAMARCA</t>
  </si>
  <si>
    <t>Inadecuada indagación de mercado</t>
  </si>
  <si>
    <t>006-2025-OCI/0205-SOO</t>
  </si>
  <si>
    <t>UNIVERSIDAD NACIONAL PEDRO RUIZ GALLO</t>
  </si>
  <si>
    <t>DEFENSA DE LOS TERRENOS ANTE INVASIONES U OCUPACIONES POR PERSONAS AJENAS A LA UNIVERSIDAD</t>
  </si>
  <si>
    <t>001-2025-OCI/4461-SVC</t>
  </si>
  <si>
    <t>UNIVERSIDAD NACIONAL DE ARTE DIEGO QUISPE TITO DEL CUSCO</t>
  </si>
  <si>
    <t>¿CONVOCATORIA CONCURSO CAS N°001-2025-UNADQTC DE NECESIDAD TRANSITORIA¿</t>
  </si>
  <si>
    <t>014-2025-OCI/0387-SCC</t>
  </si>
  <si>
    <t>MUNICIPALIDAD PROVINCIAL DE ESPINAR</t>
  </si>
  <si>
    <t>HITO DE CONTROL N° 1: AVANCE FÍSICO FINANCIERO A MARZO 2025</t>
  </si>
  <si>
    <t>008-2025-OCI/0746-SVC</t>
  </si>
  <si>
    <t>DIRECCION REGIONAL DE EDUCACION TACNA</t>
  </si>
  <si>
    <t>Cumplimiento de condiciones de infraestructura</t>
  </si>
  <si>
    <t>005-2025-OCI/5323-SVC</t>
  </si>
  <si>
    <t>Prevención y reducción del riesgo de desastres ante flujo de detritos en la quebrada río Seco</t>
  </si>
  <si>
    <t>021-2025-OCI/0457-SVC</t>
  </si>
  <si>
    <t>Estado situacional de la obra Mejoramiento del servicio de espacios públicos urbanos en parque recreacional Lizandro Luna del Distrito de Azángaro de la Provincia de Azángaro del Departamento de Puno con CUI N° 2621991</t>
  </si>
  <si>
    <t>031-2025-OCI/0721-SCC</t>
  </si>
  <si>
    <t>DIRECCIÓN REGIONAL DE EDUCACIÓN HUANCAVELICA</t>
  </si>
  <si>
    <t>PROCESO DE CONTRATACIÓN ADMINISTRATIVA DE SERVICIOS N° 002-2025 (NECESIDAD TRANSITORIA) - PRIMERA CONVOCATORIA - HITO 2</t>
  </si>
  <si>
    <t>3736-2025-CG/MPROY-SCC</t>
  </si>
  <si>
    <t>Ejecución de la Cartera de Instituciones Educativas del PEIP - Proyecto Especial de Inversión Pública Escuelas Bicentenario - Paquete 2 - Mejoramiento del Servicio Educativo del Nivel Primaria y Secundaria de la I.E. N ° 0171-01 Juan Velasco Alvarado</t>
  </si>
  <si>
    <t>009-2025-OCI/2157-SVC</t>
  </si>
  <si>
    <t>Servicios de Seguridad Ciudadana ejecutados por los Gobiernos Locales - Municipalidad Distrital De Lurigancho</t>
  </si>
  <si>
    <t>027-2025-OCI/5297-SCC</t>
  </si>
  <si>
    <t>EJECUCIÓN DE LA OBRA MEJORAMIENTO Y AMPLIACIÓN DE LOS SERVICIOS DE SALUD DEL CENTRO DE SALUD POMACOCHAS</t>
  </si>
  <si>
    <t>3734-2025-CG/MPROY-SCC</t>
  </si>
  <si>
    <t>Ejecución de la Cartera de Instituciones Educativas del PEIP - Proyecto Especial de Inversión Pública Escuelas Bicentenario - Paquete 2 - Mejoramiento del servicio educativo del nivel secundario de la I.E. Ramiro Prialé Prialé distrito de San Juan de Lurigancho</t>
  </si>
  <si>
    <t>020-2025-OCI/2814-SOO</t>
  </si>
  <si>
    <t xml:space="preserve">HOSPITAL DANIEL ALCIDES CARRIÓN  - HUANCAYO</t>
  </si>
  <si>
    <t>Inmovilización del suero fisiológico al 0.9% fabricado por el Laboratorio Medifarma S.A.</t>
  </si>
  <si>
    <t>003-2025-OCI/2639-SCC</t>
  </si>
  <si>
    <t>MUNICIPALIDAD DISTRITAL DE ITE</t>
  </si>
  <si>
    <t>Hito de control n.° 4 - Elaboración de expediente técnico de saldo de obra</t>
  </si>
  <si>
    <t>004-2025-OCI/0709-SOO</t>
  </si>
  <si>
    <t>UNIDAD DE GESTION EDUCATIVA LOCAL CHINCHEROS - UGEL CHINCHEROS</t>
  </si>
  <si>
    <t>Omisión de registro y publicación de las órdenes de compra y órdenes de servicio en el sistema electrónico de contrataciones del estado - SEACE en la Unidad de Gestión Educativa Local de Chincheros</t>
  </si>
  <si>
    <t>022-2025-OCI/0457-SOO</t>
  </si>
  <si>
    <t>Almacenamiento de saldos de materiales de la Obra Mejoramiento del servicio de movilidad urbana en el jirón E. Jiménez cuadra I y II del barrio Alianza y Revolución del Distrito de Azangaro</t>
  </si>
  <si>
    <t>032-2025-OCI/0721-SCC</t>
  </si>
  <si>
    <t>UNIDAD DE GESTIÓN EDUCATIVA LOCAL ACOBAMBA</t>
  </si>
  <si>
    <t>A LA PRESTACIÓN DEL SERVICIO ALIMENTARIO CORRESPONDIENTE A LA SEGUNDA ENTREGA DE ALIMENTOS EN LA MODALIDAD PRODUCTOS</t>
  </si>
  <si>
    <t>002-2025-OCI/3762-SOO</t>
  </si>
  <si>
    <t>HOSPITAL NACIONAL DOS DE MAYO</t>
  </si>
  <si>
    <t>ACCIONES POR ADOPTAR</t>
  </si>
  <si>
    <t>015-2025-OCI/0362-SVC</t>
  </si>
  <si>
    <t>MUNICIPALIDAD DISTRITAL DE JESUS NAZARENO</t>
  </si>
  <si>
    <t>Verificación del cumplimiento de perfiles de puesto de funcionario y directivos de libre designación y remoción en la Municipalidad Distrital de Jesús Nazareno.</t>
  </si>
  <si>
    <t>3733-2025-CG/MPROY-SCC</t>
  </si>
  <si>
    <t>Ejecución de la Cartera de Instituciones Educativas del PEIP - Proyecto Especial de Inversión Pública Escuelas Bicentenario - Paquete 2 - Mejoramiento del servicio educativo del nivel inicial</t>
  </si>
  <si>
    <t>3889-2025-CG/GRTB-SCC</t>
  </si>
  <si>
    <t>Obra: Reconstrucción del Hospital de Apoyo Saúl Garrido Rosillo II-1</t>
  </si>
  <si>
    <t>3716-2025-CG/GRTA-SCC</t>
  </si>
  <si>
    <t>DIRECCIÓN REGIONAL DE SALUD TACNA</t>
  </si>
  <si>
    <t>Operatividad y Mantenimiento del Equipamiento de Establecimientos de Salud Nivel I-3 de la Región Tacna.</t>
  </si>
  <si>
    <t>015-2025-OCI/3448-SOO</t>
  </si>
  <si>
    <t>DIRECCION DE SALUD APURIMAC II - ANDAHUAYLAS</t>
  </si>
  <si>
    <t>Acciones adoptadas por la Dirección de Salud Apurímac II - Andahuaylas en cumplimiento de las disposiciones emitidas por DIGEMID y CENARES respecto al suero fisiológico 9% solución para perfusión</t>
  </si>
  <si>
    <t>010-2025-OCI/0829-SOO</t>
  </si>
  <si>
    <t>Medidas preventivas ante la distribución de suero fisiológico al 0.9% elaborado por Laboratorio Medifarma en el Hospital Regional de Moquegua</t>
  </si>
  <si>
    <t>003-2025-OCI/2171-SOO</t>
  </si>
  <si>
    <t>MUNICIPALIDAD DISTRITAL DE PUCUSANA</t>
  </si>
  <si>
    <t>Estado situacional de infraestructura de residuos sólidos municipales y de área degradada por residuos sólidos de la construcción.</t>
  </si>
  <si>
    <t>003-2025-2-5294</t>
  </si>
  <si>
    <t>AGENCIA DE PROMOCIÓN DE LA INVERSIÓN PRIVADA - PROINVERSIÓN</t>
  </si>
  <si>
    <t>Rendición de cuentas de viáticos y gastos de viaje por comisión de servicios al exterior del país</t>
  </si>
  <si>
    <t>005-2025-OCI/5354-SOO</t>
  </si>
  <si>
    <t>PROCEDIMIENTO DE SELECCIÓN: ADJUDICACIÓN SIMPLIFICADA N° 011-2025-GRU-GR-CS</t>
  </si>
  <si>
    <t>042-2024-2-0375</t>
  </si>
  <si>
    <t>INSTITUTO VIAL PROVINCIAL DE JAÉN</t>
  </si>
  <si>
    <t xml:space="preserve">Procedimiento de Selección Adjudicación Simplificada   N° 008-2024/IVP-JAÉN/CS-Primera Convocatoria para la "Contratación del servicio de mantenimiento vial rutinario del camino vecinal no pavimentada tramo: Colasay - Vallejos - El Paraíso - Santa Rosa de Congona - Nuevo Brasil - Bomboquillo - Bomboca-Emp. Ca-666 (Chumquillo); de 40.500km</t>
  </si>
  <si>
    <t>005-2025-3-0049</t>
  </si>
  <si>
    <t>Informe sobre los Estados Financieros del Proyecto - Contrato de Préstamo BIRF N° 9039-PE - PRONATEL periodo al 31 de diciembre de 2024</t>
  </si>
  <si>
    <t>3868-2025-CG/GRHV-AOP</t>
  </si>
  <si>
    <t>MUNICIPALIDAD DISTRITAL DE CAJA</t>
  </si>
  <si>
    <t>Adjudicación simplificada N° 003-2024-MDC/CS consultoría para la supervisión de la obra "Mejoramiento de la transitabilidad vehicular y peatonal en los jirones Centenario</t>
  </si>
  <si>
    <t xml:space="preserve"> Huampuri y Mariscal Castilla</t>
  </si>
  <si>
    <t xml:space="preserve"> distrito de Caja - Acobamba - Huancavelica"</t>
  </si>
  <si>
    <t>011-2025-2-0836</t>
  </si>
  <si>
    <t>RED DE SALUD N° 04 - AGUAYTIA - SAN ALEJANDRO</t>
  </si>
  <si>
    <t xml:space="preserve">PROCEDIMIENTO DE ENTREGA DE INFORMACIÓN SOLICITADA POR EL TRIBUNAL DE CONTRATACIONES DEL ESTADO </t>
  </si>
  <si>
    <t>028-2025-2-0395</t>
  </si>
  <si>
    <t>MUNICIPALIDAD DISTRITAL DE HUAMATAMBO</t>
  </si>
  <si>
    <t>010-2025-2-0836</t>
  </si>
  <si>
    <t>RED DE SALUD N° 01 "CORONEL PORTILLO"</t>
  </si>
  <si>
    <t>INCUMPLIMIENTO A LAS DISPOSICIONES ESTABLECIDAS MEDIANTE DECRETO SUPREMO N° 072-2024-EF</t>
  </si>
  <si>
    <t>010-2025-OCI/4229-SCC</t>
  </si>
  <si>
    <t>HOSPITAL NACIONAL SERGIO E BERNALES</t>
  </si>
  <si>
    <t>Operatividad De Los Servicios Vinculados A La Atención De La Madre Gestante Y El Niño A En El Hospital Nacional Sergio E. Bernales hito De Control N 2 Condiciones De La Infraestructura</t>
  </si>
  <si>
    <t>004-2025-2-0816</t>
  </si>
  <si>
    <t>UNIDAD DE GESTIÓN EDUCATIVA LOCAL 02</t>
  </si>
  <si>
    <t>EJECUCIÓN DE LA ADJUDICACIÓN SIMPLIFICADA N° 001- 2022-UGEL02-01: CONTRATACIÓN DEL SERVICIO DE TRANSPORTE PARA LA DISTRIBUCIÓN DE MATERIALES EDUCATIVOS DOTACIÓN 2022</t>
  </si>
  <si>
    <t>010-2025-OCI/0251-SOO</t>
  </si>
  <si>
    <t>SEGURO SOCIAL DE SALUD - ESSALUD</t>
  </si>
  <si>
    <t>STOCK CERO Y/O INSUFICIENTE DEL PRODUCTO MÉDICO SUERO FISIOLÓGICO AL 0.9% EN DIVERSAS REDES ASISTENCIALES A NIVEL NACIONAL</t>
  </si>
  <si>
    <t>040-2025-OCI/0190-SCC</t>
  </si>
  <si>
    <t>PROGRAMA EDUCACION BASICA PARA TODOS</t>
  </si>
  <si>
    <t>CONCURSO PÚBLICO N.° 009-2024-MINEDU/UE026 SERVICIO DE SEGURIDAD Y VIGILANCIA PARA OCHO (08) COLEGIOS DE ALTO RENDIMIENTO</t>
  </si>
  <si>
    <t>007-2025-OCI/2161-SVC</t>
  </si>
  <si>
    <t>MUNICIPALIDAD DISTRITAL DE MIRAFLORES-LIMA</t>
  </si>
  <si>
    <t>Servicios de Seguridad Ciudadana Ejecutados por los Gobiernos Locales</t>
  </si>
  <si>
    <t>008-2025-OCI/0366-SVC</t>
  </si>
  <si>
    <t>MUNICIPALIDAD DISTRITAL DE PULLO</t>
  </si>
  <si>
    <t>Arqueo a los fondos y valores de la caja chica de la Municipalidad Distrital de Pullo</t>
  </si>
  <si>
    <t>014-2025-2-3755</t>
  </si>
  <si>
    <t>INSTITUTO NACIONAL DE SALUD MENTAL HONORIO DELGADO-HIDEYO NOGUCHI</t>
  </si>
  <si>
    <t>Reembolso o reposición de bienes muebles sustraídos</t>
  </si>
  <si>
    <t>013-2025-3-0566</t>
  </si>
  <si>
    <t>MUNICIPALIDAD PROVINCIAL DE CONDORCANQUI</t>
  </si>
  <si>
    <t>Reporte de Deficiencias Significativas Presupuestal</t>
  </si>
  <si>
    <t>012-2025-3-0566</t>
  </si>
  <si>
    <t>Informe de Auditoría a la Información Presupuestal</t>
  </si>
  <si>
    <t>002-2025-3-0066</t>
  </si>
  <si>
    <t>CAJA DE PENSIONES MILITAR POLICIAL</t>
  </si>
  <si>
    <t>INFORME DE AUDITORÍA QUE INCLUYE EL DICTAMEN DE LOS ESTADOS FINANCIEROS FONDO REGULADO D.L. 19846</t>
  </si>
  <si>
    <t>014-2025-2-0474</t>
  </si>
  <si>
    <t>MUNICIPALIDAD PROVINCIAL DE CONTRALMIRANTE VILLAR</t>
  </si>
  <si>
    <t>Irregularidades en el Procompite Provincial II-2022</t>
  </si>
  <si>
    <t>012-2025-2-5353</t>
  </si>
  <si>
    <t>DIRECCION REGIONAL DE TRANSPORTES Y COMUNICACIONES DE TUMBES</t>
  </si>
  <si>
    <t>Contratación de locador de servicios para labores subordinadas</t>
  </si>
  <si>
    <t>HUANUCO</t>
  </si>
  <si>
    <t>008-2025-2-0399</t>
  </si>
  <si>
    <t>MUNICIPALIDAD PROVINCIAL DE DOS DE MAYO</t>
  </si>
  <si>
    <t>Pago de bonificación por riesgo de caja</t>
  </si>
  <si>
    <t>001-2025-OCI/0433-SCC</t>
  </si>
  <si>
    <t>MUNICIPALIDAD DISTRITAL DE SAN ANTONIO-HUAROCHIRI</t>
  </si>
  <si>
    <t>"Mejoramiento del servicio de transitabilidad vehicular y peatonal de las calles internas Sector Oeste de la zona 5 anexo 08 del distrito de San Antonio - provincia de Huarochirí - departamento de Lima" - Etapa II</t>
  </si>
  <si>
    <t>3674-2025-CG/MPROY-SCC</t>
  </si>
  <si>
    <t>Recuperación de ecosistemas degradados de vegetación silvestre para la regulación del riesgo por inundaciones y movimientos de masa en la Cuenca del río Tumbes</t>
  </si>
  <si>
    <t>006-2025-OCI/0418-SCC</t>
  </si>
  <si>
    <t>MUNICIPALIDAD DISTRITAL DE UCHUMARCA</t>
  </si>
  <si>
    <t>MEJORAMIENTO DEL SERVICIO DE EDUCACIÓN SECUNDARIA EN TUPAC AMARU- UCHUMARCA DEL CENTRO POBLADO UCHUMARCA DISTRITO UCHUMARCA DE LA PROVINCIA DE BOLÍVAR DEL DEPARTAMENTO DE LA LIBERTAD</t>
  </si>
  <si>
    <t>019-2025-OCI/0262-SCC</t>
  </si>
  <si>
    <t>"SERVICIO DE MANTENIMIENTO CORRECTIVO DE LOS SISTEMAS DE AGUA POTABLE Y ALCANTARILLADO DE LA GERENCIA DE SERVICIO DEL SUR" - ITEM 1 - CONTRATO DE PRESTACIÓN DE SERVICIOS N° 346-2021-SEDAPAL</t>
  </si>
  <si>
    <t>019-2025-OCI/5332-SCC</t>
  </si>
  <si>
    <t>GOBIERNO REGIONAL ANCASH</t>
  </si>
  <si>
    <t>Proyecto: Mejoramiento y ampliación del servicio de educación secundaria del Colegio Politécnico Nacional del Santa</t>
  </si>
  <si>
    <t>004-2025-OCI/1622-SVC</t>
  </si>
  <si>
    <t>MUNICIPALIDAD DISTRITAL DE CARMEN DE LA LEGUA REYNOSO</t>
  </si>
  <si>
    <t xml:space="preserve">SERVICIOS DE SEGURIDAD CIUDADANA EJECUTADOS POR LOS GOBIERNOS LOCALES  -  MUNICIPALIDAD DISTRITAL DE CARMEN DE LA LEGUA REYNOSO
</t>
  </si>
  <si>
    <t>3882-2025-CG/GRCLL-SVC</t>
  </si>
  <si>
    <t>MUNICIPALIDAD DISTRITAL DE MI PERÚ</t>
  </si>
  <si>
    <t xml:space="preserve">SERVICIOS DE SEGURIDAD CIUDADANA EJECUTADOS POR LOS GOBIERNOS LOCALES -  MUNICIPALIDAD DISTRITAL DE MI PERÚ</t>
  </si>
  <si>
    <t>005-2025-OCI/2163-SVC</t>
  </si>
  <si>
    <t>MUNICIPALIDAD DISTRITAL DE PUENTE PIEDRA</t>
  </si>
  <si>
    <t>"Servicios de Seguridad Ciudadana Ejecutados por los Gobiernos Locales - Municipalidad Distrital de Puente Piedra"</t>
  </si>
  <si>
    <t>3699-2025-CG/MPROY-SCC</t>
  </si>
  <si>
    <t>Ejecución de la Cartera de Instituciones Educativas del PEIP - Proyecto Especial de Inversión Pública Escuelas Bicentenario - Paquete 1 - Mejoramiento del Servicio Educativo de los Niveles Inicial</t>
  </si>
  <si>
    <t>009-2025-3-0066</t>
  </si>
  <si>
    <t>INFORME DE AUDITORÍA QUE INCLUYE EL DICTAMEN DE LOS ESTADOS PRESUPUESTARIOS</t>
  </si>
  <si>
    <t>007-2025-2-0001</t>
  </si>
  <si>
    <t>MINISTERIO DE ECONOMÍA Y FINANZAS</t>
  </si>
  <si>
    <t>AUDITORÍA FINANCIERA GUBERNAMENTAL AL FONDO DE ESTABILIZACIÓN FISCAL - FEF</t>
  </si>
  <si>
    <t>019-2025-2-0326</t>
  </si>
  <si>
    <t>MUNICIPALIDAD DISTRITAL DE ARAMANGO</t>
  </si>
  <si>
    <t>Comité de selección no admitió ofertas económicas de proveedores por la exigencia de requisito que no era de presentación obligatoria para su admisión</t>
  </si>
  <si>
    <t>022-2025-3-0051</t>
  </si>
  <si>
    <t>BANCO DE MATERIALES S.A.C. EN LIQUIDACION</t>
  </si>
  <si>
    <t>Reporte de Deficiencias Significativas de los Estados Financieros del Fondo Revolvente administrado por el Banco de Materiales S.A.C. en liquidación - periodo 2024.</t>
  </si>
  <si>
    <t>009-2025-2-2940</t>
  </si>
  <si>
    <t>MUNICIPALIDAD DISTRITAL DE HONORIA</t>
  </si>
  <si>
    <t>Verificación de partidas ejecutadas de la obra: Mejoramiento de la infraestructura de agua potable en los caseríos de Indoamérica</t>
  </si>
  <si>
    <t>020-2025-3-0051</t>
  </si>
  <si>
    <t>Reporte de Deficiencias Significativas de los Estados Financieros del Banco de Materiales S.A.C. en liquidación - periodo 2024</t>
  </si>
  <si>
    <t>019-2025-2-0401</t>
  </si>
  <si>
    <t>MUNICIPALIDAD PROVINCIAL DE HUÁNUCO</t>
  </si>
  <si>
    <t>Contratación de consultoría para elaboración de PAP 2023 en la Municipalidad Provincial de Huánuco</t>
  </si>
  <si>
    <t>003-2025-OCI/5356-SCC</t>
  </si>
  <si>
    <t>ZONA ESPECIAL DE DESARROLLO MATARANI - ZED MATARANI</t>
  </si>
  <si>
    <t>Proceso de cobranza y pago por cesión en uso de los terrenos a los usuarios de la Zona Especial de Desarrollo Matarani. Hito de Control n.° 1 - Situación de la cobranza y pagos por cesión en uso</t>
  </si>
  <si>
    <t>002-2025-OCI/2632-SCC</t>
  </si>
  <si>
    <t>MUNICIPALIDAD DISTRITAL DE ILABAYA</t>
  </si>
  <si>
    <t>Mejoramiento y reubicación de la Unidad de Equipo Mecánico y Cantera de la Municipalidad Distrital de Ilabaya</t>
  </si>
  <si>
    <t>003-2025-OCI/4495-SOO</t>
  </si>
  <si>
    <t>HOSPITAL SANTA MARIA DEL SOCORRO DE ICA</t>
  </si>
  <si>
    <t>INMOVILIZACIÓN DE SUERO FISIOLÓGICO 9% O SOLUCIÓN PARA PERFUSIÓN ELABORADO POR MEDIFARMA S.A. EN FARMACIAS Y ALMACÉN DE MEDICAMENTOS DEL HOSPITAL SANTA MARÍA DEL SOCORRO DE ICA</t>
  </si>
  <si>
    <t>003-2025-OCI/2632-SCC</t>
  </si>
  <si>
    <t>Creación de los servicios de protección en la ribera de las quebradas vulnerables ante el peligro en movimientos en masa en la quebrada Ahorcado en el sector Pampa Mesa Grande del centro poblado Mirave distrito de Ilabaya de la provincia de Jorge Basadre del departamento de Tacna</t>
  </si>
  <si>
    <t>029-2025-OCI/6003-SCC</t>
  </si>
  <si>
    <t>PROGRAMA NACIONAL DE SANEAMIENTO RURAL</t>
  </si>
  <si>
    <t>HITO DE CONTROL N° 3: ACTUALIZACIÓN DEL EXPEDIENTE TÉCNICO - INFORME N° 3PROYECTO DE INVERSIÓN: "MEJORAMIENTO Y AMPLIACIÓN DEL SERVICIO DE AGUA POTABLE E INSTALACIÓN DE ALCANTARILLADO DEL CENTRO POBLADO DE MAYAS (EL ALTO)</t>
  </si>
  <si>
    <t>3881-2025-CG/GRLIM-SCC</t>
  </si>
  <si>
    <t>MUNICIPALIDAD DISTRITAL DE VILLA MARÍA DEL TRIUNFO</t>
  </si>
  <si>
    <t>Ejecución contractual de la obra: "Creación del servicio de seguridad ciudadana local en la intersección de la avenida Nicolás de Piérola con calle San Martín de Porres de la zona 2 - Cercado distrito de Villa María del Triunfo de la provincia de Lima del departamento de Lima" CUI 2610057</t>
  </si>
  <si>
    <t>006-2025-OCI/0445-SVC</t>
  </si>
  <si>
    <t>MUNICIPALIDAD PROVINCIAL DE ILO</t>
  </si>
  <si>
    <t>Almacenamiento y Distribución de los Alimentos del Programa de Complementación Alimentaria - PCA</t>
  </si>
  <si>
    <t>006-2025-OCI/0002-SCC</t>
  </si>
  <si>
    <t>CONTRATACIÓN DEL SERVICIO DE TERCERIZACIÓN DE MESA DE AYUDA TI PARA EL BCRP</t>
  </si>
  <si>
    <t>3739-2025-CG/APP-SCC</t>
  </si>
  <si>
    <t>GOBIERNO REGIONAL ICA</t>
  </si>
  <si>
    <t>HITO DE CONTROL N° 1 - CONSIDERACIONES DE DISEÑO DEL EXPEDIENTE TÉCNICO</t>
  </si>
  <si>
    <t>007-2025-OCI/0446-SCC</t>
  </si>
  <si>
    <t>Fortalecimiento de la capacidad de prestación del centro de beneficio de carnes de la Municipalidad Provincial de Mariscal Nieto</t>
  </si>
  <si>
    <t>005-2025-OCI/6042-SCC</t>
  </si>
  <si>
    <t>MUNICIPALIDAD DISTRITAL VEINTISÉIS DE OCTUBRE</t>
  </si>
  <si>
    <t>Mejoramiento del servicio de agua potable y alcantarillado en el AA.H.H.</t>
  </si>
  <si>
    <t>015-2025-OCI/5333-SCC</t>
  </si>
  <si>
    <t>DIRECCION SUBREGIONAL AGRARIA DE ANDAHUAYLAS</t>
  </si>
  <si>
    <t>Instalación y mejoramiento del servicio de apoyo a la cadena productiva de la quinua orgánica en las provincias de Andahuaylas y Chincheros de la región Apurímac.</t>
  </si>
  <si>
    <t>010-2025-OCI/0316-SCC</t>
  </si>
  <si>
    <t>INSTITUTO NACIONAL PENITENCIARIO - INPE</t>
  </si>
  <si>
    <t>Ejecución del Proyecto Ampliación de la Capacidad de Albergue del Establecimiento Penitenciario de Chimbote CUI 2135162 Hito de Control n.° 7 Liquidación de obra y ejecución de componentes.</t>
  </si>
  <si>
    <t>021-2025-OCI/0384-SCC</t>
  </si>
  <si>
    <t>MUNICIPALIDAD PROVINCIAL DE CANCHIS</t>
  </si>
  <si>
    <t xml:space="preserve">PROCESO DE SELECCIÓN CAS POR NECESIDAD TRANSITORIA A PLAZO DETERMINADO N° 001-2025-MPC - HITO DE CONTROL N° 2 - RESULTADOS DE LA EVALUACIÓN CURRICULAR
</t>
  </si>
  <si>
    <t>004-2025-OCI/5996-SCC</t>
  </si>
  <si>
    <t>SUPERINTENDENCIA NACIONAL DE MIGRACIONES - MIGRACIONES</t>
  </si>
  <si>
    <t xml:space="preserve">HITO DE CONTROL N° 9 :  SEGUIMIENTO DEL ESTADO SITUACIONAL DEL PROYECTO DE INVERSIÓN AL 18 DE MARZO DE 2025</t>
  </si>
  <si>
    <t>062-2025-OCI/5303-SOO</t>
  </si>
  <si>
    <t>MINISTERIO DE VIVIENDA</t>
  </si>
  <si>
    <t>REGISTRO Y ACTUALIZACIÓN DEL FORMATO Nº 12-B: SEGUIMIENTO A LA EJECUCIÓN DE INVERSIONES</t>
  </si>
  <si>
    <t>005-2025-OCI/5240-SVC</t>
  </si>
  <si>
    <t>OPERATIVIDAD</t>
  </si>
  <si>
    <t>003-2025-OCI/0379-SVC</t>
  </si>
  <si>
    <t>MUNICIPALIDAD PROVINCIAL DEL CALLAO</t>
  </si>
  <si>
    <t>Servicios de Seguridad Ciudadana ejecutados por los Gobiernos Locales.</t>
  </si>
  <si>
    <t>006-2025-OCI/3346-SCC</t>
  </si>
  <si>
    <t xml:space="preserve">Adquisición del inmueble para implementar el funcionamiento  de las Cámaras Legislativas.  Hito de control N.° 1: Actuaciones preparatorias para la adquisición de inmueble. Periodo de evaluación: Del 12 de marzo al 4 de abril de 2025.</t>
  </si>
  <si>
    <t>020-2025-OCI/5347-SVC</t>
  </si>
  <si>
    <t>GOBIERNO REGIONAL MOQUEGUA</t>
  </si>
  <si>
    <t>Mejoramiento de la crianza de porcinos con la instalación de proceso metano génico para la mitigación del impacto ambiental</t>
  </si>
  <si>
    <t>012-2025-OCI/0453-SCC</t>
  </si>
  <si>
    <t>MUNICIPALIDAD DISTRITAL DE COLAN</t>
  </si>
  <si>
    <t>Mejoramiento del servicio de agua del sistema de riego del canal sector Santa Elena - San Francisco</t>
  </si>
  <si>
    <t>028-2025-OCI/5352-SCC</t>
  </si>
  <si>
    <t>Proyecto "Mejoramiento de los servicios de apoyo al desarrollo productivo en la cadena productiva agroindustrial de la vid</t>
  </si>
  <si>
    <t>003-2025-OCI/4581-SOO</t>
  </si>
  <si>
    <t>UNIDAD DE GESTIÓN EDUCATIVA LOCAL HUAYLAS - UGEL HUAYLAS</t>
  </si>
  <si>
    <t>Contratación de personal bajo el régimen laboral del Decreto Legislativo N° 276 - Año 2025</t>
  </si>
  <si>
    <t>3671-2025-CG/MPROY-SCC</t>
  </si>
  <si>
    <t>Mejoramiento y Ampliación del Servicio de Drenaje Pluvial de la ciudad de Paita</t>
  </si>
  <si>
    <t>014-2025-OCI/6003-SCC</t>
  </si>
  <si>
    <t>HITO DE CONTROL N° 8:LEVANTAMIENTO DE OBSERVACIONES DEL ENTREGABLE N.º 4 - FINAL DEL PROYECTO DE INVERSIÓN: MEJORAMIENTO Y AMPLIACIÓN DEL SISTEMA DE AGUA POTABLE Y SANEAMIENTO EN LOS SECTORES DE TANDARCOCHA</t>
  </si>
  <si>
    <t>007-2025-OCI/5346-SCC</t>
  </si>
  <si>
    <t>GOBIERNO REGIONAL MADRE DE DIOS</t>
  </si>
  <si>
    <t>EJECUCIÓN</t>
  </si>
  <si>
    <t>3729-2025-CG/APP-SCC</t>
  </si>
  <si>
    <t>MINISTERIO DE TRANSPORTES Y COMUNICACIONES</t>
  </si>
  <si>
    <t>HITO DE CONTROL N° 1 - VERIFICACIÓN DEL CUMPLIMIENTO DE LAS CONDICIONES Y OBLIGACIONES ESTABLECIDAS PARA LA FECHA DE CIERRE</t>
  </si>
  <si>
    <t>029-2025-2-5340</t>
  </si>
  <si>
    <t>Verificación del cumplimiento del registro y envío de la evaluación anual de la implementación del Sistema de Control Interno</t>
  </si>
  <si>
    <t>007-2025-2-0702</t>
  </si>
  <si>
    <t>UNIDAD DE GESTION EDUCATIVA LOCAL HUANUCO - UGEL HUANUCO</t>
  </si>
  <si>
    <t>Gestión de recursos propios de la Institución Educativa Juan Velasco Alvarado periodo 2024</t>
  </si>
  <si>
    <t>013-2025-2-5353</t>
  </si>
  <si>
    <t>Configuración de actos de nepotismo en el Gobierno Regional Tumbes</t>
  </si>
  <si>
    <t>007-2025-OCI/5345-SCC</t>
  </si>
  <si>
    <t>FORMULACIÓN Y EJECUCIÓN DEL PROYECTO: "MEJORAMIENTO Y AMPLIACIÓN DE LOS SERVICIOS DE SALUD ESPECIALIZADOS DEL HOSPITAL REGIONAL DE LORETO FELIPE ARRIOLA IGLESIAS</t>
  </si>
  <si>
    <t>009-2025-OCI/0827-SVC</t>
  </si>
  <si>
    <t>DIRECCIÓN REGIONAL DE SALUD TUMBES</t>
  </si>
  <si>
    <t>"Asistencia</t>
  </si>
  <si>
    <t>004-2025-2-6264</t>
  </si>
  <si>
    <t>CENTRAL DE COMPRAS PÚBLICAS - PERÚ COMPRAS</t>
  </si>
  <si>
    <t>Registro de los contratos de consultoría en el SIRICC</t>
  </si>
  <si>
    <t>020-2025-OCI/0661-SVC</t>
  </si>
  <si>
    <t>Emergencias viales en las rutas PE-18 tramo Dv. Chacayan - EMP.PE-3N (Ambo) y PE-18B tramo Chaglla - Tomayrica - Matias Punta - Shotoj en los distritos de Huácar y Panao</t>
  </si>
  <si>
    <t>013-2025-2-5331</t>
  </si>
  <si>
    <t>GOBIERNO REGIONAL AMAZONAS</t>
  </si>
  <si>
    <t>Incumplimiento en el registro del informe técnico legal en el SEACE dentro del plazo legal</t>
  </si>
  <si>
    <t>060-2025-OCI/5303-SCC</t>
  </si>
  <si>
    <t xml:space="preserve">INFORME DE CONTROL CONCURRENTE - "LIQUIDACIÓN DE OBRA" A LA INTERVENCIÓN  "MEJORAMIENTO DE VIVIENDA RURAL EN EL CENTRO POBLADO CAÑETE - DISTRITO DE MAZAMARI - PROVINCIA DE SATIPO - DEPARTAMENTO DE JUNÍN"</t>
  </si>
  <si>
    <t xml:space="preserve">Friaje y Heladas                                                                                                                                                                                                                                                                                                                                                                                                </t>
  </si>
  <si>
    <t>006-2025-OCI/0446-SCC</t>
  </si>
  <si>
    <t>MUNICIPALIDAD DISTRITAL DE SAN ANTONIO</t>
  </si>
  <si>
    <t>Mejoramiento del Sistema de Semaforización</t>
  </si>
  <si>
    <t>014-2025-2-0400</t>
  </si>
  <si>
    <t>MUNICIPALIDAD PROVINCIAL DE HUAMALIES</t>
  </si>
  <si>
    <t>Fraccionamiento en la adquisición de insumos del Programa de Complementación Alimentaria en la Municipalidad Provincial de Huamalíes durante el año 2024</t>
  </si>
  <si>
    <t>004-2025-3-0049</t>
  </si>
  <si>
    <t>FEDERACION PERUANA DE CAJAS MUNICIPALES DE AHORRO Y CREDITO</t>
  </si>
  <si>
    <t>REPORTE DE DEFICIENCIAS SIGNIFICATIVAS DE LA FEDERACIÓN PERUANA DE CAJAS MUNICIPALES DE AHORRO Y CRÉDITO - FEPCMAC PERIODO 2024</t>
  </si>
  <si>
    <t>061-2025-OCI/5303-SOO</t>
  </si>
  <si>
    <t>021-2025-3-0051</t>
  </si>
  <si>
    <t>Informe a los estados financieros del Fondo Revolvente administrado por el Banco de Materiales S.A.C. en liquidación - periodo 2024.</t>
  </si>
  <si>
    <t>030-2025-OCI/5978-SCC</t>
  </si>
  <si>
    <t>PROGRAMA NACIONAL DE SANEAMIENTO URBANO</t>
  </si>
  <si>
    <t>INFORME DE CONTROL CONCURRENTE: ESTADO SITUACIONAL DE LA LIQUIDACIÓN DEL CONVENIO: SERVICIO DE CONTROL CONCURRENTE AL IRI: ¿REHABILITACIÓN DEL SERVICIO DE AGUA POTABLE</t>
  </si>
  <si>
    <t>012-2025-OCI/6403-SCC</t>
  </si>
  <si>
    <t>Proyecto Instalación de Banda Ancha para la Conectividad Integral y Desarrollo social de la región Moquegua- Hito de Control N° 24: Niveles de servicio</t>
  </si>
  <si>
    <t>009-2025-OCI/0366-SVC</t>
  </si>
  <si>
    <t>MUNICIPALIDAD PROVINCIAL DE PARINACOCHAS</t>
  </si>
  <si>
    <t>Verificación a la recepción</t>
  </si>
  <si>
    <t>003-2025-OCI/0422-SCC</t>
  </si>
  <si>
    <t>MUNICIPALIDAD DISTRITAL DE PIAS</t>
  </si>
  <si>
    <t>"Obra: Mejoramiento y Ampliación del Sistema de Electrificación Rural Red Primaria mrt 13.2 Kv. Red Secundaria 440/220 V. Conexiones Domiciliarias</t>
  </si>
  <si>
    <t>001-2025-3-0066</t>
  </si>
  <si>
    <t>INFORME DE AUDITORÍA QUE INCLUYE EL DICTAMEN DE LOS ESTADOS FINANCIEROS FONDO REGULADO D.LEG. 1133</t>
  </si>
  <si>
    <t>008-2025-2-0001</t>
  </si>
  <si>
    <t>REPORTE DE DEFICIENCIAS SIGNIFICATIVAS (RDS)</t>
  </si>
  <si>
    <t>012-2025-OCI/0001-SCC</t>
  </si>
  <si>
    <t>Proyecto de Inversión Mejoramiento del Servicio de Abastecimiento Público de Bienes</t>
  </si>
  <si>
    <t>016-2025-OCI/5333-SCC</t>
  </si>
  <si>
    <t>DIRECCION REGIONAL AGRARIA DE APURIMAC</t>
  </si>
  <si>
    <t>MEJORAMIENTO DE LA COMPETITIVIDAD DE LA CADENA PRODUCTIVA DEL CULTIVO DE MAÍZ AMILÁCEO EN LAS PROVINCIAS DE ABANCAY</t>
  </si>
  <si>
    <t>3873-2025-CG/GRLP-SCC</t>
  </si>
  <si>
    <t>MUNICIPALIDAD PROVINCIAL DE HUARAL</t>
  </si>
  <si>
    <t>SALDO DE OBRA: "INSTALACIÓN DEL INTERCEPTOR Y CONSTRUCCIÓN DE LA PLANTA DE TRATAMIENTO DE AGUAS RESIDUALES DE LA CIUDAD DE HUARAL"</t>
  </si>
  <si>
    <t>003-2025-OCI/0409-SCC</t>
  </si>
  <si>
    <t>MUNICIPALIDAD PROVINCIAL DE PISCO</t>
  </si>
  <si>
    <t>OBRA: "MEJORAMIENTO DE VÍAS DE ACCESO A LOS CENTROS POBLADOS DE LA YESERA</t>
  </si>
  <si>
    <t>008-2025-2-0327</t>
  </si>
  <si>
    <t>MUNICIPALIDAD DISTRITAL DE FLORIDA</t>
  </si>
  <si>
    <t>Perfeccionamiento y suscripción de contrato para la ejecución de la obra: "Construcción de elementos de contención y canal de drenaje; en el(la) planta de tratamiento de aguas residuales"</t>
  </si>
  <si>
    <t>017-2025-OCI/5333-SOO</t>
  </si>
  <si>
    <t>GOBIERNO REGIONAL APURÍMAC</t>
  </si>
  <si>
    <t>VERIFICACIÓN DE LA ADJUDICACIÓN SIMPLIFICADA - HOMOLOGACIÓN Nº 13-2025-GRAP-1 PRIMERA CONVOCATORIA</t>
  </si>
  <si>
    <t>003-2025-3-0049</t>
  </si>
  <si>
    <t>INFORME A LOS ESTADOS FINANCIEROS DE LA FEDERACIÓN PERUANA DE CAJAS MUNICIPALES DE AHORRO Y CRÉDITO - FEPCMAC PERIODO 2024</t>
  </si>
  <si>
    <t>002-2025-OCI/4605-SVC</t>
  </si>
  <si>
    <t>MUNICIPALIDAD DISTRITAL DE CIUDAD NUEVA</t>
  </si>
  <si>
    <t>Instalación y mantenimiento de los Sistemas de Señalización de Tránsito en zonas escolares</t>
  </si>
  <si>
    <t>019-2025-3-0051</t>
  </si>
  <si>
    <t>Informe a los estados financieros del Banco de Materiales S.A.C. en liquidación - periodo 2024</t>
  </si>
  <si>
    <t>005-2025-2-0723</t>
  </si>
  <si>
    <t>DIRECCIÓN REGIONAL DE EDUCACIÓN DE ICA</t>
  </si>
  <si>
    <t>Proceso de contratación docente (plaza 116221E91100) de la Escuela de Educación Superior Artística Sérvulo Gutiérrez Alarcón de Ica</t>
  </si>
  <si>
    <t>012-2025-2-0344</t>
  </si>
  <si>
    <t>MUNICIPALIDAD PROVINCIAL DEL SANTA</t>
  </si>
  <si>
    <t>Prestación del servicio de agua potable y saneamiento el centro poblado Cascajal</t>
  </si>
  <si>
    <t>011-2025-2-0369</t>
  </si>
  <si>
    <t>MUNICIPALIDAD DISTRITAL DE CACHACHI</t>
  </si>
  <si>
    <t>Contrato de ejecución de obra N° 91-2023-MDC-JMDP derivado de la contratación directa N° 1-2023-MDC/CS-1 correspondiente a la ejecución del saldo de obra: Mejoramiento y ampliación del sistema de agua potable y saneamiento en el C.P. Chuquibamba del distrito de Cachachi</t>
  </si>
  <si>
    <t>007-2025-2-2940</t>
  </si>
  <si>
    <t>MUNICIPALIDAD PROVINCIAL DE PUERTO INCA</t>
  </si>
  <si>
    <t>004-2025-OCI/3904-SOO</t>
  </si>
  <si>
    <t>DIRECCIÓN REGIONAL DE TRANSPORTES Y COMUNICACIONES AYACUCHO</t>
  </si>
  <si>
    <t>Jornada Ordinaria Laboral en la Dirección Regional de Transportes y Comunicaciones Ayacucho</t>
  </si>
  <si>
    <t>006-2025-OCI/0420-SVC</t>
  </si>
  <si>
    <t>MUNICIPALIDAD DISTRITAL DE LA CUESTA</t>
  </si>
  <si>
    <t>PROCESO DE LIQUIDACIÓN DE LA OBRA: ¿CREACIÓN DE LOS SERVICIOS PÚBLICOS DE INTEGRACIÓN ECONÓMICA Y SOCIAL EN LA ALAMEDA DE CENTRO POBLADO LA CUESTA DISTRITO DE LA CUESTA DE LA PROVINCIA DE OTUZCO DEL DEPARTAMENTO DE LA LIBERTAD¿</t>
  </si>
  <si>
    <t>3672-2025-CG/MPROY-SCC</t>
  </si>
  <si>
    <t>Mejoramiento y Ampliación del Servicio de Sistema de Alerta Temprana a peligros originados por fenómenos de geodinámica externa e hidrometeorológica en la cuenca del río Tumbes</t>
  </si>
  <si>
    <t>004-2025-OCI/2632-SVC</t>
  </si>
  <si>
    <t>Ejecución de IOARR: "Adquisición de terreno; en el(la) Municipalidad Distrital de Ilabaya distrito de Ilabaya</t>
  </si>
  <si>
    <t>005-2025-OCI/5765-SCC</t>
  </si>
  <si>
    <t>MINISTERIO DE CULTURA</t>
  </si>
  <si>
    <t>IOARR REPARACIÓN DE EDIFICACIÓN Y OBRAS EXTERIORES; CONSTRUCCIÓN DE BAÑO O SERVICIOS SANITARIOS; ADQUISICIÓN DE MUSEOGRAFIA; EN EL MONUMENTO CONMEMORATIVO DE LA BATALLA DE AYACUCHO</t>
  </si>
  <si>
    <t>005-2025-OCI/5996-SCC</t>
  </si>
  <si>
    <t xml:space="preserve">HITO DE CONTROL N° 18 - SEGUIMIENTO DEL ESTADO SITUACIONAL DEL PROYECTO DE INVERSIÓN AL 20 DE MARZO DE 2025.
</t>
  </si>
  <si>
    <t>002-2025-OCI/4600-SVC</t>
  </si>
  <si>
    <t>MUNICIPALIDAD DISTRITAL DE PUNCHANA</t>
  </si>
  <si>
    <t>VERIFICACIÓN DE LOS DISPOSITIVOS DE CONTROL DE TRÁNSITO INSTALADOS EN LAS CALLES DEL DISTRITO DE PUNCHANA</t>
  </si>
  <si>
    <t>008-2025-OCI/6353-SVC</t>
  </si>
  <si>
    <t>DIRECCION DE REDES INTEGRADAS DE SALUD LIMA NORTE</t>
  </si>
  <si>
    <t>AL ABASTECIMIENTO DE MEDICAMENTOS</t>
  </si>
  <si>
    <t>003-2025-OCI/0709-SVC</t>
  </si>
  <si>
    <t xml:space="preserve">UNIDAD DE GESTION EDUCATIVA LOCAL HUANCARAMA </t>
  </si>
  <si>
    <t>RENDICIÓN DE VIÁTICOS EN UNIDAD DE GESTIÓN EDUCATIVA LOCAL DE HUANCARAMA</t>
  </si>
  <si>
    <t>2984-2025-CG/GRAM-SCC</t>
  </si>
  <si>
    <t>RECEPCIÓN DE LA OBRA Y LA OPERACIÓN Y MANTENIMIENTO DEL PROYECTO "AMPLIACIÓN Y MEJORAMIENTO DEL SERVICIO DE AGUA POTABLE Y SANEAMIENTO EN EL CENTRO POBLADO KAYAMAS</t>
  </si>
  <si>
    <t>002-2025-OCI/0303-SVC</t>
  </si>
  <si>
    <t>INSTITUTO NACIONAL DE ESTADISTICA E INFORMATICA - INEI</t>
  </si>
  <si>
    <t>Al Funcionamiento de las Oficinas Departamental y Zonal de Estadística e Informática de San Martín (Moyobamba y Tarapoto) - Gestión de Bienes Patrimoniales</t>
  </si>
  <si>
    <t>005-2025-OCI/3346-SCC</t>
  </si>
  <si>
    <t>Proceso de Adquisición de Tarjetas Electrónicas de Consumo TEC - Aguinaldo navideño 2024- "Adquisición de Tarjetas Electróncias de Consumo TEC - aguinaldo navideño 2024" Periodo de evaluación: del 2 de enero al 26 de marzo de 2025.</t>
  </si>
  <si>
    <t>002-2025-OCI/4581-SOO</t>
  </si>
  <si>
    <t xml:space="preserve">Contratación de personal bajo el régimen laboral del Decreto Legisltivo 276 - Fae covocatoria para el año 2025 en la  Unida de Gestión Educativa Local de Huaylas</t>
  </si>
  <si>
    <t>021-2025-OCI/0262-SCC</t>
  </si>
  <si>
    <t>"SERVICIO DE REFORZAMIENTO DE DEFENSAS RIBEREÑAS DE LAS PTARS ÍTEM N° 2: SERVICIO DE REFORZAMIENTO DE DEFENSAS RIBEREÑAS PARA LA PTAR JULIO C. TELLO"</t>
  </si>
  <si>
    <t>020-2025-OCI/0384-SCC</t>
  </si>
  <si>
    <t xml:space="preserve">PROCESO DE SELECCIÓN CAS POR NECESIDAD TRANSITORIA A PLAZO DETERMINADO N° 001-2025-MPC HITO DE CONTROL N° 1 - EVALUACIÓN CURRICULAR
</t>
  </si>
  <si>
    <t>3700-2025-CG/MPROY-SCC</t>
  </si>
  <si>
    <t>Ejecución de la Cartera de Instituciones Educativas del PEIP - Proyecto Especial de Inversión Pública Escuelas Bicentenario - Paquete 1 - Mejoramiento del Servicio Educativo del Nivel Primaria</t>
  </si>
  <si>
    <t>006-2025-OCI/5346-SVC</t>
  </si>
  <si>
    <t>CERTIFICACIÓN OSCE DE LOS PROFESIONALES Y TÉCNICOS DEL ÓRGANO ENCARGADO DE LAS CONTRATACIONES</t>
  </si>
  <si>
    <t>3657-2025-CG/APP-SCC</t>
  </si>
  <si>
    <t>MINISTERIO DE EDUCACIÓN</t>
  </si>
  <si>
    <t>HITO DE CONTROL N° 13 - LEVANTAMIENTO DE OBSERVACIONES Y CONFORMIDAD DE RECEPCIÓN Y CALIDAD DE OBRA</t>
  </si>
  <si>
    <t>002-2025-2-5294</t>
  </si>
  <si>
    <t>Proceso de seguimiento y control a la rendición de cuentas de viáticos y gastos de viaje por comisión de servicios al interior y exterior del país</t>
  </si>
  <si>
    <t>013-2025-OCI/0344-SCC</t>
  </si>
  <si>
    <t>OBRA: SALDO DE OBRA N° 01 DEL PROYECTO: CREACIÓN DE LA CICLOVÍA EN LA BERMA CENTRAL PARDO TRAMO AV. GUILLERMO MOORE HASTA AV. LOS PESCADORES</t>
  </si>
  <si>
    <t>002-2025-OCI/3758-SOO</t>
  </si>
  <si>
    <t>INSTITUTO NACIONAL DE CIENCIAS NEUROLÓGICAS</t>
  </si>
  <si>
    <t>ABASTECIMIENTO DE SODIO CLORURO 0.9% AL SERVICIO DE FARMACIA DEL INSTITUTO NACIONAL DE CIENCIAS NEUROLÓGICAS</t>
  </si>
  <si>
    <t>007-2025-3-0066</t>
  </si>
  <si>
    <t>REPORTE DE DEFICIENCIAS SIGNIFICATIVAS ESTADOS FINANCIEROS COMBINADOS</t>
  </si>
  <si>
    <t>036-2025-2-0190</t>
  </si>
  <si>
    <t>CONTRATACIÓN DE SERVICIOS CON PROVEEDOR QUE SE ENCONTRABA IMPEDIDO DE CONTRATAR CON EL ESTADO</t>
  </si>
  <si>
    <t>017-2025-OCI/4888-SCC</t>
  </si>
  <si>
    <t>Arrendamiento operativo de vehículos para las empresas bajo el ámbito de la corporación FONAFE</t>
  </si>
  <si>
    <t>010-2025-OCI/5458-SVC</t>
  </si>
  <si>
    <t>HOSPITAL REGIONAL DE AYACUCHO</t>
  </si>
  <si>
    <t>Estado situacional del Sistema de Instalaciones sanitarias y drenaje pluvial del Hospital Regional de Ayacucho</t>
  </si>
  <si>
    <t>011-2025-3-0566</t>
  </si>
  <si>
    <t>Reporte de Deficiencias Significativas Financiera</t>
  </si>
  <si>
    <t>010-2025-3-0566</t>
  </si>
  <si>
    <t>Informe de auditoría a la Información Financiera</t>
  </si>
  <si>
    <t>008-2025-OCI/4567-SCC</t>
  </si>
  <si>
    <t>EMPRESA DE GENERACIÓN ELÉCTRICA DE AREQUIPA S.A. - EGASA</t>
  </si>
  <si>
    <t>Desarrollo y mantenimiento de aplicaciones basado en un modelo de fábrica de software</t>
  </si>
  <si>
    <t>027-2025-OCI/5978-SCC</t>
  </si>
  <si>
    <t>HITO DE CONTROL N° 8: EJECUCIÓN DE OBRA A FEBRERO 2025 - PROYECTO DE INVERSIÓN: AMPLIACIÓN DE LA PRODUCCIÓN DE AGUA 6 DISTRITOS DE LA PROVINCIA DE CUSCO-DEPARTAMENTO DE CUSCO CUI N° 2497598</t>
  </si>
  <si>
    <t>007-2025-OCI/2982-SOO</t>
  </si>
  <si>
    <t>MUNICIPALIDAD DISTRITAL DE NUEVO PROGRESO</t>
  </si>
  <si>
    <t>Verificación del cumplimiento de las disposiciones normativas del Sistema Administrativo de Defensa Jurídica del Estado (SADJE)</t>
  </si>
  <si>
    <t>005-2025-OCI/2982-SOO</t>
  </si>
  <si>
    <t>MUNICIPALIDAD DISTRITAL DE SHUNTE</t>
  </si>
  <si>
    <t>006-2025-OCI/2982-SOO</t>
  </si>
  <si>
    <t>MUNICIPALIDAD DISTRITAL DE SANTA LUCIA</t>
  </si>
  <si>
    <t>058-2025-OCI/5303-SCC</t>
  </si>
  <si>
    <t>HITO DE CONTROL N° 7 - OTORGAMIENTO DE LA BUENA PRO PARA LA CONSULTORÍA DE LA PTAR PROFAM Y ACTOS PREPARATORIOS AL PROCESO DE SELECCIÓN DE LA SUPERVISIÓN</t>
  </si>
  <si>
    <t>003-2025-OCI/0227-SCC</t>
  </si>
  <si>
    <t>UNIVERSIDAD NACIONAL DANIEL ALCIDES CARRIÓN - PASCO</t>
  </si>
  <si>
    <t>VERIFICACIÓN DE LAS CONDICIONES DE ACCESIBILIDAD UNIVERSAL PARA PERSONAS CON DISCAPACIDAD.</t>
  </si>
  <si>
    <t>012-2025-OCI/0204-SCC</t>
  </si>
  <si>
    <t>UNIVERSIDAD NACIONAL DE CAJAMARCA</t>
  </si>
  <si>
    <t>PROCESO DE CONTRATACIÓN DE LA OBRA: MEJORAMIENTO Y AMPLIACIÓN DE LOS SERVICIOS EDUCATIVOS DE LA ESCUELA ACADÉMICO PROFESIONAL DE OBSTETRICIA</t>
  </si>
  <si>
    <t>006-2025-OCI/3551-SVC</t>
  </si>
  <si>
    <t>UNIVERSIDAD NACIONAL DEL SANTA</t>
  </si>
  <si>
    <t>Mantenimiento de la infraestructura del campus I y II de la Universidad Nacional del Santa</t>
  </si>
  <si>
    <t>006-2025-3-0046</t>
  </si>
  <si>
    <t>EMPRESA DE GENERACIÓN ELÉCTRICA SAN GABÁN S.A.</t>
  </si>
  <si>
    <t>Informe de los auditores independientes por el periodo terminado el 31 de diciembre de 2024</t>
  </si>
  <si>
    <t>017-2025-OCI/0383-SOO</t>
  </si>
  <si>
    <t>MUNICIPALIDAD DISTRITAL DE KUNTURKANKI</t>
  </si>
  <si>
    <t>IMPLEMENTACIÓN DEL SISTEMA INTEGRADO DE GESTIÓN ADMINISTRATIVA DEL MINISTERIO DE ECONOMÍA Y FINANZAS (SIGA MEF) EN LA UNIDAD EJECUTORA N° 300718 DE LA MUNICIPALIDAD DISTRITAL DE KUNTURKANKI</t>
  </si>
  <si>
    <t>001-2024-OCI/5449-SVC</t>
  </si>
  <si>
    <t>UNIDAD DE GESTIÓN EDUCATIVA LOCAL DE PURÚS</t>
  </si>
  <si>
    <t>SERVICIO PARA EL MEJORAMIENTO Y REHABILITACIÓN DE LA INFRAESTRUCTURA I.E. 64174 DE LA LOCALIDAD DE PUERTO ESPERANZA</t>
  </si>
  <si>
    <t>020-2025-OCI/0457-SOO</t>
  </si>
  <si>
    <t>Cumplimiento de certificación OSCE de profesionales y técnicos que laboran en el Órgano Encargado de las Contrataciones</t>
  </si>
  <si>
    <t>013-2025-OCI/2982-SOO</t>
  </si>
  <si>
    <t>Verificación a la adquisición de insumos del Programa Vaso de Leche de la Municipalidad Distrital de Shunte - periodo 2025.</t>
  </si>
  <si>
    <t>011-2024-OCI/2153-SCC</t>
  </si>
  <si>
    <t>MUNICIPALIDAD DISTRITAL DE CHACLACAYO</t>
  </si>
  <si>
    <t>Proceo de adquisición y distribución de bienes para el programa de vaso de leche correspondte al año 2024</t>
  </si>
  <si>
    <t>069-2025-OCI/0365-SVC</t>
  </si>
  <si>
    <t>MUNICIPALIDAD DISTRITAL DE CARMEN SALCEDO</t>
  </si>
  <si>
    <t>Uso</t>
  </si>
  <si>
    <t>012-2025-OCI/2155-SVC</t>
  </si>
  <si>
    <t>MUNICIPALIDAD DISTRITAL DE LA VICTORIA-LIMA</t>
  </si>
  <si>
    <t>SERVICIO DE SEGURIDAD CIUDADANA EJECUTADOS POR LOS GOBIERNOS LOCALES - MD LA VICTORIA</t>
  </si>
  <si>
    <t>005-2025-OCI/2150-SVC</t>
  </si>
  <si>
    <t>MUNICIPALIDAD DISTRITAL DE ATE</t>
  </si>
  <si>
    <t xml:space="preserve">Servicios de Seguridad Ciudadana Ejecutados  por los Gobiernos Locales</t>
  </si>
  <si>
    <t>010-2025-OCI/0702-SCC</t>
  </si>
  <si>
    <t>EJECUCIÓN DE ACCIONES</t>
  </si>
  <si>
    <t>009-2025-OCI/0702-SCC</t>
  </si>
  <si>
    <t>Ejecución de acciones</t>
  </si>
  <si>
    <t>016-2025-OCI/4888-SVC</t>
  </si>
  <si>
    <t>Servicio de ejecución de cortes y reconexiones</t>
  </si>
  <si>
    <t>029-2025-2-0463</t>
  </si>
  <si>
    <t>MUNICIPALIDAD PROVINCIAL DE PUNO</t>
  </si>
  <si>
    <t>Desnaturalización de contrato de naturaleza temporal por necesidad de mercado/servicio y adquisición de derechos laborales por contratación de personal obrero</t>
  </si>
  <si>
    <t>028-2025-OCI/6003-SCC</t>
  </si>
  <si>
    <t>HITO DE CONTROL N.° 7: EJECUCIÓN DE OBRA A MARZO DE 2025 DEL PROYECTO DE INVERSIÓN: "MEJORAMIENTO Y AMPLIACIÓN INSTALACIÓN</t>
  </si>
  <si>
    <t>005-2025-2-0464</t>
  </si>
  <si>
    <t>MUNICIPALIDAD PROVINCIAL DE SANDIA</t>
  </si>
  <si>
    <t>Entrega de recursos presupuestales a las municipalidades de los Centros Poblados de la provincia de Sandia y presentación de información sobre su utilización</t>
  </si>
  <si>
    <t>007-2025-OCI/4255-SVC</t>
  </si>
  <si>
    <t>EMP REG DE SERV PUB DE ELECT DL NORTE SA</t>
  </si>
  <si>
    <t>VERIFICACIÓN DE MEDICIÓN INDIRECTA EN BAJA TENSIÓN Y DE CONEXIONES ELÉCTRICAS A SUMINISTROS TRIFÁSICOS EN LA UNIDAD EMPRESARIAL CHICLAYO ¿ ELECTRONORTE S.A.</t>
  </si>
  <si>
    <t>012-2025-2-0465</t>
  </si>
  <si>
    <t>MUNICIPALIDAD PROVINCIAL DE SAN ROMÁN</t>
  </si>
  <si>
    <t>Prescripción de Procedimiento Administrativo Disciplinario por inacción de la Secretaría Técnica</t>
  </si>
  <si>
    <t>012-2025-OCI/5343-SOO</t>
  </si>
  <si>
    <t>GOBIERNO REGIONAL LAMBAYEQUE</t>
  </si>
  <si>
    <t>MOTOBOMBAS NUEVAS ALMACENADAS EN EL GOBIERNO REGIONAL LAMBAYEQUE</t>
  </si>
  <si>
    <t>006-2025-2-0464</t>
  </si>
  <si>
    <t>MUNICIPALIDAD DISTRITAL DE PATAMBUCO</t>
  </si>
  <si>
    <t>Adquisición de arena fina y arena gruesa a través del procedimiento de Subasta Inversa Electrónica en la Municipalidad Distrital de Patambuco - año 2023</t>
  </si>
  <si>
    <t>015-2025-OCI/4888-SVC</t>
  </si>
  <si>
    <t>Servicio de reemplazo de medidores de energía eléctrica por procedimiento n.° 227-2023-OS/CD Gerencia Regional San Martín (Moyobamba).</t>
  </si>
  <si>
    <t>013-2025-3-0081</t>
  </si>
  <si>
    <t>JUNTA DE USUARIOS DEL SECTOR HIDRAULICO MENOR CHIRA-CLASE A</t>
  </si>
  <si>
    <t>Informe de auditoría dictamen a los Estados Financieros de la Junta de Usuarios del Sector Hidráulico Menor Chira - Clase A</t>
  </si>
  <si>
    <t>012-2025-3-0081</t>
  </si>
  <si>
    <t>Reporte de Deficiencias Significativas - Financiera a la Junta de Usuarios del Sector Hidráulico Menor Chira - Clase A</t>
  </si>
  <si>
    <t>013-2025-3-0440</t>
  </si>
  <si>
    <t>EMPRESA REGIONAL DE SERVICIO PÚBLICO DE ELECTRICIDAD - ELECTROPUNO S.A.A.</t>
  </si>
  <si>
    <t>Informe sobre los Estados Presupuestarios y el dictamen de los auditores independientes</t>
  </si>
  <si>
    <t>003-2025-OCI/2149-SVC</t>
  </si>
  <si>
    <t>MUNICIPALIDAD DISTRITAL DE ANCÓN</t>
  </si>
  <si>
    <t>013-2025-3-0046</t>
  </si>
  <si>
    <t>Reporte de Deficiencias Significativas - Estados Financieros 31.12.2024</t>
  </si>
  <si>
    <t>036-2025-OCI/0388-SCC</t>
  </si>
  <si>
    <t>MUNICIPALIDAD DISTRITAL DE QUELLOUNO</t>
  </si>
  <si>
    <t>HITO DE CONTROL Nº 9 DEL PIP MEJORAMIENTO DE LOS SERVICIOS DE GESTIÓN TERRITORIAL PARA EL DESARROLLO URBANO RURAL DEL DISTRITO DE QUELLOUNO - PROVINCIA DE LA CONVENCIÓN - REGIÓN CUSCO</t>
  </si>
  <si>
    <t>016-2025-OCI/0474-SCC</t>
  </si>
  <si>
    <t>Programa de Complementación Alimentaria (PCA) y del Programa de Alimentación y Nutrición para el Paciente con Tuberculosis y Familia (PANTBC) - Periodo 2025</t>
  </si>
  <si>
    <t>031-2025-OCI/0388-SCC</t>
  </si>
  <si>
    <t>INFORME DE CONTROL CONCURRENTE: PIP MEJORAMIENTO DEL SERVICIO DE DESARROLLO DE LA IDENTIDAD CULTURAL DEL DISTRITO DE QUELLOUNO - PROVINCIA DE LA CONVENCIÓN - DEPARTAMENTO DE CUSCO</t>
  </si>
  <si>
    <t>015-2025-OCI/0383-SOO</t>
  </si>
  <si>
    <t>MUNICIPALIDAD DISTRITAL DE LANGUI</t>
  </si>
  <si>
    <t>INCUMPLIMIENTO DE LA PRESENTACIÓN DE LOS ENTREGABLES DE EVALUACIÓN ANUAL DE LA IMPLEMENTACIÓN DEL SCI Y SEGUNDO REPORTE DE SEGUIMIENTO DE PLAN DE ACCIÓN ANUAL</t>
  </si>
  <si>
    <t>003-2025-OCI/2167-SVC</t>
  </si>
  <si>
    <t>MUNICIPALIDAD DISTRITAL DE SAN MIGUEL</t>
  </si>
  <si>
    <t>ASIGNACIÓN DE RECURSOS LOGÍSTICOS</t>
  </si>
  <si>
    <t>002-2025-OCI/2149-SCC</t>
  </si>
  <si>
    <t>Adquisición de 05 camionetas del proyecto de inversión: Mejoramiento del Servicio de Seguridad Ciudadana en el distrito de Ancón</t>
  </si>
  <si>
    <t>005-2025-OCI/3551-SCC</t>
  </si>
  <si>
    <t>Ejecución del servicio: Mantenimiento de la Facultad de Educación y Humanidades de la Universidad Nacional del Santa</t>
  </si>
  <si>
    <t>028-2025-OCI/0388-SCC</t>
  </si>
  <si>
    <t>ENTREGA DE SALDOS DE OBRA Y BIENES PATRIMONIALES DEL PROYECTO</t>
  </si>
  <si>
    <t>013-2025-OCI/0362-SVC</t>
  </si>
  <si>
    <t>MUNICIPALIDAD DISTRITAL DE SAN JUAN BAUTISTA-HUAMANGA</t>
  </si>
  <si>
    <t>Verificación del cumplimiento de perfiles de puestos de directivos de libre designación y remoción en la Municipalidad Distrital de San Juan Bautista</t>
  </si>
  <si>
    <t>037-2025-OCI/0388-SCC</t>
  </si>
  <si>
    <t>MUNICIPALIDAD DISTRITAL DE MARANURA</t>
  </si>
  <si>
    <t>HITO DE CONTROL N° 7 DE PIP "MEJORAMIENTO DE LA CARRETERA MARANURA - MANDOR - PAVAYOCC</t>
  </si>
  <si>
    <t>011-2025-OCI/2982-SOO</t>
  </si>
  <si>
    <t>Verificación a la adquisición de insumos del Programa Vaso de Leche de la Municipalidad Distrital de Nuevo Progreso - periodo 2025</t>
  </si>
  <si>
    <t>012-2025-OCI/2982-SOO</t>
  </si>
  <si>
    <t>MUNICIPALIDAD DISTRITAL DE POLVORA</t>
  </si>
  <si>
    <t>Verificación a la adquisición de insumos del Programa Vaso de Leche de la Municipalidad Distrital de Pólvora - periodo 2025.</t>
  </si>
  <si>
    <t>034-2025-OCI/6003-SCC</t>
  </si>
  <si>
    <t>HITO DE CONTROL N° 10- SUSPENSIÓN</t>
  </si>
  <si>
    <t>010-2025-OCI/0434-SVC</t>
  </si>
  <si>
    <t>MUNICIPALIDAD DISTRITAL DE SANTA ROSA-LIMA</t>
  </si>
  <si>
    <t>Servicios de Seguridad Ciudadana ejecutados por los gobiernos locales - Municipalidad Distrital de Santa Rosa</t>
  </si>
  <si>
    <t>002-2025-OCI/0313-SVC</t>
  </si>
  <si>
    <t>CAJA MUNICIPAL DE CRÉDITO POPULAR DE LIMA - CMCP LIMA</t>
  </si>
  <si>
    <t>ACTIVIDADES QUE EJECUTA LA AGENCIA CERES PARA EL CUMPLIMIENTO DE SUS OBJETIVOS</t>
  </si>
  <si>
    <t>3437-2025-CG/GRMD-SCC</t>
  </si>
  <si>
    <t>MUNICIPALIDAD DISTRITAL DE IBERIA</t>
  </si>
  <si>
    <t>GESTIÓN ADMINISTRATIVA E INTEGRAL DEL PROGRAMA DEL VASO DE LECHE</t>
  </si>
  <si>
    <t>006-2025-OCI/0052-SOO</t>
  </si>
  <si>
    <t>REGISTRO Y ACTUALIZACIÓN DEL FORMATO N° 12-B</t>
  </si>
  <si>
    <t>010-2025-OCI/4243-SCC</t>
  </si>
  <si>
    <t>ORGANISMO SUPERVISOR DE LA INVERSIÓN EN ENERGÍA Y MINERÍA</t>
  </si>
  <si>
    <t xml:space="preserve">PROCESO DE SELECCIÓN DE EMPRESAS SUPERVISORAS N° 004-2021-OSINERGMIN-DSHL ¿SERVICIO DE FISCALIZACIÓN DEL CUMPLIMIENTO NORMATIVO DEL PROYECTO DE MODERNIZACIÓN DE LA REFINERÍA TALARA¿
HITO DE CONTROL N° 5: EJECUCIÓN CONTRACTUAL AL SEGUNDO ENTREGABLE
</t>
  </si>
  <si>
    <t>013-2025-OCI/5333-SCC</t>
  </si>
  <si>
    <t>Mejoramiento y ampliación del servicio de agua de riego en las comunidades de Chullcuisa</t>
  </si>
  <si>
    <t>003-2025-OCI/3834-SOO</t>
  </si>
  <si>
    <t>SERVICIO DE AGUA POTABLE Y ALCANTARILLADO DE AYACUCHO S.A.</t>
  </si>
  <si>
    <t>Registro del estado de obras en el Sistema de Información de Obras Públicas-INFOBRAS de SEDA Ayacucho</t>
  </si>
  <si>
    <t>007-2025-OCI/2181-SVC</t>
  </si>
  <si>
    <t>MUNICIPALIDAD DISTRITAL DE INDEPENDENCIA-LIMA</t>
  </si>
  <si>
    <t>055-2025-OCI/5303-SCC</t>
  </si>
  <si>
    <t xml:space="preserve">HITO DE CONTROL N° 12: REVISIÓN DE ENTREGABLES  INFORME N° 6 - PROYECTO DE INVERSIÓN: AMPLIACIÓN DE LOS SERVICIOS DE AGUA POTABLE Y ALCANTARILLADO EN LOS SECTORES 176</t>
  </si>
  <si>
    <t>007-2025-OCI/5991-SOO</t>
  </si>
  <si>
    <t>CENTRO NACIONAL DE ABASTECIMIENTO DE RECURSOS ESTRATÉGICOS EN SALUD - CENARES</t>
  </si>
  <si>
    <t>Falta de medidas preventivas en trabajos de instalación de aire acondicionado en el almacén de productos no refrigerados del CENARES</t>
  </si>
  <si>
    <t>010-2025-OCI/2176-SOO</t>
  </si>
  <si>
    <t>ATENCIÓN DE ACCIONES Y RECOMENDACIONES EFECTUADAS POR LA AUTORIDAD NACIONAL DEL SERVICIO CIVIL</t>
  </si>
  <si>
    <t>007-2025-OCI/0746-SOO</t>
  </si>
  <si>
    <t>Supervisión y fiscalización posterior en el Procedimiento de Contratación de Docentes en Educación Básica y Escuelas Superiores en el año 2023.</t>
  </si>
  <si>
    <t>030-2025-OCI/6003-SCC</t>
  </si>
  <si>
    <t>HITO DE CONTROL N° 8: EJECUCIÓN DE OBRA A FEBRERO DE 2025; SERVICIO DE CONTROL CONCURRENTE AL PROYECTO DE INVERSIÓN: INSTALACIÓN DEL SERVICIO DE AGUA POTABLE Y SANEAMIENTO EN EL CENTRO POBLADO DE NINA RUMI</t>
  </si>
  <si>
    <t>033-2025-OCI/6003-SCC</t>
  </si>
  <si>
    <t>HITO DE CONTROL N° 8: EJECUCIÓN DE SALDO DE OBRA AL MES DE FEBRERO 2025; SERVICIO DE CONTROL CONCURRENTE AL PROYECTO DE INVERSIÓN: " INSTALACIÓN DEL SERVICIO DE AGUA POTABLE Y SANEAMIENTO EN LA COMUNIDAD NATIVA DE MIGUEL GRAU</t>
  </si>
  <si>
    <t>031-2025-OCI/6003-SCC</t>
  </si>
  <si>
    <t>HITO DE CONTROL N° 2 PERFECCIONAMIENTO DEL CONTRATO DEL SALDO DE OBRA - PROYECTO DE INVERSIÓN: "MEJORAMIENTO Y AMPLIACIÓN DEL SERVICIO DE AGUA POTABLE Y DISPOSICIÓN SANITARIA DE EXCRETAS EN LA COMUNIDAD CAMPESINA LAMPA CHICO</t>
  </si>
  <si>
    <t xml:space="preserve">Obras Paralizadas                                                                                                                                                                                                                                                                                                                                                                                               </t>
  </si>
  <si>
    <t>015-2025-2-0457</t>
  </si>
  <si>
    <t>MUNICIPALIDAD DISTRITAL DE TIRAPATA</t>
  </si>
  <si>
    <t>Uso de la sala de reuniones de la Municipalidad Distrital de Tirapata para fines distintos al servicio público</t>
  </si>
  <si>
    <t>001-2025-OCI/6215-SVC</t>
  </si>
  <si>
    <t>INSTITUTO NACIONAL DE CALIDAD - INACAL</t>
  </si>
  <si>
    <t>EJECUCIÓN DEL CONTRATO N° 008-2024-INACAL</t>
  </si>
  <si>
    <t>015-2025-OCI/5335-SCC</t>
  </si>
  <si>
    <t>"Mantenimiento del sistema de comunicaciones del conglomerado de proyectos de apoyo a la comunicación comunal - CPACC</t>
  </si>
  <si>
    <t>017-2025-OCI/0474-SOO</t>
  </si>
  <si>
    <t>Pago de sentencias judiciales en calidad de cosa juzgada y en ejecución de la Municipalidad Provincial de Contralmirante Villar periodo 2023 - 2025</t>
  </si>
  <si>
    <t>014-2025-OCI/0362-SVC</t>
  </si>
  <si>
    <t>MUNICIPALIDAD DISTRITAL DE CARMEN ALTO</t>
  </si>
  <si>
    <t>Verificación del cumplimiento de perfiles de puesto de funcionario y directivos de libre designación y remoción en la Municipalidad Distrital de Carmen Alto</t>
  </si>
  <si>
    <t>015-2025-OCI/0474-SVC</t>
  </si>
  <si>
    <t>Saldo de obra: Mejoramiento del servicio de alcantarillado de la localidad de Bocapan</t>
  </si>
  <si>
    <t>004-2025-OCI/2982-SOO</t>
  </si>
  <si>
    <t>003-2025-OCI/3904-SVC</t>
  </si>
  <si>
    <t>Administración del circuito de manejo de la Dirección Regional de Transportes y Comunicaciones Ayacucho</t>
  </si>
  <si>
    <t>014-2025-OCI/2982-SOO</t>
  </si>
  <si>
    <t>Verificación a la adquisición de insumos del Programa Vaso de Leche de la Municipalidad Distrital de Santa Lucia - periodo 2025.</t>
  </si>
  <si>
    <t>011-2025-OCI/0421-SVC</t>
  </si>
  <si>
    <t>MUNICIPALIDAD PROVINCIAL DE PACASMAYO</t>
  </si>
  <si>
    <t>Gestión de las Planillas de Remuneraciones y Pensiones de la Municipalidad Provincial de Pacasmayo</t>
  </si>
  <si>
    <t>011-2025-OCI/0828-SVC</t>
  </si>
  <si>
    <t>UNIDAD EJECUTORA SALUD CAJAMARCA</t>
  </si>
  <si>
    <t>Estado situacional del Tomógrafo del Hospital Simón Bolívar</t>
  </si>
  <si>
    <t>003-2025-2-0202</t>
  </si>
  <si>
    <t>UNIVERSIDAD NACIONAL DEL ALTIPLANO - PUNO</t>
  </si>
  <si>
    <t>Incumplimiento de remisión de información adicional requerida por la Oficina de Normalización Previsional (ONP) en el marco de procesos de fiscalización en la Universidad Nacional del Altiplano</t>
  </si>
  <si>
    <t>011-2025-3-0081</t>
  </si>
  <si>
    <t>028-2025-2-0463</t>
  </si>
  <si>
    <t>Desnaturalización de contrato y adquisición de derechos laborales por contratación de personal obrero</t>
  </si>
  <si>
    <t>002-2025-3-0046</t>
  </si>
  <si>
    <t>Informe de los auditores independientes al 31 de diciembre de 2024</t>
  </si>
  <si>
    <t>014-2025-3-0046</t>
  </si>
  <si>
    <t>Reporte de Deficiencias Significativas - Estados Presupuestarios 31.12.2024</t>
  </si>
  <si>
    <t>006-2025-OCI/4812-SCC</t>
  </si>
  <si>
    <t>PROGRAMA SUBSECTORIAL DE IRRIGACIONES-PSI</t>
  </si>
  <si>
    <t xml:space="preserve">CONTRATACIÓN DE CONSTRUCCIÓN DE OBRAS DEL PROYECTO: INSTALACIÓN  IMPLEMENTACIÓN DE MEDIDAS DE PREVENCIÓN PARA EL CONTROL DE DESBORDES E INUNDACIONES DEL RÍO CAÑETE - PROVINCIA CAÑETE - DEPARTAMENTO DE LIMA; Y SU SUPERVISIÓN</t>
  </si>
  <si>
    <t>008-2025-OCI/2960-SCC</t>
  </si>
  <si>
    <t>MUNICIPALIDAD DISTRITAL DE SUPE</t>
  </si>
  <si>
    <t>Ejecución de la obra: "Mejoramiento del servicio de transitabilidad vehicular y peatonal en la calle Córdoba (Lado Oeste) del distrito de Supe - provincia de Barranca - departamento de Lima</t>
  </si>
  <si>
    <t>039-2025-2-0396</t>
  </si>
  <si>
    <t>MUNICIPALIDAD PROVINCIAL DE HUANCAVELICA</t>
  </si>
  <si>
    <t>IOARR: "ADQUISICIÓN DE EXCAVADORA HIDRÁULICA</t>
  </si>
  <si>
    <t>009-2025-OCI/5357-SCC</t>
  </si>
  <si>
    <t>UNIVERSIDAD NACIONAL MICAELA BASTIDAS DE APURÍMAC</t>
  </si>
  <si>
    <t>PRESTACIÓN DEL SERVICIO DE PREPARACIÓN Y ATENCIÓN DE LOS COMEDORES UNIVERSITARIOS DE LA UNIVERSIDAD NACIONAL MICAELA BASTIDAS</t>
  </si>
  <si>
    <t>008-2025-OCI/2184-SVC</t>
  </si>
  <si>
    <t>MUNICIPALIDAD DISTRITAL DE SAN JUAN DE LURIGANCHO</t>
  </si>
  <si>
    <t>Servicios de seguridad ciudadana ejecutados por los gobiernos locales</t>
  </si>
  <si>
    <t>030-2025-OCI/0388-SCC</t>
  </si>
  <si>
    <t>HITO DE CONTROL N°07 - EJECUCIÓN DEL PROYECTO A FEBRERO 2025</t>
  </si>
  <si>
    <t>068-2025-OCI/0365-SVC</t>
  </si>
  <si>
    <t>MUNICIPALIDAD DISTRITAL DE AUCARA</t>
  </si>
  <si>
    <t>027-2025-OCI/0459-SVC</t>
  </si>
  <si>
    <t>MUNICIPALIDAD PROVINCIAL DE CHUCUITO</t>
  </si>
  <si>
    <t>Gestión del Archivo Central de la Municipalidad Provincial de Chucuito.</t>
  </si>
  <si>
    <t>3878-2025-CG/GRHV-AOP</t>
  </si>
  <si>
    <t>MUNICIPALIDAD DISTRITAL DE ACORIA</t>
  </si>
  <si>
    <t>Procedimiento de vinculación de funcionarios públicos de libre designación y remoción en el marco de la Ley N° 31419 y su reglamento.</t>
  </si>
  <si>
    <t>008-2025-3-0440</t>
  </si>
  <si>
    <t>Reporte de Deficiencias Significativas - RDS</t>
  </si>
  <si>
    <t>005-2025-OCI/0205-SCC</t>
  </si>
  <si>
    <t>EJECUCIÓN CONTRACTUAL DE LA OBRA: MEJORAMIENTO DE CALIDAD DEL SERVICIO ACADÉMICO E INVESTIGACIÓN DE LA FACULTAD DE CIENCIAS FÍSICAS Y MATEMÁTICAS DE LA UNIVERSIDAD NACIONAL PEDRO RUIZ GALLO</t>
  </si>
  <si>
    <t>027-2025-OCI/5349-SVC</t>
  </si>
  <si>
    <t>GERENCIA SUB REGIONAL MORROPON HUANCABAMBA</t>
  </si>
  <si>
    <t>Mejoramiento y ampliación del servicio de agua potable y saneamiento rural en el caserío Santiaguero del distrito de Chulucanas</t>
  </si>
  <si>
    <t>012-2025-OCI/0836-SOO</t>
  </si>
  <si>
    <t>DIRECCIÓN REGIONAL DE SALUD UCAYALI</t>
  </si>
  <si>
    <t>VERIFICACIÓN DEL CUMPLIMIENTO DE LAS FUNCIONES ESTABLECIDAS EN EL REGLAMENTO DE LA CALIDAD DEL AGUA PARA CONSUMO HUMANO</t>
  </si>
  <si>
    <t>026-2025-OCI/5349-SCC</t>
  </si>
  <si>
    <t>GOBIERNO REGIONAL PIURA</t>
  </si>
  <si>
    <t>Saldo de obra Mejoramiento de los servicios Educativos del centro de educación básica especial (cebe) Jesús Nazareno del A.H. Santa Rosa-distrito de Piura</t>
  </si>
  <si>
    <t>059-2025-OCI/5303-SCC</t>
  </si>
  <si>
    <t>HITO DE CONTROL N° 5: EJECUCIÓN DE OBRA A MARZO DE 2025: SERVICIO DE CONTROL CONCURRENTE AL PROYECTO DE INVERSIÓN: "MEJORAMIENTO Y AMPLIACIÓN DE LOS SISTEMAS DE AGUA POTABLE Y ALCANTARILLADO DE LOS SECTORES 273</t>
  </si>
  <si>
    <t>003-2025-2-0458</t>
  </si>
  <si>
    <t>MUNICIPALIDAD PROVINCIAL DE CARABAYA</t>
  </si>
  <si>
    <t>Ejercicio de la función pública con grado de Bachiller carente de veracidad en la Municipalidad Provincial de Carabaya.</t>
  </si>
  <si>
    <t>004-2025-OCI/2152-SVC</t>
  </si>
  <si>
    <t>MUNICIPALIDAD DISTRITAL DE CARABAYLLO</t>
  </si>
  <si>
    <t>Servicios de seguridad ciudadana ejecutados por los gobiernos locales - Municipalidad Distrital de Carabayllo</t>
  </si>
  <si>
    <t>007-2025-OCI/0052-SOO</t>
  </si>
  <si>
    <t>ARRENDAMIENTO DE UN INMUEBLE PARA LA UNIDAD EJECUTORA FONDO SIERRA AZUL - UEFSA</t>
  </si>
  <si>
    <t>005-2025-OCI/0804-SCC</t>
  </si>
  <si>
    <t>PROYECTO ESPECIAL BINACIONAL LAGO TITICACA - PUNO</t>
  </si>
  <si>
    <t>Hito de Control nº 2: Estado situacional de las obras "Mejoramiento de laboratorios de calidad de aguas y análisis de suelos Chucuito distrito de Chucuito Puno" y "Creación de la defensa rivereña margen derecho del rio Cabanillas sector Yapuscachi del distrito de Cabana - San Román - Puno".</t>
  </si>
  <si>
    <t>002-2025-OCI/4869-SVC</t>
  </si>
  <si>
    <t>CONSEJO NACIONAL PARA LA INTEGRACION DE LA PERSONA CON DISCAPACIDAD - CONADIS</t>
  </si>
  <si>
    <t>VERIFICACIÓN DE LA PRESTACIÓN DE SERVICIOS Y CONDICIONES DE ACCESIBILIDAD DEL CENTRO DE ACOGIDA RESIDENCIAL - CAR DE NIÑOS</t>
  </si>
  <si>
    <t>039-2025-OCI/0190-SCC</t>
  </si>
  <si>
    <t>PROGRAMA NACIONAL DE INFRAESTRUCTURA EDUCATIVA - PRONIED</t>
  </si>
  <si>
    <t>ELABORACIÓN DE EXPEDIENTE TÉCNICO Y EJECUCIÓN DE OBRA: INTERVENCIÓN EN RECONSTRUCCIÓN MEDIANTE INVERSIONES - IRI - EN LA IE N° 14989 DEL C.P. LA UNIÓN</t>
  </si>
  <si>
    <t>005-2025-OCI/0201-SOO</t>
  </si>
  <si>
    <t>UNIVERSIDAD NACIONAL DE LA AMAZONIA PERUANA</t>
  </si>
  <si>
    <t>CONTRATACIÓN DE PERSONAL ADMINISTRATIVO EN LA MODALIDAD DE CONTRATO TEMPORAL BAJO EL RÉGIMEN LABORAL DEL DECRETO LEGISLATIVO N° 276 - PERIODO 2025</t>
  </si>
  <si>
    <t>005-2025-OCI/2170-SVC</t>
  </si>
  <si>
    <t>MUNICIPALIDAD DISTRITAL DE SAN MARTIN DE PORRES</t>
  </si>
  <si>
    <t>Servicios de seguridad ciudadana ejecutados por los gobiernos locales - Municipalidad Distrital de San Martín de Porres</t>
  </si>
  <si>
    <t>002-2025-OCI/1620-SVC</t>
  </si>
  <si>
    <t>MUNICIPALIDAD DISTRITAL DE LA PUNTA</t>
  </si>
  <si>
    <t xml:space="preserve">SERVICIOS DE SEGURIDAD CIUDADANA EJECUTADOS POR LOS GOBIERNOS LOCALES
</t>
  </si>
  <si>
    <t>014-2025-OCI/5333-SVC</t>
  </si>
  <si>
    <t>GESTIÓN DE ALMACENAMIENTO DE ACERVO DOCUMENTARIO DE LOS ÓRGANOS Y/O UNIDADES ORGÁNICAS DEL GOBIERNO REGIONAL DE APURÍMAC.</t>
  </si>
  <si>
    <t>026-2025-OCI/0388-SCC</t>
  </si>
  <si>
    <t>HITO DE CONTROL N°5 ¿ REVISIÓN AL INFORME FINAL DE ENTREGA DEL PROYECTO</t>
  </si>
  <si>
    <t>001-2025-OCI/0313-SVC</t>
  </si>
  <si>
    <t>ACTIVIDADES QUE EJECUTA LA AGENCIA LOS OLIVOS PARA EL CUMPLIMIENTO DE SUS OBJETIVOS</t>
  </si>
  <si>
    <t>017-2025-OCI/5332-SCC</t>
  </si>
  <si>
    <t>AUTORIDAD NACIONAL DEL AGUA</t>
  </si>
  <si>
    <t>Limpieza y descolmatación del río Sechín en el sector Tambillos Platanal Alto</t>
  </si>
  <si>
    <t>023-2025-OCI/5978-SCC</t>
  </si>
  <si>
    <t>Proyecto de inversión: "Mejoramiento y ampliación del servicio de drenaje pluvial en 4 distritos de la provincia de Cusco - departamento de Cusco" - CUI 2459017 - Hito de control n.° 14: Culminación de obra etapa 1 - Microcuenca Tancarpata</t>
  </si>
  <si>
    <t>032-2025-OCI/6003-SCC</t>
  </si>
  <si>
    <t xml:space="preserve">HITO DE CONTROL N° 09 VALORIZACIÓN  N.° 23 - PROYECTO DE INVERSIÓN :  "INSTALACIÓN DE LOS SISTEMAS DE AGUA POTABLE Y SANEAMIENTO PARA EL CENTRO POBLADO DE SOLEDAD</t>
  </si>
  <si>
    <t>002-2025-OCI/0865-SCC</t>
  </si>
  <si>
    <t>BIBLIOTECA NACIONAL DEL PERÚ</t>
  </si>
  <si>
    <t>PROYECTO DE INVERSIÓN PÚBLICA: MEJORAMIENTO DE LOS SERVICIOS DE GESTIÓN DE LA INFORMACIÓN DE LA BIBLIOTECA NACIONAL DEL PERÚ</t>
  </si>
  <si>
    <t>003-2025-OCI/4553-SVC</t>
  </si>
  <si>
    <t>ENTIDAD PRESTADORA DE SERVICIOS DE SANEAMIENTO MOQUEGUA SOCIEDAD ANONIMA- EPS MOQUEGUA S.A</t>
  </si>
  <si>
    <t>Verificación de la calidad del agua potable</t>
  </si>
  <si>
    <t>003-2025-OCI/2982-SOO</t>
  </si>
  <si>
    <t>MUNICIPALIDAD DISTRITAL DE UCHIZA</t>
  </si>
  <si>
    <t>3872-2025-CG/GRPI-SVC</t>
  </si>
  <si>
    <t>MUNICIPALIDAD DISTRITAL DE CASTILLA</t>
  </si>
  <si>
    <t>"OPERATIVIDAD Y FUNCIONALIDAD DE LOS SISTEMAS ALTERNATIVOS DE RECOLECCIÓN Y EVACUACIÓN DE AGUAS DE LLUVIA (SARE) DEL DISTRITO DE CASTILLA</t>
  </si>
  <si>
    <t xml:space="preserve">Gestión de Riesgos de Desastres                                                                                                                                                                                                                                                                                                                                                                                 </t>
  </si>
  <si>
    <t>027-2025-OCI/6003-SCC</t>
  </si>
  <si>
    <t>HITO DE CONTROL N° 2: PROCEDIMIENTO DE SELECCIÓN PARA LA ELABORACIÓN DEL EXPEDIENTE TÉCNICO DE SALDO DE OBRA: SERVICIO DE CONTROL CONCURRENTE AL PROYECTO DE INVERSIÓN: "AMPLIACIÓN Y MEJORAMIENTO DE LOS SISTEMAS DE AGUA POTABLE Y SANEAMIENTO DEL CENTRO POBLADO LA VIRGINIA - DISTRITO DE JAÉN - PROVINCIA DE JAÉN</t>
  </si>
  <si>
    <t>002-2025-OCI/0227-SVC</t>
  </si>
  <si>
    <t>Funcionamiento del Centro de Producción Huariaca</t>
  </si>
  <si>
    <t>016-2025-OCI/5335-SVC</t>
  </si>
  <si>
    <t>GOBIERNO REGIONAL AYACUCHO</t>
  </si>
  <si>
    <t>"Gestión e implementación de las acciones de fiscalización ambiental"</t>
  </si>
  <si>
    <t>009-2025-OCI/0421-SVC</t>
  </si>
  <si>
    <t>MUNICIPALIDAD DISTRITAL DE GUADALUPE</t>
  </si>
  <si>
    <t>Estado situacional de la obra "Mejoramiento del Servicio de Práctica Deportiva y/o Recreativa en Estadio Municipal del Centro Poblado Ciudad de Dios distrito de Guadalupe de la provincia de Pacasmayo del departamento de La Libertad" al 31 de marzo de 2025.</t>
  </si>
  <si>
    <t>001-2025-OCI/9012-SVC</t>
  </si>
  <si>
    <t>MUNICIPALIDAD DISTRITAL DE SANTA ANITA</t>
  </si>
  <si>
    <t>"Servicios de Seguridad Ciudadana Ejecutados por los Gobiernos Locales - MD de Santa Anita"</t>
  </si>
  <si>
    <t>029-2025-OCI/0388-SCC</t>
  </si>
  <si>
    <t>MUNICIPALIDAD PROVINCIAL DE LA CONVENCIÓN</t>
  </si>
  <si>
    <t xml:space="preserve">HITO DE CONTROL N° 5 - EJECUCIÓN DEL PROYECTO AL 21 DE MARZO DE 2025
</t>
  </si>
  <si>
    <t>011-2025-OCI/0434-SVC</t>
  </si>
  <si>
    <t>MUNICIPALIDAD METROPOLITANA DE LIMA</t>
  </si>
  <si>
    <t>Servicios de Seguridad Ciudadana ejecutados por los gobiernos locales - Municipalidad Metropolitana de Lima</t>
  </si>
  <si>
    <t>014-2025-3-0081</t>
  </si>
  <si>
    <t>Reporte de Deficiencias Significativas Financiera a la Junta de Usuarios del Sector Hidráulico Menor Chira - Clase A</t>
  </si>
  <si>
    <t>031-2025-2-0463</t>
  </si>
  <si>
    <t>MUNICIPALIDAD DISTRITAL DE AMANTANI</t>
  </si>
  <si>
    <t>Atención a solicitud de acceso a la información</t>
  </si>
  <si>
    <t>007-2025-3-0440</t>
  </si>
  <si>
    <t>Informe sobre los Estados Financieros y el dictamen de los auditores independientes</t>
  </si>
  <si>
    <t>003-2025-OCI/0377-SVC</t>
  </si>
  <si>
    <t>MUNICIPALIDAD PROVINCIAL DE SAN MIGUEL</t>
  </si>
  <si>
    <t>"Verificación del cumplimiento de requisitos mínimos establecidos en el perfil de puesto del personal de libre designación y remoción de la Municipalidad Provincial de San Miguel en el marco de la Ley N° 31419 y su Reglamento"</t>
  </si>
  <si>
    <t>003-2025-OCI/3789-SOO</t>
  </si>
  <si>
    <t>HOSPITAL DE EMERGENCIAS PEDIÁTRICAS</t>
  </si>
  <si>
    <t>VERIFICACIÓN DE LA INMOVILIZACIÓN DEL SUERO FISIOLÓGICO 0</t>
  </si>
  <si>
    <t>011-2025-OCI/6403-SCC</t>
  </si>
  <si>
    <t>Proyecto Instalación de Banda Ancha para la Conectividad Integral y Desarrollo Social de la Región Puno - Hito de Control N° 19: Cumplimiento de la operatividad del período provisional de la Red de Transporte e Implementación de nodos</t>
  </si>
  <si>
    <t>005-2025-2-4529</t>
  </si>
  <si>
    <t>UNIDAD EJECUTORA 403 SALUD MORROPON - CHULUCANAS</t>
  </si>
  <si>
    <t>PAGO DE PLANILLAS DE HABERES A FAVOR DE PERSONAL SIN VÍNCULO LABORAL CON LA DIRECCIÓN SUB REGIONAL DE SALUD MORROPÓN HUANCABAMBA</t>
  </si>
  <si>
    <t>041-2025-3-0046</t>
  </si>
  <si>
    <t>EMPRESA REGIONAL DE SERVICIO PÚBLICO DE ELECTRICIDAD - ELECTRONOROESTE S.A.</t>
  </si>
  <si>
    <t>Informe de los auditores independientes por los Estados Financieros - 31 de diciembre de 2024 de la Empresa Regional de Servicio Público de Electricidad - Electronoroeste S.A.</t>
  </si>
  <si>
    <t>003-2025-3-0525</t>
  </si>
  <si>
    <t>MUNICIPALIDAD DISTRITAL DE IGNACIO ESCUDERO</t>
  </si>
  <si>
    <t>Reporte de Deficiencias Significativas (RDS) de la Información Presupuestaria al 31 de diciembre de 2023 de la Municipalidad Distrital de Ignacio Escudero</t>
  </si>
  <si>
    <t>016-2025-2-0833</t>
  </si>
  <si>
    <t>DIRECCION REGIONAL DE SALUD HUANCAVELICA</t>
  </si>
  <si>
    <t>Mantenimiento y/o remodelación de ambientes asistenciales del centro de salud Daniel Hernández</t>
  </si>
  <si>
    <t>019-2025-2-0477</t>
  </si>
  <si>
    <t>MUNICIPALIDAD PROVINCIAL DE CORONEL PORTILLO</t>
  </si>
  <si>
    <t>PROCESO DE SELECCIÓN DE LA ADJUDICACIÓN SIMPLIFICADA N.° 030-2024-MPCP-CSO (1ERA CONVOCATORIA) PARA LA CONTRATACIÓN DE LA EJECUCIÓN DE LA OBRA</t>
  </si>
  <si>
    <t>003-2025-2-0715</t>
  </si>
  <si>
    <t>UNIDAD DE GESTION EDUCATIVA LOCAL SAN MIGUEL - UGEL SAN MIGUEL</t>
  </si>
  <si>
    <t>Designación de funcionario de libre designación y remoción en el marco de la Ley N° 31419 y su Reglamento</t>
  </si>
  <si>
    <t>018-2025-2-0833</t>
  </si>
  <si>
    <t>GOB. REG. HUANCAVELICA - RED DE SALUD ACOBAMBA</t>
  </si>
  <si>
    <t>Responsable de adquisiciones de la Red de Salud Acobamba desempeño funciones sin contar con la certificación emitida por el OSCE</t>
  </si>
  <si>
    <t>014-2025-2-0833</t>
  </si>
  <si>
    <t>Otorgamiento de conformidad y pago por partidas no ejecutadas</t>
  </si>
  <si>
    <t>003-2025-OCI/0224-SCC</t>
  </si>
  <si>
    <t>UNIVERSIDAD NACIONAL DE EDUCACIÓN ENRIQUE GUZMÁN Y VALLE - LA CANTUTA</t>
  </si>
  <si>
    <t>Proyecto: Mejoramiento de los Servicios Complementarios de la Escuela de Postgrado de la Universidad Nacional de Educación Enrique Guzmán y Valle</t>
  </si>
  <si>
    <t>002-2025-OCI/3960-SVC</t>
  </si>
  <si>
    <t>UNIDAD DE GESTIÓN EDUCATIVA LOCAL BOLOGNESI - UGEL BOLOGNESI</t>
  </si>
  <si>
    <t>GESTIÓN ESCOLAR</t>
  </si>
  <si>
    <t>019-2025-OCI/5347-SCC</t>
  </si>
  <si>
    <t>Mejoramiento de la capacidad operativa de la dirección de Saneamiento Físico Legal</t>
  </si>
  <si>
    <t>006-2025-OCI/6353-SOO</t>
  </si>
  <si>
    <t>LA DIRECCIÓN DE MEDICAMENTOS</t>
  </si>
  <si>
    <t>007-2025-OCI/0353-SOO</t>
  </si>
  <si>
    <t>MUNICIPALIDAD PROVINCIAL DE AREQUIPA</t>
  </si>
  <si>
    <t>Estado situacional del proceso constructivo de la I.E. N° 40001 Luis H. Bouroncle del centro poblado Arequipa</t>
  </si>
  <si>
    <t>004-2025-OCI/1619-SVC</t>
  </si>
  <si>
    <t>MUNICIPALIDAD DISTRITAL DE BELLAVISTA-CALLAO</t>
  </si>
  <si>
    <t>SERVICIOS DE SEGURIDAD CIUDADANA EJECUTADOS POR LOS GOBIERNOS LOCALES - MUNICIPALIDAD DISTRITAL DE BELLAVISTA</t>
  </si>
  <si>
    <t>030-2025-OCI/0721-SVC</t>
  </si>
  <si>
    <t>EDUCACION UGEL ANGARAES</t>
  </si>
  <si>
    <t>MANTENIMIENTO DE LA INFRAESTRUCTURA DE LA INSTITUCIÓN EDUCATIVA N° 36511</t>
  </si>
  <si>
    <t>005-2025-OCI/2156-SVC</t>
  </si>
  <si>
    <t>MUNICIPALIDAD DISTRITAL DE LINCE</t>
  </si>
  <si>
    <t>Servicios de seguridad ciudadana ejecutados por los Gobiernos Locales</t>
  </si>
  <si>
    <t>003-2025-OCI/0096-SVC</t>
  </si>
  <si>
    <t>EMPRESA MUNICIPAL DE MERCADOS S.A. - EMMSA</t>
  </si>
  <si>
    <t>INGRESOS RECAUDADOS POR LA EMPRESA MUNICIPAL DE MERCADOS S.A.- EMMSA</t>
  </si>
  <si>
    <t>018-2025-OCI/3793-SCC</t>
  </si>
  <si>
    <t>SUPERINTENDENCIA NACIONAL DE ADUANAS Y DE ADMINISTRACIÓN TRIBUTARIA - SUNAT</t>
  </si>
  <si>
    <t>MEJORAMIENTO DE LOS SERVICIOS DE RECAUDACIÓN TRIBUTARIA Y ADUANERA A TRAVÉS DE LA TRANSFORMACIÓN DIGITAL - CUI 2430225</t>
  </si>
  <si>
    <t>3850-2025-CG/GRPI-SCC</t>
  </si>
  <si>
    <t>PROYECTO: "MEJORAMIENTO DE LA CARRETERA RUTA PE-1N T; TRAMO: PAIMAS - AYABACA - EMP. PE-3N (SOCCHABAMBA) EN LOS DISTRITOS DE PAIMAS Y AYABACA DE LA PROVINCIA DE AYABACA - DEPARTAMENTO DE PIURA"</t>
  </si>
  <si>
    <t>013-2025-OCI/4888-SCC</t>
  </si>
  <si>
    <t>Obra: Creación del servicio de energía eléctrica mediante sistema convencional en las localidades y/o sectores ubicados en las provincias de Lamas y El Dorado</t>
  </si>
  <si>
    <t>012-2025-OCI/4888-SCC</t>
  </si>
  <si>
    <t>Ejecución de la obra: Mejoramiento de las redes primarias y secundarias de 9 localidades de Nueva Cajamarca</t>
  </si>
  <si>
    <t>011-2025-OCI/3763-SOO</t>
  </si>
  <si>
    <t>Verificación del funcionamiento de las cocinas eléctricas de dos hornillas de los ambientes de repostería de los pabellones 1</t>
  </si>
  <si>
    <t>019-2025-OCI/0457-SVC</t>
  </si>
  <si>
    <t>MUNICIPALIDAD DISTRITAL DE POTONI</t>
  </si>
  <si>
    <t>Prestación del servicio de Defensoría Municipal de la Niña</t>
  </si>
  <si>
    <t>008-2025-OCI/1313-SVC</t>
  </si>
  <si>
    <t>Operatividad de cámaras de videovigilancia del Palacio Municipal</t>
  </si>
  <si>
    <t>002-2025-OCI/3789-SVC</t>
  </si>
  <si>
    <t>AL SISTEMA DE SEGURIDAD CONTRA INCENDIOS DEL HOSPITAL DE EMERGENCIAS PEDIÁTRICAS</t>
  </si>
  <si>
    <t>006-2025-OCI/5991-SOO</t>
  </si>
  <si>
    <t>Abastecimiento del producto suero fisiológico 9% solución para perfusión</t>
  </si>
  <si>
    <t>016-2025-OCI/5347-SCC</t>
  </si>
  <si>
    <t>Instalación del servicio de restauración del bosque nativo y sus servicios ecosistémicos en Soquesane</t>
  </si>
  <si>
    <t>AUDITORIA CUMPLIMIENTO</t>
  </si>
  <si>
    <t>007-2025-2-0581</t>
  </si>
  <si>
    <t>PRESIDENCIA DEL CONSEJO DE MINISTROS - PCM</t>
  </si>
  <si>
    <t>IMPLEMENTACIÓN DEL EQUIPAMIENTO TECNOLÓGICO PARA EL CENTRO NACIONAL DE SEGURIDAD DIGITAL DE LA SECRETARÍA DE GOBIERNO Y TRANSFORMACIÓN DIGITAL</t>
  </si>
  <si>
    <t>3719-2025-CG/GRAY-AOP</t>
  </si>
  <si>
    <t>Adjudicación Simplificada n.° 68-2024-HRA/CS-3 para la adquisición de reactivos de inmunología para el equipo propio del servicio de patología clínica</t>
  </si>
  <si>
    <t>051-2025-3-0046</t>
  </si>
  <si>
    <t>Reporte de Deficiencias Significativas - estados financieros 31.12.2024 de la Empresa Regional de Servicio Público de Electricidad - Electronoroeste S.A.</t>
  </si>
  <si>
    <t>010-2025-OCI/0425-SOO</t>
  </si>
  <si>
    <t>MUNICIPALIDAD DISTRITAL DE CHONGOYAPE</t>
  </si>
  <si>
    <t>Contratación de personal de confianza en la Municipalidad Distrital de Chongoyape</t>
  </si>
  <si>
    <t>002-2025-3-0525</t>
  </si>
  <si>
    <t>Informe a los Estados Financieros al 31 de diciembre de 2023 de la Municipalidad Distrital de Ignacio Escudero</t>
  </si>
  <si>
    <t>009-2025-2-2407</t>
  </si>
  <si>
    <t>Procedimiento de internamiento y liberación de vehículos en el depósito municipal de la Municipalidad Distrital de Castilla</t>
  </si>
  <si>
    <t>014-2025-OCI/0390-SCC</t>
  </si>
  <si>
    <t>MUNICIPALIDAD PROVINCIAL DE PAUCARTAMBO</t>
  </si>
  <si>
    <t>EJECUCIÓN DE LA OBRA: MEJORAMIENTO DE LOS SERVICIOS EDUCATIVOS EN LA I.E. DE NIVEL SECUNDARIO MOLLOMARCA DE LA COMUNIDAD CAMPESINA MOLLOMARCA DEL DISTRITO DE PAUCARTAMBO</t>
  </si>
  <si>
    <t>009-2025-OCI/3763-SOO</t>
  </si>
  <si>
    <t>Al manejo adecuado del SIGA - MEF</t>
  </si>
  <si>
    <t>008-2025-OCI/0381-SVC</t>
  </si>
  <si>
    <t>MUNICIPALIDAD PROVINCIAL DE ANTA</t>
  </si>
  <si>
    <t>FUNCIONAMIENTO Y MANTENIMIENTO DE LA OBRA CONSTRUCCIÓN DE AMBIENTE DE DISPENSACIÓN Y EXPENDIO; EN EL (LA) MERCADO CENTRAL DEL DISTRITO DE ANTA</t>
  </si>
  <si>
    <t>004-2025-OCI/0404-SCC</t>
  </si>
  <si>
    <t>MUNICIPALIDAD DISTRITAL DE CHAGLLA</t>
  </si>
  <si>
    <t>Hito de Control n° 1 -"Admisión</t>
  </si>
  <si>
    <t>002-2025-OCI/0003-SVC</t>
  </si>
  <si>
    <t>SUPERINTENDENCIA DE BANCA</t>
  </si>
  <si>
    <t>Estado Situacional del Avance Ejecutado del Saldo de Obra - Construcción de la Sede Única Institucional de la SBS</t>
  </si>
  <si>
    <t>013-2025-OCI/0335-SCC</t>
  </si>
  <si>
    <t>MUNICIPALIDAD PROVINCIAL DE CASMA</t>
  </si>
  <si>
    <t>Mejoramiento del servicio educativo del nivel inicial y primaria de la I. E. N° 88212 Antonio Raymondi en el distrito de Casma - provincia de Casma - departamento de Áncash</t>
  </si>
  <si>
    <t>004-2025-OCI/0224-SVC</t>
  </si>
  <si>
    <t>Operatividad del Sistema de Seguridad con Cámaras IP en la Universidad Nacional de Educación Enrique Guzmán y Valle</t>
  </si>
  <si>
    <t>001-2025-OCI/4829-SOO</t>
  </si>
  <si>
    <t>HOSPITAL REGIONAL DE ICA</t>
  </si>
  <si>
    <t>CONTRATACIÓN</t>
  </si>
  <si>
    <t>3864-2025-CG/GRLIM-SCC</t>
  </si>
  <si>
    <t>MUNICIPALIDAD DISTRITAL DE SAN JUAN DE MIRAFLORES</t>
  </si>
  <si>
    <t>Ejecución del contrato de la obra Mejoramiento del Servicio de Movilidad Urbana en las Vías Locales Internas del A.H. Villa Residencial</t>
  </si>
  <si>
    <t>001-2025-OCI/0331-SVC</t>
  </si>
  <si>
    <t>MUNICIPALIDAD PROVINCIAL DE AIJA</t>
  </si>
  <si>
    <t>OPERATIVIDAD Y MANTENIMIENTO DE LA ESTACIÓN DE TRANSMISIÓN DE RADIO Y TELEVISIÓN DE LA MUNICIPALIDAD PROVINCIAL DE AIJA</t>
  </si>
  <si>
    <t>003-2025-OCI/0373-SCC</t>
  </si>
  <si>
    <t>MUNICIPALIDAD DISTRITAL DE CONCHAN</t>
  </si>
  <si>
    <t>Obra: Mejoramiento del camino vecinal La Palma - Conchan - La Legua - Tacabamba - Chugur - Anguía - Rodeopampa - Guineamayo</t>
  </si>
  <si>
    <t>028-2025-2-0721</t>
  </si>
  <si>
    <t>Fraccionamiento indebido en la adquisición de alimentos para trabajadores de la UGEL Angaraes</t>
  </si>
  <si>
    <t>3585-2025-CG/GRLIB-SCC</t>
  </si>
  <si>
    <t>UNIDAD EJECUTORA N° 009 - LA LIBERTAD DEL PLIEGO 003 MINISTERIO DE CULTURA</t>
  </si>
  <si>
    <t>OBRA: "RECUPERACIÓN DE LA HUACA TAKAYNAMO DEL COMPLEJO ARQUEOLÓGICO CHAN CHAN</t>
  </si>
  <si>
    <t>027-2025-OCI/5352-SCC</t>
  </si>
  <si>
    <t>Ejecución de la obra: Mejoramiento de la Infraestructura Educativa de la Escuela Superior de Formación Artística Pública Francisco Laso</t>
  </si>
  <si>
    <t>005-2025-OCI/6353-SCC</t>
  </si>
  <si>
    <t xml:space="preserve">EJECUCIÓN DE LA CONTRATACIÓN ADQUISICIÓN DE INSUMOS Y REACTIVOS DE LABORATORIO PARA LOS EESS DE LA DIRECCIÓN DE REDES INTEGRADAS DE SALUD LIMA NORTE 
HITO DE CONTROL N° 1 ¿ ENTREGA DE EQUIPOS AUTOMATIZADOS Y SEMIAUTOMATIZADOS DE BIOQUIMICA</t>
  </si>
  <si>
    <t>002-2025-OCI/1630-SCC</t>
  </si>
  <si>
    <t>REGISTRO DE AVANCE DE EJECUCIÓN DEL PROYECTO A MARZO 2025 - PROYECTO: "MEJORAMIENTO DE LOS SERVICIOS BIBLIOTECARIOS EN LA MUNICIPALIDAD DISTRITAL DE SANTIAGO DEL DISTRITO DE SANTIAGO DE LAPROVINCIA DE CUSCO"</t>
  </si>
  <si>
    <t>040-2025-OCI/0471-SOO</t>
  </si>
  <si>
    <t>MUNICIPALIDAD DISTRITAL DE CACATACHI</t>
  </si>
  <si>
    <t>Presentación del Programa de Transición al Marco de las Normas Internacionales de Contabilidad del Sector Público-NICSP</t>
  </si>
  <si>
    <t>001-2025-OCI/1630-SCC</t>
  </si>
  <si>
    <t>ABASTECIMIENTO DE PRODUCTOS DEL PROGRAMA DE VASO DE LECHE</t>
  </si>
  <si>
    <t>017-2025-OCI/3793-SCC</t>
  </si>
  <si>
    <t xml:space="preserve">MEJORAMIENTO DEL SERVICIO DE CUSTODIA Y DISPOSICIÓN DE LA SUNAT PARA BIENES Y MERCANCIAS EN LIMA -  CUI N.° 2300859</t>
  </si>
  <si>
    <t>002-2025-OCI/0410-SOO</t>
  </si>
  <si>
    <t>MUNICIPALIDAD DISTRITAL DE ACO-CONCEPCION</t>
  </si>
  <si>
    <t>REAJUSTES APROBADOS EN LA LIQUIDACIÓN DEL CONTRATO DE LA OBRA: MEJORAMIENTO DE LOS SERVICIOS DE TRANSITABILIDAD VEHICULAR Y PEATONAL DE LAS VÍAS INTERNAS DEL BARRIO DE CHAUPIMARCA DE LA LOCALIDAD DE ACO</t>
  </si>
  <si>
    <t>006-2025-OCI/5354-SCC</t>
  </si>
  <si>
    <t>Obra: ¿Construcción del sistema de agua potable y alcantarillado sanitario de Yarinacocha II etapa ¿ sector 10 - Pucallpa¿ con código único de inversiones (CUI) n.° 2056003 en cumplimiento de la normativa aplicable.</t>
  </si>
  <si>
    <t>010-2025-OCI/3763-SOO</t>
  </si>
  <si>
    <t>Verificación a la presentación de declaraciones juradas de intereses en el cumplimiento de la Ley n° 31227 y su reglamento por parte de los sujetos obligados en El Hospital Nacional Arzobispo Loayza</t>
  </si>
  <si>
    <t>010-2025-OCI/0421-SVC</t>
  </si>
  <si>
    <t>Verificación de la secretaria técnica y de los procedimientos administrativos disciplinarios de la Municipalidad Provincial de Pacasmayo</t>
  </si>
  <si>
    <t>003-2025-OCI/1623-SVC</t>
  </si>
  <si>
    <t>MUNICIPALIDAD DISTRITAL DE VENTANILLA</t>
  </si>
  <si>
    <t>SERVICIOS DE SEGURIDAD CIUDADANA EJECUTADOS POR LOS GOBIERNOS LOCALES - MUNICIPALIDAD DISTRITAL DE VENTANILLA</t>
  </si>
  <si>
    <t>011-2025-OCI/5343-SVC</t>
  </si>
  <si>
    <t>ESTADO SITUACIONAL DE LA INFRAESTRUCTURA DE LA INSTITUCIÓN EDUCATIVA N° 416-QUEMAZON</t>
  </si>
  <si>
    <t>007-2025-OCI/3550-SCC</t>
  </si>
  <si>
    <t>UNIVERSIDAD NACIONAL DE TUMBES</t>
  </si>
  <si>
    <t>Mejoramiento del servicio de gestión institucional en educación superior universitaria de las unidades administrativas de la Asamblea Universitaria</t>
  </si>
  <si>
    <t>008-2025-OCI/0263-SCC</t>
  </si>
  <si>
    <t>SEDAPAR S.A.</t>
  </si>
  <si>
    <t>Elaboración del expediente técnico de saldos de la obra: Mejoramiento y ampliación del Sistema de abastecimiento de agua potable y alcantarillado de los distritos de Sachaca</t>
  </si>
  <si>
    <t>3688-2025-CG/GRPA-AOP</t>
  </si>
  <si>
    <t>MUNICIPALIDAD PROVINCIAL DE DANIEL ALCIDES CARRIÓN</t>
  </si>
  <si>
    <t>MIGRACIÓN DE INSTITUCIONALIDAD DE PROYECTO DE INVERSIÓN "MEJORAMIENTO VIAL DEL TRAMO CRUCE LUTACOCHA - PATARAYOG - QUECHCA - CUCHIS - VILCABAMBA - DISTRITO DE VILCABAMBA - DANIEL ACIDES CARRIÓN - PASCO¿ CON CÓDIGO CUI 2340711 INCUMPLIENDO LA NORMA"</t>
  </si>
  <si>
    <t>3681-2025-CG/GRMD-AOP</t>
  </si>
  <si>
    <t>HOSPITAL DE APOYO DEPARTAMENTAL SANTA ROSA PUERTO MALDONADO</t>
  </si>
  <si>
    <t xml:space="preserve">DESIGNACIÓN Y ACEPTACIÓN DEL CARGO DE CONFIANZA: JEFE DE LA UNIDAD DE SERVICIOS GENERALES Y MANTENIMIENTO  OFICINA DE ADMINISTRACIÓN DEL HOSPITAL SANTA ROSA DE PUERTO MALDONADO</t>
  </si>
  <si>
    <t>003-2025-2-2182</t>
  </si>
  <si>
    <t>Incumplimiento de pago a proveedores por adquisiciones realizadas a través de los Catálogos Electrónicos de Acuerdos Marco</t>
  </si>
  <si>
    <t>002-2025-2-0334</t>
  </si>
  <si>
    <t>MUNICIPALIDAD PROVINCIAL DE CARHUAZ</t>
  </si>
  <si>
    <t>Verificación al otorgamiento de encargos internos efectuados durante el periodo 2023</t>
  </si>
  <si>
    <t>007-2025-2-0450</t>
  </si>
  <si>
    <t>MUNICIPALIDAD DISTRITAL DE SUYO</t>
  </si>
  <si>
    <t>IMPLEMENTACIÓN DEL PORTAL DE TRANSPARENCIA ESTÁNDAR - PTE EN LA MUNICIPALIDAD DISTRITAL DE SUYO</t>
  </si>
  <si>
    <t>3867-2025-CG/GRLIB-SVC</t>
  </si>
  <si>
    <t>REGIÓN POLICIAL LA LIBERTAD</t>
  </si>
  <si>
    <t>OPERATIVIDAD Y FUNCIONAMIENTO DE CAMIONETAS ADQUIRIDAS POR EL GOBIERNO REGIONAL LA LIBERTAD</t>
  </si>
  <si>
    <t>009-2025-OCI/0054-SCC</t>
  </si>
  <si>
    <t>MINISTERIO DE ENERGÍA Y MINAS</t>
  </si>
  <si>
    <t>PROCESO DE SELECCIÓN Y EJECUCIÓN DE OBRA DEL PROYECTO AMPLIACIÓN DE REDES DE DISTRIBUCIÓN EN LAS PROVINCIAS DE CUTERVO Y JAÉN</t>
  </si>
  <si>
    <t>007-2025-OCI/6353-SOO</t>
  </si>
  <si>
    <t>LA DIRECCIÓN DE REDES INTEGRADAS DE SALUD LIMA NORTE EFECTUÓ LA CONTRATACIÓN DE PROVEEDOR INMERSO EN LOS IMPEDIMENTOS PARA CONTRATAR CON EL ESTADO</t>
  </si>
  <si>
    <t>002-2025-OCI/0096-SVC</t>
  </si>
  <si>
    <t>ADMINISTRACIÓN DE PUESTOS POR LA EMPRESA MUNICIPAL DE MERCADOS S.A. - EMMSA</t>
  </si>
  <si>
    <t>006-2025-OCI/0207-SCC</t>
  </si>
  <si>
    <t>UNIVERSIDAD NACIONAL HERMILIO VALDIZÁN - HUÁNUCO</t>
  </si>
  <si>
    <t>Mejoramiento y Ampliación de los Servicios del Comedor Universitario de los Estudiantes de pre Grado de la Universidad Nacional Hermilio Valdizán</t>
  </si>
  <si>
    <t>008-2025-2-2048</t>
  </si>
  <si>
    <t>MUNICIPALIDAD DISTRITAL DE HUANCHACO</t>
  </si>
  <si>
    <t>APROBACIÓN DEL PLAN ANUAL DE EVALUACIÓN Y FISCALIZACIÓN AMBIENTAL - PLANEFA Y REGISTRO DE REPORTES TRIMESTRALES DE LOS AÑOS 2023-2024</t>
  </si>
  <si>
    <t>005-2025-OCI/2755-SCC</t>
  </si>
  <si>
    <t>MUNICIPALIDAD DISTRITAL DE YAUYA</t>
  </si>
  <si>
    <t>Obra: Mejoramiento de los servicios de salud del Puesto de Salud del Centro Poblado de Chincho del distrito de Yauya - provincia de Carlos Fermín Fitzcarrald - departamento de Ancash</t>
  </si>
  <si>
    <t>003-2025-OCI/5309-SVC</t>
  </si>
  <si>
    <t>SEGURO INTEGRAL DE SALUD</t>
  </si>
  <si>
    <t>A la disposición del acto de transferencia de los bienes muebles patrimoniales dados de baja por la causal de obsolescencia técnica</t>
  </si>
  <si>
    <t>012-2025-2-0424</t>
  </si>
  <si>
    <t>MUNICIPALIDAD DISTRITAL DE POROTO</t>
  </si>
  <si>
    <t>Emisión de documento de libre disponibilidad de terreno para la ejecución de la I.E. 80059 Señor de Los Milagros</t>
  </si>
  <si>
    <t>3838-2025-CG/GRTA-SCC</t>
  </si>
  <si>
    <t>PROYECTO ESPECIAL AFIANZAMIENTO Y AMPLIACION DE LOS RECURSOS HIDRICOS DE TACNA</t>
  </si>
  <si>
    <t>Ejecución de la obra: Creación del servicio de provisión de agua para el comité de regantes de Ancoma y el sector hidráulico menor clase C bajo Caplina</t>
  </si>
  <si>
    <t>004-2025-OCI/0201-SCC</t>
  </si>
  <si>
    <t>INVENTARIO DE BIENES MUEBLES PATRIMONIALES DE LA BIBLIOTECA</t>
  </si>
  <si>
    <t>005-2025-OCI/6264-SCC</t>
  </si>
  <si>
    <t>Proyecto de Inversión Mejoramiento de la Gestión de Contrataciones Especiales a realizarse a través de la Central de Compras Públicas en Lima</t>
  </si>
  <si>
    <t>007-2025-2-0427</t>
  </si>
  <si>
    <t>MUNICIPALIDAD DISTRITAL DE MORROPE</t>
  </si>
  <si>
    <t>Contratación de personal para el servicio de Serenazgo Municipal</t>
  </si>
  <si>
    <t>005-2025-OCI/4568-SCC</t>
  </si>
  <si>
    <t>EMPRESA DE GENERACIÓN ELÉCTRICA MACHU PICCHU S.A.- EGEMSA</t>
  </si>
  <si>
    <t>SERVICIO DE MANTENIMIENTO DE LOS EQUIPOS DE CLIMATIZACIÓN Y AIRE ACONDICIONADO HVAC - HC 3: VERIFICACIÓN DEL QUINTO SERVICIO DE MANTENIMIENTO Y LA OPERATIVIDAD DE LOS EQUIPOS DE CLIMATIZACIÓN Y AIRE ACONDICIONADO HVAC</t>
  </si>
  <si>
    <t>013-2025-OCI/6054-SCC</t>
  </si>
  <si>
    <t>GER.SUBREGIONAL ALTO AMAZONAS YURIMAGUAS</t>
  </si>
  <si>
    <t>OBRA: "MEJORAMIENTO DE LA CAPACIDAD RESOLUTIVA DEL C.S I-3 INDEPENDENCIA</t>
  </si>
  <si>
    <t>004-2025-OCI/2156-SCC</t>
  </si>
  <si>
    <t>Proceso del Presupuesto Participativo Basado en Resultados de la Municipalidad Distrital de Lince Correspondiente al Año Fiscal 2026</t>
  </si>
  <si>
    <t>010-2025-OCI/5182-SCC</t>
  </si>
  <si>
    <t>Ejecución de la Obra "Mejoramiento y Ampliación de Líneas Primarias</t>
  </si>
  <si>
    <t>005-2025-OCI/2165-SVC</t>
  </si>
  <si>
    <t>MUNICIPALIDAD DISTRITAL DE SAN ISIDRO-LIMA</t>
  </si>
  <si>
    <t>Servicios de Seguridad Ciudadana ejecutados en los Gobiernos Locales - Municipalidad Distrital de San Isidro</t>
  </si>
  <si>
    <t>014-2025-OCI/3757-SOO</t>
  </si>
  <si>
    <t>INSTITUTO NACIONAL DE ENFERMEDADES NEOPLÁSICAS</t>
  </si>
  <si>
    <t>REGISTRO DE ÓRDENES DE COMPRAS Y DE SERVICIOS EN EL SISTEMA ELECTRÓNICO DE CONTRATACIONES DEL ESTADO (SEACE)</t>
  </si>
  <si>
    <t>020-2025-OCI/0477-SOO</t>
  </si>
  <si>
    <t>MUNICIPALIDAD DISTRITAL DE CAMPOVERDE</t>
  </si>
  <si>
    <t>CUMPLIMIENTO DE LA PRESENTACIÓN ANUAL DE LA DECLARACIÓN JURADA DE ACTIVOS Y PASIVOS ESTABLECIDA EN EL ANEXO 03; ASÍ COMO</t>
  </si>
  <si>
    <t>004-2025-OCI/4896-SVC</t>
  </si>
  <si>
    <t>MUNICIPALIDAD DISTRITAL DE MAJES</t>
  </si>
  <si>
    <t>Implementación de medidas de seguridad en las instalaciones de la Municipalidad Distrital de Majes</t>
  </si>
  <si>
    <t>015-2025-2-0833</t>
  </si>
  <si>
    <t>Incumplimiento de la Dirección Regional de Salud de Huancavelica a las compras corporativas obligatorias a través de los Catálogos Electrónicos - Compra n.° 2</t>
  </si>
  <si>
    <t>010-2025-2-0342</t>
  </si>
  <si>
    <t>INSTITUTO VIAL PROVINCIAL DE POMABAMBA</t>
  </si>
  <si>
    <t>Estado situacional del servicio: "Mantenimiento periódico del camino vecinal R021614: EMP. AN-594 (Angascancha) - Tayapucru - Putaca</t>
  </si>
  <si>
    <t>009-2025-OCI/0425-SCC</t>
  </si>
  <si>
    <t>MUNICIPALIDAD PROVINCIAL DE CHICLAYO</t>
  </si>
  <si>
    <t>Obra "Rehabilitación del local escolar N° 10022 Miguel Muro Zapata con codigo local 275725</t>
  </si>
  <si>
    <t>3866-2025-CG/GRTA-SCC</t>
  </si>
  <si>
    <t>Ejecución de la Obra: Mejoramiento del Servicio de Agua para Riego en el Canal Lateral A</t>
  </si>
  <si>
    <t>026-2025-2-0148</t>
  </si>
  <si>
    <t>EMPRESA REGIONAL ELECTRONORTE MEDIO S.A - HIDRANDINA</t>
  </si>
  <si>
    <t>Ejecución de servicio de fumigación</t>
  </si>
  <si>
    <t>008-2025-OCI/2911-SOO</t>
  </si>
  <si>
    <t>MUNICIPALIDAD PROVINCIAL DE HUARMEY</t>
  </si>
  <si>
    <t>Adjudicación de camión furgón a favor de la Municipalidad Provincial de Huarmey por la Superintendencia Nacional de Administración Tributaria y Aduanas.</t>
  </si>
  <si>
    <t>004-2025-3-0525</t>
  </si>
  <si>
    <t>Reporte de Deficiencias Significativas (RDS) de la Información Financiera al 31 de diciembre de 2023 de la Municipalidad Distrital de Ignacio Escudero</t>
  </si>
  <si>
    <t>008-2025-2-0336</t>
  </si>
  <si>
    <t>MUNICIPALIDAD DISTRITAL DE CUSCA-CORONGO</t>
  </si>
  <si>
    <t>Incumplimiento en la implementación del Sistema de Control Interno</t>
  </si>
  <si>
    <t>038-2025-OCI/0396-SVC</t>
  </si>
  <si>
    <t>VERIFICACIÓN DEL CONTROL DE ASISTENCIA Y USO DE PAPELETAS DE SALIDA EN LA MUNICIPALIDAD PROVINCIAL DE HUANCAVELICA</t>
  </si>
  <si>
    <t>006-2025-2-0336</t>
  </si>
  <si>
    <t>MUNICIPALIDAD DISTRITAL DE YUPAN</t>
  </si>
  <si>
    <t>011-2025-OCI/0330-SCC</t>
  </si>
  <si>
    <t>MUNICIPALIDAD DISTRITAL DE LONGAR</t>
  </si>
  <si>
    <t>Mejoramiento y Ampliación de los servicios de Agua Potable y Saneamiento en el centro Urbano de Longar y Los Anexos de Maraypampa</t>
  </si>
  <si>
    <t>017-2025-OCI/5347-SCC</t>
  </si>
  <si>
    <t>Mejoramiento de los servicios de promoción y extensión agropecuaria de las agencias agrarias de la gerencia regional de agricultura en las provincias de Mariscal Nieto</t>
  </si>
  <si>
    <t>008-2025-OCI/0702-SCC</t>
  </si>
  <si>
    <t>004-2025-OCI/5354-SCC</t>
  </si>
  <si>
    <t>ESTADO SITUACIONAL DE LA OBRA: MEJORAMIENTO EDUCATIVO DEL INSTITUTO SUPERIOR TECNOLÓGICO PÚBLICO PURÚS</t>
  </si>
  <si>
    <t>3715-2025-CG/GRAP-SCC</t>
  </si>
  <si>
    <t>PROVIAS DESCENTRALIZADO</t>
  </si>
  <si>
    <t>Desarrollo del proyecto: Mejoramiento del Camino Vecinal EMP. PE-3S (Salhuite) - Dv. Concacha - Dv. Socllaccase - Dv. Totoray - Dv. Puca Orco - Trancapata Alta - Dv. Ccochapampa - Trancapata Baja - EM</t>
  </si>
  <si>
    <t>006-2025-OCI/1323-SVC</t>
  </si>
  <si>
    <t>Ejecución de la ficha técnica: Plan de mantenimiento de infraestructura vial</t>
  </si>
  <si>
    <t>004-2025-OCI/3413-SCC</t>
  </si>
  <si>
    <t>Proyecto: "Mejoramiento del servicio de agua potable urbano en (provisión de recurso hídrico para uso prioritario de consumo poblacional para el C. P. Boca del Río)</t>
  </si>
  <si>
    <t>003-2025-OCI/1621-SVC</t>
  </si>
  <si>
    <t>MUNICIPALIDAD DISTRITAL DE LA PERLA</t>
  </si>
  <si>
    <t>Servicios de seguridad ciudadana ejecutados por los gobiernos locales - Municipalidad Distrital de La Perla</t>
  </si>
  <si>
    <t>006-2025-OCI/0460-SVC</t>
  </si>
  <si>
    <t>MUNICIPALIDAD PROVINCIAL DE HUANCANÉ</t>
  </si>
  <si>
    <t>Servicio de seguridad ciudadana ejecutado por la Municipalidad Provincial de Huancané</t>
  </si>
  <si>
    <t>008-2025-OCI/0712-SVC</t>
  </si>
  <si>
    <t>DIRECCION REGIONAL DE EDUCACION AYACUCHO</t>
  </si>
  <si>
    <t>Gestión de la infraestructura para el inicio del año escolar 2025 en la Institución Educativa José Abelardo Quiñones</t>
  </si>
  <si>
    <t>005-2025-2-3378</t>
  </si>
  <si>
    <t>PROYECTO ESPECIAL JAÉN SAN IGNACIO BAGUA</t>
  </si>
  <si>
    <t>ADJUDICACIÓN SIMPLIFICADA N° 008-2024-MIDAGRI-PEJSIB-DE (PRIMERA CONVOCATORIA)</t>
  </si>
  <si>
    <t>014-2025-OCI/4888-SCC</t>
  </si>
  <si>
    <t>3834-2025-CG/GRTA-SCC</t>
  </si>
  <si>
    <t>Ejecución del Saldo de Obra Construcción de un sistema de almacenamiento y regulación en el sector de la quebrada Coltani para mejoramiento de áreas agrícolas</t>
  </si>
  <si>
    <t>3718-2025-CG/GRAY-AOP</t>
  </si>
  <si>
    <t>Contratación y encargatura bajo el régimen del Decreto Legislativo N° 276 de la jefa de Servicio de Patología Clínica del Hospital Regional de Ayacucho</t>
  </si>
  <si>
    <t>007-2025-OCI/0460-SVC</t>
  </si>
  <si>
    <t>Recepción y liquidación de la obra: Construcción del terminal terrestre Chiriwano de la ciudad de Huancané</t>
  </si>
  <si>
    <t>008-2025-2-2407</t>
  </si>
  <si>
    <t>Compras corporativas obligatorias a través de los catálogos electrónicos de acuerdo Marco-Perú compras</t>
  </si>
  <si>
    <t>013-2025-2-3755</t>
  </si>
  <si>
    <t>A la asignación de funciones del jefe de Equipo de Patrimonio del INSM "Honorio Delgado - Hideyo Noguchi"</t>
  </si>
  <si>
    <t>030-2025-2-0365</t>
  </si>
  <si>
    <t>Procedimiento de selección Adjudicación Simplificada n° 007-2022-MDA/CS</t>
  </si>
  <si>
    <t>018-2025-OCI/2814-SVC</t>
  </si>
  <si>
    <t>RED DE SALUD JAUJA</t>
  </si>
  <si>
    <t>Estado situacional de la infraestructura del Hospital Domingo Olavegoya de Jauja</t>
  </si>
  <si>
    <t>015-2025-OCI/3755-SOO</t>
  </si>
  <si>
    <t>A la disponibilidad del producto farmacéutico Suero Fisiológico al 9% del Laboratorio Medifarma S.A. en el Intituto Nacional de Salud Mental Honorio Delgado-Hideyo Noguchi</t>
  </si>
  <si>
    <t>044-2025-3-0046</t>
  </si>
  <si>
    <t>Informe de los auditores independientes por los Estados Presupuestarios - 31 de diciembre de 2024 de la Empresa Regional de Servicio Público de Electricidad - Electronoroeste S.A.</t>
  </si>
  <si>
    <t>045-2025-3-0046</t>
  </si>
  <si>
    <t>Reporte de Deficiencias Significativas - Estados Presupuestarios 31.12.2024 de la Empresa Regional de Servicio Público de Electricidad - Electronoroeste S.A.</t>
  </si>
  <si>
    <t>012-2025-OCI/3763-SOO</t>
  </si>
  <si>
    <t>A la disponibilidad del producto farmacéutico Suero Fisiológico 9°/oo (Sodio Cloruro 900mg/100mL) en los almacenes del Hospital Nacional Arzobispo Loayza</t>
  </si>
  <si>
    <t>001-2025-3-0525</t>
  </si>
  <si>
    <t>Informe a los Estados Presupuestarios al 31 de diciembre de 2023 de la Municipalidad Distrital de Ignacio Escudero</t>
  </si>
  <si>
    <t>003-2025-OCI/3881-SOO</t>
  </si>
  <si>
    <t>HOSPITAL CARLOS LANFRANCO LA HOZ</t>
  </si>
  <si>
    <t>Disponibilidad de suero fisiológico 0.9% en el almacén de farmacia del Hospital Carlos Lanfranco La Hoz</t>
  </si>
  <si>
    <t>007-2025-OCI/5684-SCC</t>
  </si>
  <si>
    <t>ORGANISMO DE EVALUACIÓN Y FISCALIZACIÓN AMBIENTAL</t>
  </si>
  <si>
    <t>FASE DE EJECUCIÓN DEL PROYECTO DE INVERSIÓN: MEJORAMIENTO Y AMPLIACIÓN DEL SERVICIO DE INFORMACIÓN PARA EL CONTROL DE LA CALIDAD AMBIENTAL A NIVEL NACIONAL - CUI 2300605HITO N° 7: ESTADO SITUACIONAL DE LA EJECUCIÓN DEL PROYECTO DE INVERSIÓN CON CUI 2300605</t>
  </si>
  <si>
    <t>009-2025-OCI/5182-SCC</t>
  </si>
  <si>
    <t xml:space="preserve">Contrato para el Servicio de Actividades Comerciales de Electro Puno S.A.A. - Ejecución del Contrato n° 040-2022-ELPU/GG - Ítem 02: zona 2 Juliaca y Frontera Sur
</t>
  </si>
  <si>
    <t>3766-2025-CG/GRHV-SOO</t>
  </si>
  <si>
    <t>MUNICIPALIDAD DISTRITAL DE ROSARIO</t>
  </si>
  <si>
    <t>EVALUACIÓN A LA PRESTACIÓN DE LOS SERVICIOS DE SANEAMIENTO EN EL CENTRO POBLADO DE CCESPICANCHA</t>
  </si>
  <si>
    <t>3773-2025-CG/GRHV-SOO</t>
  </si>
  <si>
    <t>MUNICIPALIDAD DISTRITAL DE YAULI-HUANCAVELICA</t>
  </si>
  <si>
    <t>EVALUACIÓN A LA PRESTACIÓN DE LOS SERVICIOS DE SANEAMIENTO EN EL CENTRO POBLADO DE YAULI DEL DISTRITO DE YAULI</t>
  </si>
  <si>
    <t>005-2025-OCI/4812-SCC</t>
  </si>
  <si>
    <t>EJECUCIÓN DEL SALDO DE OBRA DEL PROYECTO ACARÍ - BELLA UNIÓN</t>
  </si>
  <si>
    <t>017-2025-OCI/0833-SVC</t>
  </si>
  <si>
    <t>GOB. REG. HUANCAVELICA - RED DE SALUD ANGARAES</t>
  </si>
  <si>
    <t>VERIFICACIÓN DE LAS INSTALACIONES ELÉCTRICAS</t>
  </si>
  <si>
    <t>011-2025-OCI/0989-SOO</t>
  </si>
  <si>
    <t>GERENCIA REGIONAL DE AGRICULTURA LAMBAYEQUE</t>
  </si>
  <si>
    <t>Registro de obras con estado desactualizado en el Sistema Nacional de Información de Obras - INFOBRAS</t>
  </si>
  <si>
    <t>015-2025-OCI/0347-SCC</t>
  </si>
  <si>
    <t>MUNICIPALIDAD PROVINCIAL DE ABANCAY</t>
  </si>
  <si>
    <t>Programa de Incentivos a la mejora de la Gestión Municipal del Compromiso 1 - Tramo III</t>
  </si>
  <si>
    <t>004-2025-OCI/5348-SOO</t>
  </si>
  <si>
    <t>GOBIERNO REGIONAL PASCO</t>
  </si>
  <si>
    <t>PROCEDIMIENTO DE SELECCIÓN PARA LA CONTRATACIÓN DE LA EJECUCIÓN DE LA OBRA: "SALDO DE OBRA DEL PROYECTO MEJORAMIENTO Y AMPLIACIÓN DE LOS SERVICIOS DE SANEAMIENTO Y FORTALECIMIENTO INSTITUCIONAL INTEGRAL DE LA EMAPA PASCO</t>
  </si>
  <si>
    <t>055-2024-2-0379</t>
  </si>
  <si>
    <t>Contrataciones por montos menores a 8 UIT de Personas Naturales Inhabilitadas para prestar servicios en la función pública</t>
  </si>
  <si>
    <t>010-2025-2-1305</t>
  </si>
  <si>
    <t>MUNICIPALIDAD DISTRITAL DE PAUCARPATA</t>
  </si>
  <si>
    <t>Servicio de consultoría para elaboración de expediente técnico IOARR: Renovación de cerco perimétrico y área verde</t>
  </si>
  <si>
    <t>011-2025-2-5351</t>
  </si>
  <si>
    <t>Incumplimiento en la acción de fiscalización posterior a la Adjudicación Simplificada N° 065-2024-GRSM/CS-1</t>
  </si>
  <si>
    <t>027-2025-OCI/0191-SOO</t>
  </si>
  <si>
    <t>A la disponibilidad del producto farmacéutico denominado Suero Fisiológico al 0.9% (solución para perfusión)</t>
  </si>
  <si>
    <t>017-2025-3-0440</t>
  </si>
  <si>
    <t>SOCIEDAD ELÉCTRICA DEL SUR OESTE S.A. (SEAL)</t>
  </si>
  <si>
    <t>Informe de Auditoría que incluye el dictamen de los Estados Financieros al 31.12.2024 a la Sociedad Eléctrica del Sur Oeste S.A. - SEAL</t>
  </si>
  <si>
    <t>006-2025-3-0526</t>
  </si>
  <si>
    <t>Estados financieros al 31 de diciembre de 2023 juntamente con dictamen de auditores independientes</t>
  </si>
  <si>
    <t>004-2025-OCI/0445-SCC</t>
  </si>
  <si>
    <t>Mejoramiento y ampliación de los servicios públicos de integración económica y social del malecón costero urbanización Villa del Mar del distrito de Ilo</t>
  </si>
  <si>
    <t>012-2025-OCI/5766-SCC</t>
  </si>
  <si>
    <t>UNIVERSIDAD NACIONAL DE JAÉN</t>
  </si>
  <si>
    <t>Proceso de selección y ejecución del servicio de preparación y dotación de raciones alimenticias para el comedor universitario de la Universidad Nacional de Jaén para los semestres académicos 2025-I y 2025-II.</t>
  </si>
  <si>
    <t>018-2025-OCI/0454-SCC</t>
  </si>
  <si>
    <t>MUNICIPALIDAD PROVINCIAL DE PIURA</t>
  </si>
  <si>
    <t>Saldo de obra: "Rehabilitación del local escolar N.° 1026</t>
  </si>
  <si>
    <t>009-2025-OCI/1628-SCC</t>
  </si>
  <si>
    <t>MUNICIPALIDAD DISTRITAL DE SAN SEBASTIÁN</t>
  </si>
  <si>
    <t>MEJORAMIENTO DEL SERVICIO DE LIMPIEZA PÚBLICA EN LOS PROCESOS DE SEGREGACIÓN Y VALORIZACIÓN DE LA GESTIÓN DE RESIDUOS SÓLIDOS MUNICIPALES EN EL DISTRITO DE SAN SEBASTIÁN - PROVINCIA DE CUSCO - DEPARTAMENTO DE CUSCO - HITO DE CONTROL N°12 - VERIFICACIÓN DEL AVANCE DEL PROYECTO CONFORME AL CRONOGRAMA</t>
  </si>
  <si>
    <t>001-2025-OCI/0308-SVC</t>
  </si>
  <si>
    <t>ARCHIVO GENERAL DE LA NACIÓN</t>
  </si>
  <si>
    <t>ORGANIZACIÓN</t>
  </si>
  <si>
    <t>018-2025-OCI/5347-SCC</t>
  </si>
  <si>
    <t>Reparación de espacio deportivo abierto</t>
  </si>
  <si>
    <t>013-2025-OCI/0426-SCC</t>
  </si>
  <si>
    <t>MUNICIPALIDAD DISTRITAL DE PITIPO</t>
  </si>
  <si>
    <t>EJECUCIÓN Y SUPERVISIÓN DE LA OBRA: "RECONSTRUCCIÓN DE LOS SERVICIOS DE SALUD EN EL PUESTO DE SALUD (I-2) MOTUPILLO</t>
  </si>
  <si>
    <t>003-2025-OCI/4446-SCC</t>
  </si>
  <si>
    <t>HOSPITAL REGIONAL DE PUCALLPA -AIS</t>
  </si>
  <si>
    <t>"Gestión integral y manejo de residuos sólidos del Hospital Regional de Pucallpa"</t>
  </si>
  <si>
    <t>013-2025-OCI/5341-SCC</t>
  </si>
  <si>
    <t>GOBIERNO REGIONAL JUNÍN</t>
  </si>
  <si>
    <t>Ejecución de la obra: "Mejoramiento del servicio de Educación Secundaria en la I.E. Miguel Grau Seminario</t>
  </si>
  <si>
    <t>005-2025-OCI/3787-SOO</t>
  </si>
  <si>
    <t>HOSPITAL GENERAL SANTA ROSA - LIMA</t>
  </si>
  <si>
    <t>ACCIONES ADOPTADAS POR EL HOSPITAL SANTA ROSA ANTE LAS DISPOSICIONES DE DIGEMID SOBRE LA SOSPECHA DE REACCIONES ADVERSAS GRAVES DEL PRODUCTO SUERO FISIOLÓGICO 0.9%</t>
  </si>
  <si>
    <t>007-2025-2-2685</t>
  </si>
  <si>
    <t>MUNICIPALIDAD PROVINCIAL DE PURÚS</t>
  </si>
  <si>
    <t>SERVICIOS DE CONSULTORÍA PARA ELABORACIÓN DE EXPEDIENTES TÉCNICOS PARA LA TRANSITABILIDAD PEATONAL EN OCHO (8) COMUNIDADES NATIVAS DE LA PROVINCIA DE PURÚS</t>
  </si>
  <si>
    <t>3840-2025-CG/GRTB-SCC</t>
  </si>
  <si>
    <t>Contratación de la Ejecución de la Obra: "Mejoramiento del Servicio de Educación Básica Regular de la Institución Educativa N° 093 Efraín Arcaya Zevallos del distrito de Zarumilla - provincia de Zarumilla - departamento de Tumbes"</t>
  </si>
  <si>
    <t>007-2025-OCI/0337-SCC</t>
  </si>
  <si>
    <t>MUNICIPALIDAD PROVINCIAL DE HUARAZ</t>
  </si>
  <si>
    <t>"Reconstrucción de tramo 1-1691- Av. Toribio de Luzuriaga</t>
  </si>
  <si>
    <t>009-2025-2-2980</t>
  </si>
  <si>
    <t>MUNICIPALIDAD DISTRITAL DE SAN PABLO-BELLAVISTA</t>
  </si>
  <si>
    <t>Presentación de inventarios de bienes muebles patrimoniales correspondiente al año 2023 en el Módulo de Bienes Muebles del Sistema de Información Nacional de Bienes Estatales - SINABIP WEB.</t>
  </si>
  <si>
    <t>006-2025-OCI/1686-SCC</t>
  </si>
  <si>
    <t>Liquidacion financiera del proyecto "Mejoramiento y ampliación del servicio de agua para riego en el sector de Mantoreal</t>
  </si>
  <si>
    <t>006-2025-OCI/0461-SVC</t>
  </si>
  <si>
    <t>MUNICIPALIDAD DISTRITAL DE SANTA LUCIA-LAMPA</t>
  </si>
  <si>
    <t>Ejecución de la obra: Creación de la losa de recreación multiusos en el Barrio Central de la localidad y distrito de Santa Lucia - provincia de Lampa - departamento de Puno.</t>
  </si>
  <si>
    <t>007-2025-2-0712</t>
  </si>
  <si>
    <t>UNIDAD DE GESTIÓN EDUCATIVA LOCAL CANGALLO AYACUCHO - UGEL CANGALLO</t>
  </si>
  <si>
    <t>Gestión administrativa en el Área de Recursos Humanos en la Unidad de Gestión Educativa Local de Cangallo</t>
  </si>
  <si>
    <t>007-2025-2-0336</t>
  </si>
  <si>
    <t>MUNICIPALIDAD DISTRITAL DE BAMBAS</t>
  </si>
  <si>
    <t>007-2025-3-0526</t>
  </si>
  <si>
    <t>Reporte de Deficiencias Significativas a los Estados Presupuestarios del 01 de enero al 31 de diciembre del 2023</t>
  </si>
  <si>
    <t>006-2025-OCI/5741-SCC</t>
  </si>
  <si>
    <t>PROGRAMA DE DESARROLLO PRODUCTIVO AGRARIO RURAL - AGRO RURAL</t>
  </si>
  <si>
    <t>MEJORAMIENTO DE LA COBERTURA DE SERVICIOS PARA EL INCREMENTO DEL VALOR GENÉTICO DE ALPACAS EN AREQUIPA</t>
  </si>
  <si>
    <t>006-2025-OCI/5345-SCC</t>
  </si>
  <si>
    <t xml:space="preserve">EJECUCIÓN Y SUPERVISIÓN DEL SALDO DE OBRA: "CREACIÓN DEL CENTRO DE ABASTECIMIENTO Y COMERCIALIZACIÓN DE PRODUCTOS AGROPECUARIOS EN LA CIUDAD DE IQUITOS DEL DISTRITO DE IQUITOS - PROVINCIA DE MAYNAS - DEPARTAMENTO LORETO"  CUI 2471082</t>
  </si>
  <si>
    <t>011-2025-OCI/5683-SCC</t>
  </si>
  <si>
    <t>MINISTERIO DEL AMBIENTE</t>
  </si>
  <si>
    <t>Informe de Control Concurrente "Ejecución de la obra: Mejoramiento y Ampliación del Servicio de Limpieza Pública en la ciudad de Trujillo y Disposición Final de 9 distritos de la provincia de Trujillo</t>
  </si>
  <si>
    <t>038-2025-OCI/0190-SCC</t>
  </si>
  <si>
    <t>PROYECTO DE INVERSIÓN: MEJORAMIENTO DEL SERVICIO DE EDUCACIÓN EN LA INSTITUCIÓN EDUCATIVA INICIAL N.° 390-2 EL MILAGRO</t>
  </si>
  <si>
    <t>004-2025-OCI/0405-SVC</t>
  </si>
  <si>
    <t>MUNICIPALIDAD DISTRITAL DE GROCIO PRADO</t>
  </si>
  <si>
    <t>MEJORAMIENTO DEL SERVICIO DE MOVILIDAD URBANA EN PSJE. YATACO HASTA CA. SAN BENITO DEL DISTRITO DE GROCIO PRADO DE LA PROVINCIA DE CHINCHA DEPARTAMENTO DE ICA CON CÓDIGO ÚNICO DE INVERSIONES N° 2586542</t>
  </si>
  <si>
    <t>012-2025-OCI/0362-SCC</t>
  </si>
  <si>
    <t>MUNICIPALIDAD PROVINCIAL DE HUAMANGA</t>
  </si>
  <si>
    <t>Ejecución del Proyecto: Construcción de celdas para residuos: en el (la) Relleno Sanitario de la Municipalidad Provincial de Huamanga</t>
  </si>
  <si>
    <t>037-2025-OCI/0190-SCC</t>
  </si>
  <si>
    <t>UNIDAD EJECUTORA 118 MEJORAMIENTO DE LA CALIDAD DE LA EDUCACION BASICA Y SUPERIOR</t>
  </si>
  <si>
    <t>PROYECTO DE INVERSIÓN: CREACIÓN DEL PABELLÓN DE LABORATORIOS PARA EL MEJORAMIENTO DEL SERVICIO EDUCATIVO DE LA FACULTAD DE INGENIERÍA INDUSTRIAL DE LA UNIVERSIDAD NACIONAL DE PIURA</t>
  </si>
  <si>
    <t>009-2025-OCI/5741-SCC</t>
  </si>
  <si>
    <t>MEJORAMIENTO DE LA ORGANIZACIÓN</t>
  </si>
  <si>
    <t>008-2025-OCI/5182-SCC</t>
  </si>
  <si>
    <t>Prestación del Servicio de Recaudación de Recibos y Comprobantes de Pago</t>
  </si>
  <si>
    <t>009-2025-OCI/3862-SCC</t>
  </si>
  <si>
    <t>MUNICIPALIDAD DISTRITAL DE PICHARI</t>
  </si>
  <si>
    <t>MEJORAMIENTO DEL SERVICIO DE SALUD EN EL ESTABLECIMIENTO DE SALUD DE NUEVO PROGRESO - VALLE KIMPIRI DEL DISTRITO DE PICHARI - PROVINCIA DE LA CONVENCIÓN - DEPARTAMENTO DE CUSCO</t>
  </si>
  <si>
    <t>3777-2025-CG/GRHV-SOO</t>
  </si>
  <si>
    <t>MUNICIPALIDAD DISTRITAL DE DANIEL HERNANDEZ</t>
  </si>
  <si>
    <t>IMPLEMENTACION DE RECOMENDACIONES DE LA EVALUACIÓN DE LA PRESTACIÓN DE LOS SERVICIOS DE SANEAMIENTO EN EL CENTRO POBLADO DE ATOCC</t>
  </si>
  <si>
    <t>1911-2025-CG/GRHV-SOO</t>
  </si>
  <si>
    <t>MUNICIPALIDAD PROVINCIAL DE TAYACAJA</t>
  </si>
  <si>
    <t>MEJORAMIENTO DEL SERVICIO CULTURAL PARA EL DESARROLLO DE ACTIVIDADES SOCIALES Y CULTURALES EN EL BARRIO CHALAMPAMPA DEL DISTRITO DE PAMPAS - PROVINCIA DE TAYACAJA - DEPARTAMENTO DE HUANCAVELICA.</t>
  </si>
  <si>
    <t>3776-2025-CG/GRHV-SOO</t>
  </si>
  <si>
    <t>MUNICIPALIDAD DISTRITAL DE PILCHACA</t>
  </si>
  <si>
    <t>IMPLEMENTACION DE RECOMENDACIONES DE LA EVALUACIÓN DE LA PRESTACIÓN DE LOS SERVICIOS DE SANEAMIENTO EN EL CENTRO POBLADO DE PILCHACA</t>
  </si>
  <si>
    <t>010-2025-OCI/3788-SOO</t>
  </si>
  <si>
    <t>AL ABASTECIMIENTO DE CLORURO DE SODIO 900 MG/100 ML (0.9%) 1 LITRO EN EL DEPARTAMENTO DE FARMACIA DEL HEJCU</t>
  </si>
  <si>
    <t>005-2025-OCI/0848-SCC</t>
  </si>
  <si>
    <t xml:space="preserve">FABRICA DE ARMAS Y MUNICIONES DEL EJERCITO S.A.C. -  FAME S.A.C.</t>
  </si>
  <si>
    <t>ADQUISICIÓN DE 18 VEHÍCULOS BLINDADOS PORTA TROPA A RUEDAS 8x8 PARA LA 3ERA BRIGADA BLINDADA DEL EJÉRCITO DEL PERÚ (CUI N° 2519572)</t>
  </si>
  <si>
    <t>3772-2025-CG/GRHV-SOO</t>
  </si>
  <si>
    <t>EVALUACIÓN A LA PRESTACIÓN DE LOS SERVICIOS DE SANEAMIENTO EN EL CENTRO POBLADO DE VILLA HERMOSA</t>
  </si>
  <si>
    <t>012-2025-OCI/0279-SCC</t>
  </si>
  <si>
    <t>PODER JUDICIAL</t>
  </si>
  <si>
    <t>Ejecución del Proyecto: Mejoramiento de los Servicios de Administración de Justicia de los Órganos Jurisdiccionales e Implementación del Nuevo Código Procesal Penal en la Sede Principal del Distrito Judicial de Cajamarca - CUI n.° 2171479. Hito De Control n.° 10 - Avance de Ejecución de Obra a Marzo 2025.</t>
  </si>
  <si>
    <t>3720-2025-CG/MPROY-SCC</t>
  </si>
  <si>
    <t>Implementación del Paquete 9 de la Cartera Salud que se ejecuta en el marco del Contrato de Estado a Estado - Recuperación de los Servicios de Salud del Hospital San Juan de Matucana II-1</t>
  </si>
  <si>
    <t>013-2025-2-0447</t>
  </si>
  <si>
    <t>MUNICIPALIDAD DISTRITAL DE SAN PEDRO DE PILLAO</t>
  </si>
  <si>
    <t>Registro y envío de los entregables: Segundo reporte de seguimiento del plan de acción anual y evaluación anual de la implementación del Sistema de Control Interno - Periodo 2024</t>
  </si>
  <si>
    <t>005-2025-2-0052</t>
  </si>
  <si>
    <t>RECARGA DE TARJETAS ELECTRÓNICAS PARA LOS SERVIDORES DEL RÉGIMEN LABORAL D.L. N° 276 EN EL MARCO DEL PROGRAMA DE COMPLEMENTO NUTRICIONAL</t>
  </si>
  <si>
    <t>014-2025-2-0424</t>
  </si>
  <si>
    <t>MUNICIPALIDAD DISTRITAL DE LA ESPERANZA-TRUJILLO</t>
  </si>
  <si>
    <t>Calificación de oferta y otorgamiento de la buena pro de la Adjudicación Simplificada n.° 20-2024-MDE-CS - Primera convocatoria</t>
  </si>
  <si>
    <t>3669-2025-CG/MPROY-SCC</t>
  </si>
  <si>
    <t>Mejoramiento y Ampliación del servicio de protección ante inundaciones y movimiento de masas en la Quebrada Huaycoloro</t>
  </si>
  <si>
    <t>3767-2025-CG/GRHV-SOO</t>
  </si>
  <si>
    <t>EVALUACIÓN A LA PRESTACIÓN DE LOS SERVICIOS DE SANEAMIENTO EN EL CENTRO POBLADO DE ICHUPAMPA</t>
  </si>
  <si>
    <t>006-2025-OCI/3862-SCC</t>
  </si>
  <si>
    <t>MEJORAMIENTO DEL SERVICIO DE APOYO AL DESARROLLO PRODUCTIVO ASOCIADO A LA INNOVACIÓN TECNOLÓGICA EN LA PRODUCCIÓN</t>
  </si>
  <si>
    <t>007-2025-OCI/3862-SCC</t>
  </si>
  <si>
    <t>EJECUCIÓN DE LA OBRA: MEJORAMIENTO DEL SERVICIO EDUCATIVO DEL NIVEL PRIMARIA DE LA I.E. BARTOLOMÉ HERRERA DEL CENTRO POBLADO DE PUERTO MAYO DEL DISTRITO DE PICHARI - PROVINCIA DE LA CONVENCIÓN - DEPARTAMENTO DE CUSCO</t>
  </si>
  <si>
    <t>006-2025-OCI/3759-SOO</t>
  </si>
  <si>
    <t>INSTITUTO NACIONAL DE OFTALMOLOGÍA</t>
  </si>
  <si>
    <t>Almacenamiento de cloruro de sodio 0.9% en el Instituto Nacional de Oftalmología</t>
  </si>
  <si>
    <t>007-2025-OCI/0200-SCC</t>
  </si>
  <si>
    <t>UNIVERSIDAD NACIONAL DE CAÑETE</t>
  </si>
  <si>
    <t>PROYECTO "MEJORAMIENTO DEL SERVICIO DE EDUCACIÓN SUPERIOR DE LA ESCUELA PROFESIONAL DE CONTABILIDAD EN LA UNIVERSIDAD NACIONAL DE CAÑETE" - HITO DE CONTROL N° 7 - AVANCE DE EJECUCIÓN DE LA OBRA A MARZO DE 2025</t>
  </si>
  <si>
    <t>014-2025-OCI/0413-SCC</t>
  </si>
  <si>
    <t>INSTITUTO VIAL PROVINCIAL MUNICIPAL DE JUNIN</t>
  </si>
  <si>
    <t>Servicio del mantenimiento rutinario del camino vecinal no pavimentado del tramo: EMP. JU-106 (Hornomachay) - Huancash - Yanañahui - PTE. Yanañahui (L=20.010 KM)</t>
  </si>
  <si>
    <t>004-2025-2-0628</t>
  </si>
  <si>
    <t>DIRECCIÓN REGIONAL DE SALUD I CALLAO</t>
  </si>
  <si>
    <t>DICTAMENES DE SUPERVISIÓN DE OFICIO DEL OSCE A ADJUDICACIONES SIMPLIFICADAS EFECTUADAS POR LA DIRECCIÓN REGIONAL DE SALUD DEL CALLAO</t>
  </si>
  <si>
    <t>013-2025-OCI/0413-SOO</t>
  </si>
  <si>
    <t>MUNICIPALIDAD PROVINCIAL DE JUNÍN</t>
  </si>
  <si>
    <t>Funcionamiento y operatividad de las cámaras de videovigilancia adquiridas en la gestión municipal 2019-2022 de la Provincia de Junín</t>
  </si>
  <si>
    <t>013-2025-2-0424</t>
  </si>
  <si>
    <t>MUNICIPALIDAD PROVINCIAL DE TRUJILLO</t>
  </si>
  <si>
    <t>Calificación de ofertas y buena pro en la Adjudicación Simplificada n.° 11-2024-MPT/CS - Primera y Segunda Convocatoria</t>
  </si>
  <si>
    <t>003-2025-OCI/0370-SCC</t>
  </si>
  <si>
    <t>MUNICIPALIDAD DISTRITAL DE UTCO</t>
  </si>
  <si>
    <t>"Mejoramiento y Ampliación del Servicio de Agua Potable y Saneamiento Básico Rural en El Lanche</t>
  </si>
  <si>
    <t xml:space="preserve"> San Isidro</t>
  </si>
  <si>
    <t xml:space="preserve"> Shucamayo</t>
  </si>
  <si>
    <t xml:space="preserve"> Ocshali (Choropata) 8 Localidades del Distrito de Utco-Provincia de Celendín"</t>
  </si>
  <si>
    <t>009-2025-2-0336</t>
  </si>
  <si>
    <t>MUNICIPALIDAD DISTRITAL DE ACO-CORONGO</t>
  </si>
  <si>
    <t>3680-2025-CG/GRMD-AOP</t>
  </si>
  <si>
    <t>GASTOS EFECTUADOS CON LOS RECURSOS PROVENIENTES DEL CANON</t>
  </si>
  <si>
    <t>008-2025-3-0066</t>
  </si>
  <si>
    <t>REPORTE DE DEFICIENCIAS SIGNIFICATIVAS PRESUPUESTAL</t>
  </si>
  <si>
    <t>006-2025-OCI/0848-SCC</t>
  </si>
  <si>
    <t>ADQUISICIÓN DE 12 VEHÍCULOS BLINDADOS PORTA TROPA A RUEDAS 8x8 PARA LA 6TA BRIGADA BLINDADA DEL EJÉRCITO DEL PERÚ (CUI N° 2520487)</t>
  </si>
  <si>
    <t>009-2025-OCI/2684-SVC</t>
  </si>
  <si>
    <t>MUNICIPALIDAD PROVINCIAL DE PADRE ABAD</t>
  </si>
  <si>
    <t>VERIFICACIÓN DEL NIVEL DE PROTECCIÓN EN MATERIA DE SEGURIDAD Y SALUD EN EL TRABAJO EN LAS ACTIVIDADES REALIZADAS POR LOS OBREROS DE LA MUNICIPALIDAD PROVINCIAL DE PADRE ABAD</t>
  </si>
  <si>
    <t>051-2024-OCI/0409-SCC</t>
  </si>
  <si>
    <t>MUNICIPALIDAD DISTRITAL DE PARACAS</t>
  </si>
  <si>
    <t>OBRA: "CREACIÓN DEL SERVICIO DE TRANSITABILIDAD PEATONAL Y VEHICULAR II ETAPA EN LA HABILITACIÓN URBANA JOSÉ DE SAN MARTÍN</t>
  </si>
  <si>
    <t>3769-2025-CG/GRHV-SOO</t>
  </si>
  <si>
    <t>MUNICIPALIDAD DISTRITAL DE PALCA-HUANCAVELICA</t>
  </si>
  <si>
    <t>EVALUACIÓN A LA PRESTACIÓN DE LOS SERVICIOS DE SANEAMIENTO EN EL CENTRO POBLADO DE PUENTE PALCA</t>
  </si>
  <si>
    <t>3768-2025-CG/GRHV-SOO</t>
  </si>
  <si>
    <t>IMPLEMENTACION DE RECOMENDACIONES DE LA EVALUACIÓN DE LA PRESTACIÓN DE LOS SERVICIOS DE SANEAMIENTO EN EL CENTRO POBLADO DE PUCA CRUZ</t>
  </si>
  <si>
    <t>3821-2025-CG/APP-SCC</t>
  </si>
  <si>
    <t>Hito de Control N° 1: Determinar el estado situacional de la ejecución de las obras complementarias relacionadas a las "Barreras Tipos New Jersey y la Homogenización de Bermas -km.75 al km.95" y la recuperación de la transitabilidad del Puente Chancay de acuerdo con lo establecido en el Contrato De Concesión y en la normativa aplicable.</t>
  </si>
  <si>
    <t>039-2025-OCI/0471-SOO</t>
  </si>
  <si>
    <t>MUNICIPALIDAD DISTRITAL DE ALBERTO LEVEAU</t>
  </si>
  <si>
    <t>Presentación del Programa de Transición al marco de las Normas Internacionales de Contabilidad del Sector Público- NICSP</t>
  </si>
  <si>
    <t>007-2025-OCI/5741-SVC</t>
  </si>
  <si>
    <t>VISITA DE CONTROL A LA RECEPCIÓN DE ALIMENTO SUPLEMENTARIO EN EL MARCO DEL DECRETO SUPREMO N° 143-2024-PCM</t>
  </si>
  <si>
    <t>005-2025-OCI/5741-SCC</t>
  </si>
  <si>
    <t>EJECUCIÓN DEL PLAN MULTISECTORIAL ANTE HELADAS Y FRIAJE 2022-2024 EN EL DEPARTAMENTO DE AREQUIPA</t>
  </si>
  <si>
    <t>011-2025-2-0342</t>
  </si>
  <si>
    <t>MUNICIPALIDAD DISTRITAL DE HUAYLLAN</t>
  </si>
  <si>
    <t>Estado situacional de la obra: "Creación de riego tecnificado en los sectores de Nuñumiacancha y Olivopampa del distrito de Huayllan - provincia de Pomabamba</t>
  </si>
  <si>
    <t>009-2025-3-0440</t>
  </si>
  <si>
    <t>Informe de Auditoría que incluye el dictamen de los Estados Presupuestarios al 31.12.2024 a la Sociedad Eléctrica del Sur Oeste S.A. - SEAL</t>
  </si>
  <si>
    <t>007-2025-2-0216</t>
  </si>
  <si>
    <t>REMISIÓN DE INFORMACIÓN REQUERIDA POR LA OFICINA DE NORMALIZACIÓN PREVISIONAL (ONP)</t>
  </si>
  <si>
    <t>004-2025-3-0066</t>
  </si>
  <si>
    <t>REPORTE DE DEFICIENCIAS SIGNIFICATIVAS ESTADOS FINANCIEROS DEL FONDO REGULADO EN EL DECRETO LEGISLATIVO 1133</t>
  </si>
  <si>
    <t>009-2025-OCI/3788-SVC</t>
  </si>
  <si>
    <t>Estado Situacional de la Infraestructura del techo del sexto piso del HEJCU</t>
  </si>
  <si>
    <t>006-2025-OCI/4060-SOO</t>
  </si>
  <si>
    <t>INMOVILIZACIÓN Y RETIRO DE SUERO FISIOLÓGICO 9% SOLUCIÓN PARA PERFUSIÓN DE MEDIFARMA S.A. EN EL ALMACÉN CENTRAL</t>
  </si>
  <si>
    <t>015-2025-OCI/3757-SOO</t>
  </si>
  <si>
    <t>VERIFICACIÓN A LA DISPONIBILIDAD DEL PRODUCTO FARMACÉUTICO SUERO FISIOLÓGICO 0.9% EN EL INSTITUTO NACIONAL DE ENFERMEDADES NEOPLÁSICAS</t>
  </si>
  <si>
    <t>001-2025-2-4241</t>
  </si>
  <si>
    <t xml:space="preserve">SERVICIO DE ADMINISTRACIÓN TRIBUTARIA  DE LIMA- SAT LIMA</t>
  </si>
  <si>
    <t>Devoluciones de pagos en exceso de obligaciones tributarias y no tributarias</t>
  </si>
  <si>
    <t>3774-2025-CG/GRHV-SOO</t>
  </si>
  <si>
    <t>EVALUACIÓN A LA PRESTACIÓN DE LOS SERVICIOS DE SANEAMIENTO EN EL CENTRO POBLADO DE SANTA ROSA DE CHOPCCA EL DISTRITO DE YAULI</t>
  </si>
  <si>
    <t>3770-2025-CG/GRHV-SOO</t>
  </si>
  <si>
    <t>EVALUACIÓN A LA PRESTACIÓN DE LOS SERVICIOS DE SANEAMIENTO EN EL CENTRO POBLADO DE SANTA INÉS</t>
  </si>
  <si>
    <t>3771-2025-CG/GRHV-SOO</t>
  </si>
  <si>
    <t>EVALUACIÓN A LA PRESTACIÓN DE LOS SERVICIOS DE SANEAMIENTO EN EL CENTRO POBLADO DE UNIÓN AMBO</t>
  </si>
  <si>
    <t>005-2025-OCI/5348-SVC</t>
  </si>
  <si>
    <t>Operatividad de los vehículos y maquinarias del proyecto: "Mejoramiento de la capacidad operativa de la unidad de equipo mecánico del Gobierno Regional Pasco" con CUI 2391837</t>
  </si>
  <si>
    <t>003-2025-OCI/0158-SCC</t>
  </si>
  <si>
    <t>ACTIVOS MINEROS S.A.C.</t>
  </si>
  <si>
    <t>CONTRATO GL-C-001-2023</t>
  </si>
  <si>
    <t>3668-2025-CG/MPROY-SCC</t>
  </si>
  <si>
    <t>Mejoramiento y ampliación del servicio de protección contra inundaciones</t>
  </si>
  <si>
    <t>006-2025-OCI/5684-SCC</t>
  </si>
  <si>
    <t>ADQUISICIÓN DE LA RED DE MONITOREO Y VIGILANCIA AMBIENTAL DEL COMPONENTE AIRE EN LA ZONA DE CAJAMARQUILLA</t>
  </si>
  <si>
    <t>004-2025-OCI/5456-SVC</t>
  </si>
  <si>
    <t xml:space="preserve">UNIDAD DE GESTIÓN EDUCATIVA LOCAL 09  HUAURA - UGEL 09 HUAURA</t>
  </si>
  <si>
    <t>INFRAESTRUCTURA</t>
  </si>
  <si>
    <t>003-2025-OCI/0286-SOO</t>
  </si>
  <si>
    <t>FUERZA AÉREA DEL PERÚ</t>
  </si>
  <si>
    <t>CONSTATACIÓN DE SERVICIO DE ATENCIÓN DE SALUD EN LA POSTA FAP SAN GABINO</t>
  </si>
  <si>
    <t>005-2025-OCI/0461-SCC</t>
  </si>
  <si>
    <t>MUNICIPALIDAD PROVINCIAL DE LAMPA</t>
  </si>
  <si>
    <t>Proceso de Contratación de Personal bajo el Régimen Laboral del Decreto Legislativo n.° 1057 - Contrato Administrativo de Servicios - CAS Transitorio n.° 001-2025-MPL - Hito de Control n.° 2: Presentación de Documentos y Evaluación Curricular.</t>
  </si>
  <si>
    <t>015-2025-OCI/0413-SCC</t>
  </si>
  <si>
    <t>Servicio de Mantenimiento rutinario del camino vecinal no pavimentado</t>
  </si>
  <si>
    <t>008-2025-OCI/5741-SCC</t>
  </si>
  <si>
    <t>MEJORAMIENTO DEL SERVICIO DE RECARGA HÍDRICA Y APROVECHAMIENTO DE AGUA DE LLUVIA EN 14 DEPARTAMENTO. HITO DE CONTROL N° 14: EJECUCIÓN DEL PROYECTO A MARZO 2025</t>
  </si>
  <si>
    <t>3775-2025-CG/GRHV-SOO</t>
  </si>
  <si>
    <t>MUNICIPALIDAD DISTRITAL DE COLCABAMBA-TAYACAJA</t>
  </si>
  <si>
    <t>EVALUACIÓN A LA PRESTACIÓN DE LOS SERVICIOS DE SANEAMIENTO EN EL CENTRO POBLADO DE COLCABAMBA DEL DISTRITO DE COLCABAMBA</t>
  </si>
  <si>
    <t>3728-2025-CG/GRCLL-SVC</t>
  </si>
  <si>
    <t>HOSPITAL NACIONAL DANIEL ALCIDES CARRIÓN - CALLAO</t>
  </si>
  <si>
    <t>Adquisición de equipos para el mejoramiento de la capacidad resolutiva del servicio de neurocirugía del Hospital Nacional Daniel Alcides Carrión.</t>
  </si>
  <si>
    <t>008-2025-OCI/0337-SVC</t>
  </si>
  <si>
    <t>Verificación del sistema de tratamiento de aguas residuales industriales y registro de inventario de bienes muebles patrimoniales del camal municipal de la ciudad de Huaraz</t>
  </si>
  <si>
    <t>007-2025-OCI/0461-SCC</t>
  </si>
  <si>
    <t>Proceso de Contratación de Personal bajo el Régimen Laboral del Decreto Legislativo n.° 1057 - Contrato Administrativo de Servicios - CAS Transitorio n.° 001-2025-MPL.</t>
  </si>
  <si>
    <t>018-2025-3-0440</t>
  </si>
  <si>
    <t>Reporte de Deficiencias Significativas en relación a los Estados Presupuestarios y Financieros al 31.12.24 Sociedad Eléctrica del Sur Oeste S.A. - SEAL</t>
  </si>
  <si>
    <t>3741-2025-CG/GRAR-AOP</t>
  </si>
  <si>
    <t>UNIDAD EJECUTORA - UGEL CONDESUYOS</t>
  </si>
  <si>
    <t>Evaluación de expedientes en el proceso N° 004-2024-GRA-GREA-UGELCOND-C.A.A. 276 para el cargo de Técnico Administrativo II</t>
  </si>
  <si>
    <t>009-2025-OCI/0251-SOO</t>
  </si>
  <si>
    <t>MONITOREO Y EVALUACIÓN DEL SUMINISTRO DEL PRODUCTO MÉDICO SUERO FISIOLÓGICO AL 0.9% A NIVEL NACIONAL EN LAS REDES ASISTENCIALES</t>
  </si>
  <si>
    <t>008-2025-OCI/3862-SCC</t>
  </si>
  <si>
    <t>MEJORAMIENTO DE CAPACIDADES PRODUCTIVAS PARA LA SEGURIDAD ALIMENTARIA MEDIANTE LA DIVERSIFICACIÓN AGRÍCOLA Y PECUARIA DE CORTO Y MEDIANO PLAZO EN EL ÁMBITO DEL DISTRITO DE PICHARI - PROVINCIA DE LA CONVENCIÓN - DEPARTAMENTO DE CUSCO</t>
  </si>
  <si>
    <t>002-2025-OCI/1623-SOO</t>
  </si>
  <si>
    <t>PAGO A PROVEEDORES DE BIENES ADQUIRIDOS A TRAVÉS DEL CATÁLOGO ELECTRÓNICO DE ACUERDO MARCO - PERÚ COMPRAS</t>
  </si>
  <si>
    <t>003-2025-OCI/0309-SVC</t>
  </si>
  <si>
    <t>PROGRAMA INTEGRAL NACIONAL PARA EL BIENESTAR FAMILIAR - INABIF</t>
  </si>
  <si>
    <t>"ADQUISICIÓN DE BIENES COMO PARTE DE LA IMPLEMENTACIÓN DEL COMPONENTE EQUIPAMIENTO DEL PIP ERMELINDA CARRERA"</t>
  </si>
  <si>
    <t>001-2025-OCI/0409-SCC</t>
  </si>
  <si>
    <t>MUNICIPALIDAD DISTRITAL DE SAN ANDRES</t>
  </si>
  <si>
    <t>EJECUCIÓN CONTRACTUAL Y OPERATIVIDAD DEL SALDO DE OBRA: "CREACIÓN DE VÍAS URBANAS CON PAVIMENTO ASFÁLTICO FLEXIBLE EN EL CC.PP. SAN ANDRÉS</t>
  </si>
  <si>
    <t>009-2025-OCI/2057-SCC</t>
  </si>
  <si>
    <t>MUNICIPALIDAD DISTRITAL DE VÍCTOR LARCO HERRERA</t>
  </si>
  <si>
    <t>Hito de control n.° 3 - Expediente técnico del procedimiento de selección AS-SM-1-2025-MDVLH-CS-1</t>
  </si>
  <si>
    <t>013-2025-OCI/0386-SVC</t>
  </si>
  <si>
    <t>MUNICIPALIDAD PROVINCIAL DE CHUMBIVILCAS</t>
  </si>
  <si>
    <t>PRESTACIÓN DE SERVICIOS DE LA DEFENSORÍA MUNICIPAL DEL NIÑO</t>
  </si>
  <si>
    <t>016-2025-OCI/0413-SOO</t>
  </si>
  <si>
    <t>Presentación de Declaraciones Juradas de Ingresos de Bienes y Rentas de los funcionarios y servidores públicos de la Municipalidad Provincial de Junín</t>
  </si>
  <si>
    <t>017-2025-OCI/0454-SOO</t>
  </si>
  <si>
    <t>Rendición de cuentas de viáticos por comisión de servicios de alcalde y directivos públicos de la Municipalidad Provincial de Piura</t>
  </si>
  <si>
    <t>010-2025-OCI/1628-SCC</t>
  </si>
  <si>
    <t>PROYECTO: MEJORAMIENTO</t>
  </si>
  <si>
    <t>005-2025-OCI/4289-SCC</t>
  </si>
  <si>
    <t>DIRECCION REGIONAL DE AGRICULTURA DE LIMA</t>
  </si>
  <si>
    <t>OBRA: MEJORAMIENTO DEL SERVICIO DE PROVISIÓN DE AGUA PARA RIEGO EN EL CANAL L-1 BOTADOR EN EL CENTRO POBLADO HUMAYA DEL DISTRITO DE HUAURA - PROVINCIA DE HUAURA - DEPARTAMENTO DE LIMA</t>
  </si>
  <si>
    <t>012-2025-OCI/6054-SCC</t>
  </si>
  <si>
    <t>OBRA: "MEJORAMIENTO DEL SERVICIO DE TRANSITABILIDAD VIAL INTERURBANA EN VILLA LAGUNAS A TIBILO</t>
  </si>
  <si>
    <t>005-2025-OCI/4546-SVC</t>
  </si>
  <si>
    <t>EMPRESA MUNICIPAL DE AGUA POTAB.Y ALCANTAR. DE CORONEL PORTILLO S.A.</t>
  </si>
  <si>
    <t xml:space="preserve">VERIFICACIÒN AL ESTADO SITUACIONAL DE LA BALSA DE CAPTACIÒN PUCALLPILLO I Y II DE LA
EMPRESA MUNICIPAL DE AGUA POTABLE Y ALCANTARILLADO DE CORONEL PORTILLO SA</t>
  </si>
  <si>
    <t>3765-2025-CG/GRHV-SOO</t>
  </si>
  <si>
    <t>EVALUACIÓN A LA PRESTACIÓN DE LOS SERVICIOS DE SANEAMIENTO EN EL CENTRO POBLADO DE BELLAVISTA</t>
  </si>
  <si>
    <t>3747-2025-CG/GRHV-SCC</t>
  </si>
  <si>
    <t>MEJORAMIENTO DE LA PRESTACIÓN DE SERVICIOS DE APOYO A LA ACTIVIDAD ARTESANAL EN EL DEPARTAMENTO DE HUANCAVELICA</t>
  </si>
  <si>
    <t>006-2025-OCI/1326-SVC</t>
  </si>
  <si>
    <t>MUNICIPALIDAD DISTRITAL DE MARIANO MELGAR</t>
  </si>
  <si>
    <t>Señalización de tránsito en vías aledañas a instituciones educativas</t>
  </si>
  <si>
    <t>009-2025-OCI/4229-SOO</t>
  </si>
  <si>
    <t>Verificacion a la existencias del producto cloruro de sodio 9% X 1 L inyectable en el Hospital Nacional Sergio E. Bernales</t>
  </si>
  <si>
    <t>011-2025-OCI/0204-SCC</t>
  </si>
  <si>
    <t>PROCESO DE CONTRATACIÓN DE LA OBRA: MEJORAMIENTO Y AMPLIACIÓN DE LA FUNCIÓN ACADÉMICA Y DE INVESTIGACIÓN DE LA ESCUELA ACADÉMICO PROFESIONAL DE INGENIERÍA FORESTAL</t>
  </si>
  <si>
    <t>003-2025-OCI/1952-SOO</t>
  </si>
  <si>
    <t>MUNICIPALIDAD DISTRITAL DE CHILCA-HUANCAYO</t>
  </si>
  <si>
    <t>Estado situacional de los bienes inmuebles de la Entidad</t>
  </si>
  <si>
    <t>035-2025-2-0471</t>
  </si>
  <si>
    <t>SERVICIO DE ADMINISTRACION TRIBUTARIA DE TARAPOTO - SATT</t>
  </si>
  <si>
    <t>Uso de camioneta con placa EGK-635 asignada al Servicio de Administración Tributaria de Tarapoto por el Gobierno Regional de San Martín.</t>
  </si>
  <si>
    <t>005-2025-OCI/3914-SOO</t>
  </si>
  <si>
    <t>HOSPITAL NACIONAL HIPÓLITO UNANUE</t>
  </si>
  <si>
    <t>Verificación del abastecimiento del producto cloruro de sodio al 9% - solución intravenosa con número de lote 2123624-1</t>
  </si>
  <si>
    <t>010-2025-2-5351</t>
  </si>
  <si>
    <t>Documentación inexacta de empresa ganadora de la buena pro para el perfeccionamiento del contrato del Concurso Público N° 004-2024-GRSM/CS-1 para la contratación del servicio de consultoría de obra para la supervisión de la ejecución de la obra creación del puente vehicular Pongo Isla</t>
  </si>
  <si>
    <t>033-2025-2-0471</t>
  </si>
  <si>
    <t>MUNICIPALIDAD DISTRITAL DE SAUCE</t>
  </si>
  <si>
    <t>Registro de órdenes de compra y órdenes de servicio en el Sistema Electrónico de Contrataciones del Estado (SEACE)</t>
  </si>
  <si>
    <t>024-2025-2-0191</t>
  </si>
  <si>
    <t>HOSPITAL DE HUAYCÁN</t>
  </si>
  <si>
    <t>Contratación de Asistente Administrativo I para el Área de Logística y designación de jefe del Servicio de Emergencia en el Hospital de Huaycán</t>
  </si>
  <si>
    <t>003-2025-3-0324</t>
  </si>
  <si>
    <t>SERVICIOS INDUSTRIALES DE LA MARINA S.A.</t>
  </si>
  <si>
    <t>INFORME SOBRE EL EXAMEN DE LOS ESTADOS FINANCIEROS - SIMA IQUITOS S.R.LTDA.</t>
  </si>
  <si>
    <t>008-2025-3-0526</t>
  </si>
  <si>
    <t>Reporte de Deficiencias Significativas RDS financiero del 01 de enero de 2023 al 31 de diciembre del 2023</t>
  </si>
  <si>
    <t>005-2025-3-0526</t>
  </si>
  <si>
    <t>Informe de auditoría Estados Presupuestarios juntamente dictamen de los auditores independientes</t>
  </si>
  <si>
    <t>009-2025-OCI/0316-SCC</t>
  </si>
  <si>
    <t>Ejecución del proyecto Mejoramiento del Servicio de Readaptación Social de Liberados y Sentenciados de la Dirección de Medio Libre INPE</t>
  </si>
  <si>
    <t>008-2025-OCI/5336-SOO</t>
  </si>
  <si>
    <t>GOBIERNO REGIONAL CAJAMARCA</t>
  </si>
  <si>
    <t>Procedimiento de selección para la ejecución de la obra: Remodelación de campo deportivo</t>
  </si>
  <si>
    <t>035-2025-OCI/5339-SCC</t>
  </si>
  <si>
    <t>GOBIERNO REGIONAL HUÁNUCO</t>
  </si>
  <si>
    <t>Estado Situacional de la Ejecución del Saldo de Obra: "Construcción del Canal de Irrigación Minaragra - Shunqui - Pachas</t>
  </si>
  <si>
    <t>004-2025-OCI/0415-SOO</t>
  </si>
  <si>
    <t>MUNICIPALIDAD DISTRITAL DE HUARICOLCA</t>
  </si>
  <si>
    <t>Registro y envío del segundo reporte de seguimiento del plan de acción anual y evaluación anual de la implementación del Sistema de Control Interno - periodo 2024.</t>
  </si>
  <si>
    <t>3725-2025-CG/GRPI-SOO</t>
  </si>
  <si>
    <t>MUNICIPALIDAD DISTRITAL DE TAMBO GRANDE</t>
  </si>
  <si>
    <t>SALDO DE OBRA: MEJORAMIENTO DEL SERVICIO DE EDUCACIÓN DEL NIVEL INICIAL Y PRIMARIO EN LA I.E N° 15323 DEL CENTRO POBLADO CRUZ VERDE DEL DISTRITO DE TAMBO GRANDE</t>
  </si>
  <si>
    <t>005-2025-OCI/1326-SCC</t>
  </si>
  <si>
    <t>Proceso de selección CAS n.° 001-2025-MDMM a plazo determinado - Hito de Control n.° 2: Etapas de selección</t>
  </si>
  <si>
    <t>008-2025-OCI/3861-SCC</t>
  </si>
  <si>
    <t>MUNICIPALIDAD DISTRITAL DE CHALLHUAHUACHO</t>
  </si>
  <si>
    <t>GESTIÓN DEL PROCESO DE ADMINISTRACIÓN DE LEGAJOS EN LA MUNICIPALIDAD DISTRITAL DE CHALLHUAHUACHO</t>
  </si>
  <si>
    <t xml:space="preserve">LEY 31419 Y SU REGLAMENTO DS N° 053-2022-PCM IDONEIDAD EN EL ACCESO Y EJERCICIO DE LA FUNCIÓN PÚBLICA                                                                                                                                                                                                                                                                                                           </t>
  </si>
  <si>
    <t>ENDEUDAMIENTO INTERNO O EXTERNO</t>
  </si>
  <si>
    <t>005-2025-CG/ECO</t>
  </si>
  <si>
    <t>Operación de Endeudamiento Interno sin garantía del gobierno nacional mediante la emisión de bonos para financiar proyectos de inversión</t>
  </si>
  <si>
    <t>024-2025-OCI/0477-SOO</t>
  </si>
  <si>
    <t>INSTITUTO VIAL PROVINCIAL DE CORONEL PORTILLO</t>
  </si>
  <si>
    <t>003-2025-2-0348</t>
  </si>
  <si>
    <t>MUNICIPALIDAD DISTRITAL DE COLCABAMBA-AYMARAES</t>
  </si>
  <si>
    <t>Ejecución de partidas sin considerar las especificaciones técnicas del expediente y valorización al 100% de partidas no ejecutadas en capacitación de operación y mantenimiento del sistema por S/ 114 175.87</t>
  </si>
  <si>
    <t>005-2025-CG/GR</t>
  </si>
  <si>
    <t>Proyecto de inversión: Mejoramiento del servicio de educativo del nivel primaria de la I.E. Apipa sector III en el distrito de Cerro Colorado - provincia de Arequipa - departamento de Arequipa</t>
  </si>
  <si>
    <t>003-2025-2-0415</t>
  </si>
  <si>
    <t>MUNICIPALIDAD DISTRITAL DE PALCA-TARMA</t>
  </si>
  <si>
    <t>Incumplimiento en la ejecución de actividades de fiscalización ambiental (Planefa) por la Entidad de Fiscalización Ambiental (EFA) durante el periodo 2022 - 2024.</t>
  </si>
  <si>
    <t>018-2025-3-0498</t>
  </si>
  <si>
    <t>REPORTE DE DEFICIENCIAS SIGNIFICATIVAS A LOS ESTADOS FINANCIEROS PERIODO 2024 - ELECTRO ORIENTE S.A</t>
  </si>
  <si>
    <t>003-2025-2-0351</t>
  </si>
  <si>
    <t>MUNICIPALIDAD PROVINCIAL DE COTABAMBAS</t>
  </si>
  <si>
    <t>Irregularidades en la contratación de proveedor para el servicio de alquiler de camiones volquete</t>
  </si>
  <si>
    <t>005-2025-OCI/0744-SVC</t>
  </si>
  <si>
    <t>UNIDAD DE GESTION EDUCATIVA LOCAL RIOJA - UGEL RIOJA</t>
  </si>
  <si>
    <t>CONVOCATORIA PROCESO CAS N° 003-2025-UGEL-RIOJA (DECRETO LEGISLATIVO N° 1057)</t>
  </si>
  <si>
    <t>033-2025-2-0396</t>
  </si>
  <si>
    <t>IOARR: Construcción de sistema de abastecimiento de agua potable y unidades básicas de saneamiento (UBS); en el sector Checce de la comunidad campesina de Machoera del centro poblado Unión Mantaro</t>
  </si>
  <si>
    <t>002-2025-2-0437</t>
  </si>
  <si>
    <t>MUNICIPALIDAD PROVINCIAL DE LORETO</t>
  </si>
  <si>
    <t>PROCESO DE CONTRATACIÓN ADMINISTRATIVA DE SERVICIOS CAS N° 003-2024-MPL-NAUTA</t>
  </si>
  <si>
    <t>3829-2025-CG/GRPI-SCC</t>
  </si>
  <si>
    <t>Proyecto: "Mejoramiento y ampliación del servicio de agua del sistema de riego del Canal 21.5 del sector Hualtaco IV en la localidad de CP-12</t>
  </si>
  <si>
    <t>001-2025-OCI/0004-SVC</t>
  </si>
  <si>
    <t>SUPERINTENDENCIA DEL MERCADO DE VALORES</t>
  </si>
  <si>
    <t>ADJUDICACIÓN SIMPLIFICADA N° 009-2024-SMV-1 CONTRATACIÓN DE LA EJECUCIÓN DE LA OBRA DE DEMOLICIÓN TOTAL DEL BIEN INMUEBLE DE LA SUPERINTENDENCIA DEL MERCADO DE VALORES</t>
  </si>
  <si>
    <t>009-2025-OCI/0222-SCC</t>
  </si>
  <si>
    <t>Obra "Ampliación del Servicio Académico del Centro de Idiomas en la Ciudad Universitaria de la Universidad Nacional de Trujillo</t>
  </si>
  <si>
    <t>002-2025-OCI/5584-SCC</t>
  </si>
  <si>
    <t>HOSPITAL MUNICIPAL LOS OLIVOS</t>
  </si>
  <si>
    <t>Servicio de dietas para los pacientes durante su estancia hospitalaria y servicio de regímenes para personal de guardia hospitalaria del Hospital Municipal Los Olivos - Contrato n.° 004-2023-HMLO</t>
  </si>
  <si>
    <t>004-2025-OCI/0393-SVC</t>
  </si>
  <si>
    <t>MUNICIPALIDAD PROVINCIAL DE ACOBAMBA</t>
  </si>
  <si>
    <t xml:space="preserve">Recaudación y Fiscalización de Impuesto Predial  y Arbitrios Municipales en la Municipalidad Provincial de Acobamba</t>
  </si>
  <si>
    <t>003-2025-OCI/0724-SVC</t>
  </si>
  <si>
    <t>UNIDAD DE GESTION EDUCATIVA LOCAL HUANCAYO - UGEL HUANCAYO</t>
  </si>
  <si>
    <t>Verificación de los documentos de Gestión Escolar</t>
  </si>
  <si>
    <t>008-2025-OCI/0222-SCC</t>
  </si>
  <si>
    <t>UNIVERSIDAD NACIONAL CIRO ALEGRIA - UNCA</t>
  </si>
  <si>
    <t>Proyecto de Inversión "Creación de los Servicios Básicos y de Habitabilidad del Campus Universitario Tantapusha II de la Universidad Nacional Ciro Alegría</t>
  </si>
  <si>
    <t>005-2025-OCI/0581-SVC</t>
  </si>
  <si>
    <t>SERVICIO DE ARRENDAMIENTO DE UN INMUEBLE Y ACONDICIONAMIENTO DEL CENTRO MAC LIMA NORTE</t>
  </si>
  <si>
    <t>003-2025-OCI/0280-SVC</t>
  </si>
  <si>
    <t>JURADO NACIONAL DE ELECCIONES - JNE</t>
  </si>
  <si>
    <t>Administración de bienes inmuebles a cargo del Jurado Nacional de Elecciones</t>
  </si>
  <si>
    <t>3852-2025-CG/GRPI-SCC</t>
  </si>
  <si>
    <t xml:space="preserve">"Ampliación de capacidad de transformación de la SET  Castilla</t>
  </si>
  <si>
    <t>027-2025-OCI/5340-SVC</t>
  </si>
  <si>
    <t>DIRECCION REGIONAL AGRARIA DE ICA</t>
  </si>
  <si>
    <t>CONTRATACIÓN DIRECTA N° 001-2025-GORE-ICA-DRA</t>
  </si>
  <si>
    <t>003-2025-OCI/5456-SVC</t>
  </si>
  <si>
    <t>020-2025-OCI/5340-SVC</t>
  </si>
  <si>
    <t>AL MANTENIMIENTO CORRECTIVO Y PREVENTIVO DE LA I.E N.° 22324</t>
  </si>
  <si>
    <t>3854-2025-CG/GRPI-SCC</t>
  </si>
  <si>
    <t>"Mejoramiento del servicio eléctrico del alimentador 1047 en media tensión (10 kV Zona Urbano/Proyectado 22.9kV - Zona Rural) de la SET´s Tumbes/Corrales. distrito de Pampas de Hospital-provincia de Tumbes</t>
  </si>
  <si>
    <t>3758-2025-CG/APP-SCC</t>
  </si>
  <si>
    <t>Hito de Control N° 4: Seguimiento del estado situacional de las acciones implementadas por el Concedente para la modificación contractual a efectos de incluir en el contrato de concesión los acuerdos del Trato Directo N° 19</t>
  </si>
  <si>
    <t>026-2025-OCI/5340-SVC</t>
  </si>
  <si>
    <t>MANTENIMIENTO CORRECTIVO Y PREVENTIVO DE LA INSTITUCIÓN EDUCATIVA N° 23007 JUDITH AYBAR DE GRANADOS</t>
  </si>
  <si>
    <t>017-2025-OCI/5340-SVC</t>
  </si>
  <si>
    <t>MANTENIMIENTO CORRECTIVO Y PREVENTIVO DE LA INSTITUCIÓN EDUCATIVA INICIAL N° 138</t>
  </si>
  <si>
    <t>003-2025-OCI/0357-SCC</t>
  </si>
  <si>
    <t xml:space="preserve">MUNICIPALIDAD DISTRITAL DE MADRIGAL </t>
  </si>
  <si>
    <t>Ejecución de la Obra: "Mejoramiento del servicio de provisión de agua para riego en el canal del sector Choloma en la localidad de Madrigal del distrito de Madrigal de la provincia de Caylloma del departamento de Arequipa" Hito de control N° 1 - Informe mensual N° 1</t>
  </si>
  <si>
    <t>006-2025-OCI/0442-SCC</t>
  </si>
  <si>
    <t>MUNICIPALIDAD PROVINCIAL DE TAMBOPATA</t>
  </si>
  <si>
    <t>RECUPERACIÓN DE ECOSISTEMAS FORESTALES BAJO SISTEMAS SILVOPASTORILES</t>
  </si>
  <si>
    <t>007-2025-OCI/5336-SCC</t>
  </si>
  <si>
    <t>GERENCIA SUB-REGIONAL CUTERVO</t>
  </si>
  <si>
    <t>Mejoramiento y ampliación de los servicios de educación del nivel secundario de la I.E.S. Batancillo</t>
  </si>
  <si>
    <t>009-2025-OCI/5336-SCC</t>
  </si>
  <si>
    <t>EJECUCIÓN DEL SALDO DE OBRA:"CONSTRUCCIÓN Y EQUIPAMIENTO DEL HOSPITAL SANTA MARÍA NIVEL II-1 DE LA PROVINCIA DE CUTERVO</t>
  </si>
  <si>
    <t>003-2025-2-0206</t>
  </si>
  <si>
    <t>UNIVERSIDAD NACIONAL FEDERICO VILLARREAL</t>
  </si>
  <si>
    <t>Verificación del cumplimiento de la modificación de licencia institucional y autorización para prestar servicios académicos en la filial Oquendo de la UNFV</t>
  </si>
  <si>
    <t>011-2025-OCI/0608-SCC</t>
  </si>
  <si>
    <t>PROYECTO ESPECIAL CHAVIMOCHIC</t>
  </si>
  <si>
    <t>"Servicio de consultoría para la elaboración del Estudio de preinversión del proyecto: Mejoramiento del servicio de habitabilidad institucional en Proyecto Especial Chavimochic distrito de Salaverry de la provincia de Trujillo del departamento de La Libertad" - Hito de control n.° 3 - Admisión y calificación de ofertas (Adjudicación Simplificada n.° 0032-2024- GRLL-PECH - II convocatoria)</t>
  </si>
  <si>
    <t>012-2025-OCI/0608-SVC</t>
  </si>
  <si>
    <t>Suministro de petróleo Diesel B5 S-50 para la sede del Campamento San José</t>
  </si>
  <si>
    <t>001-2025-OCI/0324-SVC</t>
  </si>
  <si>
    <t>JUNTA NACIONAL DE JUSTICIA</t>
  </si>
  <si>
    <t>Archivo de legajos del personal de la Junta Nacional de Justicia</t>
  </si>
  <si>
    <t>001-2025-2-0624</t>
  </si>
  <si>
    <t>EMPRESA REGIONAL DE SERVICIO PÚBLICO DE ELECTRICIDAD S. A. - ELECTROSUR S.A.</t>
  </si>
  <si>
    <t>Recepción y conformidad de cajas portamedidores que no cumplen con las especificaciones técnicas requeridas en las bases integradas del proceso de adjudicación simplificada n.º 016-2023-FONAFE-1</t>
  </si>
  <si>
    <t>022-2025-OCI/5340-SVC</t>
  </si>
  <si>
    <t>CONTRATACIÓN DIRECTA N°001-2025-GORE-ICA-DRA - ITEM 11: SERVICIO DE LIMPIEZA Y DESCOLMATACIÓN PARA EL MANTENIMIENTO DEL CAUCE DEL RÍO TINGUE</t>
  </si>
  <si>
    <t>005-2025-OCI/0357-SCC</t>
  </si>
  <si>
    <t>MUNICIPALIDAD PROVINCIAL DE CAYLLOMA</t>
  </si>
  <si>
    <t>Proceso de selección de personal bajo el régimen laboral del Decreto Legislativo 1057 Contratación Administrativa de Servicios CAS N° 02-2025-MPC-CHIVAY-TRANSITORIO</t>
  </si>
  <si>
    <t>005-2025-OCI/0208-SCC</t>
  </si>
  <si>
    <t>UNIVERSIDAD NACIONAL SAN LUIS GONZAGA DE ICA</t>
  </si>
  <si>
    <t>Mejoramiento del Servicio de Tecnología Informática y Comunicaciones en la Ciudad Universitaria de la Universidad Nacional San Luis Gonzaga de Ica - Código de Inversión N° 2195182</t>
  </si>
  <si>
    <t>025-2025-OCI/0191-SCC</t>
  </si>
  <si>
    <t>Ejecución de obra del Centro de Salud Fortaleza en Ate</t>
  </si>
  <si>
    <t>019-2025-3-0498</t>
  </si>
  <si>
    <t xml:space="preserve">INFORME DE LOS ESTADOS PRESUPUESTARIOS PERIODO DE REVISION 2024 - ELECTRO ORIENTE S.A </t>
  </si>
  <si>
    <t>025-2025-OCI/5340-SVC</t>
  </si>
  <si>
    <t>MANTENIMIENTO CORRECTIVO Y PREVENTIVO DE LA INSTITUCIÓN EDUCATIVA N° 16</t>
  </si>
  <si>
    <t>006-2025-3-0324</t>
  </si>
  <si>
    <t>REPORTE DE DEFICIENCIAS SIGNIFICATIVAS FINANCIERO- SIMA IQUITOS S.R.LTDA.</t>
  </si>
  <si>
    <t>3653-2025-CG/GRAR-SCC</t>
  </si>
  <si>
    <t>Intervención de Reconstrucción mediante Inversiones (IRI): Recuperación del local escolar 40705 Peruarbo con código local 547444</t>
  </si>
  <si>
    <t>010-2025-OCI/0989-SCC</t>
  </si>
  <si>
    <t>Proyecto: "Mejoramiento de los servicios de apoyo a la cadena productiva de cuy en las provincias de Chiclayo</t>
  </si>
  <si>
    <t>021-2025-OCI/5350-SCC</t>
  </si>
  <si>
    <t>GOBIERNO REGIONAL PUNO</t>
  </si>
  <si>
    <t>Ejecución del Proyecto de Inversión: Creación del Servicio de Interconexión de Movilidad Urbana en la Vía Troncal del Puente Yaraja Distrito de Azángaro - Provincia de Azángaro - Departamento de Puno</t>
  </si>
  <si>
    <t>002-2025-OCI/5529-SVC</t>
  </si>
  <si>
    <t>UNIDAD DE GESTION EDUCATIVA LOCAL TACNA - UGEL TACNA</t>
  </si>
  <si>
    <t>Cumplimiento de funciones del personal CAS</t>
  </si>
  <si>
    <t>023-2025-OCI/5340-SVC</t>
  </si>
  <si>
    <t>MANTENIMIENTO CORRECTIVO Y PREVENTIVO DE LA INSTITUCIÓN EDUCATIVA N° 22661 JUAN DONAIRE VIZARRETA</t>
  </si>
  <si>
    <t>019-2025-OCI/5340-SVC</t>
  </si>
  <si>
    <t>AL MANTENIMIENTO CORRECTIVO Y PREVENTIVO DE LA I.E. N.° 68</t>
  </si>
  <si>
    <t>018-2025-OCI/5340-SVC</t>
  </si>
  <si>
    <t>AL MANTENIMIENTO CORRECTIVO Y PREVENTIVO DE LA I.E N.° 45</t>
  </si>
  <si>
    <t>021-2025-OCI/5340-SVC</t>
  </si>
  <si>
    <t>AL MANTENIMIENTO CORRECTIVO Y PREVENTIVO DE LA I.E. N° 303 SAN ANTONIO</t>
  </si>
  <si>
    <t>004-2025-OCI/1326-SCC</t>
  </si>
  <si>
    <t>Prestación del servicio de limpieza pública</t>
  </si>
  <si>
    <t>009-2025-OCI/3470-SCC</t>
  </si>
  <si>
    <t>ENTIDAD PREST.DE SS.DE SANEAM. GRAU S.A.</t>
  </si>
  <si>
    <t>CONSTRUCCIÓN DE ESTACIÓN DE BOMBEO DE AGUA Y RESERVA RIO; EN EL (LA) SISTEMA DE AGUA POTABLE POTABLE DE LA LOCALIDAD DE LOS ORGANOS MANCORA DISTRITO DE MANCORA PROVINCIA DE TALARA DEPARTAMENTO DE PIURA</t>
  </si>
  <si>
    <t>3730-2025-CG/GRLA-SOO</t>
  </si>
  <si>
    <t>GERENCIA REGIONAL DE EDUCACION DE LAMBAYEQUE</t>
  </si>
  <si>
    <t>ESTADO SITUACIONAL DE LA INFRAESTRUCTURA DE LAS I.E. N 11614 EL SIGLO Y 11635 INCA PACHACUTEC - DISTRITO DE OLMOS</t>
  </si>
  <si>
    <t>004-2025-OCI/2163-SOO</t>
  </si>
  <si>
    <t>REGISTRO DE INFORMACIÓN DE LAS ACCIONES DE EJECUCIÓN CONTRACTUAL DE OBRAS EN EL SISTEMA ELECTRONICO DE CONTRATACIONES DEL ESTADO</t>
  </si>
  <si>
    <t>009-2025-OCI/0399-SCC</t>
  </si>
  <si>
    <t>PROCESO DE SELECCIÓN Y EJECUCIÓN DE OBRA: MEJORAMIENTO Y AMPLIACIÓN DEL SISTEMA DE AGUA POTABLE Y CREACIÓN DEL SISTEMA DE SANEAMIENTO BÁSICO EN LAS LOCALIDADES DE SANJUAN DE QUIPAS</t>
  </si>
  <si>
    <t>033-2025-OCI/0148-SCC</t>
  </si>
  <si>
    <t>EJECUCIÓN DE LA OBRA: CREACIÓN DE NUEVA LÍNEA DE TRANSMISIÓN 60 KV SET CAJAMARCA SET CAJAMARCA NORTE</t>
  </si>
  <si>
    <t>009-2025-OCI/0989-SVC</t>
  </si>
  <si>
    <t>Estado situacional de las unidades vehiculares de la Gerencia Regional de Agricultura de Lambayeque.</t>
  </si>
  <si>
    <t>006-2025-OCI/0581-SVC</t>
  </si>
  <si>
    <t>OPERACIÓN Y SUPERVISIÓN DEL CENTRO DE MEJOR ATENCIÓN AL CIUDADANO - MAC LIMA NORTE</t>
  </si>
  <si>
    <t>023-2025-OCI/0477-SOO</t>
  </si>
  <si>
    <t>MUNICIPALIDAD DISTRITAL DE MANANTAY</t>
  </si>
  <si>
    <t>002-2025-OCI/3834-SVC</t>
  </si>
  <si>
    <t>Manejo de las cuentas bancarias de SEDA Ayacucho</t>
  </si>
  <si>
    <t>013-2025-OCI/0382-SCC</t>
  </si>
  <si>
    <t>MUNICIPALIDAD DISTRITAL DE PISAC</t>
  </si>
  <si>
    <t>Ejecución del proyecto Mejoramiento del servicio de esparcimiento recreacional en el centro cívico del centro poblado de Pisac del distrito de Pisac - provincia de Calca - departamento de Cusco</t>
  </si>
  <si>
    <t>005-2025-OCI/0445-SCC</t>
  </si>
  <si>
    <t>MUNICIPALIDAD DISTRITAL DE EL ALGARROBAL</t>
  </si>
  <si>
    <t>Creación del servicio de movilidad urbana en la avenida 04 del Promuvi I etapa</t>
  </si>
  <si>
    <t>002-2025-OCI/2038-SOO</t>
  </si>
  <si>
    <t>MUNICIPALIDAD DISTRITAL DE RIO TAMBO</t>
  </si>
  <si>
    <t>ASIGNACIÓN PRESUPUESTAL A LA OFICINA MUNICIPAL DE ATENCIÓN A LAS PERSONAS CON DISCAPACIDAD (OMAPED) PARA EL AÑO FISCAL 2025</t>
  </si>
  <si>
    <t xml:space="preserve">DISCAPACIDAD E INCLUSIÓN SOCIAL                                                                                                                                                                                                                                                                                                                                                                                 </t>
  </si>
  <si>
    <t>020-2025-OCI/0326-SVC</t>
  </si>
  <si>
    <t>ESTADO SITUACIONAL DE LA OBRA ¿CREACION E INSTALACION DEL SERVICIO DE AGUA PARA RIEGO EN EL SECTOR VALENCIA</t>
  </si>
  <si>
    <t>001-2025-OCI/2038-SOO</t>
  </si>
  <si>
    <t>ACTUALIZACION DE REGISTROS DE OBRAS Y PUBLICACIONES DE LA INFORMACION EN EL SISTEMA DE INFORMACION DE OBRAS PUBLICAS - INFOBRAS</t>
  </si>
  <si>
    <t>006-2025-OCI/3378-SCC</t>
  </si>
  <si>
    <t>PROYECTO DE INVERSIÓN PÚBLICA: RECUPERACIÓN DE LOS SERVICIOS AMBIENTALES</t>
  </si>
  <si>
    <t>005-2025-OCI/0724-SVC</t>
  </si>
  <si>
    <t>022-2025-OCI/0477-SOO</t>
  </si>
  <si>
    <t>MUNICIPALIDAD DISTRITAL DE NUEVA REQUENA</t>
  </si>
  <si>
    <t>022-2025-OCI/5350-SCC</t>
  </si>
  <si>
    <t>Ejecución del Proyecto de Inversión: Mejoramiento del Servicio Educativo de las Carreras de Producción</t>
  </si>
  <si>
    <t>036-2025-2-0471</t>
  </si>
  <si>
    <t>MUNICIPALIDAD DISTRITAL DE LA BANDA DE SHILCAYO</t>
  </si>
  <si>
    <t xml:space="preserve">Incumplimiento en la implementación de  recomendaciones emitidas por la Sunass en la prestación de servicios de saneamiento de la Municipalidad Distrital de la Banda de Shilcayo</t>
  </si>
  <si>
    <t>006-2025-2-5575</t>
  </si>
  <si>
    <t>INCUMPLIMIENTO DE GESTIONES PARA DETERMINAR LA ORIGINALIDAD DE SILLAS GIRATORIAS ADQUIRIDAS Y DE ATENCIÓN DE REQUERIMIENTOS DE INFORMACIÓN REMITIDOS POR PERÚ COMPRAS</t>
  </si>
  <si>
    <t>020-2025-3-0498</t>
  </si>
  <si>
    <t>REPORTE DE DEFICIENCIAS SIGNIFICATIVAS A LOS ESTADOS PRESUPUESTARIOS PERIODO DE REVISION 2024 - ELECTRO ORIENTE S.A</t>
  </si>
  <si>
    <t>017-2025-3-0498</t>
  </si>
  <si>
    <t>INFORME A LOS ESTADOS FINANCIEROS AL 31 DE DICIEMBRE DE 2024 - ELECTRO ORIENTE S.A</t>
  </si>
  <si>
    <t>001-2025-OCI/4543-SOO</t>
  </si>
  <si>
    <t>EMPRESA MUNICIPAL DE SERVICIO DE AGUA POTABLE Y ALCANTARILLADO DE SAN MARTIN S.A</t>
  </si>
  <si>
    <t xml:space="preserve">CONCURSO PÚBLICO DE MÉRITOS N.° 001-2025-EMAPA-SM-SA ¿ I CONVOCATORIA DE 21 PLAZAS VACANTES BAJO EL RÉGIMEN LABORAL DEL DECRETO LEGISLATIVO         N.° 728 PARA LA EPS EMAPA SAN MARTÍN S.A.</t>
  </si>
  <si>
    <t>011-2025-OCI/5341-SCC</t>
  </si>
  <si>
    <t>Ejecución de la obra: "Mejoramiento y ampliación de los servicios educativos de la I.E. N° 30068 Virgen de Fátima - Nivel Inicial y Primario del barrio Carmen Alto del distrito de Chupaca - provincia de Chupaca departamento de Junín".</t>
  </si>
  <si>
    <t>004-2025-OCI/0998-SOO</t>
  </si>
  <si>
    <t>EL SOFTWARE DENOMINADO SISTEMA INTEGRAL HOSPITALARIO ESPECIALIZADO (SIHE)</t>
  </si>
  <si>
    <t>003-2025-2-0628</t>
  </si>
  <si>
    <t>COMPRAS CORPORATIVAS OBLIGATORIAS A TRAVÉS DE LOS CATÁLOGOS ELECTRÓNICOS DE ACUERDO MARCO-PERÚ COMPRAS</t>
  </si>
  <si>
    <t>003-2025-OCI/6032-SVC</t>
  </si>
  <si>
    <t>INSTITUTO NACIONAL DE SALUD DEL NIÑO - SAN BORJA</t>
  </si>
  <si>
    <t>AL CONTROL DE CUMPLIMIENTO DE LA PROGRAMACIÓN DE TURNOS DE PROFESIONAL MÉDICO EN LA UNIDAD DE ATENCIÓN INTEGRAL ESPECIALIZADA EN EL INSNSB</t>
  </si>
  <si>
    <t>005-2025-OCI/0361-SCC</t>
  </si>
  <si>
    <t>MUNICIPALIDAD DISTRITAL DE PARAS</t>
  </si>
  <si>
    <t>Ejecución de la obra: Creación de pistas y veredas</t>
  </si>
  <si>
    <t xml:space="preserve">Emergencia Sanitaria - COVID 19                                                                                                                                                                                                                                                                                                                                                                                 </t>
  </si>
  <si>
    <t>3717-2025-CG/GRAY-SCC</t>
  </si>
  <si>
    <t>UNIVERSIDAD NACIONAL AUTONOMA DE HUANTA</t>
  </si>
  <si>
    <t>"Mejoramiento del Servicio de Formación Profesional de las Escuelas de Ingeniería y Gestión Ambiental y la Escuela Profesional de Ingeniería de Negocios Agronómicos y Forestales de la Facultad de Ingeniería de la Universidad Nacional Autónoma de Huanta</t>
  </si>
  <si>
    <t>009-2025-OCI/0434-SOO</t>
  </si>
  <si>
    <t>MUNICIPALIDAD DISTRITAL DE PUNTA NEGRA</t>
  </si>
  <si>
    <t>estión de la administración de legajos y procedimientos disciplinarios</t>
  </si>
  <si>
    <t>014-2025-OCI/0069-SCC</t>
  </si>
  <si>
    <t>INSTITUTO TECNOLÓGICO DE LA PRODUCCIÓN (ITP)</t>
  </si>
  <si>
    <t>Ampliación y mejoramiento de los servicios de innovación tecnológica en la cadena de valor de productos procesados de frutos</t>
  </si>
  <si>
    <t>3841-2025-CG/GRPI-SCC</t>
  </si>
  <si>
    <t>Ejecución y supervisión de obra: "Creación de SET Catacaos 15 MVA y enlaces en MT a alimentadores existentes</t>
  </si>
  <si>
    <t>015-2025-OCI/0069-SCC</t>
  </si>
  <si>
    <t>Creación de los servicios de innovación tecnológica de la cadena productiva de los productos hidrobiológicos en la región Moquegua - CUI 2273802 Componentes: equipamiento</t>
  </si>
  <si>
    <t>3851-2025-CG/GRPI-SCC</t>
  </si>
  <si>
    <t>"Creación de Línea 60 KV Zorritos -Tumbes y SET Asociadas</t>
  </si>
  <si>
    <t>035-2025-OCI/0190-SCC</t>
  </si>
  <si>
    <t xml:space="preserve">CONCURSO PÚBLICO N.° 002-2023-MINEDU/UE026: SOLUCIÓN DE SERVICIOS EN NUBE PARA LAS PLATAFORMAS EDUCATIVAS Y SISTEMAS DE GESTIÓN DEL MINISTERIO DE EDUCACIÓN
</t>
  </si>
  <si>
    <t>015-2025-OCI/0447-SOO</t>
  </si>
  <si>
    <t>Actualización y Habilitación de accesos del Portal de Transparencia Estándar (PTE) de la Municipalidad Distrital de Santa Ana de Tusi</t>
  </si>
  <si>
    <t>3843-2025-CG/GRPI-SCC</t>
  </si>
  <si>
    <t>Ejecución</t>
  </si>
  <si>
    <t>006-2025-OCI/0724-SVC</t>
  </si>
  <si>
    <t>Verificación de los documentos de gestión escolar</t>
  </si>
  <si>
    <t>030-2025-OCI/0148-SCC</t>
  </si>
  <si>
    <t>Ejecución del servicio especializado de mantenimiento en líneas de transmisión y subestaciones de transformación en las Unidades La Libertad</t>
  </si>
  <si>
    <t>031-2025-OCI/0148-SCC</t>
  </si>
  <si>
    <t>Servicio especializado de mantenimiento predictivo</t>
  </si>
  <si>
    <t>010-2025-OCI/0392-SOO</t>
  </si>
  <si>
    <t>EMPRESA MUNICIPAL DE TRANSPORTE TURISTICO MACHU PICCHU S.A.</t>
  </si>
  <si>
    <t>CERTIFICACIÓN OSCE DEL PERSONAL DE LOGÍSTICA Y ABASTECIMIENTO DE LA EMPRESA MUNICIPAL DE TRANSPORTE TURÍSTICO MACHUPICCHU</t>
  </si>
  <si>
    <t>038-2025-OCI/0471-SOO</t>
  </si>
  <si>
    <t>MUNICIPALIDAD PROVINCIAL DE SAN MARTIN</t>
  </si>
  <si>
    <t>PRESENTACIÓN DEL PROGRAMA DE TRANSICIÓN AL MARCO DE LAS NORMAS INTERNACIONALES DE CONTABILIDAD DEL SECTOR PÚBLICO - NICSP</t>
  </si>
  <si>
    <t>031-2025-OCI/5339-SCC</t>
  </si>
  <si>
    <t>Proyecto de inversión "Mejoramiento de los Servicios de Gestión Territorial del departamento de Huánuco"</t>
  </si>
  <si>
    <t>003-2025-OCI/2163-SOO</t>
  </si>
  <si>
    <t>IMPLEMENTACIÓN Y FUNCIONAMIENTO DE LA PROCURADURÍA PÚBLICA EN LA MUNICIPALIDAD DISTRITAL DE PUENTE PIEDRA</t>
  </si>
  <si>
    <t>017-2025-OCI/0214-SCC</t>
  </si>
  <si>
    <t>Prestación de Servicio Educativo Superior Universitario de Pregrado durante el Semestre I-2025</t>
  </si>
  <si>
    <t>015-2025-OCI/0472-SVC</t>
  </si>
  <si>
    <t>MUNICIPALIDAD PROVINCIAL DE TACNA</t>
  </si>
  <si>
    <t>Instalación y mantenimiento de los sistemas de señalización de tránsito en zonas escolares.</t>
  </si>
  <si>
    <t>013-2025-OCI/3757-SVC</t>
  </si>
  <si>
    <t>PROCESO DE GESTIÓN INTEGRAL DEL RIESGO DE DESASTRES EN EL INEN</t>
  </si>
  <si>
    <t>008-2025-2-0996</t>
  </si>
  <si>
    <t>UNIDAD DE GESTIÓN EDUCATIVA LOCAL 07</t>
  </si>
  <si>
    <t xml:space="preserve">PRESUNTA IRREGULARIDAD EN LA INSTITUCIÓN EDUCATIVA EMBLEMÁTICA N° 6049 RICARDO PALMA DEBIDO AL DESCONOCIMIENTO DEL PARADERO DE UNA (1) COMPUTADORA PERSONAL PORTÁTIL ENTREGADA DE CONFORMIDAD POR EL DECRETO SUPREMO N° 012-2015-  MINEDU"</t>
  </si>
  <si>
    <t>026-2025-OCI/0191-SCC</t>
  </si>
  <si>
    <t>Elaboración del expediente técnico de obra de los almacenes de medicamentos de Trujillo</t>
  </si>
  <si>
    <t>028-2025-OCI/5340-SVC</t>
  </si>
  <si>
    <t>3754-2025-CG/APP-SCC</t>
  </si>
  <si>
    <t>Proyecto de inversión "Creación del servicio de seguridad ciudadana local en el Centro de Comando</t>
  </si>
  <si>
    <t>3849-2025-CG/GRPI-SCC</t>
  </si>
  <si>
    <t>"Contratación de servicio de impresión para las empresas bajo el ámbito de FONAFE" - Hito de Control n° 03 - Prestación del servicio</t>
  </si>
  <si>
    <t>015-2025-OCI/5340-SVC</t>
  </si>
  <si>
    <t>MANTENIMIENTO CORRECTIVO Y PREVENTIVO DE LA INSTITUCIÓN EDUCATIVA INICIAL N° 57</t>
  </si>
  <si>
    <t>050-2024-2-0392</t>
  </si>
  <si>
    <t>MUNICIPALIDAD DISTRITAL DE MACHUPICCHU</t>
  </si>
  <si>
    <t>Pago de planillas a servidores sujetos al Decreto Legislativo N.° 728 con específica de gasto 2.3.2 7.11 99</t>
  </si>
  <si>
    <t>021-2025-3-0644</t>
  </si>
  <si>
    <t>MUNICIPALIDAD DISTRITAL DE LARES</t>
  </si>
  <si>
    <t>Dictamen presupuestal al 31 de diciembre del 2023</t>
  </si>
  <si>
    <t>023-2025-3-0644</t>
  </si>
  <si>
    <t>Dictamen financiero al 31 de diciembre del 2023</t>
  </si>
  <si>
    <t>007-2025-2-2930</t>
  </si>
  <si>
    <t>MUNICIPALIDAD DISTRITAL DE SAN FRANCISCO DE SANGAYAICO</t>
  </si>
  <si>
    <t>Presunta comisión del delito de uso de documento privado falso para ser contratado como supervisor de obra</t>
  </si>
  <si>
    <t>011-2025-2-6054</t>
  </si>
  <si>
    <t>UNIVERSIDAD NACIONAL AUTÓNOMA DE ALTO AMAZONAS</t>
  </si>
  <si>
    <t>CONTRATACIÓN DE SERVICIO PARA EL LABORATORIO DE BIOTECNOLOGÍA EN LA MODALIDAD DE ENCARGO INTERNO REALIZADO EN LA UNIVERSIDAD NACIONAL AUTÓNOMA DE ALTO AMAZONAS</t>
  </si>
  <si>
    <t>032-2025-2-0471</t>
  </si>
  <si>
    <t>MUNICIPALIDAD DISTRITAL DE SAN ANTONIO-SAN MARTIN</t>
  </si>
  <si>
    <t>010-2025-2-6054</t>
  </si>
  <si>
    <t>CONTRATACIÓN DE LOCADORES DE SERVICIO PARA LA DIRECCIÓN DE INTERCULTURALIDAD DE LA UNIVERSIDAD NACIONAL AUTÓNOMA DE ALTO AMAZONAS</t>
  </si>
  <si>
    <t>008-2025-2-0351</t>
  </si>
  <si>
    <t>Procedimiento de selección comparación de precios COMPRE nros. 1</t>
  </si>
  <si>
    <t>022-2025-2-0190</t>
  </si>
  <si>
    <t xml:space="preserve">CONTRATACIÓN DE SERVICIOS CON PROVEEDOR IMPEDIDO DE  CONTRATAR CON EL ESTADO</t>
  </si>
  <si>
    <t>008-2025-2-4229</t>
  </si>
  <si>
    <t xml:space="preserve">Asistencia  y permanencia del personal durante al jornada laboral en el Hospital Nacional Sergio E. Bernales.</t>
  </si>
  <si>
    <t>007-2025-OCI/0222-SCC</t>
  </si>
  <si>
    <t>Proyecto de Inversión "Mejoramiento del Servicio de Formación Académico y de Investigación en las Escuelas de Estadística e Informática de la Universidad Nacional de Trujillo"</t>
  </si>
  <si>
    <t>013-2025-OCI/0438-SCC</t>
  </si>
  <si>
    <t>SALDO DE OBRA: CREACIÓN DEL SISTEMA DE DEFENSA RIBEREÑA EN LOS ASENTAMIENTOS HUMANOS PORVENIR Y MICAELA BASTIDAS - DISTRITO DE IQUITOS</t>
  </si>
  <si>
    <t>014-2025-OCI/5340-SVC</t>
  </si>
  <si>
    <t>CONTRATACIÓN DIRECTA N° 001-2025-GORE-ICA DRA - ITEM 18: SERVICIO DE LIMPIEZA Y DESCOLMATACIÓN PARA EL MANTENIMIENTO DEL CAUCE DEL RIO ICA</t>
  </si>
  <si>
    <t>006-2025-OCI/0222-SVC</t>
  </si>
  <si>
    <t>Estado Situacional de los Pisos de Circulación del Parque FREDERICK WINSLOW TAYLOR de la Escuela Académico Profesional de Ingeniería Industrial.</t>
  </si>
  <si>
    <t>001-2025-OCI/0724-SVC</t>
  </si>
  <si>
    <t>008-2025-OCI/5302-SCC</t>
  </si>
  <si>
    <t>MINISTERIO DE COMERCIO EXTERIOR Y TURISMO</t>
  </si>
  <si>
    <t>Proyecto de Inversión Pública: Mejoramiento de los servicios turísticos públicos en recursos turísticos en el Parque Arqueológico de Machupicchu (Llaqta</t>
  </si>
  <si>
    <t>001-2025-OCI/4581-SOO</t>
  </si>
  <si>
    <t>Rotación temporal del personal administrativo de la oficina de Escalafón de la UGEL Huaylas</t>
  </si>
  <si>
    <t>3714-2025-CG/GRAY-SOO</t>
  </si>
  <si>
    <t>DIRECCIÓN REGIONAL DE SALUD AYACUCHO</t>
  </si>
  <si>
    <t>CONTRATACIÓN DE PERSONAL BAJO EL RÉGIMENESPECIAL DEL DECRETO LEGISLATIVO N° 1057</t>
  </si>
  <si>
    <t>021-2025-OCI/0477-SOO</t>
  </si>
  <si>
    <t>MUNICIPALIDAD DISTRITAL DE IPARIA</t>
  </si>
  <si>
    <t>007-2025-2-5355</t>
  </si>
  <si>
    <t>GOBIERNO REGIONAL DEL CALLAO</t>
  </si>
  <si>
    <t>RECEPCIÓN DE BIENES EN LA UNIDAD DE ALMACÉN DE LA SEDE CENTRAL DEL GOBIERNO REGIONAL DEL CALLAO</t>
  </si>
  <si>
    <t>082-2024-2-0439</t>
  </si>
  <si>
    <t>MUNICIPALIDAD DISTRITAL DE CAPELO</t>
  </si>
  <si>
    <t>Defensa ribereña con material de préstamo para la conformación de dique a orillas de la Comunidad de Flor de Punga del distrito de Capelo</t>
  </si>
  <si>
    <t>3842-2025-CG/GRPI-SCC</t>
  </si>
  <si>
    <t>Ejecución de la obra "Remodelación de Celda de Alimentador y Bahía; en la Sub Estación de Potencia Piura Centro - Distrito de Piura - Provincia de Piura - Departamento de Piura" - Hito de control n° 2</t>
  </si>
  <si>
    <t>003-2025-OCI/0333-SCC</t>
  </si>
  <si>
    <t>MUNICIPALIDAD PROVINCIAL DE BOLOGNESI</t>
  </si>
  <si>
    <t>Contratación de ejecución del proyecto IOARR: Construcción de cobertura; en el(la) I.E. 86211 coronel Bolognesi distrito de Chiquián</t>
  </si>
  <si>
    <t>009-2025-3-0324</t>
  </si>
  <si>
    <t>INFORME SOBRE EL EXAMEN DE LOS ESTADOS PRESUPUESTARIOS - SIMA IQUITOS S.R.LTDA.</t>
  </si>
  <si>
    <t>002-2025-2-0478</t>
  </si>
  <si>
    <t>MUNICIPALIDAD DISTRITAL DE PADRE MARQUEZ</t>
  </si>
  <si>
    <t>DISTRIBUCIÓN DE BIENES DONADOS POR LAS SUNAT A LA MUNICIPALIDAD DISTRITAL DE PADRE MÁRQUEZ</t>
  </si>
  <si>
    <t>012-2025-3-0324</t>
  </si>
  <si>
    <t>REPORTE DE DEFICIENCIAS SIGNIFICATIVAS PRESUPUESTARIOS - SIMA IQUITOS S.R.LTDA.</t>
  </si>
  <si>
    <t>002-2025-OCI/0333-SOO</t>
  </si>
  <si>
    <t>MUNICIPALIDAD DISTRITAL DE HUALLANCA-BOLOGNESI</t>
  </si>
  <si>
    <t>Municipalidad Distrital de Huallanca no custodia acervo documentario</t>
  </si>
  <si>
    <t>012-2025-OCI/5351-SOO</t>
  </si>
  <si>
    <t>GERENCIA TERRITORIAL HUALLAGA CENTRAL - JUANJUI</t>
  </si>
  <si>
    <t>Registro y publicación de consultorías en el Sistema de Registro de Información para el Control de Contratos de Consultoría en el Estado - SIRICC</t>
  </si>
  <si>
    <t>006-2025-OCI/5336-SCC</t>
  </si>
  <si>
    <t>SUB REGION III CHOTA</t>
  </si>
  <si>
    <t>"Mejoramiento de los servicios de educación primaria escolarizada en la localidad de El Nogal</t>
  </si>
  <si>
    <t>001-2025-OCI/0449-SCC</t>
  </si>
  <si>
    <t>MUNICIPALIDAD DISTRITAL DE YANACANCHA-PASCO</t>
  </si>
  <si>
    <t>MEJORAMIENTO DEL SERVICIO EDUCATIVO DEL NIVEL INICIAL Y PRIMARIA DE LA INSTITUCIÓN EDUCATIVA N°34052 JOSÉ ANTONIO ENCINAS FRANCO</t>
  </si>
  <si>
    <t>029-2025-OCI/0721-SCC</t>
  </si>
  <si>
    <t>PROCESO DE CONTRATACIÓN ADMINISTRATIVA DE SERVICIOS N° 002-2025 (NECESIDAD TRANSITORIA) - PRIMERA CONVOCATORIA</t>
  </si>
  <si>
    <t>024-2025-OCI/0395-SCC</t>
  </si>
  <si>
    <t>INSTITUTO VIAL PROVINCIAL DE CASTROVIRREYNA</t>
  </si>
  <si>
    <t>"MANTENIMIENTO RUTINARIO EN EL CAMINO VECINAL EMP. HV-959 (CCACCACHACA) - EMP. HV-963; CON CODIGO DE RUTA HV-959; EMP. PE-26 A - CCACCACHACA (L=4.741KM). CON CODIGO DE RUTA R090425; CON UNA LONGITUD TOTAL L= 38.00 KM DEL DISTRITO DE HUACHOS PROVINCIA DE CASTROVIRREYNA DEPARTAMENTO HUANCAVELICA"</t>
  </si>
  <si>
    <t>004-2025-OCI/0724-SVC</t>
  </si>
  <si>
    <t>UNIDAD DE GESTIÓN EDUCATIVA LOCAL DE CHANCHAMAYO</t>
  </si>
  <si>
    <t>002-2025-OCI/0724-SVC</t>
  </si>
  <si>
    <t>004-2025-OCI/0222-SOO</t>
  </si>
  <si>
    <t>"ENCAUZAMIENTO DE SOLICITUD DE ACCESO A LA INFORMACIÓN PÚBLICA"</t>
  </si>
  <si>
    <t>004-2025-OCI/0691-SCC</t>
  </si>
  <si>
    <t>UNIDAD EJECUTORA N° 404 RED DE SALUD HUANUCO</t>
  </si>
  <si>
    <t>RECEPCIÓN</t>
  </si>
  <si>
    <t>3722-2025-CG/GRSM-SCC</t>
  </si>
  <si>
    <t>MUNICIPALIDAD DISTRITAL DE AWAJUN</t>
  </si>
  <si>
    <t>Obra: Mejoramiento del Camino Vecinal SM-520 empalme 5N (Bajo Naranjillo- San Francisco Longitud = 12 km.)</t>
  </si>
  <si>
    <t>011-2025-2-5766</t>
  </si>
  <si>
    <t>Presentación de constancia de trabajo carente de veracidad para acreditar experiencia laboral y asumir cargo de asistente administrativo de la Unidad de Abastecimiento de la Universidad Nacional de Jaén</t>
  </si>
  <si>
    <t>009-2025-2-0430</t>
  </si>
  <si>
    <t>Seguimiento a la Implementación del Sistema de Control Interno en las Entidades del Estado (Período 2024)</t>
  </si>
  <si>
    <t>008-2025-OCI/5765-SCC</t>
  </si>
  <si>
    <t>PROYECTO DE INVERSIÓN "RESTAURACIÓN DE LOS MUROS PERIMETRALES DEL CONJUNTO AMURALLADO UTZH - AN</t>
  </si>
  <si>
    <t>003-2025-OCI/0374-SVC</t>
  </si>
  <si>
    <t>MUNICIPALIDAD PROVINCIAL DE HUALGAYOC</t>
  </si>
  <si>
    <t>Ejecución de obra: Mejoramiento y ampliación del servicio de agua potable y saneamiento</t>
  </si>
  <si>
    <t>013-2025-OCI/5304-SCC</t>
  </si>
  <si>
    <t>Mejoramiento y ampliación del servicio aeroportuario de pasajeros y carga del Aeródromo de Caballococha en el distrito Ramón Castilla</t>
  </si>
  <si>
    <t>3726-2025-CG/GRHV-SOO</t>
  </si>
  <si>
    <t>OPERACIÓN Y MANTENIMIENTO DE LA OBRA: MEJORAMIENTO Y AMPLIACIÓN DEL SERVICIO DE AGUA POTABLE EN LA LOCALIDAD DE MARISCAL CÁCERES DEL DISTRITO DE DANIEL HERNÁNDEZ</t>
  </si>
  <si>
    <t>005-2025-OCI/4246-SCC</t>
  </si>
  <si>
    <t>ORGANISMO DE FORMALIZACION DE LA PROPIEDAD INFORMAL - COFOPRI</t>
  </si>
  <si>
    <t>Creación del servicio de catastro urbano en distritos priorizados de las provincias de Chiclayo y Lambayeque del departamento de Lambayeque; la provincia de Lima del departamento de Lima y la provincia de Piura del departamento de Piura - Hito de control n.° 15: Aprobación del POA 2026</t>
  </si>
  <si>
    <t>012-2025-OCI/0447-SCC</t>
  </si>
  <si>
    <t xml:space="preserve">Contrato de Subasta Inversa Electrónica Nº 06-2024-MPDAC-YHCA. adquisición de combustible (ÍTEM I: GASOLINA REGULAR Y ÍTEM II: DIESEL B5 S-50) para las diferentes unidades Orgánicas de la Municipalidad Provincial Daniel Alcides Carrión "Hito de Control N° 4:  Valorización correspondiente a los meses de octubre de 2024 a enero de 2025.</t>
  </si>
  <si>
    <t>002-2025-OCI/4150-SVC</t>
  </si>
  <si>
    <t>EMPRESA MUNICIPAL INMOBILIARIA DE LIMA S.A. EMILIMA</t>
  </si>
  <si>
    <t>Almacenamiento de documentos en el Archivo Central de la Empresa Municipal Inmobiliaria de Lima S.A.</t>
  </si>
  <si>
    <t>005-2025-OCI/4515-SVC</t>
  </si>
  <si>
    <t>Operatividad de los grupos electrógenos del Hospital Nacional Docente Madre Niño San Bartolomé</t>
  </si>
  <si>
    <t>004-2025-OCI/0458-SCC</t>
  </si>
  <si>
    <t>MUNICIPALIDAD DISTRITAL DE CORANI</t>
  </si>
  <si>
    <t>Recepción</t>
  </si>
  <si>
    <t>3764-2025-CG/SALUD-SVC</t>
  </si>
  <si>
    <t>HOSPITAL I NAYLAMP</t>
  </si>
  <si>
    <t>A la operatividad de servicios priorizados en los establecimientos de salud de la Red Prestacional Lambayeque del Seguro Social de Salud - EsSalud</t>
  </si>
  <si>
    <t>008-2025-OCI/0388-SCC</t>
  </si>
  <si>
    <t>HITO DE CONTROL N° 2 LIQUIDACIÓN DE OBRA PIP: INSTALACION DEL SISTEMA DE SANEAMIENTO BÁSICO INTEGRAL EN LOS SECTORES DE SIMPACHACA</t>
  </si>
  <si>
    <t>005-2025-OCI/0388-SCC</t>
  </si>
  <si>
    <t xml:space="preserve">HITO DE CONTROL N° 11  EJECUCIÓN DEL PROYECTO A ENERO DE 2025</t>
  </si>
  <si>
    <t>009-2025-OCI/0388-SCC</t>
  </si>
  <si>
    <t>MUNICIPALIDAD DISTRITAL DE SANTA TERESA</t>
  </si>
  <si>
    <t>HITO DE CONTROL N° 4 DEL PIP RECUPERACIÓN DE LA COBERTURA VEGETAL ARBÓREA DE LA MICRO-CUENCA DE SALKANTAY</t>
  </si>
  <si>
    <t>052-2025-OCI/5303-SCC</t>
  </si>
  <si>
    <t>HITO DE CONTROL N° 12: MEJORAMIENTO DEL SISTEMA VIAL LOCAL DEL ASENTAMIENTO HUMANO JUSTICIA PAZ Y VIDA DEL DISTRITO EL TAMBO ¿ HUANCAYO - JUNIN¿ CUI N° 2049175</t>
  </si>
  <si>
    <t>008-2025-OCI/0427-SCC</t>
  </si>
  <si>
    <t>MUNICIPALIDAD DISTRITAL DE ILLIMO</t>
  </si>
  <si>
    <t>Ejecución de la obra: "Recuperación de los servicios de salud del Centro de Salud de Íllimo</t>
  </si>
  <si>
    <t>053-2025-OCI/5303-SCC</t>
  </si>
  <si>
    <t>HITO N° 15 - RECONSTRUCCION Y REHABILITACION DEINFRAESTRUCTURA VIAL DE LA ZONA ESTE DEL DISTRITO DE TUMBES - TUMBES ¿ TUMBES¿ ¿ CUI N° 2434455 - ITEM II.</t>
  </si>
  <si>
    <t>019-2025-OCI/0388-SCC</t>
  </si>
  <si>
    <t>HITO DE CONTROL N° 5 ¿ APROBACIÓN DEL EXPEDIENTE TÉCNICO DE PROYECTO DE INVERSIÓN</t>
  </si>
  <si>
    <t>025-2025-OCI/5978-SOO</t>
  </si>
  <si>
    <t>Registro y actualización del formato n.° 12-B: Seguimiento a la ejecución de inversiones</t>
  </si>
  <si>
    <t>3584-2025-CG/GRJU-SCC</t>
  </si>
  <si>
    <t>MUNICIPALIDAD DISTRITAL DE PILCOMAYO</t>
  </si>
  <si>
    <t>Hito de Control n.° 5 - Culminación y recepción de obra</t>
  </si>
  <si>
    <t>032-2025-OCI/0148-SVC</t>
  </si>
  <si>
    <t>"Seguimiento a la identificación de peligros</t>
  </si>
  <si>
    <t>3625-2025-CG/GRHV-AOP</t>
  </si>
  <si>
    <t>Mejoramiento del servicio cultural para el desarrollo de actividades culturales en el centro poblado Santa María del distrito de Daniel Hernández - provincia de Tayacaja - departamento de Huancavelica</t>
  </si>
  <si>
    <t>003-2025-CG/GRL</t>
  </si>
  <si>
    <t>GOBIERNO REGIONAL LIMA</t>
  </si>
  <si>
    <t>Recuperación de los servicios ecosistémicos de los bosques y praderas naturales en la cuenca alta del río Chancay - Huaral</t>
  </si>
  <si>
    <t>013-2025-OCI/0465-SVC</t>
  </si>
  <si>
    <t>MUNICIPALIDAD DISTRITAL DE SAN MIGUEL - SAN ROMAN</t>
  </si>
  <si>
    <t>Cumplimiento de la Ley N° 31433</t>
  </si>
  <si>
    <t>005-2025-2-0712</t>
  </si>
  <si>
    <t>UNIDAD DE GESTION EDUCATIVA LOCAL HUANCASANCOS - UGEL HUANCASANCOS</t>
  </si>
  <si>
    <t>Adquisición de bienes menores a ocho (8) UIT en la Unidad de Gestión Educativa Local Huanca Sancos</t>
  </si>
  <si>
    <t>020-2025-OCI/0164-SVC</t>
  </si>
  <si>
    <t>EMPRESA REGIONAL DE SERVICIO PÚBLICO DE ELECTRICIDAD DEL CENTRO S.A.-ELECTROCENTRO S.A.</t>
  </si>
  <si>
    <t>ADQUISICIÓN DE MEDIDORES ELECTRÓNICOS MONOFÁSICOS DE 2-3 HILOS - ÍTEM Nos 1 Y 2</t>
  </si>
  <si>
    <t>007-2025-OCI/0785-SCC</t>
  </si>
  <si>
    <t>Proceso de otorgamiento de donaciones del periodo 2024 de la Empresa de Generación Eléctrica San Gabán</t>
  </si>
  <si>
    <t>003-2025-3-0488</t>
  </si>
  <si>
    <t>Reporte de Deficiencias Significativas en materia presupuestal-Municipalidad Distrital de San Antonio</t>
  </si>
  <si>
    <t>013-2024-3-0466</t>
  </si>
  <si>
    <t>UNIVERSIDAD NACIONAL DE MOQUEGUA</t>
  </si>
  <si>
    <t>Reporte de Deficiencias Significativas (RDS) Financiero</t>
  </si>
  <si>
    <t>007-2025-OCI/0388-SCC</t>
  </si>
  <si>
    <t>MEJORAMIENTO Y AMPLIACIÓN DE LOS SERVICIOS DE AGUA POTABLE Y LETRINAS DEL SECTOR DE CHAPO CHICO DEL DISTRITO DE QUELLOUNO - PROVINCIA DE LA CONVENCIÓN - DEPARTAMENTO DE CUSCO¿ CON CUI: 2444432</t>
  </si>
  <si>
    <t>012-2025-OCI/0342-SOO</t>
  </si>
  <si>
    <t>MUNICIPALIDAD DISTRITAL DE QUINUABAMBA</t>
  </si>
  <si>
    <t>Obligación de la remisión del informe final a la Contraloría General de la República</t>
  </si>
  <si>
    <t>023-2025-OCI/0388-SCC</t>
  </si>
  <si>
    <t>HITO DE CONTROL N° 4 DEL PIP CREACION DE LOS SERVICIOS DE GESTION COMUNAL EN LAS COMUNIDADES DE ALTO PUTUCUSI</t>
  </si>
  <si>
    <t xml:space="preserve"> HATUMPAMPA Y BOLIVIA 11</t>
  </si>
  <si>
    <t xml:space="preserve"> LOCALIDADES DEL DISTRITO DE QUELLONO</t>
  </si>
  <si>
    <t xml:space="preserve"> PROVINCIA DE LA CONVENCION</t>
  </si>
  <si>
    <t xml:space="preserve"> DEPARTAMENTO DE CUSCO</t>
  </si>
  <si>
    <t>021-2025-OCI/0388-SCC</t>
  </si>
  <si>
    <t>HITO DE CONTROL N°9 - EJECUCIÓN DE LA PARTIDAS DE REUBICACIÓN DE POSTES DE MEDIA Y BAJA TENSIÓN</t>
  </si>
  <si>
    <t>007-2025-OCI/5765-SOO</t>
  </si>
  <si>
    <t>ESTADO SITUACIONAL DEL MONUMENTO DE OBELISCO UBICADO EN LA PAMPA DE QUINUA</t>
  </si>
  <si>
    <t>004-2025-OCI/4529-SVC</t>
  </si>
  <si>
    <t>DIRECCION REGIONAL DE SALUD PIURA</t>
  </si>
  <si>
    <t>VISITA DE CONTROL A LA ASISTENCIA Y PERMANENCIA DEL PERSONAL DEL ESTABLECIMIENTO DE SALUD I-2 ALMIRANTE GRAU</t>
  </si>
  <si>
    <t>022-2025-3-0644</t>
  </si>
  <si>
    <t>Reporte de Deficiencias Significativas Presupuestales al 31 de diciembre del 2023</t>
  </si>
  <si>
    <t>024-2025-3-0644</t>
  </si>
  <si>
    <t>Reporte de Deficiencias Significativas Financiero al 31 de diciembre del 2023</t>
  </si>
  <si>
    <t>014-2025-OCI/0347-SCC</t>
  </si>
  <si>
    <t>MUNICIPALIDAD DISTRITAL DE CURAHUASI</t>
  </si>
  <si>
    <t>Ejecución de saldo de obra del proyecto: "Mejoramiento y ampliación del servicio de agua</t>
  </si>
  <si>
    <t>3727-2025-CG/GRHV-SOO</t>
  </si>
  <si>
    <t>MUNICIPALIDAD DISTRITAL DE SANTIAGO DE QUIRAHUARA</t>
  </si>
  <si>
    <t>OPERAC. Y MANTEN. DE IOARR: REPARACIÓN DE CAPTACIÓN DE AGUA Y LÍNEA DE CONDUCCIÓN; EN EL(LA) SISTEMA DE AGUA POTABLE EN LA LOC. SANTA TERESA DE LOS MOLINOS</t>
  </si>
  <si>
    <t>002-2025-OCI/0388-SCC</t>
  </si>
  <si>
    <t>CREACIÓN DEL CAMINO VECINAL DE ALTO JAVITENI - ABRA REYNA EN LA CUENCA LACCO/YAVERO DEL DISTRITO DE QUELLOUNO - PROVINCIA DE LA CONVENCIÓN - DEPARTAMENTO DE CUSCO¿ CON CUI: 2467884</t>
  </si>
  <si>
    <t>001-2025-OCI/4440-SVC</t>
  </si>
  <si>
    <t>A.I.S. HOSPITAL APOYO IQUITOS</t>
  </si>
  <si>
    <t>VERIFICACIÓN DE LA PROGRAMACIÓN</t>
  </si>
  <si>
    <t>002-2025-OCI/6201-SVC</t>
  </si>
  <si>
    <t>SUPERINTENDENCIA NACIONAL DE EDUCACIÓN SUPERIOR UNIVERSITARIA - SUNEDU</t>
  </si>
  <si>
    <t>ACTIVIDADES DESARROLLADAS EN CUMPLIMIENTO DEL PLAN DE SUPERVISIÓN CORRESPONDIENTE AL PRIMER BIMESTRE 2025</t>
  </si>
  <si>
    <t>016-2025-OCI/0476-SCC</t>
  </si>
  <si>
    <t>MUNICIPALIDAD PROVINCIAL DE ZARUMILLA</t>
  </si>
  <si>
    <t>Organización</t>
  </si>
  <si>
    <t>003-2025-OCI/5225-SCC</t>
  </si>
  <si>
    <t>HOSPITAL REGIONAL VIRGEN DE FATIMA CHACHAPOYAS</t>
  </si>
  <si>
    <t xml:space="preserve">"PROCEDIMIENTO DE SELECCIÓN Y EJECUCIÓN DE LA CONTRATACIÓN DEL SERVICIO DE MANTENIMIENTO CORRECTIVO DE LA INFRAESTRUCTURA DE LA UNIDAD DE CUIDADOS INTENSIVOS DEL HOSPITAL REGIONAL VIRGEN DE FÁTIMA CHACHAPOYAS - ADJUDICACIÓN SIMPLIFICADA Nº 03-2024-HRVFCH/CS-1"
HITO DE CONTROL N° 03: EJECUCIÓN CONTR</t>
  </si>
  <si>
    <t>004-2025-OCI/0010-SCC</t>
  </si>
  <si>
    <t>BANCO DE LA NACIÓN</t>
  </si>
  <si>
    <t>Ejecución del servicio de impresión de formatos del Banco de la Nación</t>
  </si>
  <si>
    <t>006-2025-2-0079</t>
  </si>
  <si>
    <t>CONTRALORÍA GENERAL DE LA REPÚBLICA - CGR</t>
  </si>
  <si>
    <t>FORMALIZACIÓN DE CONTRATOS LABORALES DERIVADOS DEL CONCURSO PÚBLICO DE MÉRITOS N° 01-2024-CG</t>
  </si>
  <si>
    <t>002-2025-2-4495</t>
  </si>
  <si>
    <t>Registro de información y documentación de los entregables: 2do.reporte de seguimiento del plan de acción anual</t>
  </si>
  <si>
    <t>016-2025-OCI/0383-SOO</t>
  </si>
  <si>
    <t>MUNICIPALIDAD PROVINCIAL DE CANAS</t>
  </si>
  <si>
    <t>IMPLEMENTACIÓN DEL SISTEMA INTEGRADO DE GESTIÓN ADMINISTRATIVA DEL MINISTERIO DE ECONOMÍA Y FINANZAS (SIGA MEF) EN LA UNIDAD EJECUTORA N° 300716 DE LA MUNICIPALIDAD PROVINCIAL DE CANAS</t>
  </si>
  <si>
    <t>002-2025-3-0553</t>
  </si>
  <si>
    <t>Reporte de Deficiencvias Significativas - Financieros al 31 de diciembre del 2023</t>
  </si>
  <si>
    <t>016-2025-3-0440</t>
  </si>
  <si>
    <t>EMPRESA REGIONAL DE SERVICIO PÚBLICO DE ELECTRICIDAD DEL SUR ESTE S.A.A.</t>
  </si>
  <si>
    <t>3731-2025-CG/GRLO-SVC</t>
  </si>
  <si>
    <t>GERENCIA REGIONAL DE EDUCACIÓN DE LORETO</t>
  </si>
  <si>
    <t>PROCESO EXTRAORDINARIO DE NOMBRAMIENTO DE DOCENTES CONTRATADOS EN MÉRITO A LO SEÑALADO EN LA LEY N° 32086</t>
  </si>
  <si>
    <t>3631-2025-CG/GRIC-AOP</t>
  </si>
  <si>
    <t>DIRECCIÓN REGIONAL DE SALUD ICA</t>
  </si>
  <si>
    <t>Verificación de cumplimiento de cese definitivo de servidora por límite de edad de 70 años</t>
  </si>
  <si>
    <t>004-2025-2-5240</t>
  </si>
  <si>
    <t>Pérdida de expediente de rendición de encargo interno</t>
  </si>
  <si>
    <t>015-2025-3-0440</t>
  </si>
  <si>
    <t>014-2025-2-0401</t>
  </si>
  <si>
    <t>Procedimiento de selección para la adquisición de combustible (Diésel B5 S-50 y Gasohol Regular) para el uso de vehículos y maquinarias de la Municipalidad Provincial de Huánuco para el ejercicio fiscal 2024.</t>
  </si>
  <si>
    <t>3696-2025-CG/GRJU-SCC</t>
  </si>
  <si>
    <t>Ejecución de la obra: "Recuperación de la Infraestructura de la UGEL Rio Tambo</t>
  </si>
  <si>
    <t>007-2025-2-0400</t>
  </si>
  <si>
    <t>MUNICIPALIDAD DISTRITAL DE MIRAFLORES-HUAMALIES</t>
  </si>
  <si>
    <t>Registro de órdenes de compra y de servicio en el Sistema Electrónica de Contrataciones del Estado (SEACE)</t>
  </si>
  <si>
    <t>012-2025-OCI/0229-SCC</t>
  </si>
  <si>
    <t>INSTITUTO NACIONAL DE SALUD</t>
  </si>
  <si>
    <t>"PROCEDIMIENTO DE SELECCIÓN: SBCC N° 002-2024-UE004/INS PARA LA CONTRATACIÓN DEL SERVICIO DE CONSULTORÍA DE OBRA PARA LA ELABORACIÓN DEL EXPEDIENTE TÉCNICO DE LA OBRA ¿CENTRO MACRORREGIONAL DE SALUD PÚBLICA SUR - CMS DEL PROYECTO DE INVERSIÓN CON CUI Nº 2502896"</t>
  </si>
  <si>
    <t>28331-2024-CG/GRJU-SOO</t>
  </si>
  <si>
    <t>MUNICIPALIDAD DISTRITAL DE PACA</t>
  </si>
  <si>
    <t>Registro en el inventario de obras públicas paralizadas del aplicativo informático del banco de inversiones del Ministerio de Economía y Finanzas de la obra: "Mejoramiento del Camino Vecinal Tramo Pacapaccha - Incañan - Jalpalinja</t>
  </si>
  <si>
    <t>016-2025-2-0401</t>
  </si>
  <si>
    <t>MUNICIPALIDAD DISTRITAL DE MARGOS</t>
  </si>
  <si>
    <t xml:space="preserve">Licitación Pública  n.° 001-2024-MDM/CS</t>
  </si>
  <si>
    <t>004-2025-OCI/2709-SCC</t>
  </si>
  <si>
    <t>MUNICIPALIDAD DISTRITAL DE AGUAS VERDES</t>
  </si>
  <si>
    <t>Programa del Vaso de Leche (PVL) - Periodo 2024 - Hito de control n.° 5 - Distribución y condiciones de almacenamiento de productos del PVL.</t>
  </si>
  <si>
    <t>002-2025-OCI/4413-SVC</t>
  </si>
  <si>
    <t>SUPERINTENDENCIA NACIONAL DE BIENES ESTATALES</t>
  </si>
  <si>
    <t>VERIFICACIÓN DEL ESTADO SITUACIONAL DEL ALMACÉN DE BIENES MUEBLES DE LA SUPERINTENDENCIA NACIONAL DE BIENES ESTATALES</t>
  </si>
  <si>
    <t>010-2025-OCI/4380-SCC</t>
  </si>
  <si>
    <t>FONDO NACIONAL DE DESARROLLO PESQUERO (FONDEPES)</t>
  </si>
  <si>
    <t xml:space="preserve">HITO DE CONTROL N° 15 ¿ ESTADO DE LAS LICENCIAS OBTENIDAS A LA APROBACIÓN DEL EXPEDIENTE TÉCNICO - DPA. HUARMEY
</t>
  </si>
  <si>
    <t>007-2025-OCI/5762-SCC</t>
  </si>
  <si>
    <t>HOSPITAL DE APOYO I SANTA ROSA - PIURA</t>
  </si>
  <si>
    <t>Percepción</t>
  </si>
  <si>
    <t>027-2025-OCI/0148-SCC</t>
  </si>
  <si>
    <t>(CUI 2475641) Ejecución de la obra: Mejoramiento de las Redes de Distribución Primarias</t>
  </si>
  <si>
    <t>013-2025-OCI/0383-SCC</t>
  </si>
  <si>
    <t>EJECUCIÓN DEL PROYECTO MEJORAMIENTO Y AMPLIACIÓN DEL SERVICIO DE AGUA POTABLE Y ALCANTARILLADO SANITARIO DEL CENTRO POBLADO RADIO URBANO DEL DISTRITO DE LANGUI</t>
  </si>
  <si>
    <t>027-2025-OCI/0622-SCC</t>
  </si>
  <si>
    <t>Elaboración de expediente técnico</t>
  </si>
  <si>
    <t>002-2025-3-0488</t>
  </si>
  <si>
    <t>Informe de auditoría a los Estados Financieros-Municipalidad Distrital de San Antonio</t>
  </si>
  <si>
    <t>011-2024-3-0466</t>
  </si>
  <si>
    <t>Reporte de Deficiencias Significativas (RDS) Presupuestal</t>
  </si>
  <si>
    <t>011-2025-OCI/0388-SCC</t>
  </si>
  <si>
    <t xml:space="preserve">MEJORAMIENTO DE LOS SERVICIOS DE GESTIÓN TERRITORIAL PARA EL DESARROLLO URBANO RURAL DEL DISTRITO DE QUELLOUNO - PROVINCIA DE LA CONVENCIÓN - REGIÓN CUSCO¿ CON CUI: 2403831. HITO DE CONTROL Nº 8 ¿ REVISIÓN DEL EXPEDIENTE TÉCNICO MODIFICADO N° 05
</t>
  </si>
  <si>
    <t>012-2025-OCI/0390-SCC</t>
  </si>
  <si>
    <t>MUNICIPALIDAD DISTRITAL DE COLQUEPATA</t>
  </si>
  <si>
    <t>PROYECTO DE INVERSIÓN: "AMPLIACIÓN Y MEJORAMIENTO DE LA CAPACIDAD RESOLUTIVA DEL PUESTO DE SALUD DE COLQUEPATA</t>
  </si>
  <si>
    <t>027-2025-OCI/0388-SCC</t>
  </si>
  <si>
    <t>HITO DE CONTROL N° 12 VERIFICACIÓN DE LA ETAPA DE EJECUCIÓN CONTRACTUAL DE LA ADJUDICACIÓN SIMPLIFICADA N° 043-2024-CS-MPLC/LC-2</t>
  </si>
  <si>
    <t>012-2025-OCI/0388-SCC</t>
  </si>
  <si>
    <t>CONSTRUCCIÓN DEL CAMINO VECINAL LAMPACHACA ALTO CHIRUMBIA DEL DISTRITO DE QUELLOUNO - PROVINCIA DE LA CONVENCIÓN - DEPARTAMENTO DE CUSCO</t>
  </si>
  <si>
    <t>3778-2025-CG/SALUD-SVC</t>
  </si>
  <si>
    <t>HOSPITAL NACIONAL ALMANZOR AGUINAGA ASENJO - ESSALUD</t>
  </si>
  <si>
    <t>013-2025-OCI/0390-SCC</t>
  </si>
  <si>
    <t>EJECUCIÓN DEL PROYECTO DE INVERSIÓN: ¿MEJORAMIENTO Y AMPLIACION DEL SISTEMA DE SANEAMIENTO BÁSICO INTEGRAL EN LA COMUNIDAD DE COTATOCLLA</t>
  </si>
  <si>
    <t>008-2025-OCI/4455-SCC</t>
  </si>
  <si>
    <t>PROCESO DE ENCARGATURA DE DIRECTOR DE LA UNIDAD DE GESTIÓN EDUCATIVA LOCAL FERREÑAFE</t>
  </si>
  <si>
    <t>008-2025-OCI/0385-SCC</t>
  </si>
  <si>
    <t>MUNICIPALIDAD PROVINCIAL DEL CUSCO</t>
  </si>
  <si>
    <t xml:space="preserve">HITO DE CONTROL N° 4: AVANCE DE LA EJECUCIÓN DE OBRA AL MES DE MARZO DE 2025.  EJECUCIÓN DE LA OBRA MEJORAMIENTO DEL SERVICIO DE LA TRANSITABILIDAD VEHICULAR Y PEATONAL ENTRE LA ASOCIACIÓN PRO VIVIENDA CRUZ VERDE - SECTOR CHINCHAYSUYO - SECTOR HUAMPAR Y LA LOCALIDAD DE POROY</t>
  </si>
  <si>
    <t>034-2025-OCI/0463-SCC</t>
  </si>
  <si>
    <t>Progrma de Complementación Alimentaria</t>
  </si>
  <si>
    <t>3646-2025-CG/GRSM-SCC</t>
  </si>
  <si>
    <t>MUNICIPALIDAD DISTRITAL DE BARRANQUITA</t>
  </si>
  <si>
    <t>Obra: Creación del sistema de drenaje pluvial en la localidad de Santiago de Borja</t>
  </si>
  <si>
    <t>024-2025-OCI/5978-SCC</t>
  </si>
  <si>
    <t>"Ejecución y operación de sistemas alternativos para recolección y evacuación de aguas de lluvia en zonas urbanas ante el peligro inminente por intensas precipitaciones pluviales y probable ocurrencia del fenómeno el niño en el marco del Decreto de Urgencia n.° 028-2023" - Hito de control n.° 12: operación de los SARE - Piura y Tumbes</t>
  </si>
  <si>
    <t>010-2025-OCI/5333-SCC</t>
  </si>
  <si>
    <t>GERENCIA SUB REGIONAL DE COTABAMBAS</t>
  </si>
  <si>
    <t>MEJORAMIENTO DEL SERVICIO EDUCATIVO DEL NIVEL PRIMARIA DE LA I.E. N° 50670 DAVID SAMANEZ OCAMPO (204495)</t>
  </si>
  <si>
    <t>034-2025-OCI/0190-SCC</t>
  </si>
  <si>
    <t>ELABORACIÓN DE EXPEDIENTE TÉCNICO Y EJECUCIÓN DE OBRA: INTERVENCIÓN EN RECONSTRUCCIÓN MEDIANTE INVERSIONES IRI EN LA IE N° 20176</t>
  </si>
  <si>
    <t>008-2025-OCI/5233-SCC</t>
  </si>
  <si>
    <t>UNIVERSIDAD NACIONAL TORIBIO RODRIGUEZ DE MENDOZA DE AMAZONAS</t>
  </si>
  <si>
    <t>Ejecución y supervisión de la obra: "Construcción de laboratorios especializados en Ingeniería Forestal</t>
  </si>
  <si>
    <t>001-2025-OCI/5528-SCC</t>
  </si>
  <si>
    <t>UNIVERSIDAD NACIONAL TECNOLÓGICA DE LIMA SUR</t>
  </si>
  <si>
    <t>PROYECTO "MEJORAMIENTO DEL SERVICIO DE COMEDOR UNIVERSITARIO DE LA UNIVERSIDAD NACIONAL TECNOLÓGICA DE LIMA SUR</t>
  </si>
  <si>
    <t>004-2025-OCI/4546-SVC</t>
  </si>
  <si>
    <t>VERIFICACIÓN AL ESTADO SITUACIONAL DEL BANCO DE PRUEBAS DE MEDIDORES (FT-GC-P2-4) DE LA EMPRESA MUNICIPAL DE AGUA POTABLE Y ALCANTARILLADO DE CORONEL PORTILLO SA</t>
  </si>
  <si>
    <t>014-2025-OCI/0465-SVC</t>
  </si>
  <si>
    <t>MUNICIPALIDAD DISTRITAL DE CABANILLAS - SAN ROMAN</t>
  </si>
  <si>
    <t>015-2025-OCI/5347-SCC</t>
  </si>
  <si>
    <t>Mejoramiento de los servicios de salud del centro de salud de Samegua nivel I-3</t>
  </si>
  <si>
    <t>005-2025-OCI/0952-SCC</t>
  </si>
  <si>
    <t>CAJA MUNICIPAL DE AHORRO Y CREDITO DE AREQUIPA S.A. - CAJA AREQUIPA</t>
  </si>
  <si>
    <t>Implementación de la Agencia Collanac - Hito de Control n.° 2: Recepción de obra</t>
  </si>
  <si>
    <t>011-2025-OCI/0390-SCC</t>
  </si>
  <si>
    <t>EJECUCIÓN DE LA OBRA: ¿MEJORAMIENTO DEL SERVICIO DE TRANSITABILIDAD PEATONAL Y VEHICULAR EN LA LOCALIDAD DE COLQUEPATA</t>
  </si>
  <si>
    <t>014-2025-OCI/0383-SVC</t>
  </si>
  <si>
    <t>011-2025-OCI/5333-SCC</t>
  </si>
  <si>
    <t>MEJORAMIENTO Y AMPLIACIÓN DEL SERVICIO DE AGUA DE RIEGO EN LAS COMUNIDADES DE CHULLCUISA</t>
  </si>
  <si>
    <t>013-2025-OCI/0388-SCC</t>
  </si>
  <si>
    <t>MEJORAMIENTO Y AMPLIACIÓN DE LOS SERVICIOS DEL CENTRO DE SALUD DE SANTA ANA NIVEL I-4</t>
  </si>
  <si>
    <t>022-2025-OCI/0388-SCC</t>
  </si>
  <si>
    <t>003-2025-OCI/5573-SCC</t>
  </si>
  <si>
    <t>Creación del complejo deportivo recreacional de la Universidad Nacional de Moquegua</t>
  </si>
  <si>
    <t>026-2025-OCI/5978-SCC</t>
  </si>
  <si>
    <t>Inversión IOARR: "Construcción de captación de agua</t>
  </si>
  <si>
    <t>3650-2025-CG/GRJU-SCC</t>
  </si>
  <si>
    <t>UNIVERSIDAD NACIONAL INTERCULTURAL DE LA SELVA CENTRAL JUAN SANTOS ATAHUALPA</t>
  </si>
  <si>
    <t>Proyecto: "Mejoramiento del Servicio Administrativo Central de la Universidad Nacional Intercultural de la Selva Central Juan Santos Atahualpa en la ciudad de La Merced</t>
  </si>
  <si>
    <t>012-2025-OCI/5333-SCC</t>
  </si>
  <si>
    <t>Mejoramiento y ampliación del servicio de apoyo a la cadena productiva del cuy en cinco provincias de la región de Apurímac</t>
  </si>
  <si>
    <t>020-2025-OCI/0388-SCC</t>
  </si>
  <si>
    <t>MUNICIPALIDAD DISTRITAL DE VILCABAMBA-LA CONVENCIÓN</t>
  </si>
  <si>
    <t>HITO DE CONTROL N° 5 DEL PIP MEJORAMIENTO DE LOS SERVICIOS OPERATIVOS O MISIONALES INSTITUCIONALES EN EL FORTALECIMIENTO DE CAPACIDADES EN EDUCACIÓN</t>
  </si>
  <si>
    <t>015-2025-OCI/0388-SCC</t>
  </si>
  <si>
    <t>HITO DE CONTROL N°4 - APROBACIÓN DEL EXPEDIENTE TÉCNICO DE PROYECTO DE INVERSIÓN</t>
  </si>
  <si>
    <t>002-2025-2-3390</t>
  </si>
  <si>
    <t>PROYECTO ESPECIAL SIERRA CENTRO SUR</t>
  </si>
  <si>
    <t>Elaboración de estudio a nivel de proyecto de inversión pública "Instalación de servicio de agua del sistema de riego Chillicruz Letrayocc</t>
  </si>
  <si>
    <t>002-2025-2-0712</t>
  </si>
  <si>
    <t>Adquisición de relojes marcadores electrónicos por huella digital para el control de asistencia de los docentes y personal administrativo de diez (10) instituciones educativas de la provincia de Huanca Sancos</t>
  </si>
  <si>
    <t>004-2025-CG/APP-OXI</t>
  </si>
  <si>
    <t>GOBIERNO REGIONAL LA LIBERTAD</t>
  </si>
  <si>
    <t>Proyecto de inversión "Mejoramiento de los servicios de información en la Gerencia Regional de Salud</t>
  </si>
  <si>
    <t>3667-2025-CG/GRAY-AOP</t>
  </si>
  <si>
    <t>MUNICIPALIDAD DISTRITAL DE SAISA</t>
  </si>
  <si>
    <t>No admisión de propuesta de postor que cumplía requisitos de admisibilidad en la Adjudicación Simplificada n.° 4-2024-MDS/CS-1</t>
  </si>
  <si>
    <t>011-2025-OCI/4380-SCC</t>
  </si>
  <si>
    <t>HITO DE CONTROL N° 2 - ESTADO OPERATIVO DEL DESEMBARCADERO PESQUERO ARTESANAL CALLAO</t>
  </si>
  <si>
    <t>014-2025-3-0440</t>
  </si>
  <si>
    <t>010-2024-3-0466</t>
  </si>
  <si>
    <t>Informe de auditoría a la Información Presupuestaria</t>
  </si>
  <si>
    <t>012-2024-3-0466</t>
  </si>
  <si>
    <t>004-2025-OCI/2129-SCC</t>
  </si>
  <si>
    <t>MUNICIPALIDAD DISTRITAL DE JOSÉ LEONARDO ORTIZ</t>
  </si>
  <si>
    <t>EJECUCIÓN DE LA OBRA: "CREACIÓN DEL SERVICIO DE MOVILIDAD URBANA DE LA UPIS LA EXPLANADA DEL DISTRITO DE JOSE LEONARDO ORTIZ - PROVINCIA DE CHICLAYO - DEPARTAMENTO DE LAMBAYEQUE - HITO DE CONTROL N° 2 EJECUCIÓN DE OBRA"</t>
  </si>
  <si>
    <t>033-2025-OCI/0190-SCC</t>
  </si>
  <si>
    <t>PROYECTO DE INVERSIÓN: MEJORAMIENTO DEL SERVICIO EDUCATIVO DEL NIVEL INICIAL</t>
  </si>
  <si>
    <t>014-2025-OCI/0447-SOO</t>
  </si>
  <si>
    <t>MUNICIPALIDAD DISTRITAL DE CHACAYAN</t>
  </si>
  <si>
    <t>Actualización y habilitación de accesos del Portal de Transparencia Estándar (PTE) de la Municipalidad Distrital de Chacayán</t>
  </si>
  <si>
    <t>002-2025-OCI/0370-SOO</t>
  </si>
  <si>
    <t>MUNICIPALIDAD DISTRITAL DE CHUMUCH</t>
  </si>
  <si>
    <t>"IMPLEMENTACIÓN DE LA SECRETARÍA TÉCNICA DEL PROCEDIMIENTO ADMINISTRATIVO DISCIPLINARIO EN LA MUNICIPALIDAD DISTRITAL DE CHUMUCH"</t>
  </si>
  <si>
    <t>003-2025-OCI/2156-SOO</t>
  </si>
  <si>
    <t>ACTIVIDADES MUNICIPALES Y PRIVADAS EN EL PARQUE RAMÓN CASTILLA NO CUENTAN CON SUPERVISIÓN PARA EVITAR CONTAMINACIÓN SONORA</t>
  </si>
  <si>
    <t>001-2025-OCI/0388-SOO</t>
  </si>
  <si>
    <t>¿ENTREGA Y RECEPCION DE CARGO DE FUNCIONARIOS Y/O SERVIDORES DE LA MUNICIPALIDAD PROVINCIAL DE LA CONVENCION¿</t>
  </si>
  <si>
    <t>010-2025-OCI/0390-SCC</t>
  </si>
  <si>
    <t>EJECUCIÓN DEL PROYECTO DE INVERSIÓN: ¿MEJORAMIENTO DEL SISTEMA DE ABASTECIMIENTO DE AGUA POTABLE Y DISPOSICIÓN DE EXCRETAS DE LA COMUNIDAD DE ACCHA</t>
  </si>
  <si>
    <t>006-2025-OCI/0385-SCC</t>
  </si>
  <si>
    <t>HITO DE CONTROL N° 3: REGISTRO Y GESTION DEL ALMACEN EN OBRA - EJECUCIÓN DE LA OBRA MEJORAMIENTO DEL SERVICIO DE LA TRANSITABILIDAD VEHICULAR Y PEATONAL ENTRE LA ASOCIACIÓN PRO VIVIENDA CRUZ VERDE - SECTOR CHINCHAYSUYO - SECTOR HUAMPAR Y LA LOCALIDAD DE POROY</t>
  </si>
  <si>
    <t>004-2025-OCI/3914-SVC</t>
  </si>
  <si>
    <t>Operatividad de los Equipos Biomédicos del Servicio de Gastroenterología</t>
  </si>
  <si>
    <t>003-2025-OCI/6264-SVC</t>
  </si>
  <si>
    <t>Operatividad de los Catálogos Electrónicos de Impresoras</t>
  </si>
  <si>
    <t>006-2025-2-0702</t>
  </si>
  <si>
    <t>DIRECCIÓN REGIONAL DE EDUCACIÓN HUÁNUCO</t>
  </si>
  <si>
    <t>Requerimiento y distribución de tóner de impresión Hp para el Programa Presupuestal 0068 - PREVAED de la Dirección Regional de Educación Huánuco</t>
  </si>
  <si>
    <t>008-2025-2-0430</t>
  </si>
  <si>
    <t>MUNICIPALIDAD DISTRITAL DE IMPERIAL</t>
  </si>
  <si>
    <t>3641-2025-CG/GRTB-SCC</t>
  </si>
  <si>
    <t>PLAN COPESCO NACIONAL</t>
  </si>
  <si>
    <t>Proyecto de inversión: "Mejoramiento y Ampliación de los Servicios Turísticos Públicos del Santuario Nacional los Manglares de Tumbes</t>
  </si>
  <si>
    <t>002-2025-2-0442</t>
  </si>
  <si>
    <t>Contratación menor a 8 UIT con inconsistencias en el proceso de cotización</t>
  </si>
  <si>
    <t>005-2025-3-0488</t>
  </si>
  <si>
    <t>Reporte de Deficiencias Significativas en materia financiera-Municipalidad Distrital de San Antonio</t>
  </si>
  <si>
    <t>001-2025-3-0488</t>
  </si>
  <si>
    <t>Informe de auditoría a los Estados Presupuestarios-Municipalidad Distrital de San Antonio</t>
  </si>
  <si>
    <t>01-2025-CG/GRAM</t>
  </si>
  <si>
    <t>Adquisición de camioneta</t>
  </si>
  <si>
    <t>014-2025-OCI/0388-SCC</t>
  </si>
  <si>
    <t>024-2025-OCI/0388-SCC</t>
  </si>
  <si>
    <t>054-2025-OCI/5303-SCC</t>
  </si>
  <si>
    <t>MEJORAMIENTO DE VIVIENDA RURAL EN EL CENTRO POBLADO QUISICANCHA (GRUPO I) - DISTRITO DE HUANCARANI - PROVINCIA DE PAUCARTAMBO DEPARTAMENTO DE CUSCO</t>
  </si>
  <si>
    <t>010-2025-OCI/0388-SCC</t>
  </si>
  <si>
    <t>HITO DE CONTROL N°5: GESTIÓN DOCUMENTARIA PARA LA AMPLIACIÓN DE PLAZO DEL CONVENIO N°013-2021 ELSE/MDQ</t>
  </si>
  <si>
    <t>006-2025-OCI/0388-SCC</t>
  </si>
  <si>
    <t>HITO DE CONTROL N°4 - INFORME DE CONSISTENCIA DEL EXPEDIENTE TÉCNICO APROBADO</t>
  </si>
  <si>
    <t>28333-2024-CG/GRJU-SOO</t>
  </si>
  <si>
    <t>MUNICIPALIDAD DISTRITAL DE MONOBAMBA</t>
  </si>
  <si>
    <t>Registro en el inventario de obras públicas paralizadas del aplicativo informático del banco de inversiones del Ministerio de Economía y Finanzas de la obra:: "Mejoramiento y ampliación de la trocha carrozable tramo Deseada-Cumbre Deseada del CC.PP. Chacaybamba del Distrito de Monobamba-provincia de Jauja-departamento de Junín</t>
  </si>
  <si>
    <t>003-2025-OCI/0388-SCC</t>
  </si>
  <si>
    <t xml:space="preserve">HITO DE CONTROL N°8 ¿ REVISIÓN AL EXPEDIENTE TÉCNICO MODIFICADO N°9
</t>
  </si>
  <si>
    <t>009-2025-OCI/4455-SCC</t>
  </si>
  <si>
    <t>"PROCESO DE ENCARGATURA DE DIRECTOR DE LA UNIDAD DE GESTIÓN EDUCATIVA LOCAL LAMBAYEQUE</t>
  </si>
  <si>
    <t>28332-2024-CG/GRJU-SOO</t>
  </si>
  <si>
    <t>MUNICIPALIDAD DISTRITAL DE MUQUIYAUYO</t>
  </si>
  <si>
    <t>Registro en el inventario de obras públicas paralizadas del aplicativo informático del banco de inversiones del Ministerio de Economía y Finanzas de la obra: "Mejoramiento y Ampliación del Sistema de Abastecimiento de Agua Potable y Alcantarillado de la localidad de Muquiyauyo - Jauja -Junín</t>
  </si>
  <si>
    <t>032-2025-OCI/0190-SCC</t>
  </si>
  <si>
    <t>MEJORAMIENTO DE LOS SERVICIOS DE EDUCACIÓN SUPERIOR TECNOLÓGICA DEL IESTP SANTIAGO ANTÚNEZ DE MAYOLO</t>
  </si>
  <si>
    <t>003-2025-OCI/0479-SVC</t>
  </si>
  <si>
    <t>SOCIEDAD DE BENEFICENCIA DE LIMA METROPOLITANA</t>
  </si>
  <si>
    <t>"Programa Social de Protección a niños</t>
  </si>
  <si>
    <t>3683-2025-CG/GRTB-SCC</t>
  </si>
  <si>
    <t>Ejecución de la obra: "Mejoramiento del Servicio de Educación Básica Regular de la Institución Educativa Perú Canadá del distrito</t>
  </si>
  <si>
    <t>028-2025-OCI/0148-SCC</t>
  </si>
  <si>
    <t>Ejecución del servicio de operación de Centrales de Generación bajo la administración de Hidrandina S.A. - Concurso Público N° 025-2022-HDNA-1</t>
  </si>
  <si>
    <t>015-2025-OCI/0465-SVC</t>
  </si>
  <si>
    <t>MUNICIPALIDAD DISTRITAL DE CABANA-SAN ROMAN</t>
  </si>
  <si>
    <t>011-2025-OCI/0465-SVC</t>
  </si>
  <si>
    <t>MUNICIPALIDAD DISTRITAL DE CARACOTO</t>
  </si>
  <si>
    <t>035-2025-OCI/0463-SVC</t>
  </si>
  <si>
    <t>Proceso de captación</t>
  </si>
  <si>
    <t>029-2025-OCI/0148-SCC</t>
  </si>
  <si>
    <t>Servicio Especializado de Actividades de Reducción y Control de Pérdidas de Energía en Hidrandina S.A.</t>
  </si>
  <si>
    <t>004-2025-OCI/4224-SOO</t>
  </si>
  <si>
    <t>SUPERINTENDENCIA NACIONAL DE SALUD</t>
  </si>
  <si>
    <t>GESTIONES REALIZADAS PARA EL COBRO DE MULTA IMPUESTA A IPRESS PRIVADA POR INFRACCION MUY GRAVE</t>
  </si>
  <si>
    <t>034-2025-OCI/0396-SCC</t>
  </si>
  <si>
    <t xml:space="preserve">EJECUCIÓN DE OBRA: "CREACIÓN DEL PUENTE PEATONAL Y VEHICULAR ENTRE JR. SINCHI ROCA Y MALECÓN SANTA ROSA DEL DISTRITO DE HUANCAVELICA - PROVINCIAL DE HUANCAVELICA - DEPARTAMENTO DE HUANCAVELICA".
</t>
  </si>
  <si>
    <t>013-2025-OCI/0474-SCC</t>
  </si>
  <si>
    <t>Rehabilitación del Local Escolar N° 071 José Carlos Mariátegui</t>
  </si>
  <si>
    <t>004-2025-OCI/3787-SVC</t>
  </si>
  <si>
    <t>CONDICIONES DE ALMACENAMIENTO</t>
  </si>
  <si>
    <t>025-2025-OCI/5297-SCC</t>
  </si>
  <si>
    <t>EJECUCIÓN DE LAS OBRAS PLAN DE CONTINGENCIA Y OBRA PRINCIPAL DEL PROYECTO MEJORAMIENTO Y AMPLIACIÓN DE LOS SERVICIOS DE SALUD DEL CENTRO DE SALUD DESAGUADERO</t>
  </si>
  <si>
    <t>005-2025-2-2980</t>
  </si>
  <si>
    <t>MUNICIPALIDAD DISTRITAL DE HUALLAGA</t>
  </si>
  <si>
    <t>Registro de información y documentación en el reporte de evaluación anual de la implementación del Sistema de Control Interno del Aplicativo Informático de la Contraloría General de la República - periodo 2024.</t>
  </si>
  <si>
    <t>028-2025-2-0367</t>
  </si>
  <si>
    <t>MANCOMUNIDAD MUNICIPAL PROVINCIAL DEL CENTRO DE AYACUCHO MANPCEA</t>
  </si>
  <si>
    <t>Registro de la información financiera</t>
  </si>
  <si>
    <t>029-2025-2-0367</t>
  </si>
  <si>
    <t>MUNICIPALIDAD DISTRITAL DE SARHUA</t>
  </si>
  <si>
    <t>027-2025-2-0471</t>
  </si>
  <si>
    <t>MUNICIPALIDAD DISTRITAL DE CHAZUTA</t>
  </si>
  <si>
    <t>Incumplimiento en la implementación de recomendaciones emitidas por la Sunass</t>
  </si>
  <si>
    <t>034-2025-2-0471</t>
  </si>
  <si>
    <t>Incumplimiento en la implementación de recomendaciones emitidas por la Sunass en la prestación de servicios de saneamiento de la Municipalidad Distrital de Sauce.</t>
  </si>
  <si>
    <t>001-2025-OCI/3346-SCC</t>
  </si>
  <si>
    <t>Proceso de Adquisición de Tarjetas Electrónicas de Consumo TEC "Aguinaldo Navideño 2024" - Hito de control n.° 1: Actuaciones preparatorias</t>
  </si>
  <si>
    <t>009-2025-OCI/0327-SVC</t>
  </si>
  <si>
    <t>MUNICIPALIDAD DISTRITAL DE JAZAN</t>
  </si>
  <si>
    <t>SUPERVISIÓN Y EJECUCIÓN DE LA OBRA: "MEJORAMIENTO DEL SERVICIO DE EDUCACIÓN PRIMARIA EN I.E. 18189 DISTRITO DE JAZÁN DE LA PROVINCIA DE BONGARÁ DEL DEPARTAMENTO DE AMAZONAS" CÓDIGO ÚNICO 2576214</t>
  </si>
  <si>
    <t>011-2025-OCI/0279-SCC</t>
  </si>
  <si>
    <t>Proyecto de Inversión: "Mejoramiento de los servicios de formación y capacitación de la Academia de la Magistratura para la adecuada implementación del Expediente Judicial Electrónico - CUI n.º 2412540"</t>
  </si>
  <si>
    <t>010-2025-2-0397</t>
  </si>
  <si>
    <t>INSTITUTO DE VIALIDAD MUNICIPAL DE LA PROVINCIA DE TAYACAJA</t>
  </si>
  <si>
    <t>Procedimientos de selección y suscripción de contrato para la contratación de servicios de mantenimiento rutinario de caminos vecinales en la provincia de Tayacaja</t>
  </si>
  <si>
    <t>009-2025-OCI/2176-SOO</t>
  </si>
  <si>
    <t>SERVICIO DE TRANSPORTE PÚBLICO DE PASAJEROS Y/O CARGA EN VEHÍCULOS MENORES EN EL DISTRITO DE VILLA MARIA DEL TRIUNFO</t>
  </si>
  <si>
    <t>009-2025-OCI/0416-SOO</t>
  </si>
  <si>
    <t>MUNICIPALIDAD DISTRITAL DE MARCAPOMACOCHA</t>
  </si>
  <si>
    <t>REGISTRO EN EL INVENTARIO DE OBRAS PÚBLICAS PARALIZADAS DEL APLICATIVO INFORMÁTICO DEL BANCO DE INVERSIONES DEL MINISTERIO DE ECONOMÍA Y FINANZAS DE LA OBRA: CONSTRUCCIÓN DE CELDAS PARA RESIDUOS</t>
  </si>
  <si>
    <t>004-2025-OCI/3346-SCC</t>
  </si>
  <si>
    <t xml:space="preserve">Adquisición de Bienes y el Servicio de Implementación de Ambientes del Nuevo Local para el Servicio Médico del Congreso de la República" -  Hito de control n.° 3: ejecución contractual del item 1 "Implementación de ambientes del nuevo local para el servicio médico del Congreso de la República".</t>
  </si>
  <si>
    <t>016-2025-OCI/0475-SCC</t>
  </si>
  <si>
    <t>MUNICIPALIDAD DISTRITAL DE PAMPAS DE HOSPITAL</t>
  </si>
  <si>
    <t>Programa Vaso de Leche - PVL periodo 2024</t>
  </si>
  <si>
    <t>017-2025-OCI/0475-SCC</t>
  </si>
  <si>
    <t>MUNICIPALIDAD DISTRITAL DE SAN JACINTO</t>
  </si>
  <si>
    <t>011-2025-2-0360</t>
  </si>
  <si>
    <t>MUNICIPALIDAD DISTRITAL DE PAMPAMARCA-LA UNION</t>
  </si>
  <si>
    <t>Registro y publicación de las órdenes de compra y órdenes de servicio en el Sistema Electrónico de Contrataciones del Estado - SEACE - Municipalidad Distrital de Pampamarca</t>
  </si>
  <si>
    <t>009-2025-2-0360</t>
  </si>
  <si>
    <t>MUNICIPALIDAD DISTRITAL DE SAYLA-LA UNION</t>
  </si>
  <si>
    <t>Registro y publicación de las órdenes de compra y órdenes de servicio en el Sistema Electrónico de Contrataciones del Estado - SEACE - Municipalidad Distrital de Sayla</t>
  </si>
  <si>
    <t>010-2025-2-0360</t>
  </si>
  <si>
    <t>MUNICIPALIDAD DISTRITAL DE CHARCANA</t>
  </si>
  <si>
    <t>Registro y publicación de las órdenes de compra y órdenes de servicio en el Sistema Electrónico de Contrataciones Del Estado - SEACE - Municipalidad Distrital de Charcana</t>
  </si>
  <si>
    <t>021-2025-2-0367</t>
  </si>
  <si>
    <t>MUNICIPALIDAD DISTRITAL DE APONGO</t>
  </si>
  <si>
    <t>3064-2025-CG/GRLIB-SVC</t>
  </si>
  <si>
    <t>GERENCIA REGIONAL DE EDUCACIÓN LA LIBERTAD</t>
  </si>
  <si>
    <t>DOCUMENTOS DE GESTIÓN ESCOLAR</t>
  </si>
  <si>
    <t xml:space="preserve">Operativo de Control Preventivo a los Servicios Educativos Año Escolar 2025                                                                                                                                                                                                                                                                                                                                                                                                                                         </t>
  </si>
  <si>
    <t>008-2025-2-2980</t>
  </si>
  <si>
    <t>Doble percepción de ingresos del Estado por parte de funcionarios de la Municipalidad Distrital de San Pablo</t>
  </si>
  <si>
    <t>011-2025-2-4163</t>
  </si>
  <si>
    <t>UNIVERSIDAD NACIONAL DE HUANCAVELICA</t>
  </si>
  <si>
    <t>Proceso de contrata de docentes y jefes de práctica mediante Concurso Público de Méritos 2025 versión - 001</t>
  </si>
  <si>
    <t>3567-2025-CG/GRAR-AOP</t>
  </si>
  <si>
    <t>MUNICIPALIDAD DISTRITAL DE CHALA</t>
  </si>
  <si>
    <t>Arrendamiento directo de bien inmueble de propiedad municipal</t>
  </si>
  <si>
    <t xml:space="preserve">Audiencias Públicas                                                                                                                                                                                                                                                                                                                                                                                             </t>
  </si>
  <si>
    <t>004-2025-2-2980</t>
  </si>
  <si>
    <t>MUNICIPALIDAD DISTRITAL DE SAN RAFAEL-BELLAVISTA</t>
  </si>
  <si>
    <t>010-2025-OCI/5987-SVC</t>
  </si>
  <si>
    <t xml:space="preserve">PROGRAMA NACIONAL DE  ALIMENTACIÓN ESCOLAR COMUNITARIA WASI MIKUNA</t>
  </si>
  <si>
    <t>Supervisión y calidad del servicio alimentario en la modalidad de atención productos a favor de los usuarios de las Instituciones Educativas Públicas bajo el ámbito de la Unidad Territorial San Martín - Entrega n.° 1</t>
  </si>
  <si>
    <t>011-2025-OCI/0362-SCC</t>
  </si>
  <si>
    <t>MUNICIPALIDAD DISTRITAL DE CHIARA-HUAMANGA</t>
  </si>
  <si>
    <t xml:space="preserve">Ejecución de obra:  Mejoramiento del camino vecinal Platoccasa - Yanapiruro - Ichubamba - San Miguel de Motoy - Orccohuasi</t>
  </si>
  <si>
    <t>002-2025-OCI/4583-SVC</t>
  </si>
  <si>
    <t xml:space="preserve"> UNIDAD DE GESTIÓN EDUCATIVA LOCAL PISCO - UGEL PISCO</t>
  </si>
  <si>
    <t>VERIFICACIÓN DE SUMINISTRO DE AGUA POTABLE Y DESAGÜE EN LAS INSTITUCIONES EDUCATIVAS DE LA JURISDICCIÓN DE LA UNIDAD DE GESTIÓN EDUCATIVA LOCAL-UGEL PISCO</t>
  </si>
</sst>
</file>

<file path=xl/styles.xml><?xml version="1.0" encoding="utf-8"?>
<styleSheet xmlns="http://schemas.openxmlformats.org/spreadsheetml/2006/main">
  <numFmts count="1">
    <numFmt numFmtId="164" formatCode="dd/MM/yyyy"/>
  </numFmts>
  <fonts count="6">
    <font>
      <sz val="11"/>
      <name val="Calibri"/>
    </font>
    <font>
      <b/>
      <sz val="11"/>
      <name val="Calibri"/>
    </font>
    <font>
      <b/>
      <sz val="20"/>
      <name val="Calibri"/>
    </font>
    <font>
      <b/>
      <sz val="20"/>
      <color rgb="FFFFFFFF" tint="0"/>
      <name val="Calibri"/>
    </font>
    <font>
      <b/>
      <sz val="12"/>
      <name val="Calibri"/>
    </font>
    <font>
      <u/>
      <sz val="11"/>
      <color rgb="FF2D89CB" tint="0"/>
      <name val="Calibri"/>
    </font>
  </fonts>
  <fills count="5">
    <fill>
      <patternFill patternType="none"/>
    </fill>
    <fill>
      <patternFill patternType="gray125"/>
    </fill>
    <fill>
      <patternFill patternType="solid">
        <fgColor rgb="FFFF0000" tint="0"/>
      </patternFill>
    </fill>
    <fill>
      <patternFill patternType="solid">
        <fgColor rgb="FFCC0000" tint="0"/>
      </patternFill>
    </fill>
    <fill>
      <patternFill patternType="solid">
        <fgColor rgb="FFD0CECE" tint="0"/>
      </patternFill>
    </fill>
  </fills>
  <borders count="2">
    <border>
      <left/>
      <right/>
      <top/>
      <bottom/>
      <diagonal/>
    </border>
    <border>
      <left style="thin"/>
      <right style="thin"/>
      <top style="thin"/>
      <bottom style="thin"/>
      <diagonal/>
    </border>
  </borders>
  <cellStyleXfs count="1">
    <xf numFmtId="0" fontId="0"/>
  </cellStyleXfs>
  <cellXfs count="12">
    <xf numFmtId="0" applyNumberFormat="1" fontId="0" applyFont="1" xfId="0"/>
    <xf numFmtId="0" applyNumberFormat="1" fontId="2" applyFont="1" xfId="0">
      <alignment horizontal="left" vertical="center"/>
    </xf>
    <xf numFmtId="0" applyNumberFormat="1" fontId="3" applyFont="1" fillId="2" applyFill="1" xfId="0">
      <alignment horizontal="left" vertical="center"/>
    </xf>
    <xf numFmtId="0" applyNumberFormat="1" fontId="0" applyFont="1" fillId="3" applyFill="1" xfId="0"/>
    <xf numFmtId="0" applyNumberFormat="1" fontId="4" applyFont="1" xfId="0">
      <alignment horizontal="left" vertical="center"/>
    </xf>
    <xf numFmtId="0" applyNumberFormat="1" fontId="1" applyFont="1" xfId="0">
      <alignment horizontal="center" vertical="center"/>
    </xf>
    <xf numFmtId="0" applyNumberFormat="1" fontId="1" applyFont="1" fillId="4" applyFill="1" borderId="1" applyBorder="1" xfId="0">
      <alignment horizontal="center" vertical="center"/>
    </xf>
    <xf numFmtId="0" applyNumberFormat="1" fontId="0" applyFont="1" xfId="0">
      <alignment vertical="top"/>
    </xf>
    <xf numFmtId="0" applyNumberFormat="1" fontId="0" applyFont="1" borderId="1" applyBorder="1" xfId="0">
      <alignment horizontal="center" vertical="top"/>
    </xf>
    <xf numFmtId="0" applyNumberFormat="1" fontId="0" applyFont="1" borderId="1" applyBorder="1" xfId="0">
      <alignment horizontal="left" vertical="top"/>
    </xf>
    <xf numFmtId="164" applyNumberFormat="1" fontId="0" applyFont="1" borderId="1" applyBorder="1" xfId="0">
      <alignment horizontal="center" vertical="top"/>
    </xf>
    <xf numFmtId="0" applyNumberFormat="1" fontId="5" applyFont="1" borderId="1" applyBorder="1" xfId="0">
      <alignment horizontal="left" vertical="top"/>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14</xdr:col>
      <xdr:colOff>4286250</xdr:colOff>
      <xdr:row>1</xdr:row>
      <xdr:rowOff>142875</xdr:rowOff>
    </xdr:from>
    <xdr:to>
      <xdr:col>15</xdr:col>
      <xdr:colOff>142875</xdr:colOff>
      <xdr:row>1</xdr:row>
      <xdr:rowOff>523875</xdr:rowOff>
    </xdr:to>
    <xdr:pic>
      <xdr:nvPicPr>
        <xdr:cNvPr id="0" descr="" name="logoCG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2:T1006"/>
  <sheetViews>
    <sheetView workbookViewId="0"/>
  </sheetViews>
  <sheetFormatPr defaultRowHeight="15"/>
  <cols>
    <col min="1" max="1" width="15" customWidth="1"/>
    <col min="2" max="2" width="8" customWidth="1"/>
    <col min="3" max="3" width="30" customWidth="1"/>
    <col min="4" max="4" width="80" customWidth="1"/>
    <col min="5" max="5" width="40" customWidth="1"/>
    <col min="6" max="6" width="110" customWidth="1"/>
    <col min="7" max="7" width="160" customWidth="1"/>
    <col min="8" max="8" width="90" customWidth="1"/>
    <col min="9" max="9" width="70" customWidth="1"/>
    <col min="10" max="10" width="60" customWidth="1"/>
    <col min="11" max="11" width="30" customWidth="1"/>
    <col min="12" max="12" width="30" customWidth="1"/>
    <col min="13" max="13" width="30" customWidth="1"/>
    <col min="14" max="14" width="30" customWidth="1"/>
    <col min="15" max="15" width="100" customWidth="1"/>
    <col min="16" max="16" width="100" customWidth="1"/>
  </cols>
  <sheetData>
    <row r="2" ht="55" customHeight="1" s="1" customFormat="1">
      <c r="B2" s="2" t="s">
        <v>0</v>
      </c>
      <c r="C2" s="2"/>
      <c r="D2" s="2"/>
      <c r="E2" s="2"/>
      <c r="F2" s="2"/>
      <c r="G2" s="2"/>
      <c r="H2" s="2"/>
      <c r="I2" s="2"/>
      <c r="J2" s="2"/>
      <c r="K2" s="2"/>
      <c r="L2" s="2"/>
      <c r="M2" s="2"/>
      <c r="N2" s="2"/>
      <c r="O2" s="2"/>
      <c r="P2" s="2"/>
    </row>
    <row r="3">
      <c r="B3" s="3" t="s">
        <v>1</v>
      </c>
      <c r="C3" s="3"/>
      <c r="D3" s="3"/>
      <c r="E3" s="3"/>
      <c r="F3" s="3"/>
      <c r="G3" s="3"/>
      <c r="H3" s="3"/>
      <c r="I3" s="3"/>
      <c r="J3" s="3"/>
      <c r="K3" s="3"/>
      <c r="L3" s="3"/>
      <c r="M3" s="3"/>
      <c r="N3" s="3"/>
      <c r="O3" s="3"/>
      <c r="P3" s="3"/>
    </row>
    <row r="4" s="4" customFormat="1">
      <c r="B4" s="4" t="s">
        <v>2</v>
      </c>
    </row>
    <row r="6" ht="15" customHeight="1" s="5" customFormat="1">
      <c r="B6" s="6" t="s">
        <v>3</v>
      </c>
      <c r="C6" s="6" t="s">
        <v>4</v>
      </c>
      <c r="D6" s="6" t="s">
        <v>5</v>
      </c>
      <c r="E6" s="6" t="s">
        <v>6</v>
      </c>
      <c r="F6" s="6" t="s">
        <v>7</v>
      </c>
      <c r="G6" s="6" t="s">
        <v>8</v>
      </c>
      <c r="H6" s="6" t="s">
        <v>9</v>
      </c>
      <c r="I6" s="6" t="s">
        <v>10</v>
      </c>
      <c r="J6" s="6" t="s">
        <v>11</v>
      </c>
      <c r="K6" s="6" t="s">
        <v>12</v>
      </c>
      <c r="L6" s="6" t="s">
        <v>13</v>
      </c>
      <c r="M6" s="6" t="s">
        <v>14</v>
      </c>
      <c r="N6" s="6" t="s">
        <v>15</v>
      </c>
      <c r="O6" s="6" t="s">
        <v>16</v>
      </c>
      <c r="P6" s="6" t="s">
        <v>17</v>
      </c>
    </row>
    <row r="7" ht="20" customHeight="1" s="7" customFormat="1">
      <c r="B7" s="8">
        <v>1</v>
      </c>
      <c r="C7" s="9" t="s">
        <v>18</v>
      </c>
      <c r="D7" s="9" t="s">
        <v>19</v>
      </c>
      <c r="E7" s="9" t="s">
        <v>20</v>
      </c>
      <c r="F7" s="9" t="s">
        <v>21</v>
      </c>
      <c r="G7" s="9" t="s">
        <v>22</v>
      </c>
      <c r="H7" s="9" t="s">
        <v>23</v>
      </c>
      <c r="I7" s="9" t="s">
        <v>24</v>
      </c>
      <c r="J7" s="9">
        <v>0</v>
      </c>
      <c r="K7" s="9" t="s">
        <v>25</v>
      </c>
      <c r="L7" s="10">
        <v>45751</v>
      </c>
      <c r="M7" s="10">
        <v>45758</v>
      </c>
      <c r="N7" s="10">
        <v>45757</v>
      </c>
      <c r="O7" s="11">
        <f>HYPERLINK("http://apps8.contraloria.gob.pe/SPIC/srvDownload/ViewPDF?CRES_CODIGO=2025CSI902200013&amp;TIPOARCHIVO=RE","http://apps8.contraloria.gob.pe/SPIC/srvDownload/ViewPDF?CRES_CODIGO=2025CSI902200013&amp;TIPOARCHIVO=RE")</f>
      </c>
      <c r="P7" s="11">
        <f>HYPERLINK("http://apps8.contraloria.gob.pe/SPIC/srvDownload/ViewPDF?CRES_CODIGO=2025CSI902200013&amp;TIPOARCHIVO=ADJUNTO","http://apps8.contraloria.gob.pe/SPIC/srvDownload/ViewPDF?CRES_CODIGO=2025CSI902200013&amp;TIPOARCHIVO=ADJUNTO")</f>
      </c>
    </row>
    <row r="8" ht="20" customHeight="1" s="7" customFormat="1">
      <c r="B8" s="8">
        <v>2</v>
      </c>
      <c r="C8" s="9" t="s">
        <v>26</v>
      </c>
      <c r="D8" s="9" t="s">
        <v>27</v>
      </c>
      <c r="E8" s="9" t="s">
        <v>28</v>
      </c>
      <c r="F8" s="9" t="s">
        <v>29</v>
      </c>
      <c r="G8" s="9" t="s">
        <v>30</v>
      </c>
      <c r="H8" s="9" t="s">
        <v>23</v>
      </c>
      <c r="I8" s="9" t="s">
        <v>24</v>
      </c>
      <c r="J8" s="9">
        <v>0</v>
      </c>
      <c r="K8" s="9" t="s">
        <v>25</v>
      </c>
      <c r="L8" s="10">
        <v>45744</v>
      </c>
      <c r="M8" s="10">
        <v>45747</v>
      </c>
      <c r="N8" s="10">
        <v>45757</v>
      </c>
      <c r="O8" s="11">
        <f>HYPERLINK("http://apps8.contraloria.gob.pe/SPIC/srvDownload/ViewPDF?CRES_CODIGO=2025CPO034900019&amp;TIPOARCHIVO=RE","http://apps8.contraloria.gob.pe/SPIC/srvDownload/ViewPDF?CRES_CODIGO=2025CPO034900019&amp;TIPOARCHIVO=RE")</f>
      </c>
      <c r="P8" s="11">
        <f>HYPERLINK("http://apps8.contraloria.gob.pe/SPIC/srvDownload/ViewPDF?CRES_CODIGO=2025CPO034900019&amp;TIPOARCHIVO=ADJUNTO","http://apps8.contraloria.gob.pe/SPIC/srvDownload/ViewPDF?CRES_CODIGO=2025CPO034900019&amp;TIPOARCHIVO=ADJUNTO")</f>
      </c>
    </row>
    <row r="9" ht="20" customHeight="1" s="7" customFormat="1">
      <c r="B9" s="8">
        <v>3</v>
      </c>
      <c r="C9" s="9" t="s">
        <v>31</v>
      </c>
      <c r="D9" s="9" t="s">
        <v>32</v>
      </c>
      <c r="E9" s="9" t="s">
        <v>33</v>
      </c>
      <c r="F9" s="9" t="s">
        <v>34</v>
      </c>
      <c r="G9" s="9" t="s">
        <v>35</v>
      </c>
      <c r="H9" s="9" t="s">
        <v>23</v>
      </c>
      <c r="I9" s="9" t="s">
        <v>24</v>
      </c>
      <c r="J9" s="9">
        <v>2</v>
      </c>
      <c r="K9" s="9" t="s">
        <v>36</v>
      </c>
      <c r="L9" s="10">
        <v>44819</v>
      </c>
      <c r="M9" s="10">
        <v>44830</v>
      </c>
      <c r="N9" s="10">
        <v>45757</v>
      </c>
      <c r="O9" s="11">
        <f>HYPERLINK("http://apps8.contraloria.gob.pe/SPIC/srvDownload/ViewPDF?CRES_CODIGO=2022CPO406000009&amp;TIPOARCHIVO=RE","http://apps8.contraloria.gob.pe/SPIC/srvDownload/ViewPDF?CRES_CODIGO=2022CPO406000009&amp;TIPOARCHIVO=RE")</f>
      </c>
      <c r="P9" s="11">
        <f>HYPERLINK("http://apps8.contraloria.gob.pe/SPIC/srvDownload/ViewPDF?CRES_CODIGO=2022CPO406000009&amp;TIPOARCHIVO=ADJUNTO","http://apps8.contraloria.gob.pe/SPIC/srvDownload/ViewPDF?CRES_CODIGO=2022CPO406000009&amp;TIPOARCHIVO=ADJUNTO")</f>
      </c>
    </row>
    <row r="10" ht="20" customHeight="1" s="7" customFormat="1">
      <c r="B10" s="8">
        <v>4</v>
      </c>
      <c r="C10" s="9" t="s">
        <v>37</v>
      </c>
      <c r="D10" s="9" t="s">
        <v>19</v>
      </c>
      <c r="E10" s="9" t="s">
        <v>38</v>
      </c>
      <c r="F10" s="9" t="s">
        <v>39</v>
      </c>
      <c r="G10" s="9" t="s">
        <v>40</v>
      </c>
      <c r="H10" s="9" t="s">
        <v>41</v>
      </c>
      <c r="I10" s="9" t="s">
        <v>24</v>
      </c>
      <c r="J10" s="9">
        <v>0</v>
      </c>
      <c r="K10" s="9" t="s">
        <v>25</v>
      </c>
      <c r="L10" s="10">
        <v>45744</v>
      </c>
      <c r="M10" s="10">
        <v>45751</v>
      </c>
      <c r="N10" s="10">
        <v>45757</v>
      </c>
      <c r="O10" s="11">
        <f>HYPERLINK("http://apps8.contraloria.gob.pe/SPIC/srvDownload/ViewPDF?CRES_CODIGO=2025CSI634700008&amp;TIPOARCHIVO=RE","http://apps8.contraloria.gob.pe/SPIC/srvDownload/ViewPDF?CRES_CODIGO=2025CSI634700008&amp;TIPOARCHIVO=RE")</f>
      </c>
      <c r="P10" s="11">
        <f>HYPERLINK("http://apps8.contraloria.gob.pe/SPIC/srvDownload/ViewPDF?CRES_CODIGO=2025CSI634700008&amp;TIPOARCHIVO=ADJUNTO","http://apps8.contraloria.gob.pe/SPIC/srvDownload/ViewPDF?CRES_CODIGO=2025CSI634700008&amp;TIPOARCHIVO=ADJUNTO")</f>
      </c>
    </row>
    <row r="11" ht="20" customHeight="1" s="7" customFormat="1">
      <c r="B11" s="8">
        <v>5</v>
      </c>
      <c r="C11" s="9" t="s">
        <v>18</v>
      </c>
      <c r="D11" s="9" t="s">
        <v>42</v>
      </c>
      <c r="E11" s="9" t="s">
        <v>43</v>
      </c>
      <c r="F11" s="9" t="s">
        <v>21</v>
      </c>
      <c r="G11" s="9" t="s">
        <v>44</v>
      </c>
      <c r="H11" s="9" t="s">
        <v>23</v>
      </c>
      <c r="I11" s="9" t="s">
        <v>24</v>
      </c>
      <c r="J11" s="9">
        <v>0</v>
      </c>
      <c r="K11" s="9" t="s">
        <v>25</v>
      </c>
      <c r="L11" s="10">
        <v>45751</v>
      </c>
      <c r="M11" s="10">
        <v>45758</v>
      </c>
      <c r="N11" s="10">
        <v>45757</v>
      </c>
      <c r="O11" s="11">
        <f>HYPERLINK("http://apps8.contraloria.gob.pe/SPIC/srvDownload/ViewPDF?CRES_CODIGO=2025CSI902200010&amp;TIPOARCHIVO=RE","http://apps8.contraloria.gob.pe/SPIC/srvDownload/ViewPDF?CRES_CODIGO=2025CSI902200010&amp;TIPOARCHIVO=RE")</f>
      </c>
      <c r="P11" s="11">
        <f>HYPERLINK("http://apps8.contraloria.gob.pe/SPIC/srvDownload/ViewPDF?CRES_CODIGO=2025CSI902200010&amp;TIPOARCHIVO=ADJUNTO","http://apps8.contraloria.gob.pe/SPIC/srvDownload/ViewPDF?CRES_CODIGO=2025CSI902200010&amp;TIPOARCHIVO=ADJUNTO")</f>
      </c>
    </row>
    <row r="12" ht="20" customHeight="1" s="7" customFormat="1">
      <c r="B12" s="8">
        <v>6</v>
      </c>
      <c r="C12" s="9" t="s">
        <v>45</v>
      </c>
      <c r="D12" s="9" t="s">
        <v>27</v>
      </c>
      <c r="E12" s="9" t="s">
        <v>46</v>
      </c>
      <c r="F12" s="9" t="s">
        <v>47</v>
      </c>
      <c r="G12" s="9" t="s">
        <v>48</v>
      </c>
      <c r="H12" s="9" t="s">
        <v>23</v>
      </c>
      <c r="I12" s="9" t="s">
        <v>24</v>
      </c>
      <c r="J12" s="9">
        <v>0</v>
      </c>
      <c r="K12" s="9" t="s">
        <v>25</v>
      </c>
      <c r="L12" s="10">
        <v>45751</v>
      </c>
      <c r="M12" s="10">
        <v>45754</v>
      </c>
      <c r="N12" s="10">
        <v>45757</v>
      </c>
      <c r="O12" s="11">
        <f>HYPERLINK("http://apps8.contraloria.gob.pe/SPIC/srvDownload/ViewPDF?CRES_CODIGO=2025CPO073800004&amp;TIPOARCHIVO=RE","http://apps8.contraloria.gob.pe/SPIC/srvDownload/ViewPDF?CRES_CODIGO=2025CPO073800004&amp;TIPOARCHIVO=RE")</f>
      </c>
      <c r="P12" s="11">
        <f>HYPERLINK("http://apps8.contraloria.gob.pe/SPIC/srvDownload/ViewPDF?CRES_CODIGO=2025CPO073800004&amp;TIPOARCHIVO=ADJUNTO","http://apps8.contraloria.gob.pe/SPIC/srvDownload/ViewPDF?CRES_CODIGO=2025CPO073800004&amp;TIPOARCHIVO=ADJUNTO")</f>
      </c>
    </row>
    <row r="13" ht="20" customHeight="1" s="7" customFormat="1">
      <c r="B13" s="8">
        <v>7</v>
      </c>
      <c r="C13" s="9" t="s">
        <v>31</v>
      </c>
      <c r="D13" s="9" t="s">
        <v>27</v>
      </c>
      <c r="E13" s="9" t="s">
        <v>49</v>
      </c>
      <c r="F13" s="9" t="s">
        <v>50</v>
      </c>
      <c r="G13" s="9" t="s">
        <v>51</v>
      </c>
      <c r="H13" s="9" t="s">
        <v>23</v>
      </c>
      <c r="I13" s="9" t="s">
        <v>24</v>
      </c>
      <c r="J13" s="9">
        <v>0</v>
      </c>
      <c r="K13" s="9" t="s">
        <v>25</v>
      </c>
      <c r="L13" s="10">
        <v>45749</v>
      </c>
      <c r="M13" s="10">
        <v>45750</v>
      </c>
      <c r="N13" s="10">
        <v>45757</v>
      </c>
      <c r="O13" s="11">
        <f>HYPERLINK("http://apps8.contraloria.gob.pe/SPIC/srvDownload/ViewPDF?CRES_CODIGO=2025CPO360100005&amp;TIPOARCHIVO=RE","http://apps8.contraloria.gob.pe/SPIC/srvDownload/ViewPDF?CRES_CODIGO=2025CPO360100005&amp;TIPOARCHIVO=RE")</f>
      </c>
      <c r="P13" s="11">
        <f>HYPERLINK("http://apps8.contraloria.gob.pe/SPIC/srvDownload/ViewPDF?CRES_CODIGO=2025CPO360100005&amp;TIPOARCHIVO=ADJUNTO","http://apps8.contraloria.gob.pe/SPIC/srvDownload/ViewPDF?CRES_CODIGO=2025CPO360100005&amp;TIPOARCHIVO=ADJUNTO")</f>
      </c>
    </row>
    <row r="14" ht="20" customHeight="1" s="7" customFormat="1">
      <c r="B14" s="8">
        <v>8</v>
      </c>
      <c r="C14" s="9" t="s">
        <v>52</v>
      </c>
      <c r="D14" s="9" t="s">
        <v>53</v>
      </c>
      <c r="E14" s="9" t="s">
        <v>54</v>
      </c>
      <c r="F14" s="9" t="s">
        <v>55</v>
      </c>
      <c r="G14" s="9" t="s">
        <v>56</v>
      </c>
      <c r="H14" s="9" t="s">
        <v>23</v>
      </c>
      <c r="I14" s="9" t="s">
        <v>24</v>
      </c>
      <c r="J14" s="9">
        <v>0</v>
      </c>
      <c r="K14" s="9" t="s">
        <v>25</v>
      </c>
      <c r="L14" s="10">
        <v>45321</v>
      </c>
      <c r="M14" s="10">
        <v>45321</v>
      </c>
      <c r="N14" s="10">
        <v>45757</v>
      </c>
      <c r="O14" s="11">
        <f>HYPERLINK("http://apps8.contraloria.gob.pe/SPIC/srvDownload/ViewPDF?CRES_CODIGO=2025CPOL46600017&amp;TIPOARCHIVO=RE","http://apps8.contraloria.gob.pe/SPIC/srvDownload/ViewPDF?CRES_CODIGO=2025CPOL46600017&amp;TIPOARCHIVO=RE")</f>
      </c>
      <c r="P14" s="11">
        <f>HYPERLINK("http://apps8.contraloria.gob.pe/SPIC/srvDownload/ViewPDF?CRES_CODIGO=2025CPOL46600017&amp;TIPOARCHIVO=ADJUNTO","http://apps8.contraloria.gob.pe/SPIC/srvDownload/ViewPDF?CRES_CODIGO=2025CPOL46600017&amp;TIPOARCHIVO=ADJUNTO")</f>
      </c>
    </row>
    <row r="15" ht="20" customHeight="1" s="7" customFormat="1">
      <c r="B15" s="8">
        <v>9</v>
      </c>
      <c r="C15" s="9" t="s">
        <v>57</v>
      </c>
      <c r="D15" s="9" t="s">
        <v>19</v>
      </c>
      <c r="E15" s="9" t="s">
        <v>58</v>
      </c>
      <c r="F15" s="9" t="s">
        <v>59</v>
      </c>
      <c r="G15" s="9" t="s">
        <v>60</v>
      </c>
      <c r="H15" s="9" t="s">
        <v>41</v>
      </c>
      <c r="I15" s="9" t="s">
        <v>24</v>
      </c>
      <c r="J15" s="9">
        <v>0</v>
      </c>
      <c r="K15" s="9" t="s">
        <v>25</v>
      </c>
      <c r="L15" s="10">
        <v>45748</v>
      </c>
      <c r="M15" s="10">
        <v>45744</v>
      </c>
      <c r="N15" s="10">
        <v>45757</v>
      </c>
      <c r="O15" s="11">
        <f>HYPERLINK("http://apps8.contraloria.gob.pe/SPIC/srvDownload/ViewPDF?CRES_CODIGO=2025CSI533400010&amp;TIPOARCHIVO=RE","http://apps8.contraloria.gob.pe/SPIC/srvDownload/ViewPDF?CRES_CODIGO=2025CSI533400010&amp;TIPOARCHIVO=RE")</f>
      </c>
      <c r="P15" s="11">
        <f>HYPERLINK("http://apps8.contraloria.gob.pe/SPIC/srvDownload/ViewPDF?CRES_CODIGO=2025CSI533400010&amp;TIPOARCHIVO=ADJUNTO","http://apps8.contraloria.gob.pe/SPIC/srvDownload/ViewPDF?CRES_CODIGO=2025CSI533400010&amp;TIPOARCHIVO=ADJUNTO")</f>
      </c>
    </row>
    <row r="16" ht="20" customHeight="1" s="7" customFormat="1">
      <c r="B16" s="8">
        <v>10</v>
      </c>
      <c r="C16" s="9" t="s">
        <v>57</v>
      </c>
      <c r="D16" s="9" t="s">
        <v>61</v>
      </c>
      <c r="E16" s="9" t="s">
        <v>62</v>
      </c>
      <c r="F16" s="9" t="s">
        <v>63</v>
      </c>
      <c r="G16" s="9" t="s">
        <v>64</v>
      </c>
      <c r="H16" s="9" t="s">
        <v>23</v>
      </c>
      <c r="I16" s="9" t="s">
        <v>24</v>
      </c>
      <c r="J16" s="9">
        <v>0</v>
      </c>
      <c r="K16" s="9" t="s">
        <v>25</v>
      </c>
      <c r="L16" s="10">
        <v>45756</v>
      </c>
      <c r="M16" s="10">
        <v>45763</v>
      </c>
      <c r="N16" s="10">
        <v>45757</v>
      </c>
      <c r="O16" s="11">
        <f>HYPERLINK("http://apps8.contraloria.gob.pe/SPIC/srvDownload/ViewPDF?CRES_CODIGO=2025CSI131300009&amp;TIPOARCHIVO=RE","http://apps8.contraloria.gob.pe/SPIC/srvDownload/ViewPDF?CRES_CODIGO=2025CSI131300009&amp;TIPOARCHIVO=RE")</f>
      </c>
      <c r="P16" s="11">
        <f>HYPERLINK("http://apps8.contraloria.gob.pe/SPIC/srvDownload/ViewPDF?CRES_CODIGO=2025CSI131300009&amp;TIPOARCHIVO=ADJUNTO","http://apps8.contraloria.gob.pe/SPIC/srvDownload/ViewPDF?CRES_CODIGO=2025CSI131300009&amp;TIPOARCHIVO=ADJUNTO")</f>
      </c>
    </row>
    <row r="17" ht="20" customHeight="1" s="7" customFormat="1">
      <c r="B17" s="8">
        <v>11</v>
      </c>
      <c r="C17" s="9" t="s">
        <v>65</v>
      </c>
      <c r="D17" s="9" t="s">
        <v>19</v>
      </c>
      <c r="E17" s="9" t="s">
        <v>66</v>
      </c>
      <c r="F17" s="9" t="s">
        <v>67</v>
      </c>
      <c r="G17" s="9" t="s">
        <v>68</v>
      </c>
      <c r="H17" s="9" t="s">
        <v>41</v>
      </c>
      <c r="I17" s="9" t="s">
        <v>24</v>
      </c>
      <c r="J17" s="9">
        <v>0</v>
      </c>
      <c r="K17" s="9" t="s">
        <v>25</v>
      </c>
      <c r="L17" s="10">
        <v>45751</v>
      </c>
      <c r="M17" s="10">
        <v>45758</v>
      </c>
      <c r="N17" s="10">
        <v>45757</v>
      </c>
      <c r="O17" s="11">
        <f>HYPERLINK("http://apps8.contraloria.gob.pe/SPIC/srvDownload/ViewPDF?CRES_CODIGO=2025CSI535300014&amp;TIPOARCHIVO=RE","http://apps8.contraloria.gob.pe/SPIC/srvDownload/ViewPDF?CRES_CODIGO=2025CSI535300014&amp;TIPOARCHIVO=RE")</f>
      </c>
      <c r="P17" s="11">
        <f>HYPERLINK("http://apps8.contraloria.gob.pe/SPIC/srvDownload/ViewPDF?CRES_CODIGO=2025CSI535300014&amp;TIPOARCHIVO=ADJUNTO","http://apps8.contraloria.gob.pe/SPIC/srvDownload/ViewPDF?CRES_CODIGO=2025CSI535300014&amp;TIPOARCHIVO=ADJUNTO")</f>
      </c>
    </row>
    <row r="18" ht="20" customHeight="1" s="7" customFormat="1">
      <c r="B18" s="8">
        <v>12</v>
      </c>
      <c r="C18" s="9" t="s">
        <v>69</v>
      </c>
      <c r="D18" s="9" t="s">
        <v>61</v>
      </c>
      <c r="E18" s="9" t="s">
        <v>70</v>
      </c>
      <c r="F18" s="9" t="s">
        <v>71</v>
      </c>
      <c r="G18" s="9" t="s">
        <v>72</v>
      </c>
      <c r="H18" s="9" t="s">
        <v>23</v>
      </c>
      <c r="I18" s="9" t="s">
        <v>24</v>
      </c>
      <c r="J18" s="9">
        <v>0</v>
      </c>
      <c r="K18" s="9" t="s">
        <v>25</v>
      </c>
      <c r="L18" s="10">
        <v>45755</v>
      </c>
      <c r="M18" s="10">
        <v>45763</v>
      </c>
      <c r="N18" s="10">
        <v>45757</v>
      </c>
      <c r="O18" s="11">
        <f>HYPERLINK("http://apps8.contraloria.gob.pe/SPIC/srvDownload/ViewPDF?CRES_CODIGO=2025CSI063300014&amp;TIPOARCHIVO=RE","http://apps8.contraloria.gob.pe/SPIC/srvDownload/ViewPDF?CRES_CODIGO=2025CSI063300014&amp;TIPOARCHIVO=RE")</f>
      </c>
      <c r="P18" s="11">
        <f>HYPERLINK("http://apps8.contraloria.gob.pe/SPIC/srvDownload/ViewPDF?CRES_CODIGO=2025CSI063300014&amp;TIPOARCHIVO=ADJUNTO","http://apps8.contraloria.gob.pe/SPIC/srvDownload/ViewPDF?CRES_CODIGO=2025CSI063300014&amp;TIPOARCHIVO=ADJUNTO")</f>
      </c>
    </row>
    <row r="19" ht="20" customHeight="1" s="7" customFormat="1">
      <c r="B19" s="8">
        <v>13</v>
      </c>
      <c r="C19" s="9" t="s">
        <v>52</v>
      </c>
      <c r="D19" s="9" t="s">
        <v>27</v>
      </c>
      <c r="E19" s="9" t="s">
        <v>73</v>
      </c>
      <c r="F19" s="9" t="s">
        <v>74</v>
      </c>
      <c r="G19" s="9" t="s">
        <v>75</v>
      </c>
      <c r="H19" s="9" t="s">
        <v>23</v>
      </c>
      <c r="I19" s="9" t="s">
        <v>24</v>
      </c>
      <c r="J19" s="9">
        <v>0</v>
      </c>
      <c r="K19" s="9" t="s">
        <v>25</v>
      </c>
      <c r="L19" s="10">
        <v>45744</v>
      </c>
      <c r="M19" s="10">
        <v>45747</v>
      </c>
      <c r="N19" s="10">
        <v>45757</v>
      </c>
      <c r="O19" s="11">
        <f>HYPERLINK("http://apps8.contraloria.gob.pe/SPIC/srvDownload/ViewPDF?CRES_CODIGO=2025CPO021600007&amp;TIPOARCHIVO=RE","http://apps8.contraloria.gob.pe/SPIC/srvDownload/ViewPDF?CRES_CODIGO=2025CPO021600007&amp;TIPOARCHIVO=RE")</f>
      </c>
      <c r="P19" s="11">
        <f>HYPERLINK("http://apps8.contraloria.gob.pe/SPIC/srvDownload/ViewPDF?CRES_CODIGO=2025CPO021600007&amp;TIPOARCHIVO=ADJUNTO","http://apps8.contraloria.gob.pe/SPIC/srvDownload/ViewPDF?CRES_CODIGO=2025CPO021600007&amp;TIPOARCHIVO=ADJUNTO")</f>
      </c>
    </row>
    <row r="20" ht="20" customHeight="1" s="7" customFormat="1">
      <c r="B20" s="8">
        <v>14</v>
      </c>
      <c r="C20" s="9" t="s">
        <v>31</v>
      </c>
      <c r="D20" s="9" t="s">
        <v>19</v>
      </c>
      <c r="E20" s="9" t="s">
        <v>76</v>
      </c>
      <c r="F20" s="9" t="s">
        <v>77</v>
      </c>
      <c r="G20" s="9" t="s">
        <v>78</v>
      </c>
      <c r="H20" s="9" t="s">
        <v>41</v>
      </c>
      <c r="I20" s="9" t="s">
        <v>24</v>
      </c>
      <c r="J20" s="9">
        <v>0</v>
      </c>
      <c r="K20" s="9" t="s">
        <v>25</v>
      </c>
      <c r="L20" s="10">
        <v>45744</v>
      </c>
      <c r="M20" s="10">
        <v>45756</v>
      </c>
      <c r="N20" s="10">
        <v>45757</v>
      </c>
      <c r="O20" s="11">
        <f>HYPERLINK("http://apps8.contraloria.gob.pe/SPIC/srvDownload/ViewPDF?CRES_CODIGO=2025CSIL33400057&amp;TIPOARCHIVO=RE","http://apps8.contraloria.gob.pe/SPIC/srvDownload/ViewPDF?CRES_CODIGO=2025CSIL33400057&amp;TIPOARCHIVO=RE")</f>
      </c>
      <c r="P20" s="11">
        <f>HYPERLINK("http://apps8.contraloria.gob.pe/SPIC/srvDownload/ViewPDF?CRES_CODIGO=2025CSIL33400057&amp;TIPOARCHIVO=ADJUNTO","http://apps8.contraloria.gob.pe/SPIC/srvDownload/ViewPDF?CRES_CODIGO=2025CSIL33400057&amp;TIPOARCHIVO=ADJUNTO")</f>
      </c>
    </row>
    <row r="21" ht="20" customHeight="1" s="7" customFormat="1">
      <c r="B21" s="8">
        <v>15</v>
      </c>
      <c r="C21" s="9" t="s">
        <v>79</v>
      </c>
      <c r="D21" s="9" t="s">
        <v>19</v>
      </c>
      <c r="E21" s="9" t="s">
        <v>80</v>
      </c>
      <c r="F21" s="9" t="s">
        <v>81</v>
      </c>
      <c r="G21" s="9" t="s">
        <v>82</v>
      </c>
      <c r="H21" s="9" t="s">
        <v>41</v>
      </c>
      <c r="I21" s="9" t="s">
        <v>24</v>
      </c>
      <c r="J21" s="9">
        <v>0</v>
      </c>
      <c r="K21" s="9" t="s">
        <v>25</v>
      </c>
      <c r="L21" s="10">
        <v>45756</v>
      </c>
      <c r="M21" s="10">
        <v>45754</v>
      </c>
      <c r="N21" s="10">
        <v>45757</v>
      </c>
      <c r="O21" s="11">
        <f>HYPERLINK("http://apps8.contraloria.gob.pe/SPIC/srvDownload/ViewPDF?CRES_CODIGO=2025CSI006800006&amp;TIPOARCHIVO=RE","http://apps8.contraloria.gob.pe/SPIC/srvDownload/ViewPDF?CRES_CODIGO=2025CSI006800006&amp;TIPOARCHIVO=RE")</f>
      </c>
      <c r="P21" s="11">
        <f>HYPERLINK("http://apps8.contraloria.gob.pe/SPIC/srvDownload/ViewPDF?CRES_CODIGO=2025CSI006800006&amp;TIPOARCHIVO=ADJUNTO","http://apps8.contraloria.gob.pe/SPIC/srvDownload/ViewPDF?CRES_CODIGO=2025CSI006800006&amp;TIPOARCHIVO=ADJUNTO")</f>
      </c>
    </row>
    <row r="22" ht="20" customHeight="1" s="7" customFormat="1">
      <c r="B22" s="8">
        <v>16</v>
      </c>
      <c r="C22" s="9" t="s">
        <v>31</v>
      </c>
      <c r="D22" s="9" t="s">
        <v>42</v>
      </c>
      <c r="E22" s="9" t="s">
        <v>83</v>
      </c>
      <c r="F22" s="9" t="s">
        <v>84</v>
      </c>
      <c r="G22" s="9" t="s">
        <v>85</v>
      </c>
      <c r="H22" s="9" t="s">
        <v>23</v>
      </c>
      <c r="I22" s="9" t="s">
        <v>24</v>
      </c>
      <c r="J22" s="9">
        <v>0</v>
      </c>
      <c r="K22" s="9" t="s">
        <v>25</v>
      </c>
      <c r="L22" s="10">
        <v>45736</v>
      </c>
      <c r="M22" s="10">
        <v>45743</v>
      </c>
      <c r="N22" s="10">
        <v>45757</v>
      </c>
      <c r="O22" s="11">
        <f>HYPERLINK("http://apps8.contraloria.gob.pe/SPIC/srvDownload/ViewPDF?CRES_CODIGO=2025CSI000200010&amp;TIPOARCHIVO=RE","http://apps8.contraloria.gob.pe/SPIC/srvDownload/ViewPDF?CRES_CODIGO=2025CSI000200010&amp;TIPOARCHIVO=RE")</f>
      </c>
      <c r="P22" s="11">
        <f>HYPERLINK("http://apps8.contraloria.gob.pe/SPIC/srvDownload/ViewPDF?CRES_CODIGO=2025CSI000200010&amp;TIPOARCHIVO=ADJUNTO","http://apps8.contraloria.gob.pe/SPIC/srvDownload/ViewPDF?CRES_CODIGO=2025CSI000200010&amp;TIPOARCHIVO=ADJUNTO")</f>
      </c>
    </row>
    <row r="23" ht="20" customHeight="1" s="7" customFormat="1">
      <c r="B23" s="8">
        <v>17</v>
      </c>
      <c r="C23" s="9" t="s">
        <v>57</v>
      </c>
      <c r="D23" s="9" t="s">
        <v>27</v>
      </c>
      <c r="E23" s="9" t="s">
        <v>86</v>
      </c>
      <c r="F23" s="9" t="s">
        <v>87</v>
      </c>
      <c r="G23" s="9" t="s">
        <v>88</v>
      </c>
      <c r="H23" s="9" t="s">
        <v>23</v>
      </c>
      <c r="I23" s="9" t="s">
        <v>24</v>
      </c>
      <c r="J23" s="9">
        <v>0</v>
      </c>
      <c r="K23" s="9" t="s">
        <v>25</v>
      </c>
      <c r="L23" s="10">
        <v>45750</v>
      </c>
      <c r="M23" s="10">
        <v>45751</v>
      </c>
      <c r="N23" s="10">
        <v>45757</v>
      </c>
      <c r="O23" s="11">
        <f>HYPERLINK("http://apps8.contraloria.gob.pe/SPIC/srvDownload/ViewPDF?CRES_CODIGO=2025CPO066300011&amp;TIPOARCHIVO=RE","http://apps8.contraloria.gob.pe/SPIC/srvDownload/ViewPDF?CRES_CODIGO=2025CPO066300011&amp;TIPOARCHIVO=RE")</f>
      </c>
      <c r="P23" s="11">
        <f>HYPERLINK("http://apps8.contraloria.gob.pe/SPIC/srvDownload/ViewPDF?CRES_CODIGO=2025CPO066300011&amp;TIPOARCHIVO=ADJUNTO","http://apps8.contraloria.gob.pe/SPIC/srvDownload/ViewPDF?CRES_CODIGO=2025CPO066300011&amp;TIPOARCHIVO=ADJUNTO")</f>
      </c>
    </row>
    <row r="24" ht="20" customHeight="1" s="7" customFormat="1">
      <c r="B24" s="8">
        <v>18</v>
      </c>
      <c r="C24" s="9" t="s">
        <v>45</v>
      </c>
      <c r="D24" s="9" t="s">
        <v>27</v>
      </c>
      <c r="E24" s="9" t="s">
        <v>89</v>
      </c>
      <c r="F24" s="9" t="s">
        <v>90</v>
      </c>
      <c r="G24" s="9" t="s">
        <v>91</v>
      </c>
      <c r="H24" s="9" t="s">
        <v>23</v>
      </c>
      <c r="I24" s="9" t="s">
        <v>24</v>
      </c>
      <c r="J24" s="9">
        <v>0</v>
      </c>
      <c r="K24" s="9" t="s">
        <v>25</v>
      </c>
      <c r="L24" s="10">
        <v>45741</v>
      </c>
      <c r="M24" s="10">
        <v>45747</v>
      </c>
      <c r="N24" s="10">
        <v>45757</v>
      </c>
      <c r="O24" s="11">
        <f>HYPERLINK("http://apps8.contraloria.gob.pe/SPIC/srvDownload/ViewPDF?CRES_CODIGO=2025CPOL46700020&amp;TIPOARCHIVO=RE","http://apps8.contraloria.gob.pe/SPIC/srvDownload/ViewPDF?CRES_CODIGO=2025CPOL46700020&amp;TIPOARCHIVO=RE")</f>
      </c>
      <c r="P24" s="11">
        <f>HYPERLINK("http://apps8.contraloria.gob.pe/SPIC/srvDownload/ViewPDF?CRES_CODIGO=2025CPOL46700020&amp;TIPOARCHIVO=ADJUNTO","http://apps8.contraloria.gob.pe/SPIC/srvDownload/ViewPDF?CRES_CODIGO=2025CPOL46700020&amp;TIPOARCHIVO=ADJUNTO")</f>
      </c>
    </row>
    <row r="25" ht="20" customHeight="1" s="7" customFormat="1">
      <c r="B25" s="8">
        <v>19</v>
      </c>
      <c r="C25" s="9" t="s">
        <v>31</v>
      </c>
      <c r="D25" s="9" t="s">
        <v>61</v>
      </c>
      <c r="E25" s="9" t="s">
        <v>92</v>
      </c>
      <c r="F25" s="9" t="s">
        <v>93</v>
      </c>
      <c r="G25" s="9" t="s">
        <v>94</v>
      </c>
      <c r="H25" s="9" t="s">
        <v>23</v>
      </c>
      <c r="I25" s="9" t="s">
        <v>24</v>
      </c>
      <c r="J25" s="9">
        <v>0</v>
      </c>
      <c r="K25" s="9" t="s">
        <v>25</v>
      </c>
      <c r="L25" s="10">
        <v>45755</v>
      </c>
      <c r="M25" s="10">
        <v>45762</v>
      </c>
      <c r="N25" s="10">
        <v>45757</v>
      </c>
      <c r="O25" s="11">
        <f>HYPERLINK("http://apps8.contraloria.gob.pe/SPIC/srvDownload/ViewPDF?CRES_CODIGO=2025CSI019100029&amp;TIPOARCHIVO=RE","http://apps8.contraloria.gob.pe/SPIC/srvDownload/ViewPDF?CRES_CODIGO=2025CSI019100029&amp;TIPOARCHIVO=RE")</f>
      </c>
      <c r="P25" s="11">
        <f>HYPERLINK("http://apps8.contraloria.gob.pe/SPIC/srvDownload/ViewPDF?CRES_CODIGO=2025CSI019100029&amp;TIPOARCHIVO=ADJUNTO","http://apps8.contraloria.gob.pe/SPIC/srvDownload/ViewPDF?CRES_CODIGO=2025CSI019100029&amp;TIPOARCHIVO=ADJUNTO")</f>
      </c>
    </row>
    <row r="26" ht="20" customHeight="1" s="7" customFormat="1">
      <c r="B26" s="8">
        <v>20</v>
      </c>
      <c r="C26" s="9" t="s">
        <v>79</v>
      </c>
      <c r="D26" s="9" t="s">
        <v>19</v>
      </c>
      <c r="E26" s="9" t="s">
        <v>95</v>
      </c>
      <c r="F26" s="9" t="s">
        <v>96</v>
      </c>
      <c r="G26" s="9" t="s">
        <v>97</v>
      </c>
      <c r="H26" s="9" t="s">
        <v>23</v>
      </c>
      <c r="I26" s="9" t="s">
        <v>24</v>
      </c>
      <c r="J26" s="9">
        <v>0</v>
      </c>
      <c r="K26" s="9" t="s">
        <v>25</v>
      </c>
      <c r="L26" s="10">
        <v>45751</v>
      </c>
      <c r="M26" s="10">
        <v>45758</v>
      </c>
      <c r="N26" s="10">
        <v>45757</v>
      </c>
      <c r="O26" s="11">
        <f>HYPERLINK("http://apps8.contraloria.gob.pe/SPIC/srvDownload/ViewPDF?CRES_CODIGO=2025CSI025700005&amp;TIPOARCHIVO=RE","http://apps8.contraloria.gob.pe/SPIC/srvDownload/ViewPDF?CRES_CODIGO=2025CSI025700005&amp;TIPOARCHIVO=RE")</f>
      </c>
      <c r="P26" s="11">
        <f>HYPERLINK("http://apps8.contraloria.gob.pe/SPIC/srvDownload/ViewPDF?CRES_CODIGO=2025CSI025700005&amp;TIPOARCHIVO=ADJUNTO","http://apps8.contraloria.gob.pe/SPIC/srvDownload/ViewPDF?CRES_CODIGO=2025CSI025700005&amp;TIPOARCHIVO=ADJUNTO")</f>
      </c>
    </row>
    <row r="27" ht="20" customHeight="1" s="7" customFormat="1">
      <c r="B27" s="8">
        <v>21</v>
      </c>
      <c r="C27" s="9" t="s">
        <v>31</v>
      </c>
      <c r="D27" s="9" t="s">
        <v>61</v>
      </c>
      <c r="E27" s="9" t="s">
        <v>98</v>
      </c>
      <c r="F27" s="9" t="s">
        <v>99</v>
      </c>
      <c r="G27" s="9" t="s">
        <v>100</v>
      </c>
      <c r="H27" s="9" t="s">
        <v>23</v>
      </c>
      <c r="I27" s="9" t="s">
        <v>24</v>
      </c>
      <c r="J27" s="9">
        <v>0</v>
      </c>
      <c r="K27" s="9" t="s">
        <v>25</v>
      </c>
      <c r="L27" s="10">
        <v>45756</v>
      </c>
      <c r="M27" s="10">
        <v>45756</v>
      </c>
      <c r="N27" s="10">
        <v>45757</v>
      </c>
      <c r="O27" s="11">
        <f>HYPERLINK("http://apps8.contraloria.gob.pe/SPIC/srvDownload/ViewPDF?CRES_CODIGO=2025CSI376300014&amp;TIPOARCHIVO=RE","http://apps8.contraloria.gob.pe/SPIC/srvDownload/ViewPDF?CRES_CODIGO=2025CSI376300014&amp;TIPOARCHIVO=RE")</f>
      </c>
      <c r="P27" s="11">
        <f>HYPERLINK("http://apps8.contraloria.gob.pe/SPIC/srvDownload/ViewPDF?CRES_CODIGO=2025CSI376300014&amp;TIPOARCHIVO=ADJUNTO","http://apps8.contraloria.gob.pe/SPIC/srvDownload/ViewPDF?CRES_CODIGO=2025CSI376300014&amp;TIPOARCHIVO=ADJUNTO")</f>
      </c>
    </row>
    <row r="28" ht="20" customHeight="1" s="7" customFormat="1">
      <c r="B28" s="8">
        <v>22</v>
      </c>
      <c r="C28" s="9" t="s">
        <v>37</v>
      </c>
      <c r="D28" s="9" t="s">
        <v>61</v>
      </c>
      <c r="E28" s="9" t="s">
        <v>101</v>
      </c>
      <c r="F28" s="9" t="s">
        <v>102</v>
      </c>
      <c r="G28" s="9" t="s">
        <v>103</v>
      </c>
      <c r="H28" s="9" t="s">
        <v>23</v>
      </c>
      <c r="I28" s="9" t="s">
        <v>24</v>
      </c>
      <c r="J28" s="9">
        <v>0</v>
      </c>
      <c r="K28" s="9" t="s">
        <v>25</v>
      </c>
      <c r="L28" s="10">
        <v>45750</v>
      </c>
      <c r="M28" s="10">
        <v>45758</v>
      </c>
      <c r="N28" s="10">
        <v>45757</v>
      </c>
      <c r="O28" s="11">
        <f>HYPERLINK("http://apps8.contraloria.gob.pe/SPIC/srvDownload/ViewPDF?CRES_CODIGO=2025CSI168600007&amp;TIPOARCHIVO=RE","http://apps8.contraloria.gob.pe/SPIC/srvDownload/ViewPDF?CRES_CODIGO=2025CSI168600007&amp;TIPOARCHIVO=RE")</f>
      </c>
      <c r="P28" s="11">
        <f>HYPERLINK("http://apps8.contraloria.gob.pe/SPIC/srvDownload/ViewPDF?CRES_CODIGO=2025CSI168600007&amp;TIPOARCHIVO=ADJUNTO","http://apps8.contraloria.gob.pe/SPIC/srvDownload/ViewPDF?CRES_CODIGO=2025CSI168600007&amp;TIPOARCHIVO=ADJUNTO")</f>
      </c>
    </row>
    <row r="29" ht="20" customHeight="1" s="7" customFormat="1">
      <c r="B29" s="8">
        <v>23</v>
      </c>
      <c r="C29" s="9" t="s">
        <v>104</v>
      </c>
      <c r="D29" s="9" t="s">
        <v>27</v>
      </c>
      <c r="E29" s="9" t="s">
        <v>105</v>
      </c>
      <c r="F29" s="9" t="s">
        <v>106</v>
      </c>
      <c r="G29" s="9" t="s">
        <v>107</v>
      </c>
      <c r="H29" s="9" t="s">
        <v>23</v>
      </c>
      <c r="I29" s="9" t="s">
        <v>24</v>
      </c>
      <c r="J29" s="9">
        <v>0</v>
      </c>
      <c r="K29" s="9" t="s">
        <v>25</v>
      </c>
      <c r="L29" s="10">
        <v>45744</v>
      </c>
      <c r="M29" s="10">
        <v>45744</v>
      </c>
      <c r="N29" s="10">
        <v>45757</v>
      </c>
      <c r="O29" s="11">
        <f>HYPERLINK("http://apps8.contraloria.gob.pe/SPIC/srvDownload/ViewPDF?CRES_CODIGO=2025CPO039500030&amp;TIPOARCHIVO=RE","http://apps8.contraloria.gob.pe/SPIC/srvDownload/ViewPDF?CRES_CODIGO=2025CPO039500030&amp;TIPOARCHIVO=RE")</f>
      </c>
      <c r="P29" s="11">
        <f>HYPERLINK("http://apps8.contraloria.gob.pe/SPIC/srvDownload/ViewPDF?CRES_CODIGO=2025CPO039500030&amp;TIPOARCHIVO=ADJUNTO","http://apps8.contraloria.gob.pe/SPIC/srvDownload/ViewPDF?CRES_CODIGO=2025CPO039500030&amp;TIPOARCHIVO=ADJUNTO")</f>
      </c>
    </row>
    <row r="30" ht="20" customHeight="1" s="7" customFormat="1">
      <c r="B30" s="8">
        <v>24</v>
      </c>
      <c r="C30" s="9" t="s">
        <v>65</v>
      </c>
      <c r="D30" s="9" t="s">
        <v>61</v>
      </c>
      <c r="E30" s="9" t="s">
        <v>108</v>
      </c>
      <c r="F30" s="9" t="s">
        <v>109</v>
      </c>
      <c r="G30" s="9" t="s">
        <v>110</v>
      </c>
      <c r="H30" s="9" t="s">
        <v>111</v>
      </c>
      <c r="I30" s="9" t="s">
        <v>24</v>
      </c>
      <c r="J30" s="9">
        <v>0</v>
      </c>
      <c r="K30" s="9" t="s">
        <v>25</v>
      </c>
      <c r="L30" s="10">
        <v>45755</v>
      </c>
      <c r="M30" s="10">
        <v>45762</v>
      </c>
      <c r="N30" s="10">
        <v>45757</v>
      </c>
      <c r="O30" s="11">
        <f>HYPERLINK("http://apps8.contraloria.gob.pe/SPIC/srvDownload/ViewPDF?CRES_CODIGO=2025CSI047400018&amp;TIPOARCHIVO=RE","http://apps8.contraloria.gob.pe/SPIC/srvDownload/ViewPDF?CRES_CODIGO=2025CSI047400018&amp;TIPOARCHIVO=RE")</f>
      </c>
      <c r="P30" s="11">
        <f>HYPERLINK("http://apps8.contraloria.gob.pe/SPIC/srvDownload/ViewPDF?CRES_CODIGO=2025CSI047400018&amp;TIPOARCHIVO=ADJUNTO","http://apps8.contraloria.gob.pe/SPIC/srvDownload/ViewPDF?CRES_CODIGO=2025CSI047400018&amp;TIPOARCHIVO=ADJUNTO")</f>
      </c>
    </row>
    <row r="31" ht="20" customHeight="1" s="7" customFormat="1">
      <c r="B31" s="8">
        <v>25</v>
      </c>
      <c r="C31" s="9" t="s">
        <v>31</v>
      </c>
      <c r="D31" s="9" t="s">
        <v>61</v>
      </c>
      <c r="E31" s="9" t="s">
        <v>112</v>
      </c>
      <c r="F31" s="9" t="s">
        <v>113</v>
      </c>
      <c r="G31" s="9" t="s">
        <v>114</v>
      </c>
      <c r="H31" s="9" t="s">
        <v>23</v>
      </c>
      <c r="I31" s="9" t="s">
        <v>24</v>
      </c>
      <c r="J31" s="9">
        <v>0</v>
      </c>
      <c r="K31" s="9" t="s">
        <v>25</v>
      </c>
      <c r="L31" s="10">
        <v>45755</v>
      </c>
      <c r="M31" s="10">
        <v>45763</v>
      </c>
      <c r="N31" s="10">
        <v>45757</v>
      </c>
      <c r="O31" s="11">
        <f>HYPERLINK("http://apps8.contraloria.gob.pe/SPIC/srvDownload/ViewPDF?CRES_CODIGO=2025CSI635100003&amp;TIPOARCHIVO=RE","http://apps8.contraloria.gob.pe/SPIC/srvDownload/ViewPDF?CRES_CODIGO=2025CSI635100003&amp;TIPOARCHIVO=RE")</f>
      </c>
      <c r="P31" s="11">
        <f>HYPERLINK("http://apps8.contraloria.gob.pe/SPIC/srvDownload/ViewPDF?CRES_CODIGO=2025CSI635100003&amp;TIPOARCHIVO=ADJUNTO","http://apps8.contraloria.gob.pe/SPIC/srvDownload/ViewPDF?CRES_CODIGO=2025CSI635100003&amp;TIPOARCHIVO=ADJUNTO")</f>
      </c>
    </row>
    <row r="32" ht="20" customHeight="1" s="7" customFormat="1">
      <c r="B32" s="8">
        <v>26</v>
      </c>
      <c r="C32" s="9" t="s">
        <v>69</v>
      </c>
      <c r="D32" s="9" t="s">
        <v>61</v>
      </c>
      <c r="E32" s="9" t="s">
        <v>115</v>
      </c>
      <c r="F32" s="9" t="s">
        <v>116</v>
      </c>
      <c r="G32" s="9" t="s">
        <v>117</v>
      </c>
      <c r="H32" s="9" t="s">
        <v>23</v>
      </c>
      <c r="I32" s="9" t="s">
        <v>24</v>
      </c>
      <c r="J32" s="9">
        <v>0</v>
      </c>
      <c r="K32" s="9" t="s">
        <v>25</v>
      </c>
      <c r="L32" s="10">
        <v>45755</v>
      </c>
      <c r="M32" s="10">
        <v>45763</v>
      </c>
      <c r="N32" s="10">
        <v>45757</v>
      </c>
      <c r="O32" s="11">
        <f>HYPERLINK("http://apps8.contraloria.gob.pe/SPIC/srvDownload/ViewPDF?CRES_CODIGO=2025CSI063300010&amp;TIPOARCHIVO=RE","http://apps8.contraloria.gob.pe/SPIC/srvDownload/ViewPDF?CRES_CODIGO=2025CSI063300010&amp;TIPOARCHIVO=RE")</f>
      </c>
      <c r="P32" s="11">
        <f>HYPERLINK("http://apps8.contraloria.gob.pe/SPIC/srvDownload/ViewPDF?CRES_CODIGO=2025CSI063300010&amp;TIPOARCHIVO=ADJUNTO","http://apps8.contraloria.gob.pe/SPIC/srvDownload/ViewPDF?CRES_CODIGO=2025CSI063300010&amp;TIPOARCHIVO=ADJUNTO")</f>
      </c>
    </row>
    <row r="33" ht="20" customHeight="1" s="7" customFormat="1">
      <c r="B33" s="8">
        <v>27</v>
      </c>
      <c r="C33" s="9" t="s">
        <v>31</v>
      </c>
      <c r="D33" s="9" t="s">
        <v>27</v>
      </c>
      <c r="E33" s="9" t="s">
        <v>118</v>
      </c>
      <c r="F33" s="9" t="s">
        <v>119</v>
      </c>
      <c r="G33" s="9" t="s">
        <v>120</v>
      </c>
      <c r="H33" s="9" t="s">
        <v>23</v>
      </c>
      <c r="I33" s="9" t="s">
        <v>24</v>
      </c>
      <c r="J33" s="9">
        <v>0</v>
      </c>
      <c r="K33" s="9" t="s">
        <v>25</v>
      </c>
      <c r="L33" s="10">
        <v>45743</v>
      </c>
      <c r="M33" s="10">
        <v>45744</v>
      </c>
      <c r="N33" s="10">
        <v>45757</v>
      </c>
      <c r="O33" s="11">
        <f>HYPERLINK("http://apps8.contraloria.gob.pe/SPIC/srvDownload/ViewPDF?CRES_CODIGO=2025CPO216800005&amp;TIPOARCHIVO=RE","http://apps8.contraloria.gob.pe/SPIC/srvDownload/ViewPDF?CRES_CODIGO=2025CPO216800005&amp;TIPOARCHIVO=RE")</f>
      </c>
      <c r="P33" s="11">
        <f>HYPERLINK("http://apps8.contraloria.gob.pe/SPIC/srvDownload/ViewPDF?CRES_CODIGO=2025CPO216800005&amp;TIPOARCHIVO=ADJUNTO","http://apps8.contraloria.gob.pe/SPIC/srvDownload/ViewPDF?CRES_CODIGO=2025CPO216800005&amp;TIPOARCHIVO=ADJUNTO")</f>
      </c>
    </row>
    <row r="34" ht="20" customHeight="1" s="7" customFormat="1">
      <c r="B34" s="8">
        <v>28</v>
      </c>
      <c r="C34" s="9" t="s">
        <v>121</v>
      </c>
      <c r="D34" s="9" t="s">
        <v>61</v>
      </c>
      <c r="E34" s="9" t="s">
        <v>122</v>
      </c>
      <c r="F34" s="9" t="s">
        <v>123</v>
      </c>
      <c r="G34" s="9" t="s">
        <v>124</v>
      </c>
      <c r="H34" s="9" t="s">
        <v>23</v>
      </c>
      <c r="I34" s="9" t="s">
        <v>24</v>
      </c>
      <c r="J34" s="9">
        <v>0</v>
      </c>
      <c r="K34" s="9" t="s">
        <v>25</v>
      </c>
      <c r="L34" s="10">
        <v>45754</v>
      </c>
      <c r="M34" s="10">
        <v>45761</v>
      </c>
      <c r="N34" s="10">
        <v>45757</v>
      </c>
      <c r="O34" s="11">
        <f>HYPERLINK("http://apps8.contraloria.gob.pe/SPIC/srvDownload/ViewPDF?CRES_CODIGO=2025CSI021300008&amp;TIPOARCHIVO=RE","http://apps8.contraloria.gob.pe/SPIC/srvDownload/ViewPDF?CRES_CODIGO=2025CSI021300008&amp;TIPOARCHIVO=RE")</f>
      </c>
      <c r="P34" s="11">
        <f>HYPERLINK("http://apps8.contraloria.gob.pe/SPIC/srvDownload/ViewPDF?CRES_CODIGO=2025CSI021300008&amp;TIPOARCHIVO=ADJUNTO","http://apps8.contraloria.gob.pe/SPIC/srvDownload/ViewPDF?CRES_CODIGO=2025CSI021300008&amp;TIPOARCHIVO=ADJUNTO")</f>
      </c>
    </row>
    <row r="35" ht="20" customHeight="1" s="7" customFormat="1">
      <c r="B35" s="8">
        <v>29</v>
      </c>
      <c r="C35" s="9" t="s">
        <v>121</v>
      </c>
      <c r="D35" s="9" t="s">
        <v>42</v>
      </c>
      <c r="E35" s="9" t="s">
        <v>125</v>
      </c>
      <c r="F35" s="9" t="s">
        <v>126</v>
      </c>
      <c r="G35" s="9" t="s">
        <v>127</v>
      </c>
      <c r="H35" s="9" t="s">
        <v>23</v>
      </c>
      <c r="I35" s="9" t="s">
        <v>24</v>
      </c>
      <c r="J35" s="9">
        <v>0</v>
      </c>
      <c r="K35" s="9" t="s">
        <v>25</v>
      </c>
      <c r="L35" s="10">
        <v>45754</v>
      </c>
      <c r="M35" s="10">
        <v>45761</v>
      </c>
      <c r="N35" s="10">
        <v>45757</v>
      </c>
      <c r="O35" s="11">
        <f>HYPERLINK("http://apps8.contraloria.gob.pe/SPIC/srvDownload/ViewPDF?CRES_CODIGO=2025CSI034300016&amp;TIPOARCHIVO=RE","http://apps8.contraloria.gob.pe/SPIC/srvDownload/ViewPDF?CRES_CODIGO=2025CSI034300016&amp;TIPOARCHIVO=RE")</f>
      </c>
      <c r="P35" s="11">
        <f>HYPERLINK("http://apps8.contraloria.gob.pe/SPIC/srvDownload/ViewPDF?CRES_CODIGO=2025CSI034300016&amp;TIPOARCHIVO=ADJUNTO","http://apps8.contraloria.gob.pe/SPIC/srvDownload/ViewPDF?CRES_CODIGO=2025CSI034300016&amp;TIPOARCHIVO=ADJUNTO")</f>
      </c>
    </row>
    <row r="36" ht="20" customHeight="1" s="7" customFormat="1">
      <c r="B36" s="8">
        <v>30</v>
      </c>
      <c r="C36" s="9" t="s">
        <v>128</v>
      </c>
      <c r="D36" s="9" t="s">
        <v>129</v>
      </c>
      <c r="E36" s="9" t="s">
        <v>130</v>
      </c>
      <c r="F36" s="9" t="s">
        <v>131</v>
      </c>
      <c r="G36" s="9" t="s">
        <v>132</v>
      </c>
      <c r="H36" s="9" t="s">
        <v>23</v>
      </c>
      <c r="I36" s="9" t="s">
        <v>24</v>
      </c>
      <c r="J36" s="9">
        <v>0</v>
      </c>
      <c r="K36" s="9" t="s">
        <v>25</v>
      </c>
      <c r="L36" s="10">
        <v>42879</v>
      </c>
      <c r="M36" s="10">
        <v>42878</v>
      </c>
      <c r="N36" s="10">
        <v>45757</v>
      </c>
      <c r="O36" s="11">
        <f>HYPERLINK("http://apps8.contraloria.gob.pe/SPIC/srvDownload/ViewPDF?CRES_CODIGO=2025CSI045200004&amp;TIPOARCHIVO=RE","http://apps8.contraloria.gob.pe/SPIC/srvDownload/ViewPDF?CRES_CODIGO=2025CSI045200004&amp;TIPOARCHIVO=RE")</f>
      </c>
      <c r="P36" s="11">
        <f>HYPERLINK("http://apps8.contraloria.gob.pe/SPIC/srvDownload/ViewPDF?CRES_CODIGO=2025CSI045200004&amp;TIPOARCHIVO=ADJUNTO","http://apps8.contraloria.gob.pe/SPIC/srvDownload/ViewPDF?CRES_CODIGO=2025CSI045200004&amp;TIPOARCHIVO=ADJUNTO")</f>
      </c>
    </row>
    <row r="37" ht="20" customHeight="1" s="7" customFormat="1">
      <c r="B37" s="8">
        <v>31</v>
      </c>
      <c r="C37" s="9" t="s">
        <v>31</v>
      </c>
      <c r="D37" s="9" t="s">
        <v>19</v>
      </c>
      <c r="E37" s="9" t="s">
        <v>133</v>
      </c>
      <c r="F37" s="9" t="s">
        <v>77</v>
      </c>
      <c r="G37" s="9" t="s">
        <v>134</v>
      </c>
      <c r="H37" s="9" t="s">
        <v>41</v>
      </c>
      <c r="I37" s="9" t="s">
        <v>24</v>
      </c>
      <c r="J37" s="9">
        <v>0</v>
      </c>
      <c r="K37" s="9" t="s">
        <v>25</v>
      </c>
      <c r="L37" s="10">
        <v>45744</v>
      </c>
      <c r="M37" s="10">
        <v>45756</v>
      </c>
      <c r="N37" s="10">
        <v>45757</v>
      </c>
      <c r="O37" s="11">
        <f>HYPERLINK("http://apps8.contraloria.gob.pe/SPIC/srvDownload/ViewPDF?CRES_CODIGO=2025CSIL33400060&amp;TIPOARCHIVO=RE","http://apps8.contraloria.gob.pe/SPIC/srvDownload/ViewPDF?CRES_CODIGO=2025CSIL33400060&amp;TIPOARCHIVO=RE")</f>
      </c>
      <c r="P37" s="11">
        <f>HYPERLINK("http://apps8.contraloria.gob.pe/SPIC/srvDownload/ViewPDF?CRES_CODIGO=2025CSIL33400060&amp;TIPOARCHIVO=ADJUNTO","http://apps8.contraloria.gob.pe/SPIC/srvDownload/ViewPDF?CRES_CODIGO=2025CSIL33400060&amp;TIPOARCHIVO=ADJUNTO")</f>
      </c>
    </row>
    <row r="38" ht="20" customHeight="1" s="7" customFormat="1">
      <c r="B38" s="8">
        <v>32</v>
      </c>
      <c r="C38" s="9" t="s">
        <v>31</v>
      </c>
      <c r="D38" s="9" t="s">
        <v>19</v>
      </c>
      <c r="E38" s="9" t="s">
        <v>135</v>
      </c>
      <c r="F38" s="9" t="s">
        <v>77</v>
      </c>
      <c r="G38" s="9" t="s">
        <v>134</v>
      </c>
      <c r="H38" s="9" t="s">
        <v>41</v>
      </c>
      <c r="I38" s="9" t="s">
        <v>24</v>
      </c>
      <c r="J38" s="9">
        <v>0</v>
      </c>
      <c r="K38" s="9" t="s">
        <v>25</v>
      </c>
      <c r="L38" s="10">
        <v>45744</v>
      </c>
      <c r="M38" s="10">
        <v>45756</v>
      </c>
      <c r="N38" s="10">
        <v>45757</v>
      </c>
      <c r="O38" s="11">
        <f>HYPERLINK("http://apps8.contraloria.gob.pe/SPIC/srvDownload/ViewPDF?CRES_CODIGO=2025CSIL33400059&amp;TIPOARCHIVO=RE","http://apps8.contraloria.gob.pe/SPIC/srvDownload/ViewPDF?CRES_CODIGO=2025CSIL33400059&amp;TIPOARCHIVO=RE")</f>
      </c>
      <c r="P38" s="11">
        <f>HYPERLINK("http://apps8.contraloria.gob.pe/SPIC/srvDownload/ViewPDF?CRES_CODIGO=2025CSIL33400059&amp;TIPOARCHIVO=ADJUNTO","http://apps8.contraloria.gob.pe/SPIC/srvDownload/ViewPDF?CRES_CODIGO=2025CSIL33400059&amp;TIPOARCHIVO=ADJUNTO")</f>
      </c>
    </row>
    <row r="39" ht="20" customHeight="1" s="7" customFormat="1">
      <c r="B39" s="8">
        <v>33</v>
      </c>
      <c r="C39" s="9" t="s">
        <v>52</v>
      </c>
      <c r="D39" s="9" t="s">
        <v>53</v>
      </c>
      <c r="E39" s="9" t="s">
        <v>136</v>
      </c>
      <c r="F39" s="9" t="s">
        <v>55</v>
      </c>
      <c r="G39" s="9" t="s">
        <v>137</v>
      </c>
      <c r="H39" s="9" t="s">
        <v>23</v>
      </c>
      <c r="I39" s="9" t="s">
        <v>24</v>
      </c>
      <c r="J39" s="9">
        <v>0</v>
      </c>
      <c r="K39" s="9" t="s">
        <v>25</v>
      </c>
      <c r="L39" s="10">
        <v>45321</v>
      </c>
      <c r="M39" s="10">
        <v>45321</v>
      </c>
      <c r="N39" s="10">
        <v>45757</v>
      </c>
      <c r="O39" s="11">
        <f>HYPERLINK("http://apps8.contraloria.gob.pe/SPIC/srvDownload/ViewPDF?CRES_CODIGO=2025CPOL46600019&amp;TIPOARCHIVO=RE","http://apps8.contraloria.gob.pe/SPIC/srvDownload/ViewPDF?CRES_CODIGO=2025CPOL46600019&amp;TIPOARCHIVO=RE")</f>
      </c>
      <c r="P39" s="11">
        <f>HYPERLINK("http://apps8.contraloria.gob.pe/SPIC/srvDownload/ViewPDF?CRES_CODIGO=2025CPOL46600019&amp;TIPOARCHIVO=ADJUNTO","http://apps8.contraloria.gob.pe/SPIC/srvDownload/ViewPDF?CRES_CODIGO=2025CPOL46600019&amp;TIPOARCHIVO=ADJUNTO")</f>
      </c>
    </row>
    <row r="40" ht="20" customHeight="1" s="7" customFormat="1">
      <c r="B40" s="8">
        <v>34</v>
      </c>
      <c r="C40" s="9" t="s">
        <v>52</v>
      </c>
      <c r="D40" s="9" t="s">
        <v>53</v>
      </c>
      <c r="E40" s="9" t="s">
        <v>138</v>
      </c>
      <c r="F40" s="9" t="s">
        <v>55</v>
      </c>
      <c r="G40" s="9" t="s">
        <v>139</v>
      </c>
      <c r="H40" s="9" t="s">
        <v>23</v>
      </c>
      <c r="I40" s="9" t="s">
        <v>24</v>
      </c>
      <c r="J40" s="9">
        <v>0</v>
      </c>
      <c r="K40" s="9" t="s">
        <v>25</v>
      </c>
      <c r="L40" s="10">
        <v>45321</v>
      </c>
      <c r="M40" s="10">
        <v>45321</v>
      </c>
      <c r="N40" s="10">
        <v>45757</v>
      </c>
      <c r="O40" s="11">
        <f>HYPERLINK("http://apps8.contraloria.gob.pe/SPIC/srvDownload/ViewPDF?CRES_CODIGO=2025CPOL46600020&amp;TIPOARCHIVO=RE","http://apps8.contraloria.gob.pe/SPIC/srvDownload/ViewPDF?CRES_CODIGO=2025CPOL46600020&amp;TIPOARCHIVO=RE")</f>
      </c>
      <c r="P40" s="11">
        <f>HYPERLINK("http://apps8.contraloria.gob.pe/SPIC/srvDownload/ViewPDF?CRES_CODIGO=2025CPOL46600020&amp;TIPOARCHIVO=ADJUNTO","http://apps8.contraloria.gob.pe/SPIC/srvDownload/ViewPDF?CRES_CODIGO=2025CPOL46600020&amp;TIPOARCHIVO=ADJUNTO")</f>
      </c>
    </row>
    <row r="41" ht="20" customHeight="1" s="7" customFormat="1">
      <c r="B41" s="8">
        <v>35</v>
      </c>
      <c r="C41" s="9" t="s">
        <v>69</v>
      </c>
      <c r="D41" s="9" t="s">
        <v>61</v>
      </c>
      <c r="E41" s="9" t="s">
        <v>140</v>
      </c>
      <c r="F41" s="9" t="s">
        <v>141</v>
      </c>
      <c r="G41" s="9" t="s">
        <v>142</v>
      </c>
      <c r="H41" s="9" t="s">
        <v>23</v>
      </c>
      <c r="I41" s="9" t="s">
        <v>24</v>
      </c>
      <c r="J41" s="9">
        <v>0</v>
      </c>
      <c r="K41" s="9" t="s">
        <v>25</v>
      </c>
      <c r="L41" s="10">
        <v>45755</v>
      </c>
      <c r="M41" s="10">
        <v>45763</v>
      </c>
      <c r="N41" s="10">
        <v>45757</v>
      </c>
      <c r="O41" s="11">
        <f>HYPERLINK("http://apps8.contraloria.gob.pe/SPIC/srvDownload/ViewPDF?CRES_CODIGO=2025CSI063300012&amp;TIPOARCHIVO=RE","http://apps8.contraloria.gob.pe/SPIC/srvDownload/ViewPDF?CRES_CODIGO=2025CSI063300012&amp;TIPOARCHIVO=RE")</f>
      </c>
      <c r="P41" s="11">
        <f>HYPERLINK("http://apps8.contraloria.gob.pe/SPIC/srvDownload/ViewPDF?CRES_CODIGO=2025CSI063300012&amp;TIPOARCHIVO=ADJUNTO","http://apps8.contraloria.gob.pe/SPIC/srvDownload/ViewPDF?CRES_CODIGO=2025CSI063300012&amp;TIPOARCHIVO=ADJUNTO")</f>
      </c>
    </row>
    <row r="42" ht="20" customHeight="1" s="7" customFormat="1">
      <c r="B42" s="8">
        <v>36</v>
      </c>
      <c r="C42" s="9" t="s">
        <v>143</v>
      </c>
      <c r="D42" s="9" t="s">
        <v>61</v>
      </c>
      <c r="E42" s="9" t="s">
        <v>144</v>
      </c>
      <c r="F42" s="9" t="s">
        <v>145</v>
      </c>
      <c r="G42" s="9" t="s">
        <v>146</v>
      </c>
      <c r="H42" s="9" t="s">
        <v>23</v>
      </c>
      <c r="I42" s="9" t="s">
        <v>24</v>
      </c>
      <c r="J42" s="9">
        <v>0</v>
      </c>
      <c r="K42" s="9" t="s">
        <v>25</v>
      </c>
      <c r="L42" s="10">
        <v>45754</v>
      </c>
      <c r="M42" s="10">
        <v>45762</v>
      </c>
      <c r="N42" s="10">
        <v>45757</v>
      </c>
      <c r="O42" s="11">
        <f>HYPERLINK("http://apps8.contraloria.gob.pe/SPIC/srvDownload/ViewPDF?CRES_CODIGO=2025CSI902600001&amp;TIPOARCHIVO=RE","http://apps8.contraloria.gob.pe/SPIC/srvDownload/ViewPDF?CRES_CODIGO=2025CSI902600001&amp;TIPOARCHIVO=RE")</f>
      </c>
      <c r="P42" s="11">
        <f>HYPERLINK("http://apps8.contraloria.gob.pe/SPIC/srvDownload/ViewPDF?CRES_CODIGO=2025CSI902600001&amp;TIPOARCHIVO=ADJUNTO","http://apps8.contraloria.gob.pe/SPIC/srvDownload/ViewPDF?CRES_CODIGO=2025CSI902600001&amp;TIPOARCHIVO=ADJUNTO")</f>
      </c>
    </row>
    <row r="43" ht="20" customHeight="1" s="7" customFormat="1">
      <c r="B43" s="8">
        <v>37</v>
      </c>
      <c r="C43" s="9" t="s">
        <v>37</v>
      </c>
      <c r="D43" s="9" t="s">
        <v>61</v>
      </c>
      <c r="E43" s="9" t="s">
        <v>147</v>
      </c>
      <c r="F43" s="9" t="s">
        <v>102</v>
      </c>
      <c r="G43" s="9" t="s">
        <v>148</v>
      </c>
      <c r="H43" s="9" t="s">
        <v>23</v>
      </c>
      <c r="I43" s="9" t="s">
        <v>24</v>
      </c>
      <c r="J43" s="9">
        <v>0</v>
      </c>
      <c r="K43" s="9" t="s">
        <v>25</v>
      </c>
      <c r="L43" s="10">
        <v>45728</v>
      </c>
      <c r="M43" s="10">
        <v>45758</v>
      </c>
      <c r="N43" s="10">
        <v>45757</v>
      </c>
      <c r="O43" s="11">
        <f>HYPERLINK("http://apps8.contraloria.gob.pe/SPIC/srvDownload/ViewPDF?CRES_CODIGO=2025CSI168600008&amp;TIPOARCHIVO=RE","http://apps8.contraloria.gob.pe/SPIC/srvDownload/ViewPDF?CRES_CODIGO=2025CSI168600008&amp;TIPOARCHIVO=RE")</f>
      </c>
      <c r="P43" s="11">
        <f>HYPERLINK("http://apps8.contraloria.gob.pe/SPIC/srvDownload/ViewPDF?CRES_CODIGO=2025CSI168600008&amp;TIPOARCHIVO=ADJUNTO","http://apps8.contraloria.gob.pe/SPIC/srvDownload/ViewPDF?CRES_CODIGO=2025CSI168600008&amp;TIPOARCHIVO=ADJUNTO")</f>
      </c>
    </row>
    <row r="44" ht="20" customHeight="1" s="7" customFormat="1">
      <c r="B44" s="8">
        <v>38</v>
      </c>
      <c r="C44" s="9" t="s">
        <v>31</v>
      </c>
      <c r="D44" s="9" t="s">
        <v>61</v>
      </c>
      <c r="E44" s="9" t="s">
        <v>149</v>
      </c>
      <c r="F44" s="9" t="s">
        <v>150</v>
      </c>
      <c r="G44" s="9" t="s">
        <v>151</v>
      </c>
      <c r="H44" s="9" t="s">
        <v>23</v>
      </c>
      <c r="I44" s="9" t="s">
        <v>24</v>
      </c>
      <c r="J44" s="9">
        <v>0</v>
      </c>
      <c r="K44" s="9" t="s">
        <v>25</v>
      </c>
      <c r="L44" s="10">
        <v>45756</v>
      </c>
      <c r="M44" s="10">
        <v>45763</v>
      </c>
      <c r="N44" s="10">
        <v>45757</v>
      </c>
      <c r="O44" s="11">
        <f>HYPERLINK("http://apps8.contraloria.gob.pe/SPIC/srvDownload/ViewPDF?CRES_CODIGO=2025CSI378800011&amp;TIPOARCHIVO=RE","http://apps8.contraloria.gob.pe/SPIC/srvDownload/ViewPDF?CRES_CODIGO=2025CSI378800011&amp;TIPOARCHIVO=RE")</f>
      </c>
      <c r="P44" s="11">
        <f>HYPERLINK("http://apps8.contraloria.gob.pe/SPIC/srvDownload/ViewPDF?CRES_CODIGO=2025CSI378800011&amp;TIPOARCHIVO=ADJUNTO","http://apps8.contraloria.gob.pe/SPIC/srvDownload/ViewPDF?CRES_CODIGO=2025CSI378800011&amp;TIPOARCHIVO=ADJUNTO")</f>
      </c>
    </row>
    <row r="45" ht="20" customHeight="1" s="7" customFormat="1">
      <c r="B45" s="8">
        <v>39</v>
      </c>
      <c r="C45" s="9" t="s">
        <v>18</v>
      </c>
      <c r="D45" s="9" t="s">
        <v>42</v>
      </c>
      <c r="E45" s="9" t="s">
        <v>152</v>
      </c>
      <c r="F45" s="9" t="s">
        <v>21</v>
      </c>
      <c r="G45" s="9" t="s">
        <v>153</v>
      </c>
      <c r="H45" s="9" t="s">
        <v>23</v>
      </c>
      <c r="I45" s="9" t="s">
        <v>24</v>
      </c>
      <c r="J45" s="9">
        <v>0</v>
      </c>
      <c r="K45" s="9" t="s">
        <v>25</v>
      </c>
      <c r="L45" s="10">
        <v>45751</v>
      </c>
      <c r="M45" s="10">
        <v>45758</v>
      </c>
      <c r="N45" s="10">
        <v>45757</v>
      </c>
      <c r="O45" s="11">
        <f>HYPERLINK("http://apps8.contraloria.gob.pe/SPIC/srvDownload/ViewPDF?CRES_CODIGO=2025CSI902200009&amp;TIPOARCHIVO=RE","http://apps8.contraloria.gob.pe/SPIC/srvDownload/ViewPDF?CRES_CODIGO=2025CSI902200009&amp;TIPOARCHIVO=RE")</f>
      </c>
      <c r="P45" s="11">
        <f>HYPERLINK("http://apps8.contraloria.gob.pe/SPIC/srvDownload/ViewPDF?CRES_CODIGO=2025CSI902200009&amp;TIPOARCHIVO=ADJUNTO","http://apps8.contraloria.gob.pe/SPIC/srvDownload/ViewPDF?CRES_CODIGO=2025CSI902200009&amp;TIPOARCHIVO=ADJUNTO")</f>
      </c>
    </row>
    <row r="46" ht="20" customHeight="1" s="7" customFormat="1">
      <c r="B46" s="8">
        <v>40</v>
      </c>
      <c r="C46" s="9" t="s">
        <v>18</v>
      </c>
      <c r="D46" s="9" t="s">
        <v>42</v>
      </c>
      <c r="E46" s="9" t="s">
        <v>154</v>
      </c>
      <c r="F46" s="9" t="s">
        <v>21</v>
      </c>
      <c r="G46" s="9" t="s">
        <v>155</v>
      </c>
      <c r="H46" s="9" t="s">
        <v>23</v>
      </c>
      <c r="I46" s="9" t="s">
        <v>24</v>
      </c>
      <c r="J46" s="9">
        <v>0</v>
      </c>
      <c r="K46" s="9" t="s">
        <v>25</v>
      </c>
      <c r="L46" s="10">
        <v>45751</v>
      </c>
      <c r="M46" s="10">
        <v>45758</v>
      </c>
      <c r="N46" s="10">
        <v>45757</v>
      </c>
      <c r="O46" s="11">
        <f>HYPERLINK("http://apps8.contraloria.gob.pe/SPIC/srvDownload/ViewPDF?CRES_CODIGO=2025CSI902200011&amp;TIPOARCHIVO=RE","http://apps8.contraloria.gob.pe/SPIC/srvDownload/ViewPDF?CRES_CODIGO=2025CSI902200011&amp;TIPOARCHIVO=RE")</f>
      </c>
      <c r="P46" s="11">
        <f>HYPERLINK("http://apps8.contraloria.gob.pe/SPIC/srvDownload/ViewPDF?CRES_CODIGO=2025CSI902200011&amp;TIPOARCHIVO=ADJUNTO","http://apps8.contraloria.gob.pe/SPIC/srvDownload/ViewPDF?CRES_CODIGO=2025CSI902200011&amp;TIPOARCHIVO=ADJUNTO")</f>
      </c>
    </row>
    <row r="47" ht="20" customHeight="1" s="7" customFormat="1">
      <c r="B47" s="8">
        <v>41</v>
      </c>
      <c r="C47" s="9" t="s">
        <v>18</v>
      </c>
      <c r="D47" s="9" t="s">
        <v>19</v>
      </c>
      <c r="E47" s="9" t="s">
        <v>156</v>
      </c>
      <c r="F47" s="9" t="s">
        <v>21</v>
      </c>
      <c r="G47" s="9" t="s">
        <v>157</v>
      </c>
      <c r="H47" s="9" t="s">
        <v>23</v>
      </c>
      <c r="I47" s="9" t="s">
        <v>24</v>
      </c>
      <c r="J47" s="9">
        <v>0</v>
      </c>
      <c r="K47" s="9" t="s">
        <v>25</v>
      </c>
      <c r="L47" s="10">
        <v>45751</v>
      </c>
      <c r="M47" s="10">
        <v>45758</v>
      </c>
      <c r="N47" s="10">
        <v>45757</v>
      </c>
      <c r="O47" s="11">
        <f>HYPERLINK("http://apps8.contraloria.gob.pe/SPIC/srvDownload/ViewPDF?CRES_CODIGO=2025CSI902200012&amp;TIPOARCHIVO=RE","http://apps8.contraloria.gob.pe/SPIC/srvDownload/ViewPDF?CRES_CODIGO=2025CSI902200012&amp;TIPOARCHIVO=RE")</f>
      </c>
      <c r="P47" s="11">
        <f>HYPERLINK("http://apps8.contraloria.gob.pe/SPIC/srvDownload/ViewPDF?CRES_CODIGO=2025CSI902200012&amp;TIPOARCHIVO=ADJUNTO","http://apps8.contraloria.gob.pe/SPIC/srvDownload/ViewPDF?CRES_CODIGO=2025CSI902200012&amp;TIPOARCHIVO=ADJUNTO")</f>
      </c>
    </row>
    <row r="48" ht="20" customHeight="1" s="7" customFormat="1">
      <c r="B48" s="8">
        <v>42</v>
      </c>
      <c r="C48" s="9" t="s">
        <v>69</v>
      </c>
      <c r="D48" s="9" t="s">
        <v>61</v>
      </c>
      <c r="E48" s="9" t="s">
        <v>158</v>
      </c>
      <c r="F48" s="9" t="s">
        <v>159</v>
      </c>
      <c r="G48" s="9" t="s">
        <v>160</v>
      </c>
      <c r="H48" s="9" t="s">
        <v>23</v>
      </c>
      <c r="I48" s="9" t="s">
        <v>24</v>
      </c>
      <c r="J48" s="9">
        <v>0</v>
      </c>
      <c r="K48" s="9" t="s">
        <v>25</v>
      </c>
      <c r="L48" s="10">
        <v>45755</v>
      </c>
      <c r="M48" s="10">
        <v>45762</v>
      </c>
      <c r="N48" s="10">
        <v>45757</v>
      </c>
      <c r="O48" s="11">
        <f>HYPERLINK("http://apps8.contraloria.gob.pe/SPIC/srvDownload/ViewPDF?CRES_CODIGO=2025CSI445500010&amp;TIPOARCHIVO=RE","http://apps8.contraloria.gob.pe/SPIC/srvDownload/ViewPDF?CRES_CODIGO=2025CSI445500010&amp;TIPOARCHIVO=RE")</f>
      </c>
      <c r="P48" s="11">
        <f>HYPERLINK("http://apps8.contraloria.gob.pe/SPIC/srvDownload/ViewPDF?CRES_CODIGO=2025CSI445500010&amp;TIPOARCHIVO=ADJUNTO","http://apps8.contraloria.gob.pe/SPIC/srvDownload/ViewPDF?CRES_CODIGO=2025CSI445500010&amp;TIPOARCHIVO=ADJUNTO")</f>
      </c>
    </row>
    <row r="49" ht="20" customHeight="1" s="7" customFormat="1">
      <c r="B49" s="8">
        <v>43</v>
      </c>
      <c r="C49" s="9" t="s">
        <v>143</v>
      </c>
      <c r="D49" s="9" t="s">
        <v>42</v>
      </c>
      <c r="E49" s="9" t="s">
        <v>161</v>
      </c>
      <c r="F49" s="9" t="s">
        <v>162</v>
      </c>
      <c r="G49" s="9" t="s">
        <v>163</v>
      </c>
      <c r="H49" s="9" t="s">
        <v>23</v>
      </c>
      <c r="I49" s="9" t="s">
        <v>24</v>
      </c>
      <c r="J49" s="9">
        <v>0</v>
      </c>
      <c r="K49" s="9" t="s">
        <v>25</v>
      </c>
      <c r="L49" s="10">
        <v>45755</v>
      </c>
      <c r="M49" s="10">
        <v>45754</v>
      </c>
      <c r="N49" s="10">
        <v>45757</v>
      </c>
      <c r="O49" s="11">
        <f>HYPERLINK("http://apps8.contraloria.gob.pe/SPIC/srvDownload/ViewPDF?CRES_CODIGO=2025CSI524000006&amp;TIPOARCHIVO=RE","http://apps8.contraloria.gob.pe/SPIC/srvDownload/ViewPDF?CRES_CODIGO=2025CSI524000006&amp;TIPOARCHIVO=RE")</f>
      </c>
      <c r="P49" s="11">
        <f>HYPERLINK("http://apps8.contraloria.gob.pe/SPIC/srvDownload/ViewPDF?CRES_CODIGO=2025CSI524000006&amp;TIPOARCHIVO=ADJUNTO","http://apps8.contraloria.gob.pe/SPIC/srvDownload/ViewPDF?CRES_CODIGO=2025CSI524000006&amp;TIPOARCHIVO=ADJUNTO")</f>
      </c>
    </row>
    <row r="50" ht="20" customHeight="1" s="7" customFormat="1">
      <c r="B50" s="8">
        <v>44</v>
      </c>
      <c r="C50" s="9" t="s">
        <v>79</v>
      </c>
      <c r="D50" s="9" t="s">
        <v>61</v>
      </c>
      <c r="E50" s="9" t="s">
        <v>164</v>
      </c>
      <c r="F50" s="9" t="s">
        <v>165</v>
      </c>
      <c r="G50" s="9" t="s">
        <v>166</v>
      </c>
      <c r="H50" s="9" t="s">
        <v>23</v>
      </c>
      <c r="I50" s="9" t="s">
        <v>24</v>
      </c>
      <c r="J50" s="9">
        <v>0</v>
      </c>
      <c r="K50" s="9" t="s">
        <v>25</v>
      </c>
      <c r="L50" s="10">
        <v>45754</v>
      </c>
      <c r="M50" s="10">
        <v>45761</v>
      </c>
      <c r="N50" s="10">
        <v>45757</v>
      </c>
      <c r="O50" s="11">
        <f>HYPERLINK("http://apps8.contraloria.gob.pe/SPIC/srvDownload/ViewPDF?CRES_CODIGO=2025CSI575000002&amp;TIPOARCHIVO=RE","http://apps8.contraloria.gob.pe/SPIC/srvDownload/ViewPDF?CRES_CODIGO=2025CSI575000002&amp;TIPOARCHIVO=RE")</f>
      </c>
      <c r="P50" s="11">
        <f>HYPERLINK("http://apps8.contraloria.gob.pe/SPIC/srvDownload/ViewPDF?CRES_CODIGO=2025CSI575000002&amp;TIPOARCHIVO=ADJUNTO","http://apps8.contraloria.gob.pe/SPIC/srvDownload/ViewPDF?CRES_CODIGO=2025CSI575000002&amp;TIPOARCHIVO=ADJUNTO")</f>
      </c>
    </row>
    <row r="51" ht="20" customHeight="1" s="7" customFormat="1">
      <c r="B51" s="8">
        <v>45</v>
      </c>
      <c r="C51" s="9" t="s">
        <v>26</v>
      </c>
      <c r="D51" s="9" t="s">
        <v>27</v>
      </c>
      <c r="E51" s="9" t="s">
        <v>167</v>
      </c>
      <c r="F51" s="9" t="s">
        <v>168</v>
      </c>
      <c r="G51" s="9" t="s">
        <v>169</v>
      </c>
      <c r="H51" s="9" t="s">
        <v>23</v>
      </c>
      <c r="I51" s="9" t="s">
        <v>24</v>
      </c>
      <c r="J51" s="9">
        <v>0</v>
      </c>
      <c r="K51" s="9" t="s">
        <v>25</v>
      </c>
      <c r="L51" s="10">
        <v>45735</v>
      </c>
      <c r="M51" s="10">
        <v>45736</v>
      </c>
      <c r="N51" s="10">
        <v>45757</v>
      </c>
      <c r="O51" s="11">
        <f>HYPERLINK("http://apps8.contraloria.gob.pe/SPIC/srvDownload/ViewPDF?CRES_CODIGO=2025CPO034900014&amp;TIPOARCHIVO=RE","http://apps8.contraloria.gob.pe/SPIC/srvDownload/ViewPDF?CRES_CODIGO=2025CPO034900014&amp;TIPOARCHIVO=RE")</f>
      </c>
      <c r="P51" s="11">
        <f>HYPERLINK("http://apps8.contraloria.gob.pe/SPIC/srvDownload/ViewPDF?CRES_CODIGO=2025CPO034900014&amp;TIPOARCHIVO=ADJUNTO","http://apps8.contraloria.gob.pe/SPIC/srvDownload/ViewPDF?CRES_CODIGO=2025CPO034900014&amp;TIPOARCHIVO=ADJUNTO")</f>
      </c>
    </row>
    <row r="52" ht="20" customHeight="1" s="7" customFormat="1">
      <c r="B52" s="8">
        <v>46</v>
      </c>
      <c r="C52" s="9" t="s">
        <v>57</v>
      </c>
      <c r="D52" s="9" t="s">
        <v>27</v>
      </c>
      <c r="E52" s="9" t="s">
        <v>170</v>
      </c>
      <c r="F52" s="9" t="s">
        <v>171</v>
      </c>
      <c r="G52" s="9" t="s">
        <v>172</v>
      </c>
      <c r="H52" s="9" t="s">
        <v>23</v>
      </c>
      <c r="I52" s="9" t="s">
        <v>24</v>
      </c>
      <c r="J52" s="9">
        <v>0</v>
      </c>
      <c r="K52" s="9" t="s">
        <v>25</v>
      </c>
      <c r="L52" s="10">
        <v>45749</v>
      </c>
      <c r="M52" s="10">
        <v>45749</v>
      </c>
      <c r="N52" s="10">
        <v>45757</v>
      </c>
      <c r="O52" s="11">
        <f>HYPERLINK("http://apps8.contraloria.gob.pe/SPIC/srvDownload/ViewPDF?CRES_CODIGO=2025CPO132300007&amp;TIPOARCHIVO=RE","http://apps8.contraloria.gob.pe/SPIC/srvDownload/ViewPDF?CRES_CODIGO=2025CPO132300007&amp;TIPOARCHIVO=RE")</f>
      </c>
      <c r="P52" s="11">
        <f>HYPERLINK("http://apps8.contraloria.gob.pe/SPIC/srvDownload/ViewPDF?CRES_CODIGO=2025CPO132300007&amp;TIPOARCHIVO=ADJUNTO","http://apps8.contraloria.gob.pe/SPIC/srvDownload/ViewPDF?CRES_CODIGO=2025CPO132300007&amp;TIPOARCHIVO=ADJUNTO")</f>
      </c>
    </row>
    <row r="53" ht="20" customHeight="1" s="7" customFormat="1">
      <c r="B53" s="8">
        <v>47</v>
      </c>
      <c r="C53" s="9" t="s">
        <v>52</v>
      </c>
      <c r="D53" s="9" t="s">
        <v>61</v>
      </c>
      <c r="E53" s="9" t="s">
        <v>173</v>
      </c>
      <c r="F53" s="9" t="s">
        <v>174</v>
      </c>
      <c r="G53" s="9" t="s">
        <v>175</v>
      </c>
      <c r="H53" s="9" t="s">
        <v>23</v>
      </c>
      <c r="I53" s="9" t="s">
        <v>24</v>
      </c>
      <c r="J53" s="9">
        <v>0</v>
      </c>
      <c r="K53" s="9" t="s">
        <v>25</v>
      </c>
      <c r="L53" s="10">
        <v>45755</v>
      </c>
      <c r="M53" s="10">
        <v>45756</v>
      </c>
      <c r="N53" s="10">
        <v>45757</v>
      </c>
      <c r="O53" s="11">
        <f>HYPERLINK("http://apps8.contraloria.gob.pe/SPIC/srvDownload/ViewPDF?CRES_CODIGO=2025CSI047700025&amp;TIPOARCHIVO=RE","http://apps8.contraloria.gob.pe/SPIC/srvDownload/ViewPDF?CRES_CODIGO=2025CSI047700025&amp;TIPOARCHIVO=RE")</f>
      </c>
      <c r="P53" s="11">
        <f>HYPERLINK("http://apps8.contraloria.gob.pe/SPIC/srvDownload/ViewPDF?CRES_CODIGO=2025CSI047700025&amp;TIPOARCHIVO=ADJUNTO","http://apps8.contraloria.gob.pe/SPIC/srvDownload/ViewPDF?CRES_CODIGO=2025CSI047700025&amp;TIPOARCHIVO=ADJUNTO")</f>
      </c>
    </row>
    <row r="54" ht="20" customHeight="1" s="7" customFormat="1">
      <c r="B54" s="8">
        <v>48</v>
      </c>
      <c r="C54" s="9" t="s">
        <v>31</v>
      </c>
      <c r="D54" s="9" t="s">
        <v>61</v>
      </c>
      <c r="E54" s="9" t="s">
        <v>176</v>
      </c>
      <c r="F54" s="9" t="s">
        <v>177</v>
      </c>
      <c r="G54" s="9" t="s">
        <v>178</v>
      </c>
      <c r="H54" s="9" t="s">
        <v>23</v>
      </c>
      <c r="I54" s="9" t="s">
        <v>24</v>
      </c>
      <c r="J54" s="9">
        <v>0</v>
      </c>
      <c r="K54" s="9" t="s">
        <v>25</v>
      </c>
      <c r="L54" s="10">
        <v>45755</v>
      </c>
      <c r="M54" s="10">
        <v>45763</v>
      </c>
      <c r="N54" s="10">
        <v>45757</v>
      </c>
      <c r="O54" s="11">
        <f>HYPERLINK("http://apps8.contraloria.gob.pe/SPIC/srvDownload/ViewPDF?CRES_CODIGO=2025CSI020000009&amp;TIPOARCHIVO=RE","http://apps8.contraloria.gob.pe/SPIC/srvDownload/ViewPDF?CRES_CODIGO=2025CSI020000009&amp;TIPOARCHIVO=RE")</f>
      </c>
      <c r="P54" s="11">
        <f>HYPERLINK("http://apps8.contraloria.gob.pe/SPIC/srvDownload/ViewPDF?CRES_CODIGO=2025CSI020000009&amp;TIPOARCHIVO=ADJUNTO","http://apps8.contraloria.gob.pe/SPIC/srvDownload/ViewPDF?CRES_CODIGO=2025CSI020000009&amp;TIPOARCHIVO=ADJUNTO")</f>
      </c>
    </row>
    <row r="55" ht="20" customHeight="1" s="7" customFormat="1">
      <c r="B55" s="8">
        <v>49</v>
      </c>
      <c r="C55" s="9" t="s">
        <v>31</v>
      </c>
      <c r="D55" s="9" t="s">
        <v>19</v>
      </c>
      <c r="E55" s="9" t="s">
        <v>179</v>
      </c>
      <c r="F55" s="9" t="s">
        <v>77</v>
      </c>
      <c r="G55" s="9" t="s">
        <v>180</v>
      </c>
      <c r="H55" s="9" t="s">
        <v>41</v>
      </c>
      <c r="I55" s="9" t="s">
        <v>24</v>
      </c>
      <c r="J55" s="9">
        <v>0</v>
      </c>
      <c r="K55" s="9" t="s">
        <v>25</v>
      </c>
      <c r="L55" s="10">
        <v>45744</v>
      </c>
      <c r="M55" s="10">
        <v>45756</v>
      </c>
      <c r="N55" s="10">
        <v>45757</v>
      </c>
      <c r="O55" s="11">
        <f>HYPERLINK("http://apps8.contraloria.gob.pe/SPIC/srvDownload/ViewPDF?CRES_CODIGO=2025CSIL33400058&amp;TIPOARCHIVO=RE","http://apps8.contraloria.gob.pe/SPIC/srvDownload/ViewPDF?CRES_CODIGO=2025CSIL33400058&amp;TIPOARCHIVO=RE")</f>
      </c>
      <c r="P55" s="11">
        <f>HYPERLINK("http://apps8.contraloria.gob.pe/SPIC/srvDownload/ViewPDF?CRES_CODIGO=2025CSIL33400058&amp;TIPOARCHIVO=ADJUNTO","http://apps8.contraloria.gob.pe/SPIC/srvDownload/ViewPDF?CRES_CODIGO=2025CSIL33400058&amp;TIPOARCHIVO=ADJUNTO")</f>
      </c>
    </row>
    <row r="56" ht="20" customHeight="1" s="7" customFormat="1">
      <c r="B56" s="8">
        <v>50</v>
      </c>
      <c r="C56" s="9" t="s">
        <v>181</v>
      </c>
      <c r="D56" s="9" t="s">
        <v>61</v>
      </c>
      <c r="E56" s="9" t="s">
        <v>182</v>
      </c>
      <c r="F56" s="9" t="s">
        <v>183</v>
      </c>
      <c r="G56" s="9" t="s">
        <v>184</v>
      </c>
      <c r="H56" s="9" t="s">
        <v>23</v>
      </c>
      <c r="I56" s="9" t="s">
        <v>24</v>
      </c>
      <c r="J56" s="9">
        <v>0</v>
      </c>
      <c r="K56" s="9" t="s">
        <v>25</v>
      </c>
      <c r="L56" s="10">
        <v>45755</v>
      </c>
      <c r="M56" s="10">
        <v>45763</v>
      </c>
      <c r="N56" s="10">
        <v>45757</v>
      </c>
      <c r="O56" s="11">
        <f>HYPERLINK("http://apps8.contraloria.gob.pe/SPIC/srvDownload/ViewPDF?CRES_CODIGO=2025CSI454400004&amp;TIPOARCHIVO=RE","http://apps8.contraloria.gob.pe/SPIC/srvDownload/ViewPDF?CRES_CODIGO=2025CSI454400004&amp;TIPOARCHIVO=RE")</f>
      </c>
      <c r="P56" s="11">
        <f>HYPERLINK("http://apps8.contraloria.gob.pe/SPIC/srvDownload/ViewPDF?CRES_CODIGO=2025CSI454400004&amp;TIPOARCHIVO=ADJUNTO","http://apps8.contraloria.gob.pe/SPIC/srvDownload/ViewPDF?CRES_CODIGO=2025CSI454400004&amp;TIPOARCHIVO=ADJUNTO")</f>
      </c>
    </row>
    <row r="57" ht="20" customHeight="1" s="7" customFormat="1">
      <c r="B57" s="8">
        <v>51</v>
      </c>
      <c r="C57" s="9" t="s">
        <v>31</v>
      </c>
      <c r="D57" s="9" t="s">
        <v>19</v>
      </c>
      <c r="E57" s="9" t="s">
        <v>185</v>
      </c>
      <c r="F57" s="9" t="s">
        <v>177</v>
      </c>
      <c r="G57" s="9" t="s">
        <v>186</v>
      </c>
      <c r="H57" s="9" t="s">
        <v>41</v>
      </c>
      <c r="I57" s="9" t="s">
        <v>24</v>
      </c>
      <c r="J57" s="9">
        <v>0</v>
      </c>
      <c r="K57" s="9" t="s">
        <v>25</v>
      </c>
      <c r="L57" s="10">
        <v>45749</v>
      </c>
      <c r="M57" s="10">
        <v>45743</v>
      </c>
      <c r="N57" s="10">
        <v>45757</v>
      </c>
      <c r="O57" s="11">
        <f>HYPERLINK("http://apps8.contraloria.gob.pe/SPIC/srvDownload/ViewPDF?CRES_CODIGO=2025CSI020000008&amp;TIPOARCHIVO=RE","http://apps8.contraloria.gob.pe/SPIC/srvDownload/ViewPDF?CRES_CODIGO=2025CSI020000008&amp;TIPOARCHIVO=RE")</f>
      </c>
      <c r="P57" s="11">
        <f>HYPERLINK("http://apps8.contraloria.gob.pe/SPIC/srvDownload/ViewPDF?CRES_CODIGO=2025CSI020000008&amp;TIPOARCHIVO=ADJUNTO","http://apps8.contraloria.gob.pe/SPIC/srvDownload/ViewPDF?CRES_CODIGO=2025CSI020000008&amp;TIPOARCHIVO=ADJUNTO")</f>
      </c>
    </row>
    <row r="58" ht="20" customHeight="1" s="7" customFormat="1">
      <c r="B58" s="8">
        <v>52</v>
      </c>
      <c r="C58" s="9" t="s">
        <v>65</v>
      </c>
      <c r="D58" s="9" t="s">
        <v>27</v>
      </c>
      <c r="E58" s="9" t="s">
        <v>187</v>
      </c>
      <c r="F58" s="9" t="s">
        <v>67</v>
      </c>
      <c r="G58" s="9" t="s">
        <v>188</v>
      </c>
      <c r="H58" s="9" t="s">
        <v>23</v>
      </c>
      <c r="I58" s="9" t="s">
        <v>24</v>
      </c>
      <c r="J58" s="9">
        <v>0</v>
      </c>
      <c r="K58" s="9" t="s">
        <v>25</v>
      </c>
      <c r="L58" s="10">
        <v>45707</v>
      </c>
      <c r="M58" s="10">
        <v>45750</v>
      </c>
      <c r="N58" s="10">
        <v>45757</v>
      </c>
      <c r="O58" s="11">
        <f>HYPERLINK("http://apps8.contraloria.gob.pe/SPIC/srvDownload/ViewPDF?CRES_CODIGO=2025CPOL42200016&amp;TIPOARCHIVO=RE","http://apps8.contraloria.gob.pe/SPIC/srvDownload/ViewPDF?CRES_CODIGO=2025CPOL42200016&amp;TIPOARCHIVO=RE")</f>
      </c>
      <c r="P58" s="11">
        <f>HYPERLINK("http://apps8.contraloria.gob.pe/SPIC/srvDownload/ViewPDF?CRES_CODIGO=2025CPOL42200016&amp;TIPOARCHIVO=ADJUNTO","http://apps8.contraloria.gob.pe/SPIC/srvDownload/ViewPDF?CRES_CODIGO=2025CPOL42200016&amp;TIPOARCHIVO=ADJUNTO")</f>
      </c>
    </row>
    <row r="59" ht="20" customHeight="1" s="7" customFormat="1">
      <c r="B59" s="8">
        <v>53</v>
      </c>
      <c r="C59" s="9" t="s">
        <v>189</v>
      </c>
      <c r="D59" s="9" t="s">
        <v>19</v>
      </c>
      <c r="E59" s="9" t="s">
        <v>190</v>
      </c>
      <c r="F59" s="9" t="s">
        <v>191</v>
      </c>
      <c r="G59" s="9" t="s">
        <v>192</v>
      </c>
      <c r="H59" s="9" t="s">
        <v>41</v>
      </c>
      <c r="I59" s="9" t="s">
        <v>24</v>
      </c>
      <c r="J59" s="9">
        <v>0</v>
      </c>
      <c r="K59" s="9" t="s">
        <v>25</v>
      </c>
      <c r="L59" s="10">
        <v>45749</v>
      </c>
      <c r="M59" s="10">
        <v>45756</v>
      </c>
      <c r="N59" s="10">
        <v>45757</v>
      </c>
      <c r="O59" s="11">
        <f>HYPERLINK("http://apps8.contraloria.gob.pe/SPIC/srvDownload/ViewPDF?CRES_CODIGO=2025CSI037300004&amp;TIPOARCHIVO=RE","http://apps8.contraloria.gob.pe/SPIC/srvDownload/ViewPDF?CRES_CODIGO=2025CSI037300004&amp;TIPOARCHIVO=RE")</f>
      </c>
      <c r="P59" s="11">
        <f>HYPERLINK("http://apps8.contraloria.gob.pe/SPIC/srvDownload/ViewPDF?CRES_CODIGO=2025CSI037300004&amp;TIPOARCHIVO=ADJUNTO","http://apps8.contraloria.gob.pe/SPIC/srvDownload/ViewPDF?CRES_CODIGO=2025CSI037300004&amp;TIPOARCHIVO=ADJUNTO")</f>
      </c>
    </row>
    <row r="60" ht="20" customHeight="1" s="7" customFormat="1">
      <c r="B60" s="8">
        <v>54</v>
      </c>
      <c r="C60" s="9" t="s">
        <v>26</v>
      </c>
      <c r="D60" s="9" t="s">
        <v>27</v>
      </c>
      <c r="E60" s="9" t="s">
        <v>193</v>
      </c>
      <c r="F60" s="9" t="s">
        <v>194</v>
      </c>
      <c r="G60" s="9" t="s">
        <v>195</v>
      </c>
      <c r="H60" s="9" t="s">
        <v>23</v>
      </c>
      <c r="I60" s="9" t="s">
        <v>24</v>
      </c>
      <c r="J60" s="9">
        <v>0</v>
      </c>
      <c r="K60" s="9" t="s">
        <v>25</v>
      </c>
      <c r="L60" s="10">
        <v>45741</v>
      </c>
      <c r="M60" s="10">
        <v>45742</v>
      </c>
      <c r="N60" s="10">
        <v>45757</v>
      </c>
      <c r="O60" s="11">
        <f>HYPERLINK("http://apps8.contraloria.gob.pe/SPIC/srvDownload/ViewPDF?CRES_CODIGO=2025CPO034900016&amp;TIPOARCHIVO=RE","http://apps8.contraloria.gob.pe/SPIC/srvDownload/ViewPDF?CRES_CODIGO=2025CPO034900016&amp;TIPOARCHIVO=RE")</f>
      </c>
      <c r="P60" s="11">
        <f>HYPERLINK("http://apps8.contraloria.gob.pe/SPIC/srvDownload/ViewPDF?CRES_CODIGO=2025CPO034900016&amp;TIPOARCHIVO=ADJUNTO","http://apps8.contraloria.gob.pe/SPIC/srvDownload/ViewPDF?CRES_CODIGO=2025CPO034900016&amp;TIPOARCHIVO=ADJUNTO")</f>
      </c>
    </row>
    <row r="61" ht="20" customHeight="1" s="7" customFormat="1">
      <c r="B61" s="8">
        <v>55</v>
      </c>
      <c r="C61" s="9" t="s">
        <v>45</v>
      </c>
      <c r="D61" s="9" t="s">
        <v>19</v>
      </c>
      <c r="E61" s="9" t="s">
        <v>196</v>
      </c>
      <c r="F61" s="9" t="s">
        <v>197</v>
      </c>
      <c r="G61" s="9" t="s">
        <v>198</v>
      </c>
      <c r="H61" s="9" t="s">
        <v>23</v>
      </c>
      <c r="I61" s="9" t="s">
        <v>24</v>
      </c>
      <c r="J61" s="9">
        <v>0</v>
      </c>
      <c r="K61" s="9" t="s">
        <v>25</v>
      </c>
      <c r="L61" s="10">
        <v>45750</v>
      </c>
      <c r="M61" s="10">
        <v>45757</v>
      </c>
      <c r="N61" s="10">
        <v>45757</v>
      </c>
      <c r="O61" s="11">
        <f>HYPERLINK("http://apps8.contraloria.gob.pe/SPIC/srvDownload/ViewPDF?CRES_CODIGO=2025CSI044700017&amp;TIPOARCHIVO=RE","http://apps8.contraloria.gob.pe/SPIC/srvDownload/ViewPDF?CRES_CODIGO=2025CSI044700017&amp;TIPOARCHIVO=RE")</f>
      </c>
      <c r="P61" s="11">
        <f>HYPERLINK("http://apps8.contraloria.gob.pe/SPIC/srvDownload/ViewPDF?CRES_CODIGO=2025CSI044700017&amp;TIPOARCHIVO=ADJUNTO","http://apps8.contraloria.gob.pe/SPIC/srvDownload/ViewPDF?CRES_CODIGO=2025CSI044700017&amp;TIPOARCHIVO=ADJUNTO")</f>
      </c>
    </row>
    <row r="62" ht="20" customHeight="1" s="7" customFormat="1">
      <c r="B62" s="8">
        <v>56</v>
      </c>
      <c r="C62" s="9" t="s">
        <v>69</v>
      </c>
      <c r="D62" s="9" t="s">
        <v>61</v>
      </c>
      <c r="E62" s="9" t="s">
        <v>199</v>
      </c>
      <c r="F62" s="9" t="s">
        <v>200</v>
      </c>
      <c r="G62" s="9" t="s">
        <v>201</v>
      </c>
      <c r="H62" s="9" t="s">
        <v>23</v>
      </c>
      <c r="I62" s="9" t="s">
        <v>24</v>
      </c>
      <c r="J62" s="9">
        <v>0</v>
      </c>
      <c r="K62" s="9" t="s">
        <v>25</v>
      </c>
      <c r="L62" s="10">
        <v>45755</v>
      </c>
      <c r="M62" s="10">
        <v>45763</v>
      </c>
      <c r="N62" s="10">
        <v>45757</v>
      </c>
      <c r="O62" s="11">
        <f>HYPERLINK("http://apps8.contraloria.gob.pe/SPIC/srvDownload/ViewPDF?CRES_CODIGO=2025CSI063300015&amp;TIPOARCHIVO=RE","http://apps8.contraloria.gob.pe/SPIC/srvDownload/ViewPDF?CRES_CODIGO=2025CSI063300015&amp;TIPOARCHIVO=RE")</f>
      </c>
      <c r="P62" s="11">
        <f>HYPERLINK("http://apps8.contraloria.gob.pe/SPIC/srvDownload/ViewPDF?CRES_CODIGO=2025CSI063300015&amp;TIPOARCHIVO=ADJUNTO","http://apps8.contraloria.gob.pe/SPIC/srvDownload/ViewPDF?CRES_CODIGO=2025CSI063300015&amp;TIPOARCHIVO=ADJUNTO")</f>
      </c>
    </row>
    <row r="63" ht="20" customHeight="1" s="7" customFormat="1">
      <c r="B63" s="8">
        <v>57</v>
      </c>
      <c r="C63" s="9" t="s">
        <v>45</v>
      </c>
      <c r="D63" s="9" t="s">
        <v>42</v>
      </c>
      <c r="E63" s="9" t="s">
        <v>202</v>
      </c>
      <c r="F63" s="9" t="s">
        <v>197</v>
      </c>
      <c r="G63" s="9" t="s">
        <v>203</v>
      </c>
      <c r="H63" s="9" t="s">
        <v>23</v>
      </c>
      <c r="I63" s="9" t="s">
        <v>24</v>
      </c>
      <c r="J63" s="9">
        <v>0</v>
      </c>
      <c r="K63" s="9" t="s">
        <v>25</v>
      </c>
      <c r="L63" s="10">
        <v>45751</v>
      </c>
      <c r="M63" s="10">
        <v>45758</v>
      </c>
      <c r="N63" s="10">
        <v>45757</v>
      </c>
      <c r="O63" s="11">
        <f>HYPERLINK("http://apps8.contraloria.gob.pe/SPIC/srvDownload/ViewPDF?CRES_CODIGO=2025CSI044700016&amp;TIPOARCHIVO=RE","http://apps8.contraloria.gob.pe/SPIC/srvDownload/ViewPDF?CRES_CODIGO=2025CSI044700016&amp;TIPOARCHIVO=RE")</f>
      </c>
      <c r="P63" s="11">
        <f>HYPERLINK("http://apps8.contraloria.gob.pe/SPIC/srvDownload/ViewPDF?CRES_CODIGO=2025CSI044700016&amp;TIPOARCHIVO=ADJUNTO","http://apps8.contraloria.gob.pe/SPIC/srvDownload/ViewPDF?CRES_CODIGO=2025CSI044700016&amp;TIPOARCHIVO=ADJUNTO")</f>
      </c>
    </row>
    <row r="64" ht="20" customHeight="1" s="7" customFormat="1">
      <c r="B64" s="8">
        <v>58</v>
      </c>
      <c r="C64" s="9" t="s">
        <v>31</v>
      </c>
      <c r="D64" s="9" t="s">
        <v>27</v>
      </c>
      <c r="E64" s="9" t="s">
        <v>204</v>
      </c>
      <c r="F64" s="9" t="s">
        <v>205</v>
      </c>
      <c r="G64" s="9" t="s">
        <v>206</v>
      </c>
      <c r="H64" s="9" t="s">
        <v>23</v>
      </c>
      <c r="I64" s="9" t="s">
        <v>24</v>
      </c>
      <c r="J64" s="9">
        <v>0</v>
      </c>
      <c r="K64" s="9" t="s">
        <v>25</v>
      </c>
      <c r="L64" s="10">
        <v>45742</v>
      </c>
      <c r="M64" s="10">
        <v>45743</v>
      </c>
      <c r="N64" s="10">
        <v>45757</v>
      </c>
      <c r="O64" s="11">
        <f>HYPERLINK("http://apps8.contraloria.gob.pe/SPIC/srvDownload/ViewPDF?CRES_CODIGO=2025CPO296000005&amp;TIPOARCHIVO=RE","http://apps8.contraloria.gob.pe/SPIC/srvDownload/ViewPDF?CRES_CODIGO=2025CPO296000005&amp;TIPOARCHIVO=RE")</f>
      </c>
      <c r="P64" s="11">
        <f>HYPERLINK("http://apps8.contraloria.gob.pe/SPIC/srvDownload/ViewPDF?CRES_CODIGO=2025CPO296000005&amp;TIPOARCHIVO=ADJUNTO","http://apps8.contraloria.gob.pe/SPIC/srvDownload/ViewPDF?CRES_CODIGO=2025CPO296000005&amp;TIPOARCHIVO=ADJUNTO")</f>
      </c>
    </row>
    <row r="65" ht="20" customHeight="1" s="7" customFormat="1">
      <c r="B65" s="8">
        <v>59</v>
      </c>
      <c r="C65" s="9" t="s">
        <v>31</v>
      </c>
      <c r="D65" s="9" t="s">
        <v>19</v>
      </c>
      <c r="E65" s="9" t="s">
        <v>207</v>
      </c>
      <c r="F65" s="9" t="s">
        <v>208</v>
      </c>
      <c r="G65" s="9" t="s">
        <v>209</v>
      </c>
      <c r="H65" s="9" t="s">
        <v>41</v>
      </c>
      <c r="I65" s="9" t="s">
        <v>24</v>
      </c>
      <c r="J65" s="9">
        <v>0</v>
      </c>
      <c r="K65" s="9" t="s">
        <v>25</v>
      </c>
      <c r="L65" s="10">
        <v>45755</v>
      </c>
      <c r="M65" s="10">
        <v>45762</v>
      </c>
      <c r="N65" s="10">
        <v>45757</v>
      </c>
      <c r="O65" s="11">
        <f>HYPERLINK("http://apps8.contraloria.gob.pe/SPIC/srvDownload/ViewPDF?CRES_CODIGO=2025CSI529700028&amp;TIPOARCHIVO=RE","http://apps8.contraloria.gob.pe/SPIC/srvDownload/ViewPDF?CRES_CODIGO=2025CSI529700028&amp;TIPOARCHIVO=RE")</f>
      </c>
      <c r="P65" s="11">
        <f>HYPERLINK("http://apps8.contraloria.gob.pe/SPIC/srvDownload/ViewPDF?CRES_CODIGO=2025CSI529700028&amp;TIPOARCHIVO=ADJUNTO","http://apps8.contraloria.gob.pe/SPIC/srvDownload/ViewPDF?CRES_CODIGO=2025CSI529700028&amp;TIPOARCHIVO=ADJUNTO")</f>
      </c>
    </row>
    <row r="66" ht="20" customHeight="1" s="7" customFormat="1">
      <c r="B66" s="8">
        <v>60</v>
      </c>
      <c r="C66" s="9" t="s">
        <v>45</v>
      </c>
      <c r="D66" s="9" t="s">
        <v>19</v>
      </c>
      <c r="E66" s="9" t="s">
        <v>210</v>
      </c>
      <c r="F66" s="9" t="s">
        <v>197</v>
      </c>
      <c r="G66" s="9" t="s">
        <v>211</v>
      </c>
      <c r="H66" s="9" t="s">
        <v>212</v>
      </c>
      <c r="I66" s="9" t="s">
        <v>24</v>
      </c>
      <c r="J66" s="9">
        <v>0</v>
      </c>
      <c r="K66" s="9" t="s">
        <v>25</v>
      </c>
      <c r="L66" s="10">
        <v>45754</v>
      </c>
      <c r="M66" s="10">
        <v>45761</v>
      </c>
      <c r="N66" s="10">
        <v>45757</v>
      </c>
      <c r="O66" s="11">
        <f>HYPERLINK("http://apps8.contraloria.gob.pe/SPIC/srvDownload/ViewPDF?CRES_CODIGO=2025CSI044700018&amp;TIPOARCHIVO=RE","http://apps8.contraloria.gob.pe/SPIC/srvDownload/ViewPDF?CRES_CODIGO=2025CSI044700018&amp;TIPOARCHIVO=RE")</f>
      </c>
      <c r="P66" s="11">
        <f>HYPERLINK("http://apps8.contraloria.gob.pe/SPIC/srvDownload/ViewPDF?CRES_CODIGO=2025CSI044700018&amp;TIPOARCHIVO=ADJUNTO","http://apps8.contraloria.gob.pe/SPIC/srvDownload/ViewPDF?CRES_CODIGO=2025CSI044700018&amp;TIPOARCHIVO=ADJUNTO")</f>
      </c>
    </row>
    <row r="67" ht="20" customHeight="1" s="7" customFormat="1">
      <c r="B67" s="8">
        <v>61</v>
      </c>
      <c r="C67" s="9" t="s">
        <v>213</v>
      </c>
      <c r="D67" s="9" t="s">
        <v>61</v>
      </c>
      <c r="E67" s="9" t="s">
        <v>214</v>
      </c>
      <c r="F67" s="9" t="s">
        <v>215</v>
      </c>
      <c r="G67" s="9" t="s">
        <v>216</v>
      </c>
      <c r="H67" s="9" t="s">
        <v>23</v>
      </c>
      <c r="I67" s="9" t="s">
        <v>24</v>
      </c>
      <c r="J67" s="9">
        <v>0</v>
      </c>
      <c r="K67" s="9" t="s">
        <v>25</v>
      </c>
      <c r="L67" s="10">
        <v>45756</v>
      </c>
      <c r="M67" s="10">
        <v>45763</v>
      </c>
      <c r="N67" s="10">
        <v>45757</v>
      </c>
      <c r="O67" s="11">
        <f>HYPERLINK("http://apps8.contraloria.gob.pe/SPIC/srvDownload/ViewPDF?CRES_CODIGO=2025CSI082900012&amp;TIPOARCHIVO=RE","http://apps8.contraloria.gob.pe/SPIC/srvDownload/ViewPDF?CRES_CODIGO=2025CSI082900012&amp;TIPOARCHIVO=RE")</f>
      </c>
      <c r="P67" s="11">
        <f>HYPERLINK("http://apps8.contraloria.gob.pe/SPIC/srvDownload/ViewPDF?CRES_CODIGO=2025CSI082900012&amp;TIPOARCHIVO=ADJUNTO","http://apps8.contraloria.gob.pe/SPIC/srvDownload/ViewPDF?CRES_CODIGO=2025CSI082900012&amp;TIPOARCHIVO=ADJUNTO")</f>
      </c>
    </row>
    <row r="68" ht="20" customHeight="1" s="7" customFormat="1">
      <c r="B68" s="8">
        <v>62</v>
      </c>
      <c r="C68" s="9" t="s">
        <v>217</v>
      </c>
      <c r="D68" s="9" t="s">
        <v>61</v>
      </c>
      <c r="E68" s="9" t="s">
        <v>218</v>
      </c>
      <c r="F68" s="9" t="s">
        <v>219</v>
      </c>
      <c r="G68" s="9" t="s">
        <v>220</v>
      </c>
      <c r="H68" s="9" t="s">
        <v>23</v>
      </c>
      <c r="I68" s="9" t="s">
        <v>24</v>
      </c>
      <c r="J68" s="9">
        <v>0</v>
      </c>
      <c r="K68" s="9" t="s">
        <v>25</v>
      </c>
      <c r="L68" s="10">
        <v>45750</v>
      </c>
      <c r="M68" s="10">
        <v>45757</v>
      </c>
      <c r="N68" s="10">
        <v>45757</v>
      </c>
      <c r="O68" s="11">
        <f>HYPERLINK("http://apps8.contraloria.gob.pe/SPIC/srvDownload/ViewPDF?CRES_CODIGO=2025CSI904000007&amp;TIPOARCHIVO=RE","http://apps8.contraloria.gob.pe/SPIC/srvDownload/ViewPDF?CRES_CODIGO=2025CSI904000007&amp;TIPOARCHIVO=RE")</f>
      </c>
      <c r="P68" s="11">
        <f>HYPERLINK("http://apps8.contraloria.gob.pe/SPIC/srvDownload/ViewPDF?CRES_CODIGO=2025CSI904000007&amp;TIPOARCHIVO=ADJUNTO","http://apps8.contraloria.gob.pe/SPIC/srvDownload/ViewPDF?CRES_CODIGO=2025CSI904000007&amp;TIPOARCHIVO=ADJUNTO")</f>
      </c>
    </row>
    <row r="69" ht="20" customHeight="1" s="7" customFormat="1">
      <c r="B69" s="8">
        <v>63</v>
      </c>
      <c r="C69" s="9" t="s">
        <v>31</v>
      </c>
      <c r="D69" s="9" t="s">
        <v>42</v>
      </c>
      <c r="E69" s="9" t="s">
        <v>221</v>
      </c>
      <c r="F69" s="9" t="s">
        <v>84</v>
      </c>
      <c r="G69" s="9" t="s">
        <v>222</v>
      </c>
      <c r="H69" s="9" t="s">
        <v>23</v>
      </c>
      <c r="I69" s="9" t="s">
        <v>24</v>
      </c>
      <c r="J69" s="9">
        <v>0</v>
      </c>
      <c r="K69" s="9" t="s">
        <v>25</v>
      </c>
      <c r="L69" s="10">
        <v>45741</v>
      </c>
      <c r="M69" s="10">
        <v>45737</v>
      </c>
      <c r="N69" s="10">
        <v>45757</v>
      </c>
      <c r="O69" s="11">
        <f>HYPERLINK("http://apps8.contraloria.gob.pe/SPIC/srvDownload/ViewPDF?CRES_CODIGO=2025CSI000200011&amp;TIPOARCHIVO=RE","http://apps8.contraloria.gob.pe/SPIC/srvDownload/ViewPDF?CRES_CODIGO=2025CSI000200011&amp;TIPOARCHIVO=RE")</f>
      </c>
      <c r="P69" s="11">
        <f>HYPERLINK("http://apps8.contraloria.gob.pe/SPIC/srvDownload/ViewPDF?CRES_CODIGO=2025CSI000200011&amp;TIPOARCHIVO=ADJUNTO","http://apps8.contraloria.gob.pe/SPIC/srvDownload/ViewPDF?CRES_CODIGO=2025CSI000200011&amp;TIPOARCHIVO=ADJUNTO")</f>
      </c>
    </row>
    <row r="70" ht="20" customHeight="1" s="7" customFormat="1">
      <c r="B70" s="8">
        <v>64</v>
      </c>
      <c r="C70" s="9" t="s">
        <v>31</v>
      </c>
      <c r="D70" s="9" t="s">
        <v>27</v>
      </c>
      <c r="E70" s="9" t="s">
        <v>223</v>
      </c>
      <c r="F70" s="9" t="s">
        <v>224</v>
      </c>
      <c r="G70" s="9" t="s">
        <v>225</v>
      </c>
      <c r="H70" s="9" t="s">
        <v>23</v>
      </c>
      <c r="I70" s="9" t="s">
        <v>24</v>
      </c>
      <c r="J70" s="9">
        <v>0</v>
      </c>
      <c r="K70" s="9" t="s">
        <v>25</v>
      </c>
      <c r="L70" s="10">
        <v>45742</v>
      </c>
      <c r="M70" s="10">
        <v>45743</v>
      </c>
      <c r="N70" s="10">
        <v>45757</v>
      </c>
      <c r="O70" s="11">
        <f>HYPERLINK("http://apps8.contraloria.gob.pe/SPIC/srvDownload/ViewPDF?CRES_CODIGO=2025CPO296000006&amp;TIPOARCHIVO=RE","http://apps8.contraloria.gob.pe/SPIC/srvDownload/ViewPDF?CRES_CODIGO=2025CPO296000006&amp;TIPOARCHIVO=RE")</f>
      </c>
      <c r="P70" s="11">
        <f>HYPERLINK("http://apps8.contraloria.gob.pe/SPIC/srvDownload/ViewPDF?CRES_CODIGO=2025CPO296000006&amp;TIPOARCHIVO=ADJUNTO","http://apps8.contraloria.gob.pe/SPIC/srvDownload/ViewPDF?CRES_CODIGO=2025CPO296000006&amp;TIPOARCHIVO=ADJUNTO")</f>
      </c>
    </row>
    <row r="71" ht="20" customHeight="1" s="7" customFormat="1">
      <c r="B71" s="8">
        <v>65</v>
      </c>
      <c r="C71" s="9" t="s">
        <v>31</v>
      </c>
      <c r="D71" s="9" t="s">
        <v>61</v>
      </c>
      <c r="E71" s="9" t="s">
        <v>226</v>
      </c>
      <c r="F71" s="9" t="s">
        <v>227</v>
      </c>
      <c r="G71" s="9" t="s">
        <v>228</v>
      </c>
      <c r="H71" s="9" t="s">
        <v>23</v>
      </c>
      <c r="I71" s="9" t="s">
        <v>24</v>
      </c>
      <c r="J71" s="9">
        <v>0</v>
      </c>
      <c r="K71" s="9" t="s">
        <v>25</v>
      </c>
      <c r="L71" s="10">
        <v>45749</v>
      </c>
      <c r="M71" s="10">
        <v>45756</v>
      </c>
      <c r="N71" s="10">
        <v>45757</v>
      </c>
      <c r="O71" s="11">
        <f>HYPERLINK("http://apps8.contraloria.gob.pe/SPIC/srvDownload/ViewPDF?CRES_CODIGO=2025CSI635600006&amp;TIPOARCHIVO=RE","http://apps8.contraloria.gob.pe/SPIC/srvDownload/ViewPDF?CRES_CODIGO=2025CSI635600006&amp;TIPOARCHIVO=RE")</f>
      </c>
      <c r="P71" s="11">
        <f>HYPERLINK("http://apps8.contraloria.gob.pe/SPIC/srvDownload/ViewPDF?CRES_CODIGO=2025CSI635600006&amp;TIPOARCHIVO=ADJUNTO","http://apps8.contraloria.gob.pe/SPIC/srvDownload/ViewPDF?CRES_CODIGO=2025CSI635600006&amp;TIPOARCHIVO=ADJUNTO")</f>
      </c>
    </row>
    <row r="72" ht="20" customHeight="1" s="7" customFormat="1">
      <c r="B72" s="8">
        <v>66</v>
      </c>
      <c r="C72" s="9" t="s">
        <v>31</v>
      </c>
      <c r="D72" s="9" t="s">
        <v>19</v>
      </c>
      <c r="E72" s="9" t="s">
        <v>229</v>
      </c>
      <c r="F72" s="9" t="s">
        <v>77</v>
      </c>
      <c r="G72" s="9" t="s">
        <v>134</v>
      </c>
      <c r="H72" s="9" t="s">
        <v>41</v>
      </c>
      <c r="I72" s="9" t="s">
        <v>24</v>
      </c>
      <c r="J72" s="9">
        <v>0</v>
      </c>
      <c r="K72" s="9" t="s">
        <v>25</v>
      </c>
      <c r="L72" s="10">
        <v>45744</v>
      </c>
      <c r="M72" s="10">
        <v>45756</v>
      </c>
      <c r="N72" s="10">
        <v>45757</v>
      </c>
      <c r="O72" s="11">
        <f>HYPERLINK("http://apps8.contraloria.gob.pe/SPIC/srvDownload/ViewPDF?CRES_CODIGO=2025CSIL33400061&amp;TIPOARCHIVO=RE","http://apps8.contraloria.gob.pe/SPIC/srvDownload/ViewPDF?CRES_CODIGO=2025CSIL33400061&amp;TIPOARCHIVO=RE")</f>
      </c>
      <c r="P72" s="11">
        <f>HYPERLINK("http://apps8.contraloria.gob.pe/SPIC/srvDownload/ViewPDF?CRES_CODIGO=2025CSIL33400061&amp;TIPOARCHIVO=ADJUNTO","http://apps8.contraloria.gob.pe/SPIC/srvDownload/ViewPDF?CRES_CODIGO=2025CSIL33400061&amp;TIPOARCHIVO=ADJUNTO")</f>
      </c>
    </row>
    <row r="73" ht="20" customHeight="1" s="7" customFormat="1">
      <c r="B73" s="8">
        <v>67</v>
      </c>
      <c r="C73" s="9" t="s">
        <v>31</v>
      </c>
      <c r="D73" s="9" t="s">
        <v>19</v>
      </c>
      <c r="E73" s="9" t="s">
        <v>230</v>
      </c>
      <c r="F73" s="9" t="s">
        <v>208</v>
      </c>
      <c r="G73" s="9" t="s">
        <v>231</v>
      </c>
      <c r="H73" s="9" t="s">
        <v>23</v>
      </c>
      <c r="I73" s="9" t="s">
        <v>24</v>
      </c>
      <c r="J73" s="9">
        <v>0</v>
      </c>
      <c r="K73" s="9" t="s">
        <v>25</v>
      </c>
      <c r="L73" s="10">
        <v>45744</v>
      </c>
      <c r="M73" s="10">
        <v>45786</v>
      </c>
      <c r="N73" s="10">
        <v>45757</v>
      </c>
      <c r="O73" s="11">
        <f>HYPERLINK("http://apps8.contraloria.gob.pe/SPIC/srvDownload/ViewPDF?CRES_CODIGO=2025CSIL33400062&amp;TIPOARCHIVO=RE","http://apps8.contraloria.gob.pe/SPIC/srvDownload/ViewPDF?CRES_CODIGO=2025CSIL33400062&amp;TIPOARCHIVO=RE")</f>
      </c>
      <c r="P73" s="11">
        <f>HYPERLINK("http://apps8.contraloria.gob.pe/SPIC/srvDownload/ViewPDF?CRES_CODIGO=2025CSIL33400062&amp;TIPOARCHIVO=ADJUNTO","http://apps8.contraloria.gob.pe/SPIC/srvDownload/ViewPDF?CRES_CODIGO=2025CSIL33400062&amp;TIPOARCHIVO=ADJUNTO")</f>
      </c>
    </row>
    <row r="74" ht="20" customHeight="1" s="7" customFormat="1">
      <c r="B74" s="8">
        <v>68</v>
      </c>
      <c r="C74" s="9" t="s">
        <v>104</v>
      </c>
      <c r="D74" s="9" t="s">
        <v>61</v>
      </c>
      <c r="E74" s="9" t="s">
        <v>232</v>
      </c>
      <c r="F74" s="9" t="s">
        <v>233</v>
      </c>
      <c r="G74" s="9" t="s">
        <v>234</v>
      </c>
      <c r="H74" s="9" t="s">
        <v>41</v>
      </c>
      <c r="I74" s="9" t="s">
        <v>24</v>
      </c>
      <c r="J74" s="9">
        <v>0</v>
      </c>
      <c r="K74" s="9" t="s">
        <v>25</v>
      </c>
      <c r="L74" s="10">
        <v>45751</v>
      </c>
      <c r="M74" s="10">
        <v>45757</v>
      </c>
      <c r="N74" s="10">
        <v>45757</v>
      </c>
      <c r="O74" s="11">
        <f>HYPERLINK("http://apps8.contraloria.gob.pe/SPIC/srvDownload/ViewPDF?CRES_CODIGO=2025CSIL44600105&amp;TIPOARCHIVO=RE","http://apps8.contraloria.gob.pe/SPIC/srvDownload/ViewPDF?CRES_CODIGO=2025CSIL44600105&amp;TIPOARCHIVO=RE")</f>
      </c>
      <c r="P74" s="11">
        <f>HYPERLINK("http://apps8.contraloria.gob.pe/SPIC/srvDownload/ViewPDF?CRES_CODIGO=2025CSIL44600105&amp;TIPOARCHIVO=ADJUNTO","http://apps8.contraloria.gob.pe/SPIC/srvDownload/ViewPDF?CRES_CODIGO=2025CSIL44600105&amp;TIPOARCHIVO=ADJUNTO")</f>
      </c>
    </row>
    <row r="75" ht="20" customHeight="1" s="7" customFormat="1">
      <c r="B75" s="8">
        <v>69</v>
      </c>
      <c r="C75" s="9" t="s">
        <v>57</v>
      </c>
      <c r="D75" s="9" t="s">
        <v>32</v>
      </c>
      <c r="E75" s="9" t="s">
        <v>235</v>
      </c>
      <c r="F75" s="9" t="s">
        <v>236</v>
      </c>
      <c r="G75" s="9" t="s">
        <v>237</v>
      </c>
      <c r="H75" s="9" t="s">
        <v>23</v>
      </c>
      <c r="I75" s="9" t="s">
        <v>24</v>
      </c>
      <c r="J75" s="9">
        <v>3</v>
      </c>
      <c r="K75" s="9" t="s">
        <v>238</v>
      </c>
      <c r="L75" s="10">
        <v>45742</v>
      </c>
      <c r="M75" s="10">
        <v>45747</v>
      </c>
      <c r="N75" s="10">
        <v>45757</v>
      </c>
      <c r="O75" s="11">
        <f>HYPERLINK("http://apps8.contraloria.gob.pe/SPIC/srvDownload/ViewPDF?CRES_CODIGO=2025CPO035700005&amp;TIPOARCHIVO=RE","http://apps8.contraloria.gob.pe/SPIC/srvDownload/ViewPDF?CRES_CODIGO=2025CPO035700005&amp;TIPOARCHIVO=RE")</f>
      </c>
      <c r="P75" s="11">
        <f>HYPERLINK("http://apps8.contraloria.gob.pe/SPIC/srvDownload/ViewPDF?CRES_CODIGO=2025CPO035700005&amp;TIPOARCHIVO=ADJUNTO","http://apps8.contraloria.gob.pe/SPIC/srvDownload/ViewPDF?CRES_CODIGO=2025CPO035700005&amp;TIPOARCHIVO=ADJUNTO")</f>
      </c>
    </row>
    <row r="76" ht="20" customHeight="1" s="7" customFormat="1">
      <c r="B76" s="8">
        <v>70</v>
      </c>
      <c r="C76" s="9" t="s">
        <v>45</v>
      </c>
      <c r="D76" s="9" t="s">
        <v>27</v>
      </c>
      <c r="E76" s="9" t="s">
        <v>239</v>
      </c>
      <c r="F76" s="9" t="s">
        <v>240</v>
      </c>
      <c r="G76" s="9" t="s">
        <v>241</v>
      </c>
      <c r="H76" s="9" t="s">
        <v>23</v>
      </c>
      <c r="I76" s="9" t="s">
        <v>24</v>
      </c>
      <c r="J76" s="9">
        <v>0</v>
      </c>
      <c r="K76" s="9" t="s">
        <v>25</v>
      </c>
      <c r="L76" s="10">
        <v>45741</v>
      </c>
      <c r="M76" s="10">
        <v>45747</v>
      </c>
      <c r="N76" s="10">
        <v>45757</v>
      </c>
      <c r="O76" s="11">
        <f>HYPERLINK("http://apps8.contraloria.gob.pe/SPIC/srvDownload/ViewPDF?CRES_CODIGO=2025CPOL46700021&amp;TIPOARCHIVO=RE","http://apps8.contraloria.gob.pe/SPIC/srvDownload/ViewPDF?CRES_CODIGO=2025CPOL46700021&amp;TIPOARCHIVO=RE")</f>
      </c>
      <c r="P76" s="11">
        <f>HYPERLINK("http://apps8.contraloria.gob.pe/SPIC/srvDownload/ViewPDF?CRES_CODIGO=2025CPOL46700021&amp;TIPOARCHIVO=ADJUNTO","http://apps8.contraloria.gob.pe/SPIC/srvDownload/ViewPDF?CRES_CODIGO=2025CPOL46700021&amp;TIPOARCHIVO=ADJUNTO")</f>
      </c>
    </row>
    <row r="77" ht="20" customHeight="1" s="7" customFormat="1">
      <c r="B77" s="8">
        <v>71</v>
      </c>
      <c r="C77" s="9" t="s">
        <v>242</v>
      </c>
      <c r="D77" s="9" t="s">
        <v>27</v>
      </c>
      <c r="E77" s="9" t="s">
        <v>243</v>
      </c>
      <c r="F77" s="9" t="s">
        <v>244</v>
      </c>
      <c r="G77" s="9" t="s">
        <v>245</v>
      </c>
      <c r="H77" s="9" t="s">
        <v>23</v>
      </c>
      <c r="I77" s="9" t="s">
        <v>24</v>
      </c>
      <c r="J77" s="9">
        <v>0</v>
      </c>
      <c r="K77" s="9" t="s">
        <v>25</v>
      </c>
      <c r="L77" s="10">
        <v>45751</v>
      </c>
      <c r="M77" s="10">
        <v>45751</v>
      </c>
      <c r="N77" s="10">
        <v>45756</v>
      </c>
      <c r="O77" s="11">
        <f>HYPERLINK("http://apps8.contraloria.gob.pe/SPIC/srvDownload/ViewPDF?CRES_CODIGO=2025CPO535100014&amp;TIPOARCHIVO=RE","http://apps8.contraloria.gob.pe/SPIC/srvDownload/ViewPDF?CRES_CODIGO=2025CPO535100014&amp;TIPOARCHIVO=RE")</f>
      </c>
      <c r="P77" s="11">
        <f>HYPERLINK("http://apps8.contraloria.gob.pe/SPIC/srvDownload/ViewPDF?CRES_CODIGO=2025CPO535100014&amp;TIPOARCHIVO=ADJUNTO","http://apps8.contraloria.gob.pe/SPIC/srvDownload/ViewPDF?CRES_CODIGO=2025CPO535100014&amp;TIPOARCHIVO=ADJUNTO")</f>
      </c>
    </row>
    <row r="78" ht="20" customHeight="1" s="7" customFormat="1">
      <c r="B78" s="8">
        <v>72</v>
      </c>
      <c r="C78" s="9" t="s">
        <v>31</v>
      </c>
      <c r="D78" s="9" t="s">
        <v>61</v>
      </c>
      <c r="E78" s="9" t="s">
        <v>246</v>
      </c>
      <c r="F78" s="9" t="s">
        <v>247</v>
      </c>
      <c r="G78" s="9" t="s">
        <v>248</v>
      </c>
      <c r="H78" s="9" t="s">
        <v>23</v>
      </c>
      <c r="I78" s="9" t="s">
        <v>24</v>
      </c>
      <c r="J78" s="9">
        <v>0</v>
      </c>
      <c r="K78" s="9" t="s">
        <v>25</v>
      </c>
      <c r="L78" s="10">
        <v>45750</v>
      </c>
      <c r="M78" s="10">
        <v>45761</v>
      </c>
      <c r="N78" s="10">
        <v>45756</v>
      </c>
      <c r="O78" s="11">
        <f>HYPERLINK("http://apps8.contraloria.gob.pe/SPIC/srvDownload/ViewPDF?CRES_CODIGO=2025CSI099800012&amp;TIPOARCHIVO=RE","http://apps8.contraloria.gob.pe/SPIC/srvDownload/ViewPDF?CRES_CODIGO=2025CSI099800012&amp;TIPOARCHIVO=RE")</f>
      </c>
      <c r="P78" s="11">
        <f>HYPERLINK("http://apps8.contraloria.gob.pe/SPIC/srvDownload/ViewPDF?CRES_CODIGO=2025CSI099800012&amp;TIPOARCHIVO=ADJUNTO","http://apps8.contraloria.gob.pe/SPIC/srvDownload/ViewPDF?CRES_CODIGO=2025CSI099800012&amp;TIPOARCHIVO=ADJUNTO")</f>
      </c>
    </row>
    <row r="79" ht="20" customHeight="1" s="7" customFormat="1">
      <c r="B79" s="8">
        <v>73</v>
      </c>
      <c r="C79" s="9" t="s">
        <v>31</v>
      </c>
      <c r="D79" s="9" t="s">
        <v>53</v>
      </c>
      <c r="E79" s="9" t="s">
        <v>249</v>
      </c>
      <c r="F79" s="9" t="s">
        <v>250</v>
      </c>
      <c r="G79" s="9" t="s">
        <v>251</v>
      </c>
      <c r="H79" s="9" t="s">
        <v>23</v>
      </c>
      <c r="I79" s="9" t="s">
        <v>24</v>
      </c>
      <c r="J79" s="9">
        <v>0</v>
      </c>
      <c r="K79" s="9" t="s">
        <v>25</v>
      </c>
      <c r="L79" s="10">
        <v>45692</v>
      </c>
      <c r="M79" s="10">
        <v>45692</v>
      </c>
      <c r="N79" s="10">
        <v>45756</v>
      </c>
      <c r="O79" s="11">
        <f>HYPERLINK("http://apps8.contraloria.gob.pe/SPIC/srvDownload/ViewPDF?CRES_CODIGO=2025CPOL40100049&amp;TIPOARCHIVO=RE","http://apps8.contraloria.gob.pe/SPIC/srvDownload/ViewPDF?CRES_CODIGO=2025CPOL40100049&amp;TIPOARCHIVO=RE")</f>
      </c>
      <c r="P79" s="11">
        <f>HYPERLINK("http://apps8.contraloria.gob.pe/SPIC/srvDownload/ViewPDF?CRES_CODIGO=2025CPOL40100049&amp;TIPOARCHIVO=ADJUNTO","http://apps8.contraloria.gob.pe/SPIC/srvDownload/ViewPDF?CRES_CODIGO=2025CPOL40100049&amp;TIPOARCHIVO=ADJUNTO")</f>
      </c>
    </row>
    <row r="80" ht="20" customHeight="1" s="7" customFormat="1">
      <c r="B80" s="8">
        <v>74</v>
      </c>
      <c r="C80" s="9" t="s">
        <v>26</v>
      </c>
      <c r="D80" s="9" t="s">
        <v>32</v>
      </c>
      <c r="E80" s="9" t="s">
        <v>252</v>
      </c>
      <c r="F80" s="9" t="s">
        <v>253</v>
      </c>
      <c r="G80" s="9" t="s">
        <v>254</v>
      </c>
      <c r="H80" s="9" t="s">
        <v>23</v>
      </c>
      <c r="I80" s="9" t="s">
        <v>24</v>
      </c>
      <c r="J80" s="9">
        <v>34</v>
      </c>
      <c r="K80" s="9" t="s">
        <v>36</v>
      </c>
      <c r="L80" s="10">
        <v>45685</v>
      </c>
      <c r="M80" s="10">
        <v>45742</v>
      </c>
      <c r="N80" s="10">
        <v>45756</v>
      </c>
      <c r="O80" s="11">
        <f>HYPERLINK("http://apps8.contraloria.gob.pe/SPIC/srvDownload/ViewPDF?CRES_CODIGO=2025CPO557100013&amp;TIPOARCHIVO=RE","http://apps8.contraloria.gob.pe/SPIC/srvDownload/ViewPDF?CRES_CODIGO=2025CPO557100013&amp;TIPOARCHIVO=RE")</f>
      </c>
      <c r="P80" s="11">
        <f>HYPERLINK("http://apps8.contraloria.gob.pe/SPIC/srvDownload/ViewPDF?CRES_CODIGO=2025CPO557100013&amp;TIPOARCHIVO=ADJUNTO","http://apps8.contraloria.gob.pe/SPIC/srvDownload/ViewPDF?CRES_CODIGO=2025CPO557100013&amp;TIPOARCHIVO=ADJUNTO")</f>
      </c>
    </row>
    <row r="81" ht="20" customHeight="1" s="7" customFormat="1">
      <c r="B81" s="8">
        <v>75</v>
      </c>
      <c r="C81" s="9" t="s">
        <v>69</v>
      </c>
      <c r="D81" s="9" t="s">
        <v>19</v>
      </c>
      <c r="E81" s="9" t="s">
        <v>255</v>
      </c>
      <c r="F81" s="9" t="s">
        <v>256</v>
      </c>
      <c r="G81" s="9" t="s">
        <v>257</v>
      </c>
      <c r="H81" s="9" t="s">
        <v>258</v>
      </c>
      <c r="I81" s="9" t="s">
        <v>24</v>
      </c>
      <c r="J81" s="9">
        <v>0</v>
      </c>
      <c r="K81" s="9" t="s">
        <v>25</v>
      </c>
      <c r="L81" s="10">
        <v>45755</v>
      </c>
      <c r="M81" s="10">
        <v>45762</v>
      </c>
      <c r="N81" s="10">
        <v>45756</v>
      </c>
      <c r="O81" s="11">
        <f>HYPERLINK("http://apps8.contraloria.gob.pe/SPIC/srvDownload/ViewPDF?CRES_CODIGO=2025CSI061000019&amp;TIPOARCHIVO=RE","http://apps8.contraloria.gob.pe/SPIC/srvDownload/ViewPDF?CRES_CODIGO=2025CSI061000019&amp;TIPOARCHIVO=RE")</f>
      </c>
      <c r="P81" s="11">
        <f>HYPERLINK("http://apps8.contraloria.gob.pe/SPIC/srvDownload/ViewPDF?CRES_CODIGO=2025CSI061000019&amp;TIPOARCHIVO=ADJUNTO","http://apps8.contraloria.gob.pe/SPIC/srvDownload/ViewPDF?CRES_CODIGO=2025CSI061000019&amp;TIPOARCHIVO=ADJUNTO")</f>
      </c>
    </row>
    <row r="82" ht="20" customHeight="1" s="7" customFormat="1">
      <c r="B82" s="8">
        <v>76</v>
      </c>
      <c r="C82" s="9" t="s">
        <v>259</v>
      </c>
      <c r="D82" s="9" t="s">
        <v>19</v>
      </c>
      <c r="E82" s="9" t="s">
        <v>260</v>
      </c>
      <c r="F82" s="9" t="s">
        <v>261</v>
      </c>
      <c r="G82" s="9" t="s">
        <v>262</v>
      </c>
      <c r="H82" s="9" t="s">
        <v>41</v>
      </c>
      <c r="I82" s="9" t="s">
        <v>24</v>
      </c>
      <c r="J82" s="9">
        <v>0</v>
      </c>
      <c r="K82" s="9" t="s">
        <v>25</v>
      </c>
      <c r="L82" s="10">
        <v>45755</v>
      </c>
      <c r="M82" s="10">
        <v>45762</v>
      </c>
      <c r="N82" s="10">
        <v>45756</v>
      </c>
      <c r="O82" s="11">
        <f>HYPERLINK("http://apps8.contraloria.gob.pe/SPIC/srvDownload/ViewPDF?CRES_CODIGO=2025CSI488800018&amp;TIPOARCHIVO=RE","http://apps8.contraloria.gob.pe/SPIC/srvDownload/ViewPDF?CRES_CODIGO=2025CSI488800018&amp;TIPOARCHIVO=RE")</f>
      </c>
      <c r="P82" s="11">
        <f>HYPERLINK("http://apps8.contraloria.gob.pe/SPIC/srvDownload/ViewPDF?CRES_CODIGO=2025CSI488800018&amp;TIPOARCHIVO=ADJUNTO","http://apps8.contraloria.gob.pe/SPIC/srvDownload/ViewPDF?CRES_CODIGO=2025CSI488800018&amp;TIPOARCHIVO=ADJUNTO")</f>
      </c>
    </row>
    <row r="83" ht="20" customHeight="1" s="7" customFormat="1">
      <c r="B83" s="8">
        <v>77</v>
      </c>
      <c r="C83" s="9" t="s">
        <v>263</v>
      </c>
      <c r="D83" s="9" t="s">
        <v>61</v>
      </c>
      <c r="E83" s="9" t="s">
        <v>264</v>
      </c>
      <c r="F83" s="9" t="s">
        <v>265</v>
      </c>
      <c r="G83" s="9" t="s">
        <v>266</v>
      </c>
      <c r="H83" s="9" t="s">
        <v>267</v>
      </c>
      <c r="I83" s="9" t="s">
        <v>24</v>
      </c>
      <c r="J83" s="9">
        <v>0</v>
      </c>
      <c r="K83" s="9" t="s">
        <v>25</v>
      </c>
      <c r="L83" s="10">
        <v>45754</v>
      </c>
      <c r="M83" s="10">
        <v>45762</v>
      </c>
      <c r="N83" s="10">
        <v>45756</v>
      </c>
      <c r="O83" s="11">
        <f>HYPERLINK("http://apps8.contraloria.gob.pe/SPIC/srvDownload/ViewPDF?CRES_CODIGO=2025CSI065900005&amp;TIPOARCHIVO=RE","http://apps8.contraloria.gob.pe/SPIC/srvDownload/ViewPDF?CRES_CODIGO=2025CSI065900005&amp;TIPOARCHIVO=RE")</f>
      </c>
      <c r="P83" s="11">
        <f>HYPERLINK("http://apps8.contraloria.gob.pe/SPIC/srvDownload/ViewPDF?CRES_CODIGO=2025CSI065900005&amp;TIPOARCHIVO=ADJUNTO","http://apps8.contraloria.gob.pe/SPIC/srvDownload/ViewPDF?CRES_CODIGO=2025CSI065900005&amp;TIPOARCHIVO=ADJUNTO")</f>
      </c>
    </row>
    <row r="84" ht="20" customHeight="1" s="7" customFormat="1">
      <c r="B84" s="8">
        <v>78</v>
      </c>
      <c r="C84" s="9" t="s">
        <v>31</v>
      </c>
      <c r="D84" s="9" t="s">
        <v>19</v>
      </c>
      <c r="E84" s="9" t="s">
        <v>268</v>
      </c>
      <c r="F84" s="9" t="s">
        <v>269</v>
      </c>
      <c r="G84" s="9" t="s">
        <v>270</v>
      </c>
      <c r="H84" s="9" t="s">
        <v>41</v>
      </c>
      <c r="I84" s="9" t="s">
        <v>24</v>
      </c>
      <c r="J84" s="9">
        <v>0</v>
      </c>
      <c r="K84" s="9" t="s">
        <v>25</v>
      </c>
      <c r="L84" s="10">
        <v>45743</v>
      </c>
      <c r="M84" s="10">
        <v>45755</v>
      </c>
      <c r="N84" s="10">
        <v>45756</v>
      </c>
      <c r="O84" s="11">
        <f>HYPERLINK("http://apps8.contraloria.gob.pe/SPIC/srvDownload/ViewPDF?CRES_CODIGO=2025CSIL33400051&amp;TIPOARCHIVO=RE","http://apps8.contraloria.gob.pe/SPIC/srvDownload/ViewPDF?CRES_CODIGO=2025CSIL33400051&amp;TIPOARCHIVO=RE")</f>
      </c>
      <c r="P84" s="11">
        <f>HYPERLINK("http://apps8.contraloria.gob.pe/SPIC/srvDownload/ViewPDF?CRES_CODIGO=2025CSIL33400051&amp;TIPOARCHIVO=ADJUNTO","http://apps8.contraloria.gob.pe/SPIC/srvDownload/ViewPDF?CRES_CODIGO=2025CSIL33400051&amp;TIPOARCHIVO=ADJUNTO")</f>
      </c>
    </row>
    <row r="85" ht="20" customHeight="1" s="7" customFormat="1">
      <c r="B85" s="8">
        <v>79</v>
      </c>
      <c r="C85" s="9" t="s">
        <v>213</v>
      </c>
      <c r="D85" s="9" t="s">
        <v>27</v>
      </c>
      <c r="E85" s="9" t="s">
        <v>271</v>
      </c>
      <c r="F85" s="9" t="s">
        <v>272</v>
      </c>
      <c r="G85" s="9" t="s">
        <v>273</v>
      </c>
      <c r="H85" s="9" t="s">
        <v>23</v>
      </c>
      <c r="I85" s="9" t="s">
        <v>24</v>
      </c>
      <c r="J85" s="9">
        <v>0</v>
      </c>
      <c r="K85" s="9" t="s">
        <v>25</v>
      </c>
      <c r="L85" s="10">
        <v>45747</v>
      </c>
      <c r="M85" s="10">
        <v>45751</v>
      </c>
      <c r="N85" s="10">
        <v>45756</v>
      </c>
      <c r="O85" s="11">
        <f>HYPERLINK("http://apps8.contraloria.gob.pe/SPIC/srvDownload/ViewPDF?CRES_CODIGO=2025CPO044600006&amp;TIPOARCHIVO=RE","http://apps8.contraloria.gob.pe/SPIC/srvDownload/ViewPDF?CRES_CODIGO=2025CPO044600006&amp;TIPOARCHIVO=RE")</f>
      </c>
      <c r="P85" s="11">
        <f>HYPERLINK("http://apps8.contraloria.gob.pe/SPIC/srvDownload/ViewPDF?CRES_CODIGO=2025CPO044600006&amp;TIPOARCHIVO=ADJUNTO","http://apps8.contraloria.gob.pe/SPIC/srvDownload/ViewPDF?CRES_CODIGO=2025CPO044600006&amp;TIPOARCHIVO=ADJUNTO")</f>
      </c>
    </row>
    <row r="86" ht="20" customHeight="1" s="7" customFormat="1">
      <c r="B86" s="8">
        <v>80</v>
      </c>
      <c r="C86" s="9" t="s">
        <v>31</v>
      </c>
      <c r="D86" s="9" t="s">
        <v>53</v>
      </c>
      <c r="E86" s="9" t="s">
        <v>274</v>
      </c>
      <c r="F86" s="9" t="s">
        <v>275</v>
      </c>
      <c r="G86" s="9" t="s">
        <v>276</v>
      </c>
      <c r="H86" s="9" t="s">
        <v>23</v>
      </c>
      <c r="I86" s="9" t="s">
        <v>24</v>
      </c>
      <c r="J86" s="9">
        <v>0</v>
      </c>
      <c r="K86" s="9" t="s">
        <v>25</v>
      </c>
      <c r="L86" s="10">
        <v>45715</v>
      </c>
      <c r="M86" s="10">
        <v>45807</v>
      </c>
      <c r="N86" s="10">
        <v>45756</v>
      </c>
      <c r="O86" s="11">
        <f>HYPERLINK("http://apps8.contraloria.gob.pe/SPIC/srvDownload/ViewPDF?CRES_CODIGO=2025CPOL32000023&amp;TIPOARCHIVO=RE","http://apps8.contraloria.gob.pe/SPIC/srvDownload/ViewPDF?CRES_CODIGO=2025CPOL32000023&amp;TIPOARCHIVO=RE")</f>
      </c>
      <c r="P86" s="11">
        <f>HYPERLINK("http://apps8.contraloria.gob.pe/SPIC/srvDownload/ViewPDF?CRES_CODIGO=2025CPOL32000023&amp;TIPOARCHIVO=ADJUNTO","http://apps8.contraloria.gob.pe/SPIC/srvDownload/ViewPDF?CRES_CODIGO=2025CPOL32000023&amp;TIPOARCHIVO=ADJUNTO")</f>
      </c>
    </row>
    <row r="87" ht="20" customHeight="1" s="7" customFormat="1">
      <c r="B87" s="8">
        <v>81</v>
      </c>
      <c r="C87" s="9" t="s">
        <v>31</v>
      </c>
      <c r="D87" s="9" t="s">
        <v>42</v>
      </c>
      <c r="E87" s="9" t="s">
        <v>277</v>
      </c>
      <c r="F87" s="9" t="s">
        <v>278</v>
      </c>
      <c r="G87" s="9" t="s">
        <v>279</v>
      </c>
      <c r="H87" s="9" t="s">
        <v>280</v>
      </c>
      <c r="I87" s="9" t="s">
        <v>281</v>
      </c>
      <c r="J87" s="9">
        <v>0</v>
      </c>
      <c r="K87" s="9" t="s">
        <v>25</v>
      </c>
      <c r="L87" s="10">
        <v>45751</v>
      </c>
      <c r="M87" s="10">
        <v>45758</v>
      </c>
      <c r="N87" s="10">
        <v>45756</v>
      </c>
      <c r="O87" s="11">
        <f>HYPERLINK("http://apps8.contraloria.gob.pe/SPIC/srvDownload/ViewPDF?CRES_CODIGO=2025CSI217500006&amp;TIPOARCHIVO=RE","http://apps8.contraloria.gob.pe/SPIC/srvDownload/ViewPDF?CRES_CODIGO=2025CSI217500006&amp;TIPOARCHIVO=RE")</f>
      </c>
      <c r="P87" s="11">
        <f>HYPERLINK("http://apps8.contraloria.gob.pe/SPIC/srvDownload/ViewPDF?CRES_CODIGO=2025CSI217500006&amp;TIPOARCHIVO=ADJUNTO","http://apps8.contraloria.gob.pe/SPIC/srvDownload/ViewPDF?CRES_CODIGO=2025CSI217500006&amp;TIPOARCHIVO=ADJUNTO")</f>
      </c>
    </row>
    <row r="88" ht="20" customHeight="1" s="7" customFormat="1">
      <c r="B88" s="8">
        <v>82</v>
      </c>
      <c r="C88" s="9" t="s">
        <v>259</v>
      </c>
      <c r="D88" s="9" t="s">
        <v>61</v>
      </c>
      <c r="E88" s="9" t="s">
        <v>282</v>
      </c>
      <c r="F88" s="9" t="s">
        <v>283</v>
      </c>
      <c r="G88" s="9" t="s">
        <v>284</v>
      </c>
      <c r="H88" s="9" t="s">
        <v>23</v>
      </c>
      <c r="I88" s="9" t="s">
        <v>24</v>
      </c>
      <c r="J88" s="9">
        <v>0</v>
      </c>
      <c r="K88" s="9" t="s">
        <v>25</v>
      </c>
      <c r="L88" s="10">
        <v>45755</v>
      </c>
      <c r="M88" s="10">
        <v>45762</v>
      </c>
      <c r="N88" s="10">
        <v>45756</v>
      </c>
      <c r="O88" s="11">
        <f>HYPERLINK("http://apps8.contraloria.gob.pe/SPIC/srvDownload/ViewPDF?CRES_CODIGO=2025CSI043800014&amp;TIPOARCHIVO=RE","http://apps8.contraloria.gob.pe/SPIC/srvDownload/ViewPDF?CRES_CODIGO=2025CSI043800014&amp;TIPOARCHIVO=RE")</f>
      </c>
      <c r="P88" s="11">
        <f>HYPERLINK("http://apps8.contraloria.gob.pe/SPIC/srvDownload/ViewPDF?CRES_CODIGO=2025CSI043800014&amp;TIPOARCHIVO=ADJUNTO","http://apps8.contraloria.gob.pe/SPIC/srvDownload/ViewPDF?CRES_CODIGO=2025CSI043800014&amp;TIPOARCHIVO=ADJUNTO")</f>
      </c>
    </row>
    <row r="89" ht="20" customHeight="1" s="7" customFormat="1">
      <c r="B89" s="8">
        <v>83</v>
      </c>
      <c r="C89" s="9" t="s">
        <v>37</v>
      </c>
      <c r="D89" s="9" t="s">
        <v>285</v>
      </c>
      <c r="E89" s="9" t="s">
        <v>286</v>
      </c>
      <c r="F89" s="9" t="s">
        <v>287</v>
      </c>
      <c r="G89" s="9" t="s">
        <v>288</v>
      </c>
      <c r="H89" s="9" t="s">
        <v>23</v>
      </c>
      <c r="I89" s="9" t="s">
        <v>24</v>
      </c>
      <c r="J89" s="9">
        <v>0</v>
      </c>
      <c r="K89" s="9" t="s">
        <v>25</v>
      </c>
      <c r="L89" s="10">
        <v>45754</v>
      </c>
      <c r="M89" s="10">
        <v>45754</v>
      </c>
      <c r="N89" s="10">
        <v>45756</v>
      </c>
      <c r="O89" s="11">
        <f>HYPERLINK("http://apps8.contraloria.gob.pe/SPIC/srvDownload/ViewPDF?CRES_CODIGO=2025CPRC92000030&amp;TIPOARCHIVO=RE","http://apps8.contraloria.gob.pe/SPIC/srvDownload/ViewPDF?CRES_CODIGO=2025CPRC92000030&amp;TIPOARCHIVO=RE")</f>
      </c>
      <c r="P89" s="11">
        <f>HYPERLINK("http://apps8.contraloria.gob.pe/SPIC/srvDownload/ViewPDF?CRES_CODIGO=2025CPRC92000030&amp;TIPOARCHIVO=ADJUNTO","http://apps8.contraloria.gob.pe/SPIC/srvDownload/ViewPDF?CRES_CODIGO=2025CPRC92000030&amp;TIPOARCHIVO=ADJUNTO")</f>
      </c>
    </row>
    <row r="90" ht="20" customHeight="1" s="7" customFormat="1">
      <c r="B90" s="8">
        <v>84</v>
      </c>
      <c r="C90" s="9" t="s">
        <v>31</v>
      </c>
      <c r="D90" s="9" t="s">
        <v>27</v>
      </c>
      <c r="E90" s="9" t="s">
        <v>289</v>
      </c>
      <c r="F90" s="9" t="s">
        <v>290</v>
      </c>
      <c r="G90" s="9" t="s">
        <v>291</v>
      </c>
      <c r="H90" s="9" t="s">
        <v>23</v>
      </c>
      <c r="I90" s="9" t="s">
        <v>24</v>
      </c>
      <c r="J90" s="9">
        <v>0</v>
      </c>
      <c r="K90" s="9" t="s">
        <v>25</v>
      </c>
      <c r="L90" s="10">
        <v>45749</v>
      </c>
      <c r="M90" s="10">
        <v>45749</v>
      </c>
      <c r="N90" s="10">
        <v>45756</v>
      </c>
      <c r="O90" s="11">
        <f>HYPERLINK("http://apps8.contraloria.gob.pe/SPIC/srvDownload/ViewPDF?CRES_CODIGO=2025CPO216000003&amp;TIPOARCHIVO=RE","http://apps8.contraloria.gob.pe/SPIC/srvDownload/ViewPDF?CRES_CODIGO=2025CPO216000003&amp;TIPOARCHIVO=RE")</f>
      </c>
      <c r="P90" s="11">
        <f>HYPERLINK("http://apps8.contraloria.gob.pe/SPIC/srvDownload/ViewPDF?CRES_CODIGO=2025CPO216000003&amp;TIPOARCHIVO=ADJUNTO","http://apps8.contraloria.gob.pe/SPIC/srvDownload/ViewPDF?CRES_CODIGO=2025CPO216000003&amp;TIPOARCHIVO=ADJUNTO")</f>
      </c>
    </row>
    <row r="91" ht="20" customHeight="1" s="7" customFormat="1">
      <c r="B91" s="8">
        <v>85</v>
      </c>
      <c r="C91" s="9" t="s">
        <v>31</v>
      </c>
      <c r="D91" s="9" t="s">
        <v>27</v>
      </c>
      <c r="E91" s="9" t="s">
        <v>292</v>
      </c>
      <c r="F91" s="9" t="s">
        <v>293</v>
      </c>
      <c r="G91" s="9" t="s">
        <v>294</v>
      </c>
      <c r="H91" s="9" t="s">
        <v>23</v>
      </c>
      <c r="I91" s="9" t="s">
        <v>24</v>
      </c>
      <c r="J91" s="9">
        <v>0</v>
      </c>
      <c r="K91" s="9" t="s">
        <v>25</v>
      </c>
      <c r="L91" s="10">
        <v>45743</v>
      </c>
      <c r="M91" s="10">
        <v>45744</v>
      </c>
      <c r="N91" s="10">
        <v>45756</v>
      </c>
      <c r="O91" s="11">
        <f>HYPERLINK("http://apps8.contraloria.gob.pe/SPIC/srvDownload/ViewPDF?CRES_CODIGO=2025CPO441500004&amp;TIPOARCHIVO=RE","http://apps8.contraloria.gob.pe/SPIC/srvDownload/ViewPDF?CRES_CODIGO=2025CPO441500004&amp;TIPOARCHIVO=RE")</f>
      </c>
      <c r="P91" s="11">
        <f>HYPERLINK("http://apps8.contraloria.gob.pe/SPIC/srvDownload/ViewPDF?CRES_CODIGO=2025CPO441500004&amp;TIPOARCHIVO=ADJUNTO","http://apps8.contraloria.gob.pe/SPIC/srvDownload/ViewPDF?CRES_CODIGO=2025CPO441500004&amp;TIPOARCHIVO=ADJUNTO")</f>
      </c>
    </row>
    <row r="92" ht="20" customHeight="1" s="7" customFormat="1">
      <c r="B92" s="8">
        <v>86</v>
      </c>
      <c r="C92" s="9" t="s">
        <v>128</v>
      </c>
      <c r="D92" s="9" t="s">
        <v>53</v>
      </c>
      <c r="E92" s="9" t="s">
        <v>295</v>
      </c>
      <c r="F92" s="9" t="s">
        <v>296</v>
      </c>
      <c r="G92" s="9" t="s">
        <v>297</v>
      </c>
      <c r="H92" s="9" t="s">
        <v>23</v>
      </c>
      <c r="I92" s="9" t="s">
        <v>24</v>
      </c>
      <c r="J92" s="9">
        <v>0</v>
      </c>
      <c r="K92" s="9" t="s">
        <v>25</v>
      </c>
      <c r="L92" s="10">
        <v>45723</v>
      </c>
      <c r="M92" s="10">
        <v>45723</v>
      </c>
      <c r="N92" s="10">
        <v>45756</v>
      </c>
      <c r="O92" s="11">
        <f>HYPERLINK("http://apps8.contraloria.gob.pe/SPIC/srvDownload/ViewPDF?CRES_CODIGO=2025CPOL42000059&amp;TIPOARCHIVO=RE","http://apps8.contraloria.gob.pe/SPIC/srvDownload/ViewPDF?CRES_CODIGO=2025CPOL42000059&amp;TIPOARCHIVO=RE")</f>
      </c>
      <c r="P92" s="11">
        <f>HYPERLINK("http://apps8.contraloria.gob.pe/SPIC/srvDownload/ViewPDF?CRES_CODIGO=2025CPOL42000059&amp;TIPOARCHIVO=ADJUNTO","http://apps8.contraloria.gob.pe/SPIC/srvDownload/ViewPDF?CRES_CODIGO=2025CPOL42000059&amp;TIPOARCHIVO=ADJUNTO")</f>
      </c>
    </row>
    <row r="93" ht="20" customHeight="1" s="7" customFormat="1">
      <c r="B93" s="8">
        <v>87</v>
      </c>
      <c r="C93" s="9" t="s">
        <v>189</v>
      </c>
      <c r="D93" s="9" t="s">
        <v>27</v>
      </c>
      <c r="E93" s="9" t="s">
        <v>298</v>
      </c>
      <c r="F93" s="9" t="s">
        <v>299</v>
      </c>
      <c r="G93" s="9" t="s">
        <v>300</v>
      </c>
      <c r="H93" s="9" t="s">
        <v>23</v>
      </c>
      <c r="I93" s="9" t="s">
        <v>24</v>
      </c>
      <c r="J93" s="9">
        <v>0</v>
      </c>
      <c r="K93" s="9" t="s">
        <v>25</v>
      </c>
      <c r="L93" s="10">
        <v>45737</v>
      </c>
      <c r="M93" s="10">
        <v>45737</v>
      </c>
      <c r="N93" s="10">
        <v>45756</v>
      </c>
      <c r="O93" s="11">
        <f>HYPERLINK("http://apps8.contraloria.gob.pe/SPIC/srvDownload/ViewPDF?CRES_CODIGO=2025CPO061600007&amp;TIPOARCHIVO=RE","http://apps8.contraloria.gob.pe/SPIC/srvDownload/ViewPDF?CRES_CODIGO=2025CPO061600007&amp;TIPOARCHIVO=RE")</f>
      </c>
      <c r="P93" s="11">
        <f>HYPERLINK("http://apps8.contraloria.gob.pe/SPIC/srvDownload/ViewPDF?CRES_CODIGO=2025CPO061600007&amp;TIPOARCHIVO=ADJUNTO","http://apps8.contraloria.gob.pe/SPIC/srvDownload/ViewPDF?CRES_CODIGO=2025CPO061600007&amp;TIPOARCHIVO=ADJUNTO")</f>
      </c>
    </row>
    <row r="94" ht="20" customHeight="1" s="7" customFormat="1">
      <c r="B94" s="8">
        <v>88</v>
      </c>
      <c r="C94" s="9" t="s">
        <v>104</v>
      </c>
      <c r="D94" s="9" t="s">
        <v>27</v>
      </c>
      <c r="E94" s="9" t="s">
        <v>301</v>
      </c>
      <c r="F94" s="9" t="s">
        <v>302</v>
      </c>
      <c r="G94" s="9" t="s">
        <v>303</v>
      </c>
      <c r="H94" s="9" t="s">
        <v>23</v>
      </c>
      <c r="I94" s="9" t="s">
        <v>24</v>
      </c>
      <c r="J94" s="9">
        <v>0</v>
      </c>
      <c r="K94" s="9" t="s">
        <v>25</v>
      </c>
      <c r="L94" s="10">
        <v>45747</v>
      </c>
      <c r="M94" s="10">
        <v>45747</v>
      </c>
      <c r="N94" s="10">
        <v>45756</v>
      </c>
      <c r="O94" s="11">
        <f>HYPERLINK("http://apps8.contraloria.gob.pe/SPIC/srvDownload/ViewPDF?CRES_CODIGO=2025CPO293100019&amp;TIPOARCHIVO=RE","http://apps8.contraloria.gob.pe/SPIC/srvDownload/ViewPDF?CRES_CODIGO=2025CPO293100019&amp;TIPOARCHIVO=RE")</f>
      </c>
      <c r="P94" s="11">
        <f>HYPERLINK("http://apps8.contraloria.gob.pe/SPIC/srvDownload/ViewPDF?CRES_CODIGO=2025CPO293100019&amp;TIPOARCHIVO=ADJUNTO","http://apps8.contraloria.gob.pe/SPIC/srvDownload/ViewPDF?CRES_CODIGO=2025CPO293100019&amp;TIPOARCHIVO=ADJUNTO")</f>
      </c>
    </row>
    <row r="95" ht="20" customHeight="1" s="7" customFormat="1">
      <c r="B95" s="8">
        <v>89</v>
      </c>
      <c r="C95" s="9" t="s">
        <v>31</v>
      </c>
      <c r="D95" s="9" t="s">
        <v>53</v>
      </c>
      <c r="E95" s="9" t="s">
        <v>304</v>
      </c>
      <c r="F95" s="9" t="s">
        <v>305</v>
      </c>
      <c r="G95" s="9" t="s">
        <v>306</v>
      </c>
      <c r="H95" s="9" t="s">
        <v>23</v>
      </c>
      <c r="I95" s="9" t="s">
        <v>24</v>
      </c>
      <c r="J95" s="9">
        <v>0</v>
      </c>
      <c r="K95" s="9" t="s">
        <v>25</v>
      </c>
      <c r="L95" s="10">
        <v>45734</v>
      </c>
      <c r="M95" s="10">
        <v>45734</v>
      </c>
      <c r="N95" s="10">
        <v>45756</v>
      </c>
      <c r="O95" s="11">
        <f>HYPERLINK("http://apps8.contraloria.gob.pe/SPIC/srvDownload/ViewPDF?CRES_CODIGO=2025CPOL33100015&amp;TIPOARCHIVO=RE","http://apps8.contraloria.gob.pe/SPIC/srvDownload/ViewPDF?CRES_CODIGO=2025CPOL33100015&amp;TIPOARCHIVO=RE")</f>
      </c>
      <c r="P95" s="11">
        <f>HYPERLINK("http://apps8.contraloria.gob.pe/SPIC/srvDownload/ViewPDF?CRES_CODIGO=2025CPOL33100015&amp;TIPOARCHIVO=ADJUNTO","http://apps8.contraloria.gob.pe/SPIC/srvDownload/ViewPDF?CRES_CODIGO=2025CPOL33100015&amp;TIPOARCHIVO=ADJUNTO")</f>
      </c>
    </row>
    <row r="96" ht="20" customHeight="1" s="7" customFormat="1">
      <c r="B96" s="8">
        <v>90</v>
      </c>
      <c r="C96" s="9" t="s">
        <v>104</v>
      </c>
      <c r="D96" s="9" t="s">
        <v>27</v>
      </c>
      <c r="E96" s="9" t="s">
        <v>307</v>
      </c>
      <c r="F96" s="9" t="s">
        <v>308</v>
      </c>
      <c r="G96" s="9" t="s">
        <v>309</v>
      </c>
      <c r="H96" s="9" t="s">
        <v>23</v>
      </c>
      <c r="I96" s="9" t="s">
        <v>24</v>
      </c>
      <c r="J96" s="9">
        <v>0</v>
      </c>
      <c r="K96" s="9" t="s">
        <v>25</v>
      </c>
      <c r="L96" s="10">
        <v>45743</v>
      </c>
      <c r="M96" s="10">
        <v>45743</v>
      </c>
      <c r="N96" s="10">
        <v>45756</v>
      </c>
      <c r="O96" s="11">
        <f>HYPERLINK("http://apps8.contraloria.gob.pe/SPIC/srvDownload/ViewPDF?CRES_CODIGO=2025CPO039600037&amp;TIPOARCHIVO=RE","http://apps8.contraloria.gob.pe/SPIC/srvDownload/ViewPDF?CRES_CODIGO=2025CPO039600037&amp;TIPOARCHIVO=RE")</f>
      </c>
      <c r="P96" s="11">
        <f>HYPERLINK("http://apps8.contraloria.gob.pe/SPIC/srvDownload/ViewPDF?CRES_CODIGO=2025CPO039600037&amp;TIPOARCHIVO=ADJUNTO","http://apps8.contraloria.gob.pe/SPIC/srvDownload/ViewPDF?CRES_CODIGO=2025CPO039600037&amp;TIPOARCHIVO=ADJUNTO")</f>
      </c>
    </row>
    <row r="97" ht="20" customHeight="1" s="7" customFormat="1">
      <c r="B97" s="8">
        <v>91</v>
      </c>
      <c r="C97" s="9" t="s">
        <v>104</v>
      </c>
      <c r="D97" s="9" t="s">
        <v>27</v>
      </c>
      <c r="E97" s="9" t="s">
        <v>310</v>
      </c>
      <c r="F97" s="9" t="s">
        <v>311</v>
      </c>
      <c r="G97" s="9" t="s">
        <v>312</v>
      </c>
      <c r="H97" s="9" t="s">
        <v>23</v>
      </c>
      <c r="I97" s="9" t="s">
        <v>24</v>
      </c>
      <c r="J97" s="9">
        <v>0</v>
      </c>
      <c r="K97" s="9" t="s">
        <v>25</v>
      </c>
      <c r="L97" s="10">
        <v>45741</v>
      </c>
      <c r="M97" s="10">
        <v>45741</v>
      </c>
      <c r="N97" s="10">
        <v>45756</v>
      </c>
      <c r="O97" s="11">
        <f>HYPERLINK("http://apps8.contraloria.gob.pe/SPIC/srvDownload/ViewPDF?CRES_CODIGO=2025CPO039500029&amp;TIPOARCHIVO=RE","http://apps8.contraloria.gob.pe/SPIC/srvDownload/ViewPDF?CRES_CODIGO=2025CPO039500029&amp;TIPOARCHIVO=RE")</f>
      </c>
      <c r="P97" s="11">
        <f>HYPERLINK("http://apps8.contraloria.gob.pe/SPIC/srvDownload/ViewPDF?CRES_CODIGO=2025CPO039500029&amp;TIPOARCHIVO=ADJUNTO","http://apps8.contraloria.gob.pe/SPIC/srvDownload/ViewPDF?CRES_CODIGO=2025CPO039500029&amp;TIPOARCHIVO=ADJUNTO")</f>
      </c>
    </row>
    <row r="98" ht="20" customHeight="1" s="7" customFormat="1">
      <c r="B98" s="8">
        <v>92</v>
      </c>
      <c r="C98" s="9" t="s">
        <v>313</v>
      </c>
      <c r="D98" s="9" t="s">
        <v>32</v>
      </c>
      <c r="E98" s="9" t="s">
        <v>314</v>
      </c>
      <c r="F98" s="9" t="s">
        <v>315</v>
      </c>
      <c r="G98" s="9" t="s">
        <v>316</v>
      </c>
      <c r="H98" s="9" t="s">
        <v>23</v>
      </c>
      <c r="I98" s="9" t="s">
        <v>24</v>
      </c>
      <c r="J98" s="9">
        <v>2</v>
      </c>
      <c r="K98" s="9" t="s">
        <v>36</v>
      </c>
      <c r="L98" s="10">
        <v>45604</v>
      </c>
      <c r="M98" s="10">
        <v>45623</v>
      </c>
      <c r="N98" s="10">
        <v>45756</v>
      </c>
      <c r="O98" s="11">
        <f>HYPERLINK("http://apps8.contraloria.gob.pe/SPIC/srvDownload/ViewPDF?CRES_CODIGO=2024CPO022200034&amp;TIPOARCHIVO=RE","http://apps8.contraloria.gob.pe/SPIC/srvDownload/ViewPDF?CRES_CODIGO=2024CPO022200034&amp;TIPOARCHIVO=RE")</f>
      </c>
      <c r="P98" s="11">
        <f>HYPERLINK("http://apps8.contraloria.gob.pe/SPIC/srvDownload/ViewPDF?CRES_CODIGO=2024CPO022200034&amp;TIPOARCHIVO=ADJUNTO","http://apps8.contraloria.gob.pe/SPIC/srvDownload/ViewPDF?CRES_CODIGO=2024CPO022200034&amp;TIPOARCHIVO=ADJUNTO")</f>
      </c>
    </row>
    <row r="99" ht="20" customHeight="1" s="7" customFormat="1">
      <c r="B99" s="8">
        <v>93</v>
      </c>
      <c r="C99" s="9" t="s">
        <v>259</v>
      </c>
      <c r="D99" s="9" t="s">
        <v>19</v>
      </c>
      <c r="E99" s="9" t="s">
        <v>317</v>
      </c>
      <c r="F99" s="9" t="s">
        <v>318</v>
      </c>
      <c r="G99" s="9" t="s">
        <v>319</v>
      </c>
      <c r="H99" s="9" t="s">
        <v>41</v>
      </c>
      <c r="I99" s="9" t="s">
        <v>24</v>
      </c>
      <c r="J99" s="9">
        <v>0</v>
      </c>
      <c r="K99" s="9" t="s">
        <v>25</v>
      </c>
      <c r="L99" s="10">
        <v>45754</v>
      </c>
      <c r="M99" s="10">
        <v>45761</v>
      </c>
      <c r="N99" s="10">
        <v>45756</v>
      </c>
      <c r="O99" s="11">
        <f>HYPERLINK("http://apps8.contraloria.gob.pe/SPIC/srvDownload/ViewPDF?CRES_CODIGO=2025CSI534500008&amp;TIPOARCHIVO=RE","http://apps8.contraloria.gob.pe/SPIC/srvDownload/ViewPDF?CRES_CODIGO=2025CSI534500008&amp;TIPOARCHIVO=RE")</f>
      </c>
      <c r="P99" s="11">
        <f>HYPERLINK("http://apps8.contraloria.gob.pe/SPIC/srvDownload/ViewPDF?CRES_CODIGO=2025CSI534500008&amp;TIPOARCHIVO=ADJUNTO","http://apps8.contraloria.gob.pe/SPIC/srvDownload/ViewPDF?CRES_CODIGO=2025CSI534500008&amp;TIPOARCHIVO=ADJUNTO")</f>
      </c>
    </row>
    <row r="100" ht="20" customHeight="1" s="7" customFormat="1">
      <c r="B100" s="8">
        <v>94</v>
      </c>
      <c r="C100" s="9" t="s">
        <v>213</v>
      </c>
      <c r="D100" s="9" t="s">
        <v>61</v>
      </c>
      <c r="E100" s="9" t="s">
        <v>320</v>
      </c>
      <c r="F100" s="9" t="s">
        <v>321</v>
      </c>
      <c r="G100" s="9" t="s">
        <v>322</v>
      </c>
      <c r="H100" s="9" t="s">
        <v>23</v>
      </c>
      <c r="I100" s="9" t="s">
        <v>24</v>
      </c>
      <c r="J100" s="9">
        <v>0</v>
      </c>
      <c r="K100" s="9" t="s">
        <v>25</v>
      </c>
      <c r="L100" s="10">
        <v>45755</v>
      </c>
      <c r="M100" s="10">
        <v>45762</v>
      </c>
      <c r="N100" s="10">
        <v>45756</v>
      </c>
      <c r="O100" s="11">
        <f>HYPERLINK("http://apps8.contraloria.gob.pe/SPIC/srvDownload/ViewPDF?CRES_CODIGO=2025CSI082900011&amp;TIPOARCHIVO=RE","http://apps8.contraloria.gob.pe/SPIC/srvDownload/ViewPDF?CRES_CODIGO=2025CSI082900011&amp;TIPOARCHIVO=RE")</f>
      </c>
      <c r="P100" s="11">
        <f>HYPERLINK("http://apps8.contraloria.gob.pe/SPIC/srvDownload/ViewPDF?CRES_CODIGO=2025CSI082900011&amp;TIPOARCHIVO=ADJUNTO","http://apps8.contraloria.gob.pe/SPIC/srvDownload/ViewPDF?CRES_CODIGO=2025CSI082900011&amp;TIPOARCHIVO=ADJUNTO")</f>
      </c>
    </row>
    <row r="101" ht="20" customHeight="1" s="7" customFormat="1">
      <c r="B101" s="8">
        <v>95</v>
      </c>
      <c r="C101" s="9" t="s">
        <v>323</v>
      </c>
      <c r="D101" s="9" t="s">
        <v>285</v>
      </c>
      <c r="E101" s="9" t="s">
        <v>324</v>
      </c>
      <c r="F101" s="9" t="s">
        <v>325</v>
      </c>
      <c r="G101" s="9" t="s">
        <v>326</v>
      </c>
      <c r="H101" s="9" t="s">
        <v>23</v>
      </c>
      <c r="I101" s="9" t="s">
        <v>24</v>
      </c>
      <c r="J101" s="9">
        <v>0</v>
      </c>
      <c r="K101" s="9" t="s">
        <v>25</v>
      </c>
      <c r="L101" s="10">
        <v>45678</v>
      </c>
      <c r="M101" s="10">
        <v>45678</v>
      </c>
      <c r="N101" s="10">
        <v>45756</v>
      </c>
      <c r="O101" s="11">
        <f>HYPERLINK("http://apps8.contraloria.gob.pe/SPIC/srvDownload/ViewPDF?CRES_CODIGO=2025CPRL49000014&amp;TIPOARCHIVO=RE","http://apps8.contraloria.gob.pe/SPIC/srvDownload/ViewPDF?CRES_CODIGO=2025CPRL49000014&amp;TIPOARCHIVO=RE")</f>
      </c>
      <c r="P101" s="11">
        <f>HYPERLINK("http://apps8.contraloria.gob.pe/SPIC/srvDownload/ViewPDF?CRES_CODIGO=2025CPRL49000014&amp;TIPOARCHIVO=ADJUNTO","http://apps8.contraloria.gob.pe/SPIC/srvDownload/ViewPDF?CRES_CODIGO=2025CPRL49000014&amp;TIPOARCHIVO=ADJUNTO")</f>
      </c>
    </row>
    <row r="102" ht="20" customHeight="1" s="7" customFormat="1">
      <c r="B102" s="8">
        <v>96</v>
      </c>
      <c r="C102" s="9" t="s">
        <v>104</v>
      </c>
      <c r="D102" s="9" t="s">
        <v>19</v>
      </c>
      <c r="E102" s="9" t="s">
        <v>327</v>
      </c>
      <c r="F102" s="9" t="s">
        <v>328</v>
      </c>
      <c r="G102" s="9" t="s">
        <v>329</v>
      </c>
      <c r="H102" s="9" t="s">
        <v>23</v>
      </c>
      <c r="I102" s="9" t="s">
        <v>24</v>
      </c>
      <c r="J102" s="9">
        <v>0</v>
      </c>
      <c r="K102" s="9" t="s">
        <v>25</v>
      </c>
      <c r="L102" s="10">
        <v>45747</v>
      </c>
      <c r="M102" s="10">
        <v>45754</v>
      </c>
      <c r="N102" s="10">
        <v>45756</v>
      </c>
      <c r="O102" s="11">
        <f>HYPERLINK("http://apps8.contraloria.gob.pe/SPIC/srvDownload/ViewPDF?CRES_CODIGO=2025CSI293000008&amp;TIPOARCHIVO=RE","http://apps8.contraloria.gob.pe/SPIC/srvDownload/ViewPDF?CRES_CODIGO=2025CSI293000008&amp;TIPOARCHIVO=RE")</f>
      </c>
      <c r="P102" s="11">
        <f>HYPERLINK("http://apps8.contraloria.gob.pe/SPIC/srvDownload/ViewPDF?CRES_CODIGO=2025CSI293000008&amp;TIPOARCHIVO=ADJUNTO","http://apps8.contraloria.gob.pe/SPIC/srvDownload/ViewPDF?CRES_CODIGO=2025CSI293000008&amp;TIPOARCHIVO=ADJUNTO")</f>
      </c>
    </row>
    <row r="103" ht="20" customHeight="1" s="7" customFormat="1">
      <c r="B103" s="8">
        <v>97</v>
      </c>
      <c r="C103" s="9" t="s">
        <v>69</v>
      </c>
      <c r="D103" s="9" t="s">
        <v>19</v>
      </c>
      <c r="E103" s="9" t="s">
        <v>330</v>
      </c>
      <c r="F103" s="9" t="s">
        <v>256</v>
      </c>
      <c r="G103" s="9" t="s">
        <v>331</v>
      </c>
      <c r="H103" s="9" t="s">
        <v>332</v>
      </c>
      <c r="I103" s="9" t="s">
        <v>24</v>
      </c>
      <c r="J103" s="9">
        <v>0</v>
      </c>
      <c r="K103" s="9" t="s">
        <v>25</v>
      </c>
      <c r="L103" s="10">
        <v>45755</v>
      </c>
      <c r="M103" s="10">
        <v>45762</v>
      </c>
      <c r="N103" s="10">
        <v>45756</v>
      </c>
      <c r="O103" s="11">
        <f>HYPERLINK("http://apps8.contraloria.gob.pe/SPIC/srvDownload/ViewPDF?CRES_CODIGO=2025CSI061000020&amp;TIPOARCHIVO=RE","http://apps8.contraloria.gob.pe/SPIC/srvDownload/ViewPDF?CRES_CODIGO=2025CSI061000020&amp;TIPOARCHIVO=RE")</f>
      </c>
      <c r="P103" s="11">
        <f>HYPERLINK("http://apps8.contraloria.gob.pe/SPIC/srvDownload/ViewPDF?CRES_CODIGO=2025CSI061000020&amp;TIPOARCHIVO=ADJUNTO","http://apps8.contraloria.gob.pe/SPIC/srvDownload/ViewPDF?CRES_CODIGO=2025CSI061000020&amp;TIPOARCHIVO=ADJUNTO")</f>
      </c>
    </row>
    <row r="104" ht="20" customHeight="1" s="7" customFormat="1">
      <c r="B104" s="8">
        <v>98</v>
      </c>
      <c r="C104" s="9" t="s">
        <v>259</v>
      </c>
      <c r="D104" s="9" t="s">
        <v>285</v>
      </c>
      <c r="E104" s="9" t="s">
        <v>333</v>
      </c>
      <c r="F104" s="9" t="s">
        <v>318</v>
      </c>
      <c r="G104" s="9" t="s">
        <v>334</v>
      </c>
      <c r="H104" s="9" t="s">
        <v>23</v>
      </c>
      <c r="I104" s="9" t="s">
        <v>24</v>
      </c>
      <c r="J104" s="9">
        <v>0</v>
      </c>
      <c r="K104" s="9" t="s">
        <v>25</v>
      </c>
      <c r="L104" s="10">
        <v>45754</v>
      </c>
      <c r="M104" s="10">
        <v>45754</v>
      </c>
      <c r="N104" s="10">
        <v>45756</v>
      </c>
      <c r="O104" s="11">
        <f>HYPERLINK("http://apps8.contraloria.gob.pe/SPIC/srvDownload/ViewPDF?CRES_CODIGO=2025CPRL44000053&amp;TIPOARCHIVO=RE","http://apps8.contraloria.gob.pe/SPIC/srvDownload/ViewPDF?CRES_CODIGO=2025CPRL44000053&amp;TIPOARCHIVO=RE")</f>
      </c>
      <c r="P104" s="11">
        <f>HYPERLINK("http://apps8.contraloria.gob.pe/SPIC/srvDownload/ViewPDF?CRES_CODIGO=2025CPRL44000053&amp;TIPOARCHIVO=ADJUNTO","http://apps8.contraloria.gob.pe/SPIC/srvDownload/ViewPDF?CRES_CODIGO=2025CPRL44000053&amp;TIPOARCHIVO=ADJUNTO")</f>
      </c>
    </row>
    <row r="105" ht="20" customHeight="1" s="7" customFormat="1">
      <c r="B105" s="8">
        <v>99</v>
      </c>
      <c r="C105" s="9" t="s">
        <v>18</v>
      </c>
      <c r="D105" s="9" t="s">
        <v>42</v>
      </c>
      <c r="E105" s="9" t="s">
        <v>335</v>
      </c>
      <c r="F105" s="9" t="s">
        <v>336</v>
      </c>
      <c r="G105" s="9" t="s">
        <v>337</v>
      </c>
      <c r="H105" s="9" t="s">
        <v>23</v>
      </c>
      <c r="I105" s="9" t="s">
        <v>24</v>
      </c>
      <c r="J105" s="9">
        <v>0</v>
      </c>
      <c r="K105" s="9" t="s">
        <v>25</v>
      </c>
      <c r="L105" s="10">
        <v>45754</v>
      </c>
      <c r="M105" s="10">
        <v>45761</v>
      </c>
      <c r="N105" s="10">
        <v>45756</v>
      </c>
      <c r="O105" s="11">
        <f>HYPERLINK("http://apps8.contraloria.gob.pe/SPIC/srvDownload/ViewPDF?CRES_CODIGO=2025CSI045700023&amp;TIPOARCHIVO=RE","http://apps8.contraloria.gob.pe/SPIC/srvDownload/ViewPDF?CRES_CODIGO=2025CSI045700023&amp;TIPOARCHIVO=RE")</f>
      </c>
      <c r="P105" s="11">
        <f>HYPERLINK("http://apps8.contraloria.gob.pe/SPIC/srvDownload/ViewPDF?CRES_CODIGO=2025CSI045700023&amp;TIPOARCHIVO=ADJUNTO","http://apps8.contraloria.gob.pe/SPIC/srvDownload/ViewPDF?CRES_CODIGO=2025CSI045700023&amp;TIPOARCHIVO=ADJUNTO")</f>
      </c>
    </row>
    <row r="106" ht="20" customHeight="1" s="7" customFormat="1">
      <c r="B106" s="8">
        <v>100</v>
      </c>
      <c r="C106" s="9" t="s">
        <v>31</v>
      </c>
      <c r="D106" s="9" t="s">
        <v>53</v>
      </c>
      <c r="E106" s="9" t="s">
        <v>338</v>
      </c>
      <c r="F106" s="9" t="s">
        <v>293</v>
      </c>
      <c r="G106" s="9" t="s">
        <v>339</v>
      </c>
      <c r="H106" s="9" t="s">
        <v>23</v>
      </c>
      <c r="I106" s="9" t="s">
        <v>24</v>
      </c>
      <c r="J106" s="9">
        <v>0</v>
      </c>
      <c r="K106" s="9" t="s">
        <v>25</v>
      </c>
      <c r="L106" s="10">
        <v>45716</v>
      </c>
      <c r="M106" s="10">
        <v>45737</v>
      </c>
      <c r="N106" s="10">
        <v>45756</v>
      </c>
      <c r="O106" s="11">
        <f>HYPERLINK("http://apps8.contraloria.gob.pe/SPIC/srvDownload/ViewPDF?CRES_CODIGO=2025CPOL33100011&amp;TIPOARCHIVO=RE","http://apps8.contraloria.gob.pe/SPIC/srvDownload/ViewPDF?CRES_CODIGO=2025CPOL33100011&amp;TIPOARCHIVO=RE")</f>
      </c>
      <c r="P106" s="11">
        <f>HYPERLINK("http://apps8.contraloria.gob.pe/SPIC/srvDownload/ViewPDF?CRES_CODIGO=2025CPOL33100011&amp;TIPOARCHIVO=ADJUNTO","http://apps8.contraloria.gob.pe/SPIC/srvDownload/ViewPDF?CRES_CODIGO=2025CPOL33100011&amp;TIPOARCHIVO=ADJUNTO")</f>
      </c>
    </row>
    <row r="107" ht="20" customHeight="1" s="7" customFormat="1">
      <c r="B107" s="8">
        <v>101</v>
      </c>
      <c r="C107" s="9" t="s">
        <v>31</v>
      </c>
      <c r="D107" s="9" t="s">
        <v>53</v>
      </c>
      <c r="E107" s="9" t="s">
        <v>340</v>
      </c>
      <c r="F107" s="9" t="s">
        <v>293</v>
      </c>
      <c r="G107" s="9" t="s">
        <v>341</v>
      </c>
      <c r="H107" s="9" t="s">
        <v>23</v>
      </c>
      <c r="I107" s="9" t="s">
        <v>24</v>
      </c>
      <c r="J107" s="9">
        <v>0</v>
      </c>
      <c r="K107" s="9" t="s">
        <v>25</v>
      </c>
      <c r="L107" s="10">
        <v>45716</v>
      </c>
      <c r="M107" s="10">
        <v>45737</v>
      </c>
      <c r="N107" s="10">
        <v>45756</v>
      </c>
      <c r="O107" s="11">
        <f>HYPERLINK("http://apps8.contraloria.gob.pe/SPIC/srvDownload/ViewPDF?CRES_CODIGO=2025CPOL33100010&amp;TIPOARCHIVO=RE","http://apps8.contraloria.gob.pe/SPIC/srvDownload/ViewPDF?CRES_CODIGO=2025CPOL33100010&amp;TIPOARCHIVO=RE")</f>
      </c>
      <c r="P107" s="11">
        <f>HYPERLINK("http://apps8.contraloria.gob.pe/SPIC/srvDownload/ViewPDF?CRES_CODIGO=2025CPOL33100010&amp;TIPOARCHIVO=ADJUNTO","http://apps8.contraloria.gob.pe/SPIC/srvDownload/ViewPDF?CRES_CODIGO=2025CPOL33100010&amp;TIPOARCHIVO=ADJUNTO")</f>
      </c>
    </row>
    <row r="108" ht="20" customHeight="1" s="7" customFormat="1">
      <c r="B108" s="8">
        <v>102</v>
      </c>
      <c r="C108" s="9" t="s">
        <v>31</v>
      </c>
      <c r="D108" s="9" t="s">
        <v>27</v>
      </c>
      <c r="E108" s="9" t="s">
        <v>342</v>
      </c>
      <c r="F108" s="9" t="s">
        <v>343</v>
      </c>
      <c r="G108" s="9" t="s">
        <v>344</v>
      </c>
      <c r="H108" s="9" t="s">
        <v>23</v>
      </c>
      <c r="I108" s="9" t="s">
        <v>24</v>
      </c>
      <c r="J108" s="9">
        <v>0</v>
      </c>
      <c r="K108" s="9" t="s">
        <v>25</v>
      </c>
      <c r="L108" s="10">
        <v>45742</v>
      </c>
      <c r="M108" s="10">
        <v>45743</v>
      </c>
      <c r="N108" s="10">
        <v>45756</v>
      </c>
      <c r="O108" s="11">
        <f>HYPERLINK("http://apps8.contraloria.gob.pe/SPIC/srvDownload/ViewPDF?CRES_CODIGO=2025CPO296000007&amp;TIPOARCHIVO=RE","http://apps8.contraloria.gob.pe/SPIC/srvDownload/ViewPDF?CRES_CODIGO=2025CPO296000007&amp;TIPOARCHIVO=RE")</f>
      </c>
      <c r="P108" s="11">
        <f>HYPERLINK("http://apps8.contraloria.gob.pe/SPIC/srvDownload/ViewPDF?CRES_CODIGO=2025CPO296000007&amp;TIPOARCHIVO=ADJUNTO","http://apps8.contraloria.gob.pe/SPIC/srvDownload/ViewPDF?CRES_CODIGO=2025CPO296000007&amp;TIPOARCHIVO=ADJUNTO")</f>
      </c>
    </row>
    <row r="109" ht="20" customHeight="1" s="7" customFormat="1">
      <c r="B109" s="8">
        <v>103</v>
      </c>
      <c r="C109" s="9" t="s">
        <v>104</v>
      </c>
      <c r="D109" s="9" t="s">
        <v>27</v>
      </c>
      <c r="E109" s="9" t="s">
        <v>345</v>
      </c>
      <c r="F109" s="9" t="s">
        <v>346</v>
      </c>
      <c r="G109" s="9" t="s">
        <v>347</v>
      </c>
      <c r="H109" s="9" t="s">
        <v>23</v>
      </c>
      <c r="I109" s="9" t="s">
        <v>24</v>
      </c>
      <c r="J109" s="9">
        <v>0</v>
      </c>
      <c r="K109" s="9" t="s">
        <v>25</v>
      </c>
      <c r="L109" s="10">
        <v>45733</v>
      </c>
      <c r="M109" s="10">
        <v>45733</v>
      </c>
      <c r="N109" s="10">
        <v>45756</v>
      </c>
      <c r="O109" s="11">
        <f>HYPERLINK("http://apps8.contraloria.gob.pe/SPIC/srvDownload/ViewPDF?CRES_CODIGO=2025CPO039500027&amp;TIPOARCHIVO=RE","http://apps8.contraloria.gob.pe/SPIC/srvDownload/ViewPDF?CRES_CODIGO=2025CPO039500027&amp;TIPOARCHIVO=RE")</f>
      </c>
      <c r="P109" s="11">
        <f>HYPERLINK("http://apps8.contraloria.gob.pe/SPIC/srvDownload/ViewPDF?CRES_CODIGO=2025CPO039500027&amp;TIPOARCHIVO=ADJUNTO","http://apps8.contraloria.gob.pe/SPIC/srvDownload/ViewPDF?CRES_CODIGO=2025CPO039500027&amp;TIPOARCHIVO=ADJUNTO")</f>
      </c>
    </row>
    <row r="110" ht="20" customHeight="1" s="7" customFormat="1">
      <c r="B110" s="8">
        <v>104</v>
      </c>
      <c r="C110" s="9" t="s">
        <v>217</v>
      </c>
      <c r="D110" s="9" t="s">
        <v>27</v>
      </c>
      <c r="E110" s="9" t="s">
        <v>348</v>
      </c>
      <c r="F110" s="9" t="s">
        <v>349</v>
      </c>
      <c r="G110" s="9" t="s">
        <v>350</v>
      </c>
      <c r="H110" s="9" t="s">
        <v>23</v>
      </c>
      <c r="I110" s="9" t="s">
        <v>24</v>
      </c>
      <c r="J110" s="9">
        <v>0</v>
      </c>
      <c r="K110" s="9" t="s">
        <v>25</v>
      </c>
      <c r="L110" s="10">
        <v>45742</v>
      </c>
      <c r="M110" s="10">
        <v>45743</v>
      </c>
      <c r="N110" s="10">
        <v>45756</v>
      </c>
      <c r="O110" s="11">
        <f>HYPERLINK("http://apps8.contraloria.gob.pe/SPIC/srvDownload/ViewPDF?CRES_CODIGO=2025CPO047200017&amp;TIPOARCHIVO=RE","http://apps8.contraloria.gob.pe/SPIC/srvDownload/ViewPDF?CRES_CODIGO=2025CPO047200017&amp;TIPOARCHIVO=RE")</f>
      </c>
      <c r="P110" s="11">
        <f>HYPERLINK("http://apps8.contraloria.gob.pe/SPIC/srvDownload/ViewPDF?CRES_CODIGO=2025CPO047200017&amp;TIPOARCHIVO=ADJUNTO","http://apps8.contraloria.gob.pe/SPIC/srvDownload/ViewPDF?CRES_CODIGO=2025CPO047200017&amp;TIPOARCHIVO=ADJUNTO")</f>
      </c>
    </row>
    <row r="111" ht="20" customHeight="1" s="7" customFormat="1">
      <c r="B111" s="8">
        <v>105</v>
      </c>
      <c r="C111" s="9" t="s">
        <v>31</v>
      </c>
      <c r="D111" s="9" t="s">
        <v>19</v>
      </c>
      <c r="E111" s="9" t="s">
        <v>351</v>
      </c>
      <c r="F111" s="9" t="s">
        <v>352</v>
      </c>
      <c r="G111" s="9" t="s">
        <v>353</v>
      </c>
      <c r="H111" s="9" t="s">
        <v>41</v>
      </c>
      <c r="I111" s="9" t="s">
        <v>24</v>
      </c>
      <c r="J111" s="9">
        <v>0</v>
      </c>
      <c r="K111" s="9" t="s">
        <v>25</v>
      </c>
      <c r="L111" s="10">
        <v>45742</v>
      </c>
      <c r="M111" s="10">
        <v>45775</v>
      </c>
      <c r="N111" s="10">
        <v>45756</v>
      </c>
      <c r="O111" s="11">
        <f>HYPERLINK("http://apps8.contraloria.gob.pe/SPIC/srvDownload/ViewPDF?CRES_CODIGO=2025CSIL33400048&amp;TIPOARCHIVO=RE","http://apps8.contraloria.gob.pe/SPIC/srvDownload/ViewPDF?CRES_CODIGO=2025CSIL33400048&amp;TIPOARCHIVO=RE")</f>
      </c>
      <c r="P111" s="11">
        <f>HYPERLINK("http://apps8.contraloria.gob.pe/SPIC/srvDownload/ViewPDF?CRES_CODIGO=2025CSIL33400048&amp;TIPOARCHIVO=ADJUNTO","http://apps8.contraloria.gob.pe/SPIC/srvDownload/ViewPDF?CRES_CODIGO=2025CSIL33400048&amp;TIPOARCHIVO=ADJUNTO")</f>
      </c>
      <c r="Q111" s="7" t="s">
        <v>354</v>
      </c>
    </row>
    <row r="112" ht="20" customHeight="1" s="7" customFormat="1">
      <c r="B112" s="8">
        <v>106</v>
      </c>
      <c r="C112" s="9" t="s">
        <v>31</v>
      </c>
      <c r="D112" s="9" t="s">
        <v>19</v>
      </c>
      <c r="E112" s="9" t="s">
        <v>355</v>
      </c>
      <c r="F112" s="9" t="s">
        <v>356</v>
      </c>
      <c r="G112" s="9" t="s">
        <v>357</v>
      </c>
      <c r="H112" s="9" t="s">
        <v>41</v>
      </c>
      <c r="I112" s="9" t="s">
        <v>24</v>
      </c>
      <c r="J112" s="9">
        <v>0</v>
      </c>
      <c r="K112" s="9" t="s">
        <v>25</v>
      </c>
      <c r="L112" s="10">
        <v>45743</v>
      </c>
      <c r="M112" s="10">
        <v>45772</v>
      </c>
      <c r="N112" s="10">
        <v>45756</v>
      </c>
      <c r="O112" s="11">
        <f>HYPERLINK("http://apps8.contraloria.gob.pe/SPIC/srvDownload/ViewPDF?CRES_CODIGO=2025CSIL33400049&amp;TIPOARCHIVO=RE","http://apps8.contraloria.gob.pe/SPIC/srvDownload/ViewPDF?CRES_CODIGO=2025CSIL33400049&amp;TIPOARCHIVO=RE")</f>
      </c>
      <c r="P112" s="11">
        <f>HYPERLINK("http://apps8.contraloria.gob.pe/SPIC/srvDownload/ViewPDF?CRES_CODIGO=2025CSIL33400049&amp;TIPOARCHIVO=ADJUNTO","http://apps8.contraloria.gob.pe/SPIC/srvDownload/ViewPDF?CRES_CODIGO=2025CSIL33400049&amp;TIPOARCHIVO=ADJUNTO")</f>
      </c>
    </row>
    <row r="113" ht="20" customHeight="1" s="7" customFormat="1">
      <c r="B113" s="8">
        <v>107</v>
      </c>
      <c r="C113" s="9" t="s">
        <v>31</v>
      </c>
      <c r="D113" s="9" t="s">
        <v>19</v>
      </c>
      <c r="E113" s="9" t="s">
        <v>358</v>
      </c>
      <c r="F113" s="9" t="s">
        <v>356</v>
      </c>
      <c r="G113" s="9" t="s">
        <v>359</v>
      </c>
      <c r="H113" s="9" t="s">
        <v>41</v>
      </c>
      <c r="I113" s="9" t="s">
        <v>24</v>
      </c>
      <c r="J113" s="9">
        <v>0</v>
      </c>
      <c r="K113" s="9" t="s">
        <v>25</v>
      </c>
      <c r="L113" s="10">
        <v>45747</v>
      </c>
      <c r="M113" s="10">
        <v>45754</v>
      </c>
      <c r="N113" s="10">
        <v>45756</v>
      </c>
      <c r="O113" s="11">
        <f>HYPERLINK("http://apps8.contraloria.gob.pe/SPIC/srvDownload/ViewPDF?CRES_CODIGO=2025CSI066100018&amp;TIPOARCHIVO=RE","http://apps8.contraloria.gob.pe/SPIC/srvDownload/ViewPDF?CRES_CODIGO=2025CSI066100018&amp;TIPOARCHIVO=RE")</f>
      </c>
      <c r="P113" s="11">
        <f>HYPERLINK("http://apps8.contraloria.gob.pe/SPIC/srvDownload/ViewPDF?CRES_CODIGO=2025CSI066100018&amp;TIPOARCHIVO=ADJUNTO","http://apps8.contraloria.gob.pe/SPIC/srvDownload/ViewPDF?CRES_CODIGO=2025CSI066100018&amp;TIPOARCHIVO=ADJUNTO")</f>
      </c>
    </row>
    <row r="114" ht="20" customHeight="1" s="7" customFormat="1">
      <c r="B114" s="8">
        <v>108</v>
      </c>
      <c r="C114" s="9" t="s">
        <v>26</v>
      </c>
      <c r="D114" s="9" t="s">
        <v>61</v>
      </c>
      <c r="E114" s="9" t="s">
        <v>360</v>
      </c>
      <c r="F114" s="9" t="s">
        <v>361</v>
      </c>
      <c r="G114" s="9" t="s">
        <v>362</v>
      </c>
      <c r="H114" s="9" t="s">
        <v>23</v>
      </c>
      <c r="I114" s="9" t="s">
        <v>24</v>
      </c>
      <c r="J114" s="9">
        <v>0</v>
      </c>
      <c r="K114" s="9" t="s">
        <v>25</v>
      </c>
      <c r="L114" s="10">
        <v>45755</v>
      </c>
      <c r="M114" s="10">
        <v>45754</v>
      </c>
      <c r="N114" s="10">
        <v>45756</v>
      </c>
      <c r="O114" s="11">
        <f>HYPERLINK("http://apps8.contraloria.gob.pe/SPIC/srvDownload/ViewPDF?CRES_CODIGO=2025CSI344800016&amp;TIPOARCHIVO=RE","http://apps8.contraloria.gob.pe/SPIC/srvDownload/ViewPDF?CRES_CODIGO=2025CSI344800016&amp;TIPOARCHIVO=RE")</f>
      </c>
      <c r="P114" s="11">
        <f>HYPERLINK("http://apps8.contraloria.gob.pe/SPIC/srvDownload/ViewPDF?CRES_CODIGO=2025CSI344800016&amp;TIPOARCHIVO=ADJUNTO","http://apps8.contraloria.gob.pe/SPIC/srvDownload/ViewPDF?CRES_CODIGO=2025CSI344800016&amp;TIPOARCHIVO=ADJUNTO")</f>
      </c>
    </row>
    <row r="115" ht="20" customHeight="1" s="7" customFormat="1">
      <c r="B115" s="8">
        <v>109</v>
      </c>
      <c r="C115" s="9" t="s">
        <v>181</v>
      </c>
      <c r="D115" s="9" t="s">
        <v>61</v>
      </c>
      <c r="E115" s="9" t="s">
        <v>363</v>
      </c>
      <c r="F115" s="9" t="s">
        <v>364</v>
      </c>
      <c r="G115" s="9" t="s">
        <v>365</v>
      </c>
      <c r="H115" s="9" t="s">
        <v>23</v>
      </c>
      <c r="I115" s="9" t="s">
        <v>24</v>
      </c>
      <c r="J115" s="9">
        <v>0</v>
      </c>
      <c r="K115" s="9" t="s">
        <v>25</v>
      </c>
      <c r="L115" s="10">
        <v>45754</v>
      </c>
      <c r="M115" s="10">
        <v>45762</v>
      </c>
      <c r="N115" s="10">
        <v>45756</v>
      </c>
      <c r="O115" s="11">
        <f>HYPERLINK("http://apps8.contraloria.gob.pe/SPIC/srvDownload/ViewPDF?CRES_CODIGO=2025CSI533100021&amp;TIPOARCHIVO=RE","http://apps8.contraloria.gob.pe/SPIC/srvDownload/ViewPDF?CRES_CODIGO=2025CSI533100021&amp;TIPOARCHIVO=RE")</f>
      </c>
      <c r="P115" s="11">
        <f>HYPERLINK("http://apps8.contraloria.gob.pe/SPIC/srvDownload/ViewPDF?CRES_CODIGO=2025CSI533100021&amp;TIPOARCHIVO=ADJUNTO","http://apps8.contraloria.gob.pe/SPIC/srvDownload/ViewPDF?CRES_CODIGO=2025CSI533100021&amp;TIPOARCHIVO=ADJUNTO")</f>
      </c>
    </row>
    <row r="116" ht="20" customHeight="1" s="7" customFormat="1">
      <c r="B116" s="8">
        <v>110</v>
      </c>
      <c r="C116" s="9" t="s">
        <v>31</v>
      </c>
      <c r="D116" s="9" t="s">
        <v>19</v>
      </c>
      <c r="E116" s="9" t="s">
        <v>366</v>
      </c>
      <c r="F116" s="9" t="s">
        <v>356</v>
      </c>
      <c r="G116" s="9" t="s">
        <v>367</v>
      </c>
      <c r="H116" s="9" t="s">
        <v>41</v>
      </c>
      <c r="I116" s="9" t="s">
        <v>24</v>
      </c>
      <c r="J116" s="9">
        <v>0</v>
      </c>
      <c r="K116" s="9" t="s">
        <v>25</v>
      </c>
      <c r="L116" s="10">
        <v>45743</v>
      </c>
      <c r="M116" s="10">
        <v>45750</v>
      </c>
      <c r="N116" s="10">
        <v>45756</v>
      </c>
      <c r="O116" s="11">
        <f>HYPERLINK("http://apps8.contraloria.gob.pe/SPIC/srvDownload/ViewPDF?CRES_CODIGO=2025CSI066100017&amp;TIPOARCHIVO=RE","http://apps8.contraloria.gob.pe/SPIC/srvDownload/ViewPDF?CRES_CODIGO=2025CSI066100017&amp;TIPOARCHIVO=RE")</f>
      </c>
      <c r="P116" s="11">
        <f>HYPERLINK("http://apps8.contraloria.gob.pe/SPIC/srvDownload/ViewPDF?CRES_CODIGO=2025CSI066100017&amp;TIPOARCHIVO=ADJUNTO","http://apps8.contraloria.gob.pe/SPIC/srvDownload/ViewPDF?CRES_CODIGO=2025CSI066100017&amp;TIPOARCHIVO=ADJUNTO")</f>
      </c>
    </row>
    <row r="117" ht="20" customHeight="1" s="7" customFormat="1">
      <c r="B117" s="8">
        <v>111</v>
      </c>
      <c r="C117" s="9" t="s">
        <v>368</v>
      </c>
      <c r="D117" s="9" t="s">
        <v>61</v>
      </c>
      <c r="E117" s="9" t="s">
        <v>369</v>
      </c>
      <c r="F117" s="9" t="s">
        <v>370</v>
      </c>
      <c r="G117" s="9" t="s">
        <v>371</v>
      </c>
      <c r="H117" s="9" t="s">
        <v>23</v>
      </c>
      <c r="I117" s="9" t="s">
        <v>24</v>
      </c>
      <c r="J117" s="9">
        <v>0</v>
      </c>
      <c r="K117" s="9" t="s">
        <v>25</v>
      </c>
      <c r="L117" s="10">
        <v>45754</v>
      </c>
      <c r="M117" s="10">
        <v>45762</v>
      </c>
      <c r="N117" s="10">
        <v>45756</v>
      </c>
      <c r="O117" s="11">
        <f>HYPERLINK("http://apps8.contraloria.gob.pe/SPIC/srvDownload/ViewPDF?CRES_CODIGO=2025CSI382100006&amp;TIPOARCHIVO=RE","http://apps8.contraloria.gob.pe/SPIC/srvDownload/ViewPDF?CRES_CODIGO=2025CSI382100006&amp;TIPOARCHIVO=RE")</f>
      </c>
      <c r="P117" s="11">
        <f>HYPERLINK("http://apps8.contraloria.gob.pe/SPIC/srvDownload/ViewPDF?CRES_CODIGO=2025CSI382100006&amp;TIPOARCHIVO=ADJUNTO","http://apps8.contraloria.gob.pe/SPIC/srvDownload/ViewPDF?CRES_CODIGO=2025CSI382100006&amp;TIPOARCHIVO=ADJUNTO")</f>
      </c>
    </row>
    <row r="118" ht="20" customHeight="1" s="7" customFormat="1">
      <c r="B118" s="8">
        <v>112</v>
      </c>
      <c r="C118" s="9" t="s">
        <v>213</v>
      </c>
      <c r="D118" s="9" t="s">
        <v>42</v>
      </c>
      <c r="E118" s="9" t="s">
        <v>372</v>
      </c>
      <c r="F118" s="9" t="s">
        <v>373</v>
      </c>
      <c r="G118" s="9" t="s">
        <v>374</v>
      </c>
      <c r="H118" s="9" t="s">
        <v>23</v>
      </c>
      <c r="I118" s="9" t="s">
        <v>24</v>
      </c>
      <c r="J118" s="9">
        <v>0</v>
      </c>
      <c r="K118" s="9" t="s">
        <v>25</v>
      </c>
      <c r="L118" s="10">
        <v>45747</v>
      </c>
      <c r="M118" s="10">
        <v>45754</v>
      </c>
      <c r="N118" s="10">
        <v>45756</v>
      </c>
      <c r="O118" s="11">
        <f>HYPERLINK("http://apps8.contraloria.gob.pe/SPIC/srvDownload/ViewPDF?CRES_CODIGO=2025CSI082900009&amp;TIPOARCHIVO=RE","http://apps8.contraloria.gob.pe/SPIC/srvDownload/ViewPDF?CRES_CODIGO=2025CSI082900009&amp;TIPOARCHIVO=RE")</f>
      </c>
      <c r="P118" s="11">
        <f>HYPERLINK("http://apps8.contraloria.gob.pe/SPIC/srvDownload/ViewPDF?CRES_CODIGO=2025CSI082900009&amp;TIPOARCHIVO=ADJUNTO","http://apps8.contraloria.gob.pe/SPIC/srvDownload/ViewPDF?CRES_CODIGO=2025CSI082900009&amp;TIPOARCHIVO=ADJUNTO")</f>
      </c>
    </row>
    <row r="119" ht="20" customHeight="1" s="7" customFormat="1">
      <c r="B119" s="8">
        <v>113</v>
      </c>
      <c r="C119" s="9" t="s">
        <v>65</v>
      </c>
      <c r="D119" s="9" t="s">
        <v>19</v>
      </c>
      <c r="E119" s="9" t="s">
        <v>375</v>
      </c>
      <c r="F119" s="9" t="s">
        <v>376</v>
      </c>
      <c r="G119" s="9" t="s">
        <v>377</v>
      </c>
      <c r="H119" s="9" t="s">
        <v>378</v>
      </c>
      <c r="I119" s="9" t="s">
        <v>24</v>
      </c>
      <c r="J119" s="9">
        <v>0</v>
      </c>
      <c r="K119" s="9" t="s">
        <v>25</v>
      </c>
      <c r="L119" s="10">
        <v>45736</v>
      </c>
      <c r="M119" s="10">
        <v>45743</v>
      </c>
      <c r="N119" s="10">
        <v>45756</v>
      </c>
      <c r="O119" s="11">
        <f>HYPERLINK("http://apps8.contraloria.gob.pe/SPIC/srvDownload/ViewPDF?CRES_CODIGO=2025CSI047500017&amp;TIPOARCHIVO=RE","http://apps8.contraloria.gob.pe/SPIC/srvDownload/ViewPDF?CRES_CODIGO=2025CSI047500017&amp;TIPOARCHIVO=RE")</f>
      </c>
      <c r="P119" s="11">
        <f>HYPERLINK("http://apps8.contraloria.gob.pe/SPIC/srvDownload/ViewPDF?CRES_CODIGO=2025CSI047500017&amp;TIPOARCHIVO=ADJUNTO","http://apps8.contraloria.gob.pe/SPIC/srvDownload/ViewPDF?CRES_CODIGO=2025CSI047500017&amp;TIPOARCHIVO=ADJUNTO")</f>
      </c>
    </row>
    <row r="120" ht="20" customHeight="1" s="7" customFormat="1">
      <c r="B120" s="8">
        <v>114</v>
      </c>
      <c r="C120" s="9" t="s">
        <v>217</v>
      </c>
      <c r="D120" s="9" t="s">
        <v>19</v>
      </c>
      <c r="E120" s="9" t="s">
        <v>379</v>
      </c>
      <c r="F120" s="9" t="s">
        <v>380</v>
      </c>
      <c r="G120" s="9" t="s">
        <v>381</v>
      </c>
      <c r="H120" s="9" t="s">
        <v>23</v>
      </c>
      <c r="I120" s="9" t="s">
        <v>24</v>
      </c>
      <c r="J120" s="9">
        <v>0</v>
      </c>
      <c r="K120" s="9" t="s">
        <v>25</v>
      </c>
      <c r="L120" s="10">
        <v>45754</v>
      </c>
      <c r="M120" s="10">
        <v>45761</v>
      </c>
      <c r="N120" s="10">
        <v>45756</v>
      </c>
      <c r="O120" s="11">
        <f>HYPERLINK("http://apps8.contraloria.gob.pe/SPIC/srvDownload/ViewPDF?CRES_CODIGO=2025CSI532300005&amp;TIPOARCHIVO=RE","http://apps8.contraloria.gob.pe/SPIC/srvDownload/ViewPDF?CRES_CODIGO=2025CSI532300005&amp;TIPOARCHIVO=RE")</f>
      </c>
      <c r="P120" s="11">
        <f>HYPERLINK("http://apps8.contraloria.gob.pe/SPIC/srvDownload/ViewPDF?CRES_CODIGO=2025CSI532300005&amp;TIPOARCHIVO=ADJUNTO","http://apps8.contraloria.gob.pe/SPIC/srvDownload/ViewPDF?CRES_CODIGO=2025CSI532300005&amp;TIPOARCHIVO=ADJUNTO")</f>
      </c>
    </row>
    <row r="121" ht="20" customHeight="1" s="7" customFormat="1">
      <c r="B121" s="8">
        <v>115</v>
      </c>
      <c r="C121" s="9" t="s">
        <v>57</v>
      </c>
      <c r="D121" s="9" t="s">
        <v>42</v>
      </c>
      <c r="E121" s="9" t="s">
        <v>382</v>
      </c>
      <c r="F121" s="9" t="s">
        <v>383</v>
      </c>
      <c r="G121" s="9" t="s">
        <v>384</v>
      </c>
      <c r="H121" s="9" t="s">
        <v>23</v>
      </c>
      <c r="I121" s="9" t="s">
        <v>24</v>
      </c>
      <c r="J121" s="9">
        <v>0</v>
      </c>
      <c r="K121" s="9" t="s">
        <v>25</v>
      </c>
      <c r="L121" s="10">
        <v>45750</v>
      </c>
      <c r="M121" s="10">
        <v>45749</v>
      </c>
      <c r="N121" s="10">
        <v>45756</v>
      </c>
      <c r="O121" s="11">
        <f>HYPERLINK("http://apps8.contraloria.gob.pe/SPIC/srvDownload/ViewPDF?CRES_CODIGO=2025CSI131900005&amp;TIPOARCHIVO=RE","http://apps8.contraloria.gob.pe/SPIC/srvDownload/ViewPDF?CRES_CODIGO=2025CSI131900005&amp;TIPOARCHIVO=RE")</f>
      </c>
      <c r="P121" s="11">
        <f>HYPERLINK("http://apps8.contraloria.gob.pe/SPIC/srvDownload/ViewPDF?CRES_CODIGO=2025CSI131900005&amp;TIPOARCHIVO=ADJUNTO","http://apps8.contraloria.gob.pe/SPIC/srvDownload/ViewPDF?CRES_CODIGO=2025CSI131900005&amp;TIPOARCHIVO=ADJUNTO")</f>
      </c>
    </row>
    <row r="122" ht="20" customHeight="1" s="7" customFormat="1">
      <c r="B122" s="8">
        <v>116</v>
      </c>
      <c r="C122" s="9" t="s">
        <v>65</v>
      </c>
      <c r="D122" s="9" t="s">
        <v>61</v>
      </c>
      <c r="E122" s="9" t="s">
        <v>385</v>
      </c>
      <c r="F122" s="9" t="s">
        <v>67</v>
      </c>
      <c r="G122" s="9" t="s">
        <v>386</v>
      </c>
      <c r="H122" s="9" t="s">
        <v>23</v>
      </c>
      <c r="I122" s="9" t="s">
        <v>24</v>
      </c>
      <c r="J122" s="9">
        <v>0</v>
      </c>
      <c r="K122" s="9" t="s">
        <v>25</v>
      </c>
      <c r="L122" s="10">
        <v>45707</v>
      </c>
      <c r="M122" s="10">
        <v>45751</v>
      </c>
      <c r="N122" s="10">
        <v>45756</v>
      </c>
      <c r="O122" s="11">
        <f>HYPERLINK("http://apps8.contraloria.gob.pe/SPIC/srvDownload/ViewPDF?CRES_CODIGO=2025CSIL42200017&amp;TIPOARCHIVO=RE","http://apps8.contraloria.gob.pe/SPIC/srvDownload/ViewPDF?CRES_CODIGO=2025CSIL42200017&amp;TIPOARCHIVO=RE")</f>
      </c>
      <c r="P122" s="11">
        <f>HYPERLINK("http://apps8.contraloria.gob.pe/SPIC/srvDownload/ViewPDF?CRES_CODIGO=2025CSIL42200017&amp;TIPOARCHIVO=ADJUNTO","http://apps8.contraloria.gob.pe/SPIC/srvDownload/ViewPDF?CRES_CODIGO=2025CSIL42200017&amp;TIPOARCHIVO=ADJUNTO")</f>
      </c>
    </row>
    <row r="123" ht="20" customHeight="1" s="7" customFormat="1">
      <c r="B123" s="8">
        <v>117</v>
      </c>
      <c r="C123" s="9" t="s">
        <v>31</v>
      </c>
      <c r="D123" s="9" t="s">
        <v>19</v>
      </c>
      <c r="E123" s="9" t="s">
        <v>387</v>
      </c>
      <c r="F123" s="9" t="s">
        <v>269</v>
      </c>
      <c r="G123" s="9" t="s">
        <v>388</v>
      </c>
      <c r="H123" s="9" t="s">
        <v>41</v>
      </c>
      <c r="I123" s="9" t="s">
        <v>24</v>
      </c>
      <c r="J123" s="9">
        <v>0</v>
      </c>
      <c r="K123" s="9" t="s">
        <v>25</v>
      </c>
      <c r="L123" s="10">
        <v>45742</v>
      </c>
      <c r="M123" s="10">
        <v>45750</v>
      </c>
      <c r="N123" s="10">
        <v>45756</v>
      </c>
      <c r="O123" s="11">
        <f>HYPERLINK("http://apps8.contraloria.gob.pe/SPIC/srvDownload/ViewPDF?CRES_CODIGO=2025CSIL33400046&amp;TIPOARCHIVO=RE","http://apps8.contraloria.gob.pe/SPIC/srvDownload/ViewPDF?CRES_CODIGO=2025CSIL33400046&amp;TIPOARCHIVO=RE")</f>
      </c>
      <c r="P123" s="11">
        <f>HYPERLINK("http://apps8.contraloria.gob.pe/SPIC/srvDownload/ViewPDF?CRES_CODIGO=2025CSIL33400046&amp;TIPOARCHIVO=ADJUNTO","http://apps8.contraloria.gob.pe/SPIC/srvDownload/ViewPDF?CRES_CODIGO=2025CSIL33400046&amp;TIPOARCHIVO=ADJUNTO")</f>
      </c>
    </row>
    <row r="124" ht="20" customHeight="1" s="7" customFormat="1">
      <c r="B124" s="8">
        <v>118</v>
      </c>
      <c r="C124" s="9" t="s">
        <v>31</v>
      </c>
      <c r="D124" s="9" t="s">
        <v>19</v>
      </c>
      <c r="E124" s="9" t="s">
        <v>389</v>
      </c>
      <c r="F124" s="9" t="s">
        <v>269</v>
      </c>
      <c r="G124" s="9" t="s">
        <v>390</v>
      </c>
      <c r="H124" s="9" t="s">
        <v>41</v>
      </c>
      <c r="I124" s="9" t="s">
        <v>24</v>
      </c>
      <c r="J124" s="9">
        <v>0</v>
      </c>
      <c r="K124" s="9" t="s">
        <v>25</v>
      </c>
      <c r="L124" s="10">
        <v>45743</v>
      </c>
      <c r="M124" s="10">
        <v>45756</v>
      </c>
      <c r="N124" s="10">
        <v>45756</v>
      </c>
      <c r="O124" s="11">
        <f>HYPERLINK("http://apps8.contraloria.gob.pe/SPIC/srvDownload/ViewPDF?CRES_CODIGO=2025CSIL33400054&amp;TIPOARCHIVO=RE","http://apps8.contraloria.gob.pe/SPIC/srvDownload/ViewPDF?CRES_CODIGO=2025CSIL33400054&amp;TIPOARCHIVO=RE")</f>
      </c>
      <c r="P124" s="11">
        <f>HYPERLINK("http://apps8.contraloria.gob.pe/SPIC/srvDownload/ViewPDF?CRES_CODIGO=2025CSIL33400054&amp;TIPOARCHIVO=ADJUNTO","http://apps8.contraloria.gob.pe/SPIC/srvDownload/ViewPDF?CRES_CODIGO=2025CSIL33400054&amp;TIPOARCHIVO=ADJUNTO")</f>
      </c>
    </row>
    <row r="125" ht="20" customHeight="1" s="7" customFormat="1">
      <c r="B125" s="8">
        <v>119</v>
      </c>
      <c r="C125" s="9" t="s">
        <v>31</v>
      </c>
      <c r="D125" s="9" t="s">
        <v>19</v>
      </c>
      <c r="E125" s="9" t="s">
        <v>391</v>
      </c>
      <c r="F125" s="9" t="s">
        <v>269</v>
      </c>
      <c r="G125" s="9" t="s">
        <v>392</v>
      </c>
      <c r="H125" s="9" t="s">
        <v>41</v>
      </c>
      <c r="I125" s="9" t="s">
        <v>24</v>
      </c>
      <c r="J125" s="9">
        <v>0</v>
      </c>
      <c r="K125" s="9" t="s">
        <v>25</v>
      </c>
      <c r="L125" s="10">
        <v>45742</v>
      </c>
      <c r="M125" s="10">
        <v>45750</v>
      </c>
      <c r="N125" s="10">
        <v>45756</v>
      </c>
      <c r="O125" s="11">
        <f>HYPERLINK("http://apps8.contraloria.gob.pe/SPIC/srvDownload/ViewPDF?CRES_CODIGO=2025CSIL33400045&amp;TIPOARCHIVO=RE","http://apps8.contraloria.gob.pe/SPIC/srvDownload/ViewPDF?CRES_CODIGO=2025CSIL33400045&amp;TIPOARCHIVO=RE")</f>
      </c>
      <c r="P125" s="11">
        <f>HYPERLINK("http://apps8.contraloria.gob.pe/SPIC/srvDownload/ViewPDF?CRES_CODIGO=2025CSIL33400045&amp;TIPOARCHIVO=ADJUNTO","http://apps8.contraloria.gob.pe/SPIC/srvDownload/ViewPDF?CRES_CODIGO=2025CSIL33400045&amp;TIPOARCHIVO=ADJUNTO")</f>
      </c>
    </row>
    <row r="126" ht="20" customHeight="1" s="7" customFormat="1">
      <c r="B126" s="8">
        <v>120</v>
      </c>
      <c r="C126" s="9" t="s">
        <v>31</v>
      </c>
      <c r="D126" s="9" t="s">
        <v>19</v>
      </c>
      <c r="E126" s="9" t="s">
        <v>393</v>
      </c>
      <c r="F126" s="9" t="s">
        <v>269</v>
      </c>
      <c r="G126" s="9" t="s">
        <v>394</v>
      </c>
      <c r="H126" s="9" t="s">
        <v>41</v>
      </c>
      <c r="I126" s="9" t="s">
        <v>24</v>
      </c>
      <c r="J126" s="9">
        <v>0</v>
      </c>
      <c r="K126" s="9" t="s">
        <v>25</v>
      </c>
      <c r="L126" s="10">
        <v>45743</v>
      </c>
      <c r="M126" s="10">
        <v>45755</v>
      </c>
      <c r="N126" s="10">
        <v>45756</v>
      </c>
      <c r="O126" s="11">
        <f>HYPERLINK("http://apps8.contraloria.gob.pe/SPIC/srvDownload/ViewPDF?CRES_CODIGO=2025CSIL33400056&amp;TIPOARCHIVO=RE","http://apps8.contraloria.gob.pe/SPIC/srvDownload/ViewPDF?CRES_CODIGO=2025CSIL33400056&amp;TIPOARCHIVO=RE")</f>
      </c>
      <c r="P126" s="11">
        <f>HYPERLINK("http://apps8.contraloria.gob.pe/SPIC/srvDownload/ViewPDF?CRES_CODIGO=2025CSIL33400056&amp;TIPOARCHIVO=ADJUNTO","http://apps8.contraloria.gob.pe/SPIC/srvDownload/ViewPDF?CRES_CODIGO=2025CSIL33400056&amp;TIPOARCHIVO=ADJUNTO")</f>
      </c>
    </row>
    <row r="127" ht="20" customHeight="1" s="7" customFormat="1">
      <c r="B127" s="8">
        <v>121</v>
      </c>
      <c r="C127" s="9" t="s">
        <v>31</v>
      </c>
      <c r="D127" s="9" t="s">
        <v>19</v>
      </c>
      <c r="E127" s="9" t="s">
        <v>395</v>
      </c>
      <c r="F127" s="9" t="s">
        <v>269</v>
      </c>
      <c r="G127" s="9" t="s">
        <v>388</v>
      </c>
      <c r="H127" s="9" t="s">
        <v>41</v>
      </c>
      <c r="I127" s="9" t="s">
        <v>24</v>
      </c>
      <c r="J127" s="9">
        <v>0</v>
      </c>
      <c r="K127" s="9" t="s">
        <v>25</v>
      </c>
      <c r="L127" s="10">
        <v>45742</v>
      </c>
      <c r="M127" s="10">
        <v>45750</v>
      </c>
      <c r="N127" s="10">
        <v>45756</v>
      </c>
      <c r="O127" s="11">
        <f>HYPERLINK("http://apps8.contraloria.gob.pe/SPIC/srvDownload/ViewPDF?CRES_CODIGO=2025CSIL33400047&amp;TIPOARCHIVO=RE","http://apps8.contraloria.gob.pe/SPIC/srvDownload/ViewPDF?CRES_CODIGO=2025CSIL33400047&amp;TIPOARCHIVO=RE")</f>
      </c>
      <c r="P127" s="11">
        <f>HYPERLINK("http://apps8.contraloria.gob.pe/SPIC/srvDownload/ViewPDF?CRES_CODIGO=2025CSIL33400047&amp;TIPOARCHIVO=ADJUNTO","http://apps8.contraloria.gob.pe/SPIC/srvDownload/ViewPDF?CRES_CODIGO=2025CSIL33400047&amp;TIPOARCHIVO=ADJUNTO")</f>
      </c>
    </row>
    <row r="128" ht="20" customHeight="1" s="7" customFormat="1">
      <c r="B128" s="8">
        <v>122</v>
      </c>
      <c r="C128" s="9" t="s">
        <v>31</v>
      </c>
      <c r="D128" s="9" t="s">
        <v>42</v>
      </c>
      <c r="E128" s="9" t="s">
        <v>396</v>
      </c>
      <c r="F128" s="9" t="s">
        <v>397</v>
      </c>
      <c r="G128" s="9" t="s">
        <v>398</v>
      </c>
      <c r="H128" s="9" t="s">
        <v>280</v>
      </c>
      <c r="I128" s="9" t="s">
        <v>281</v>
      </c>
      <c r="J128" s="9">
        <v>0</v>
      </c>
      <c r="K128" s="9" t="s">
        <v>25</v>
      </c>
      <c r="L128" s="10">
        <v>45751</v>
      </c>
      <c r="M128" s="10">
        <v>45758</v>
      </c>
      <c r="N128" s="10">
        <v>45756</v>
      </c>
      <c r="O128" s="11">
        <f>HYPERLINK("http://apps8.contraloria.gob.pe/SPIC/srvDownload/ViewPDF?CRES_CODIGO=2025CSI218300002&amp;TIPOARCHIVO=RE","http://apps8.contraloria.gob.pe/SPIC/srvDownload/ViewPDF?CRES_CODIGO=2025CSI218300002&amp;TIPOARCHIVO=RE")</f>
      </c>
      <c r="P128" s="11">
        <f>HYPERLINK("http://apps8.contraloria.gob.pe/SPIC/srvDownload/ViewPDF?CRES_CODIGO=2025CSI218300002&amp;TIPOARCHIVO=ADJUNTO","http://apps8.contraloria.gob.pe/SPIC/srvDownload/ViewPDF?CRES_CODIGO=2025CSI218300002&amp;TIPOARCHIVO=ADJUNTO")</f>
      </c>
    </row>
    <row r="129" ht="20" customHeight="1" s="7" customFormat="1">
      <c r="B129" s="8">
        <v>123</v>
      </c>
      <c r="C129" s="9" t="s">
        <v>31</v>
      </c>
      <c r="D129" s="9" t="s">
        <v>19</v>
      </c>
      <c r="E129" s="9" t="s">
        <v>399</v>
      </c>
      <c r="F129" s="9" t="s">
        <v>269</v>
      </c>
      <c r="G129" s="9" t="s">
        <v>400</v>
      </c>
      <c r="H129" s="9" t="s">
        <v>41</v>
      </c>
      <c r="I129" s="9" t="s">
        <v>24</v>
      </c>
      <c r="J129" s="9">
        <v>0</v>
      </c>
      <c r="K129" s="9" t="s">
        <v>25</v>
      </c>
      <c r="L129" s="10">
        <v>45742</v>
      </c>
      <c r="M129" s="10">
        <v>45750</v>
      </c>
      <c r="N129" s="10">
        <v>45756</v>
      </c>
      <c r="O129" s="11">
        <f>HYPERLINK("http://apps8.contraloria.gob.pe/SPIC/srvDownload/ViewPDF?CRES_CODIGO=2025CSIL33400041&amp;TIPOARCHIVO=RE","http://apps8.contraloria.gob.pe/SPIC/srvDownload/ViewPDF?CRES_CODIGO=2025CSIL33400041&amp;TIPOARCHIVO=RE")</f>
      </c>
      <c r="P129" s="11">
        <f>HYPERLINK("http://apps8.contraloria.gob.pe/SPIC/srvDownload/ViewPDF?CRES_CODIGO=2025CSIL33400041&amp;TIPOARCHIVO=ADJUNTO","http://apps8.contraloria.gob.pe/SPIC/srvDownload/ViewPDF?CRES_CODIGO=2025CSIL33400041&amp;TIPOARCHIVO=ADJUNTO")</f>
      </c>
    </row>
    <row r="130" ht="20" customHeight="1" s="7" customFormat="1">
      <c r="B130" s="8">
        <v>124</v>
      </c>
      <c r="C130" s="9" t="s">
        <v>31</v>
      </c>
      <c r="D130" s="9" t="s">
        <v>19</v>
      </c>
      <c r="E130" s="9" t="s">
        <v>401</v>
      </c>
      <c r="F130" s="9" t="s">
        <v>269</v>
      </c>
      <c r="G130" s="9" t="s">
        <v>402</v>
      </c>
      <c r="H130" s="9" t="s">
        <v>41</v>
      </c>
      <c r="I130" s="9" t="s">
        <v>24</v>
      </c>
      <c r="J130" s="9">
        <v>0</v>
      </c>
      <c r="K130" s="9" t="s">
        <v>25</v>
      </c>
      <c r="L130" s="10">
        <v>45742</v>
      </c>
      <c r="M130" s="10">
        <v>45750</v>
      </c>
      <c r="N130" s="10">
        <v>45756</v>
      </c>
      <c r="O130" s="11">
        <f>HYPERLINK("http://apps8.contraloria.gob.pe/SPIC/srvDownload/ViewPDF?CRES_CODIGO=2025CSIL33400043&amp;TIPOARCHIVO=RE","http://apps8.contraloria.gob.pe/SPIC/srvDownload/ViewPDF?CRES_CODIGO=2025CSIL33400043&amp;TIPOARCHIVO=RE")</f>
      </c>
      <c r="P130" s="11">
        <f>HYPERLINK("http://apps8.contraloria.gob.pe/SPIC/srvDownload/ViewPDF?CRES_CODIGO=2025CSIL33400043&amp;TIPOARCHIVO=ADJUNTO","http://apps8.contraloria.gob.pe/SPIC/srvDownload/ViewPDF?CRES_CODIGO=2025CSIL33400043&amp;TIPOARCHIVO=ADJUNTO")</f>
      </c>
    </row>
    <row r="131" ht="20" customHeight="1" s="7" customFormat="1">
      <c r="B131" s="8">
        <v>125</v>
      </c>
      <c r="C131" s="9" t="s">
        <v>31</v>
      </c>
      <c r="D131" s="9" t="s">
        <v>19</v>
      </c>
      <c r="E131" s="9" t="s">
        <v>403</v>
      </c>
      <c r="F131" s="9" t="s">
        <v>269</v>
      </c>
      <c r="G131" s="9" t="s">
        <v>404</v>
      </c>
      <c r="H131" s="9" t="s">
        <v>41</v>
      </c>
      <c r="I131" s="9" t="s">
        <v>24</v>
      </c>
      <c r="J131" s="9">
        <v>0</v>
      </c>
      <c r="K131" s="9" t="s">
        <v>25</v>
      </c>
      <c r="L131" s="10">
        <v>45742</v>
      </c>
      <c r="M131" s="10">
        <v>45750</v>
      </c>
      <c r="N131" s="10">
        <v>45756</v>
      </c>
      <c r="O131" s="11">
        <f>HYPERLINK("http://apps8.contraloria.gob.pe/SPIC/srvDownload/ViewPDF?CRES_CODIGO=2025CSIL33400042&amp;TIPOARCHIVO=RE","http://apps8.contraloria.gob.pe/SPIC/srvDownload/ViewPDF?CRES_CODIGO=2025CSIL33400042&amp;TIPOARCHIVO=RE")</f>
      </c>
      <c r="P131" s="11">
        <f>HYPERLINK("http://apps8.contraloria.gob.pe/SPIC/srvDownload/ViewPDF?CRES_CODIGO=2025CSIL33400042&amp;TIPOARCHIVO=ADJUNTO","http://apps8.contraloria.gob.pe/SPIC/srvDownload/ViewPDF?CRES_CODIGO=2025CSIL33400042&amp;TIPOARCHIVO=ADJUNTO")</f>
      </c>
    </row>
    <row r="132" ht="20" customHeight="1" s="7" customFormat="1">
      <c r="B132" s="8">
        <v>126</v>
      </c>
      <c r="C132" s="9" t="s">
        <v>31</v>
      </c>
      <c r="D132" s="9" t="s">
        <v>53</v>
      </c>
      <c r="E132" s="9" t="s">
        <v>405</v>
      </c>
      <c r="F132" s="9" t="s">
        <v>250</v>
      </c>
      <c r="G132" s="9" t="s">
        <v>406</v>
      </c>
      <c r="H132" s="9" t="s">
        <v>23</v>
      </c>
      <c r="I132" s="9" t="s">
        <v>24</v>
      </c>
      <c r="J132" s="9">
        <v>0</v>
      </c>
      <c r="K132" s="9" t="s">
        <v>25</v>
      </c>
      <c r="L132" s="10">
        <v>45692</v>
      </c>
      <c r="M132" s="10">
        <v>45692</v>
      </c>
      <c r="N132" s="10">
        <v>45756</v>
      </c>
      <c r="O132" s="11">
        <f>HYPERLINK("http://apps8.contraloria.gob.pe/SPIC/srvDownload/ViewPDF?CRES_CODIGO=2025CPOL40100050&amp;TIPOARCHIVO=RE","http://apps8.contraloria.gob.pe/SPIC/srvDownload/ViewPDF?CRES_CODIGO=2025CPOL40100050&amp;TIPOARCHIVO=RE")</f>
      </c>
      <c r="P132" s="11">
        <f>HYPERLINK("http://apps8.contraloria.gob.pe/SPIC/srvDownload/ViewPDF?CRES_CODIGO=2025CPOL40100050&amp;TIPOARCHIVO=ADJUNTO","http://apps8.contraloria.gob.pe/SPIC/srvDownload/ViewPDF?CRES_CODIGO=2025CPOL40100050&amp;TIPOARCHIVO=ADJUNTO")</f>
      </c>
    </row>
    <row r="133" ht="20" customHeight="1" s="7" customFormat="1">
      <c r="B133" s="8">
        <v>127</v>
      </c>
      <c r="C133" s="9" t="s">
        <v>69</v>
      </c>
      <c r="D133" s="9" t="s">
        <v>27</v>
      </c>
      <c r="E133" s="9" t="s">
        <v>407</v>
      </c>
      <c r="F133" s="9" t="s">
        <v>408</v>
      </c>
      <c r="G133" s="9" t="s">
        <v>409</v>
      </c>
      <c r="H133" s="9" t="s">
        <v>23</v>
      </c>
      <c r="I133" s="9" t="s">
        <v>24</v>
      </c>
      <c r="J133" s="9">
        <v>0</v>
      </c>
      <c r="K133" s="9" t="s">
        <v>25</v>
      </c>
      <c r="L133" s="10">
        <v>45747</v>
      </c>
      <c r="M133" s="10">
        <v>45747</v>
      </c>
      <c r="N133" s="10">
        <v>45756</v>
      </c>
      <c r="O133" s="11">
        <f>HYPERLINK("http://apps8.contraloria.gob.pe/SPIC/srvDownload/ViewPDF?CRES_CODIGO=2025CPO273800008&amp;TIPOARCHIVO=RE","http://apps8.contraloria.gob.pe/SPIC/srvDownload/ViewPDF?CRES_CODIGO=2025CPO273800008&amp;TIPOARCHIVO=RE")</f>
      </c>
      <c r="P133" s="11">
        <f>HYPERLINK("http://apps8.contraloria.gob.pe/SPIC/srvDownload/ViewPDF?CRES_CODIGO=2025CPO273800008&amp;TIPOARCHIVO=ADJUNTO","http://apps8.contraloria.gob.pe/SPIC/srvDownload/ViewPDF?CRES_CODIGO=2025CPO273800008&amp;TIPOARCHIVO=ADJUNTO")</f>
      </c>
    </row>
    <row r="134" ht="20" customHeight="1" s="7" customFormat="1">
      <c r="B134" s="8">
        <v>128</v>
      </c>
      <c r="C134" s="9" t="s">
        <v>31</v>
      </c>
      <c r="D134" s="9" t="s">
        <v>19</v>
      </c>
      <c r="E134" s="9" t="s">
        <v>410</v>
      </c>
      <c r="F134" s="9" t="s">
        <v>77</v>
      </c>
      <c r="G134" s="9" t="s">
        <v>411</v>
      </c>
      <c r="H134" s="9" t="s">
        <v>41</v>
      </c>
      <c r="I134" s="9" t="s">
        <v>24</v>
      </c>
      <c r="J134" s="9">
        <v>0</v>
      </c>
      <c r="K134" s="9" t="s">
        <v>25</v>
      </c>
      <c r="L134" s="10">
        <v>45742</v>
      </c>
      <c r="M134" s="10">
        <v>45750</v>
      </c>
      <c r="N134" s="10">
        <v>45756</v>
      </c>
      <c r="O134" s="11">
        <f>HYPERLINK("http://apps8.contraloria.gob.pe/SPIC/srvDownload/ViewPDF?CRES_CODIGO=2025CSIL33400044&amp;TIPOARCHIVO=RE","http://apps8.contraloria.gob.pe/SPIC/srvDownload/ViewPDF?CRES_CODIGO=2025CSIL33400044&amp;TIPOARCHIVO=RE")</f>
      </c>
      <c r="P134" s="11">
        <f>HYPERLINK("http://apps8.contraloria.gob.pe/SPIC/srvDownload/ViewPDF?CRES_CODIGO=2025CSIL33400044&amp;TIPOARCHIVO=ADJUNTO","http://apps8.contraloria.gob.pe/SPIC/srvDownload/ViewPDF?CRES_CODIGO=2025CSIL33400044&amp;TIPOARCHIVO=ADJUNTO")</f>
      </c>
    </row>
    <row r="135" ht="20" customHeight="1" s="7" customFormat="1">
      <c r="B135" s="8">
        <v>129</v>
      </c>
      <c r="C135" s="9" t="s">
        <v>128</v>
      </c>
      <c r="D135" s="9" t="s">
        <v>53</v>
      </c>
      <c r="E135" s="9" t="s">
        <v>412</v>
      </c>
      <c r="F135" s="9" t="s">
        <v>296</v>
      </c>
      <c r="G135" s="9" t="s">
        <v>413</v>
      </c>
      <c r="H135" s="9" t="s">
        <v>23</v>
      </c>
      <c r="I135" s="9" t="s">
        <v>24</v>
      </c>
      <c r="J135" s="9">
        <v>0</v>
      </c>
      <c r="K135" s="9" t="s">
        <v>25</v>
      </c>
      <c r="L135" s="10">
        <v>45723</v>
      </c>
      <c r="M135" s="10">
        <v>45723</v>
      </c>
      <c r="N135" s="10">
        <v>45756</v>
      </c>
      <c r="O135" s="11">
        <f>HYPERLINK("http://apps8.contraloria.gob.pe/SPIC/srvDownload/ViewPDF?CRES_CODIGO=2025CPOL42000060&amp;TIPOARCHIVO=RE","http://apps8.contraloria.gob.pe/SPIC/srvDownload/ViewPDF?CRES_CODIGO=2025CPOL42000060&amp;TIPOARCHIVO=RE")</f>
      </c>
      <c r="P135" s="11">
        <f>HYPERLINK("http://apps8.contraloria.gob.pe/SPIC/srvDownload/ViewPDF?CRES_CODIGO=2025CPOL42000060&amp;TIPOARCHIVO=ADJUNTO","http://apps8.contraloria.gob.pe/SPIC/srvDownload/ViewPDF?CRES_CODIGO=2025CPOL42000060&amp;TIPOARCHIVO=ADJUNTO")</f>
      </c>
    </row>
    <row r="136" ht="20" customHeight="1" s="7" customFormat="1">
      <c r="B136" s="8">
        <v>130</v>
      </c>
      <c r="C136" s="9" t="s">
        <v>31</v>
      </c>
      <c r="D136" s="9" t="s">
        <v>32</v>
      </c>
      <c r="E136" s="9" t="s">
        <v>414</v>
      </c>
      <c r="F136" s="9" t="s">
        <v>415</v>
      </c>
      <c r="G136" s="9" t="s">
        <v>416</v>
      </c>
      <c r="H136" s="9" t="s">
        <v>23</v>
      </c>
      <c r="I136" s="9" t="s">
        <v>24</v>
      </c>
      <c r="J136" s="9">
        <v>1</v>
      </c>
      <c r="K136" s="9" t="s">
        <v>417</v>
      </c>
      <c r="L136" s="10">
        <v>45747</v>
      </c>
      <c r="M136" s="10">
        <v>45748</v>
      </c>
      <c r="N136" s="10">
        <v>45756</v>
      </c>
      <c r="O136" s="11">
        <f>HYPERLINK("http://apps8.contraloria.gob.pe/SPIC/srvDownload/ViewPDF?CRES_CODIGO=2025CPO065600006&amp;TIPOARCHIVO=RE","http://apps8.contraloria.gob.pe/SPIC/srvDownload/ViewPDF?CRES_CODIGO=2025CPO065600006&amp;TIPOARCHIVO=RE")</f>
      </c>
      <c r="P136" s="11">
        <f>HYPERLINK("http://apps8.contraloria.gob.pe/SPIC/srvDownload/ViewPDF?CRES_CODIGO=2025CPO065600006&amp;TIPOARCHIVO=ADJUNTO","http://apps8.contraloria.gob.pe/SPIC/srvDownload/ViewPDF?CRES_CODIGO=2025CPO065600006&amp;TIPOARCHIVO=ADJUNTO")</f>
      </c>
    </row>
    <row r="137" ht="20" customHeight="1" s="7" customFormat="1">
      <c r="B137" s="8">
        <v>131</v>
      </c>
      <c r="C137" s="9" t="s">
        <v>31</v>
      </c>
      <c r="D137" s="9" t="s">
        <v>53</v>
      </c>
      <c r="E137" s="9" t="s">
        <v>418</v>
      </c>
      <c r="F137" s="9" t="s">
        <v>293</v>
      </c>
      <c r="G137" s="9" t="s">
        <v>419</v>
      </c>
      <c r="H137" s="9" t="s">
        <v>23</v>
      </c>
      <c r="I137" s="9" t="s">
        <v>24</v>
      </c>
      <c r="J137" s="9">
        <v>0</v>
      </c>
      <c r="K137" s="9" t="s">
        <v>25</v>
      </c>
      <c r="L137" s="10">
        <v>45737</v>
      </c>
      <c r="M137" s="10">
        <v>45737</v>
      </c>
      <c r="N137" s="10">
        <v>45756</v>
      </c>
      <c r="O137" s="11">
        <f>HYPERLINK("http://apps8.contraloria.gob.pe/SPIC/srvDownload/ViewPDF?CRES_CODIGO=2025CPOL33100012&amp;TIPOARCHIVO=RE","http://apps8.contraloria.gob.pe/SPIC/srvDownload/ViewPDF?CRES_CODIGO=2025CPOL33100012&amp;TIPOARCHIVO=RE")</f>
      </c>
      <c r="P137" s="11">
        <f>HYPERLINK("http://apps8.contraloria.gob.pe/SPIC/srvDownload/ViewPDF?CRES_CODIGO=2025CPOL33100012&amp;TIPOARCHIVO=ADJUNTO","http://apps8.contraloria.gob.pe/SPIC/srvDownload/ViewPDF?CRES_CODIGO=2025CPOL33100012&amp;TIPOARCHIVO=ADJUNTO")</f>
      </c>
    </row>
    <row r="138" ht="20" customHeight="1" s="7" customFormat="1">
      <c r="B138" s="8">
        <v>132</v>
      </c>
      <c r="C138" s="9" t="s">
        <v>31</v>
      </c>
      <c r="D138" s="9" t="s">
        <v>53</v>
      </c>
      <c r="E138" s="9" t="s">
        <v>420</v>
      </c>
      <c r="F138" s="9" t="s">
        <v>275</v>
      </c>
      <c r="G138" s="9" t="s">
        <v>421</v>
      </c>
      <c r="H138" s="9" t="s">
        <v>23</v>
      </c>
      <c r="I138" s="9" t="s">
        <v>24</v>
      </c>
      <c r="J138" s="9">
        <v>0</v>
      </c>
      <c r="K138" s="9" t="s">
        <v>25</v>
      </c>
      <c r="L138" s="10">
        <v>45715</v>
      </c>
      <c r="M138" s="10">
        <v>45807</v>
      </c>
      <c r="N138" s="10">
        <v>45756</v>
      </c>
      <c r="O138" s="11">
        <f>HYPERLINK("http://apps8.contraloria.gob.pe/SPIC/srvDownload/ViewPDF?CRES_CODIGO=2025CPOL32000025&amp;TIPOARCHIVO=RE","http://apps8.contraloria.gob.pe/SPIC/srvDownload/ViewPDF?CRES_CODIGO=2025CPOL32000025&amp;TIPOARCHIVO=RE")</f>
      </c>
      <c r="P138" s="11">
        <f>HYPERLINK("http://apps8.contraloria.gob.pe/SPIC/srvDownload/ViewPDF?CRES_CODIGO=2025CPOL32000025&amp;TIPOARCHIVO=ADJUNTO","http://apps8.contraloria.gob.pe/SPIC/srvDownload/ViewPDF?CRES_CODIGO=2025CPOL32000025&amp;TIPOARCHIVO=ADJUNTO")</f>
      </c>
    </row>
    <row r="139" ht="20" customHeight="1" s="7" customFormat="1">
      <c r="B139" s="8">
        <v>133</v>
      </c>
      <c r="C139" s="9" t="s">
        <v>31</v>
      </c>
      <c r="D139" s="9" t="s">
        <v>285</v>
      </c>
      <c r="E139" s="9" t="s">
        <v>422</v>
      </c>
      <c r="F139" s="9" t="s">
        <v>423</v>
      </c>
      <c r="G139" s="9" t="s">
        <v>424</v>
      </c>
      <c r="H139" s="9" t="s">
        <v>23</v>
      </c>
      <c r="I139" s="9" t="s">
        <v>24</v>
      </c>
      <c r="J139" s="9">
        <v>0</v>
      </c>
      <c r="K139" s="9" t="s">
        <v>25</v>
      </c>
      <c r="L139" s="10">
        <v>45751</v>
      </c>
      <c r="M139" s="10">
        <v>45754</v>
      </c>
      <c r="N139" s="10">
        <v>45756</v>
      </c>
      <c r="O139" s="11">
        <f>HYPERLINK("http://apps8.contraloria.gob.pe/SPIC/srvDownload/ViewPDF?CRES_CODIGO=2025CPRC82300032&amp;TIPOARCHIVO=RE","http://apps8.contraloria.gob.pe/SPIC/srvDownload/ViewPDF?CRES_CODIGO=2025CPRC82300032&amp;TIPOARCHIVO=RE")</f>
      </c>
      <c r="P139" s="11">
        <f>HYPERLINK("http://apps8.contraloria.gob.pe/SPIC/srvDownload/ViewPDF?CRES_CODIGO=2025CPRC82300032&amp;TIPOARCHIVO=ADJUNTO","http://apps8.contraloria.gob.pe/SPIC/srvDownload/ViewPDF?CRES_CODIGO=2025CPRC82300032&amp;TIPOARCHIVO=ADJUNTO")</f>
      </c>
    </row>
    <row r="140" ht="20" customHeight="1" s="7" customFormat="1">
      <c r="B140" s="8">
        <v>134</v>
      </c>
      <c r="C140" s="9" t="s">
        <v>31</v>
      </c>
      <c r="D140" s="9" t="s">
        <v>53</v>
      </c>
      <c r="E140" s="9" t="s">
        <v>425</v>
      </c>
      <c r="F140" s="9" t="s">
        <v>275</v>
      </c>
      <c r="G140" s="9" t="s">
        <v>426</v>
      </c>
      <c r="H140" s="9" t="s">
        <v>23</v>
      </c>
      <c r="I140" s="9" t="s">
        <v>24</v>
      </c>
      <c r="J140" s="9">
        <v>0</v>
      </c>
      <c r="K140" s="9" t="s">
        <v>25</v>
      </c>
      <c r="L140" s="10">
        <v>45715</v>
      </c>
      <c r="M140" s="10">
        <v>45807</v>
      </c>
      <c r="N140" s="10">
        <v>45756</v>
      </c>
      <c r="O140" s="11">
        <f>HYPERLINK("http://apps8.contraloria.gob.pe/SPIC/srvDownload/ViewPDF?CRES_CODIGO=2025CPOL32000024&amp;TIPOARCHIVO=RE","http://apps8.contraloria.gob.pe/SPIC/srvDownload/ViewPDF?CRES_CODIGO=2025CPOL32000024&amp;TIPOARCHIVO=RE")</f>
      </c>
      <c r="P140" s="11">
        <f>HYPERLINK("http://apps8.contraloria.gob.pe/SPIC/srvDownload/ViewPDF?CRES_CODIGO=2025CPOL32000024&amp;TIPOARCHIVO=ADJUNTO","http://apps8.contraloria.gob.pe/SPIC/srvDownload/ViewPDF?CRES_CODIGO=2025CPOL32000024&amp;TIPOARCHIVO=ADJUNTO")</f>
      </c>
    </row>
    <row r="141" ht="20" customHeight="1" s="7" customFormat="1">
      <c r="B141" s="8">
        <v>135</v>
      </c>
      <c r="C141" s="9" t="s">
        <v>31</v>
      </c>
      <c r="D141" s="9" t="s">
        <v>19</v>
      </c>
      <c r="E141" s="9" t="s">
        <v>427</v>
      </c>
      <c r="F141" s="9" t="s">
        <v>356</v>
      </c>
      <c r="G141" s="9" t="s">
        <v>428</v>
      </c>
      <c r="H141" s="9" t="s">
        <v>41</v>
      </c>
      <c r="I141" s="9" t="s">
        <v>24</v>
      </c>
      <c r="J141" s="9">
        <v>0</v>
      </c>
      <c r="K141" s="9" t="s">
        <v>25</v>
      </c>
      <c r="L141" s="10">
        <v>45743</v>
      </c>
      <c r="M141" s="10">
        <v>45772</v>
      </c>
      <c r="N141" s="10">
        <v>45756</v>
      </c>
      <c r="O141" s="11">
        <f>HYPERLINK("http://apps8.contraloria.gob.pe/SPIC/srvDownload/ViewPDF?CRES_CODIGO=2025CSIL33400050&amp;TIPOARCHIVO=RE","http://apps8.contraloria.gob.pe/SPIC/srvDownload/ViewPDF?CRES_CODIGO=2025CSIL33400050&amp;TIPOARCHIVO=RE")</f>
      </c>
      <c r="P141" s="11">
        <f>HYPERLINK("http://apps8.contraloria.gob.pe/SPIC/srvDownload/ViewPDF?CRES_CODIGO=2025CSIL33400050&amp;TIPOARCHIVO=ADJUNTO","http://apps8.contraloria.gob.pe/SPIC/srvDownload/ViewPDF?CRES_CODIGO=2025CSIL33400050&amp;TIPOARCHIVO=ADJUNTO")</f>
      </c>
    </row>
    <row r="142" ht="20" customHeight="1" s="7" customFormat="1">
      <c r="B142" s="8">
        <v>136</v>
      </c>
      <c r="C142" s="9" t="s">
        <v>31</v>
      </c>
      <c r="D142" s="9" t="s">
        <v>19</v>
      </c>
      <c r="E142" s="9" t="s">
        <v>429</v>
      </c>
      <c r="F142" s="9" t="s">
        <v>430</v>
      </c>
      <c r="G142" s="9" t="s">
        <v>431</v>
      </c>
      <c r="H142" s="9" t="s">
        <v>41</v>
      </c>
      <c r="I142" s="9" t="s">
        <v>24</v>
      </c>
      <c r="J142" s="9">
        <v>0</v>
      </c>
      <c r="K142" s="9" t="s">
        <v>25</v>
      </c>
      <c r="L142" s="10">
        <v>45751</v>
      </c>
      <c r="M142" s="10">
        <v>45758</v>
      </c>
      <c r="N142" s="10">
        <v>45756</v>
      </c>
      <c r="O142" s="11">
        <f>HYPERLINK("http://apps8.contraloria.gob.pe/SPIC/srvDownload/ViewPDF?CRES_CODIGO=2025CSI019100028&amp;TIPOARCHIVO=RE","http://apps8.contraloria.gob.pe/SPIC/srvDownload/ViewPDF?CRES_CODIGO=2025CSI019100028&amp;TIPOARCHIVO=RE")</f>
      </c>
      <c r="P142" s="11">
        <f>HYPERLINK("http://apps8.contraloria.gob.pe/SPIC/srvDownload/ViewPDF?CRES_CODIGO=2025CSI019100028&amp;TIPOARCHIVO=ADJUNTO","http://apps8.contraloria.gob.pe/SPIC/srvDownload/ViewPDF?CRES_CODIGO=2025CSI019100028&amp;TIPOARCHIVO=ADJUNTO")</f>
      </c>
    </row>
    <row r="143" ht="20" customHeight="1" s="7" customFormat="1">
      <c r="B143" s="8">
        <v>137</v>
      </c>
      <c r="C143" s="9" t="s">
        <v>31</v>
      </c>
      <c r="D143" s="9" t="s">
        <v>19</v>
      </c>
      <c r="E143" s="9" t="s">
        <v>432</v>
      </c>
      <c r="F143" s="9" t="s">
        <v>433</v>
      </c>
      <c r="G143" s="9" t="s">
        <v>434</v>
      </c>
      <c r="H143" s="9" t="s">
        <v>23</v>
      </c>
      <c r="I143" s="9" t="s">
        <v>24</v>
      </c>
      <c r="J143" s="9">
        <v>0</v>
      </c>
      <c r="K143" s="9" t="s">
        <v>25</v>
      </c>
      <c r="L143" s="10">
        <v>45754</v>
      </c>
      <c r="M143" s="10">
        <v>45761</v>
      </c>
      <c r="N143" s="10">
        <v>45756</v>
      </c>
      <c r="O143" s="11">
        <f>HYPERLINK("http://apps8.contraloria.gob.pe/SPIC/srvDownload/ViewPDF?CRES_CODIGO=2025CSI334600007&amp;TIPOARCHIVO=RE","http://apps8.contraloria.gob.pe/SPIC/srvDownload/ViewPDF?CRES_CODIGO=2025CSI334600007&amp;TIPOARCHIVO=RE")</f>
      </c>
      <c r="P143" s="11">
        <f>HYPERLINK("http://apps8.contraloria.gob.pe/SPIC/srvDownload/ViewPDF?CRES_CODIGO=2025CSI334600007&amp;TIPOARCHIVO=ADJUNTO","http://apps8.contraloria.gob.pe/SPIC/srvDownload/ViewPDF?CRES_CODIGO=2025CSI334600007&amp;TIPOARCHIVO=ADJUNTO")</f>
      </c>
    </row>
    <row r="144" ht="20" customHeight="1" s="7" customFormat="1">
      <c r="B144" s="8">
        <v>138</v>
      </c>
      <c r="C144" s="9" t="s">
        <v>217</v>
      </c>
      <c r="D144" s="9" t="s">
        <v>19</v>
      </c>
      <c r="E144" s="9" t="s">
        <v>435</v>
      </c>
      <c r="F144" s="9" t="s">
        <v>436</v>
      </c>
      <c r="G144" s="9" t="s">
        <v>437</v>
      </c>
      <c r="H144" s="9" t="s">
        <v>41</v>
      </c>
      <c r="I144" s="9" t="s">
        <v>24</v>
      </c>
      <c r="J144" s="9">
        <v>0</v>
      </c>
      <c r="K144" s="9" t="s">
        <v>25</v>
      </c>
      <c r="L144" s="10">
        <v>45751</v>
      </c>
      <c r="M144" s="10">
        <v>45747</v>
      </c>
      <c r="N144" s="10">
        <v>45756</v>
      </c>
      <c r="O144" s="11">
        <f>HYPERLINK("http://apps8.contraloria.gob.pe/SPIC/srvDownload/ViewPDF?CRES_CODIGO=2025CSI535200030&amp;TIPOARCHIVO=RE","http://apps8.contraloria.gob.pe/SPIC/srvDownload/ViewPDF?CRES_CODIGO=2025CSI535200030&amp;TIPOARCHIVO=RE")</f>
      </c>
      <c r="P144" s="11">
        <f>HYPERLINK("http://apps8.contraloria.gob.pe/SPIC/srvDownload/ViewPDF?CRES_CODIGO=2025CSI535200030&amp;TIPOARCHIVO=ADJUNTO","http://apps8.contraloria.gob.pe/SPIC/srvDownload/ViewPDF?CRES_CODIGO=2025CSI535200030&amp;TIPOARCHIVO=ADJUNTO")</f>
      </c>
    </row>
    <row r="145" ht="20" customHeight="1" s="7" customFormat="1">
      <c r="B145" s="8">
        <v>139</v>
      </c>
      <c r="C145" s="9" t="s">
        <v>31</v>
      </c>
      <c r="D145" s="9" t="s">
        <v>19</v>
      </c>
      <c r="E145" s="9" t="s">
        <v>438</v>
      </c>
      <c r="F145" s="9" t="s">
        <v>356</v>
      </c>
      <c r="G145" s="9" t="s">
        <v>439</v>
      </c>
      <c r="H145" s="9" t="s">
        <v>41</v>
      </c>
      <c r="I145" s="9" t="s">
        <v>24</v>
      </c>
      <c r="J145" s="9">
        <v>0</v>
      </c>
      <c r="K145" s="9" t="s">
        <v>25</v>
      </c>
      <c r="L145" s="10">
        <v>45737</v>
      </c>
      <c r="M145" s="10">
        <v>45744</v>
      </c>
      <c r="N145" s="10">
        <v>45756</v>
      </c>
      <c r="O145" s="11">
        <f>HYPERLINK("http://apps8.contraloria.gob.pe/SPIC/srvDownload/ViewPDF?CRES_CODIGO=2025CSI066100019&amp;TIPOARCHIVO=RE","http://apps8.contraloria.gob.pe/SPIC/srvDownload/ViewPDF?CRES_CODIGO=2025CSI066100019&amp;TIPOARCHIVO=RE")</f>
      </c>
      <c r="P145" s="11">
        <f>HYPERLINK("http://apps8.contraloria.gob.pe/SPIC/srvDownload/ViewPDF?CRES_CODIGO=2025CSI066100019&amp;TIPOARCHIVO=ADJUNTO","http://apps8.contraloria.gob.pe/SPIC/srvDownload/ViewPDF?CRES_CODIGO=2025CSI066100019&amp;TIPOARCHIVO=ADJUNTO")</f>
      </c>
    </row>
    <row r="146" ht="20" customHeight="1" s="7" customFormat="1">
      <c r="B146" s="8">
        <v>140</v>
      </c>
      <c r="C146" s="9" t="s">
        <v>31</v>
      </c>
      <c r="D146" s="9" t="s">
        <v>19</v>
      </c>
      <c r="E146" s="9" t="s">
        <v>440</v>
      </c>
      <c r="F146" s="9" t="s">
        <v>356</v>
      </c>
      <c r="G146" s="9" t="s">
        <v>441</v>
      </c>
      <c r="H146" s="9" t="s">
        <v>41</v>
      </c>
      <c r="I146" s="9" t="s">
        <v>24</v>
      </c>
      <c r="J146" s="9">
        <v>0</v>
      </c>
      <c r="K146" s="9" t="s">
        <v>25</v>
      </c>
      <c r="L146" s="10">
        <v>45751</v>
      </c>
      <c r="M146" s="10">
        <v>45758</v>
      </c>
      <c r="N146" s="10">
        <v>45756</v>
      </c>
      <c r="O146" s="11">
        <f>HYPERLINK("http://apps8.contraloria.gob.pe/SPIC/srvDownload/ViewPDF?CRES_CODIGO=2025CSI066100021&amp;TIPOARCHIVO=RE","http://apps8.contraloria.gob.pe/SPIC/srvDownload/ViewPDF?CRES_CODIGO=2025CSI066100021&amp;TIPOARCHIVO=RE")</f>
      </c>
      <c r="P146" s="11">
        <f>HYPERLINK("http://apps8.contraloria.gob.pe/SPIC/srvDownload/ViewPDF?CRES_CODIGO=2025CSI066100021&amp;TIPOARCHIVO=ADJUNTO","http://apps8.contraloria.gob.pe/SPIC/srvDownload/ViewPDF?CRES_CODIGO=2025CSI066100021&amp;TIPOARCHIVO=ADJUNTO")</f>
      </c>
    </row>
    <row r="147" ht="20" customHeight="1" s="7" customFormat="1">
      <c r="B147" s="8">
        <v>141</v>
      </c>
      <c r="C147" s="9" t="s">
        <v>31</v>
      </c>
      <c r="D147" s="9" t="s">
        <v>19</v>
      </c>
      <c r="E147" s="9" t="s">
        <v>442</v>
      </c>
      <c r="F147" s="9" t="s">
        <v>443</v>
      </c>
      <c r="G147" s="9" t="s">
        <v>444</v>
      </c>
      <c r="H147" s="9" t="s">
        <v>23</v>
      </c>
      <c r="I147" s="9" t="s">
        <v>24</v>
      </c>
      <c r="J147" s="9">
        <v>0</v>
      </c>
      <c r="K147" s="9" t="s">
        <v>25</v>
      </c>
      <c r="L147" s="10">
        <v>45755</v>
      </c>
      <c r="M147" s="10">
        <v>45762</v>
      </c>
      <c r="N147" s="10">
        <v>45756</v>
      </c>
      <c r="O147" s="11">
        <f>HYPERLINK("http://apps8.contraloria.gob.pe/SPIC/srvDownload/ViewPDF?CRES_CODIGO=2025CSI215700010&amp;TIPOARCHIVO=RE","http://apps8.contraloria.gob.pe/SPIC/srvDownload/ViewPDF?CRES_CODIGO=2025CSI215700010&amp;TIPOARCHIVO=RE")</f>
      </c>
      <c r="P147" s="11">
        <f>HYPERLINK("http://apps8.contraloria.gob.pe/SPIC/srvDownload/ViewPDF?CRES_CODIGO=2025CSI215700010&amp;TIPOARCHIVO=ADJUNTO","http://apps8.contraloria.gob.pe/SPIC/srvDownload/ViewPDF?CRES_CODIGO=2025CSI215700010&amp;TIPOARCHIVO=ADJUNTO")</f>
      </c>
    </row>
    <row r="148" ht="20" customHeight="1" s="7" customFormat="1">
      <c r="B148" s="8">
        <v>142</v>
      </c>
      <c r="C148" s="9" t="s">
        <v>31</v>
      </c>
      <c r="D148" s="9" t="s">
        <v>42</v>
      </c>
      <c r="E148" s="9" t="s">
        <v>445</v>
      </c>
      <c r="F148" s="9" t="s">
        <v>446</v>
      </c>
      <c r="G148" s="9" t="s">
        <v>447</v>
      </c>
      <c r="H148" s="9" t="s">
        <v>23</v>
      </c>
      <c r="I148" s="9" t="s">
        <v>24</v>
      </c>
      <c r="J148" s="9">
        <v>0</v>
      </c>
      <c r="K148" s="9" t="s">
        <v>25</v>
      </c>
      <c r="L148" s="10">
        <v>45750</v>
      </c>
      <c r="M148" s="10">
        <v>45757</v>
      </c>
      <c r="N148" s="10">
        <v>45756</v>
      </c>
      <c r="O148" s="11">
        <f>HYPERLINK("http://apps8.contraloria.gob.pe/SPIC/srvDownload/ViewPDF?CRES_CODIGO=2025CSI005200008&amp;TIPOARCHIVO=RE","http://apps8.contraloria.gob.pe/SPIC/srvDownload/ViewPDF?CRES_CODIGO=2025CSI005200008&amp;TIPOARCHIVO=RE")</f>
      </c>
      <c r="P148" s="11">
        <f>HYPERLINK("http://apps8.contraloria.gob.pe/SPIC/srvDownload/ViewPDF?CRES_CODIGO=2025CSI005200008&amp;TIPOARCHIVO=ADJUNTO","http://apps8.contraloria.gob.pe/SPIC/srvDownload/ViewPDF?CRES_CODIGO=2025CSI005200008&amp;TIPOARCHIVO=ADJUNTO")</f>
      </c>
    </row>
    <row r="149" ht="20" customHeight="1" s="7" customFormat="1">
      <c r="B149" s="8">
        <v>143</v>
      </c>
      <c r="C149" s="9" t="s">
        <v>52</v>
      </c>
      <c r="D149" s="9" t="s">
        <v>42</v>
      </c>
      <c r="E149" s="9" t="s">
        <v>448</v>
      </c>
      <c r="F149" s="9" t="s">
        <v>449</v>
      </c>
      <c r="G149" s="9" t="s">
        <v>450</v>
      </c>
      <c r="H149" s="9" t="s">
        <v>23</v>
      </c>
      <c r="I149" s="9" t="s">
        <v>24</v>
      </c>
      <c r="J149" s="9">
        <v>0</v>
      </c>
      <c r="K149" s="9" t="s">
        <v>25</v>
      </c>
      <c r="L149" s="10">
        <v>45750</v>
      </c>
      <c r="M149" s="10">
        <v>45747</v>
      </c>
      <c r="N149" s="10">
        <v>45756</v>
      </c>
      <c r="O149" s="11">
        <f>HYPERLINK("http://apps8.contraloria.gob.pe/SPIC/srvDownload/ViewPDF?CRES_CODIGO=2025CSI535400011&amp;TIPOARCHIVO=RE","http://apps8.contraloria.gob.pe/SPIC/srvDownload/ViewPDF?CRES_CODIGO=2025CSI535400011&amp;TIPOARCHIVO=RE")</f>
      </c>
      <c r="P149" s="11">
        <f>HYPERLINK("http://apps8.contraloria.gob.pe/SPIC/srvDownload/ViewPDF?CRES_CODIGO=2025CSI535400011&amp;TIPOARCHIVO=ADJUNTO","http://apps8.contraloria.gob.pe/SPIC/srvDownload/ViewPDF?CRES_CODIGO=2025CSI535400011&amp;TIPOARCHIVO=ADJUNTO")</f>
      </c>
    </row>
    <row r="150" ht="20" customHeight="1" s="7" customFormat="1">
      <c r="B150" s="8">
        <v>144</v>
      </c>
      <c r="C150" s="9" t="s">
        <v>31</v>
      </c>
      <c r="D150" s="9" t="s">
        <v>19</v>
      </c>
      <c r="E150" s="9" t="s">
        <v>451</v>
      </c>
      <c r="F150" s="9" t="s">
        <v>452</v>
      </c>
      <c r="G150" s="9" t="s">
        <v>453</v>
      </c>
      <c r="H150" s="9" t="s">
        <v>41</v>
      </c>
      <c r="I150" s="9" t="s">
        <v>24</v>
      </c>
      <c r="J150" s="9">
        <v>0</v>
      </c>
      <c r="K150" s="9" t="s">
        <v>25</v>
      </c>
      <c r="L150" s="10">
        <v>45754</v>
      </c>
      <c r="M150" s="10">
        <v>45761</v>
      </c>
      <c r="N150" s="10">
        <v>45756</v>
      </c>
      <c r="O150" s="11">
        <f>HYPERLINK("http://apps8.contraloria.gob.pe/SPIC/srvDownload/ViewPDF?CRES_CODIGO=2025CSIL40100055&amp;TIPOARCHIVO=RE","http://apps8.contraloria.gob.pe/SPIC/srvDownload/ViewPDF?CRES_CODIGO=2025CSIL40100055&amp;TIPOARCHIVO=RE")</f>
      </c>
      <c r="P150" s="11">
        <f>HYPERLINK("http://apps8.contraloria.gob.pe/SPIC/srvDownload/ViewPDF?CRES_CODIGO=2025CSIL40100055&amp;TIPOARCHIVO=ADJUNTO","http://apps8.contraloria.gob.pe/SPIC/srvDownload/ViewPDF?CRES_CODIGO=2025CSIL40100055&amp;TIPOARCHIVO=ADJUNTO")</f>
      </c>
    </row>
    <row r="151" ht="20" customHeight="1" s="7" customFormat="1">
      <c r="B151" s="8">
        <v>145</v>
      </c>
      <c r="C151" s="9" t="s">
        <v>26</v>
      </c>
      <c r="D151" s="9" t="s">
        <v>61</v>
      </c>
      <c r="E151" s="9" t="s">
        <v>454</v>
      </c>
      <c r="F151" s="9" t="s">
        <v>455</v>
      </c>
      <c r="G151" s="9" t="s">
        <v>456</v>
      </c>
      <c r="H151" s="9" t="s">
        <v>23</v>
      </c>
      <c r="I151" s="9" t="s">
        <v>24</v>
      </c>
      <c r="J151" s="9">
        <v>0</v>
      </c>
      <c r="K151" s="9" t="s">
        <v>25</v>
      </c>
      <c r="L151" s="10">
        <v>45754</v>
      </c>
      <c r="M151" s="10">
        <v>45761</v>
      </c>
      <c r="N151" s="10">
        <v>45756</v>
      </c>
      <c r="O151" s="11">
        <f>HYPERLINK("http://apps8.contraloria.gob.pe/SPIC/srvDownload/ViewPDF?CRES_CODIGO=2025CSI083500005&amp;TIPOARCHIVO=RE","http://apps8.contraloria.gob.pe/SPIC/srvDownload/ViewPDF?CRES_CODIGO=2025CSI083500005&amp;TIPOARCHIVO=RE")</f>
      </c>
      <c r="P151" s="11">
        <f>HYPERLINK("http://apps8.contraloria.gob.pe/SPIC/srvDownload/ViewPDF?CRES_CODIGO=2025CSI083500005&amp;TIPOARCHIVO=ADJUNTO","http://apps8.contraloria.gob.pe/SPIC/srvDownload/ViewPDF?CRES_CODIGO=2025CSI083500005&amp;TIPOARCHIVO=ADJUNTO")</f>
      </c>
    </row>
    <row r="152" ht="20" customHeight="1" s="7" customFormat="1">
      <c r="B152" s="8">
        <v>146</v>
      </c>
      <c r="C152" s="9" t="s">
        <v>31</v>
      </c>
      <c r="D152" s="9" t="s">
        <v>61</v>
      </c>
      <c r="E152" s="9" t="s">
        <v>457</v>
      </c>
      <c r="F152" s="9" t="s">
        <v>458</v>
      </c>
      <c r="G152" s="9" t="s">
        <v>459</v>
      </c>
      <c r="H152" s="9" t="s">
        <v>23</v>
      </c>
      <c r="I152" s="9" t="s">
        <v>24</v>
      </c>
      <c r="J152" s="9">
        <v>0</v>
      </c>
      <c r="K152" s="9" t="s">
        <v>25</v>
      </c>
      <c r="L152" s="10">
        <v>45755</v>
      </c>
      <c r="M152" s="10">
        <v>45762</v>
      </c>
      <c r="N152" s="10">
        <v>45756</v>
      </c>
      <c r="O152" s="11">
        <f>HYPERLINK("http://apps8.contraloria.gob.pe/SPIC/srvDownload/ViewPDF?CRES_CODIGO=2025CSI451500007&amp;TIPOARCHIVO=RE","http://apps8.contraloria.gob.pe/SPIC/srvDownload/ViewPDF?CRES_CODIGO=2025CSI451500007&amp;TIPOARCHIVO=RE")</f>
      </c>
      <c r="P152" s="11">
        <f>HYPERLINK("http://apps8.contraloria.gob.pe/SPIC/srvDownload/ViewPDF?CRES_CODIGO=2025CSI451500007&amp;TIPOARCHIVO=ADJUNTO","http://apps8.contraloria.gob.pe/SPIC/srvDownload/ViewPDF?CRES_CODIGO=2025CSI451500007&amp;TIPOARCHIVO=ADJUNTO")</f>
      </c>
    </row>
    <row r="153" ht="20" customHeight="1" s="7" customFormat="1">
      <c r="B153" s="8">
        <v>147</v>
      </c>
      <c r="C153" s="9" t="s">
        <v>217</v>
      </c>
      <c r="D153" s="9" t="s">
        <v>19</v>
      </c>
      <c r="E153" s="9" t="s">
        <v>460</v>
      </c>
      <c r="F153" s="9" t="s">
        <v>461</v>
      </c>
      <c r="G153" s="9" t="s">
        <v>462</v>
      </c>
      <c r="H153" s="9" t="s">
        <v>41</v>
      </c>
      <c r="I153" s="9" t="s">
        <v>24</v>
      </c>
      <c r="J153" s="9">
        <v>0</v>
      </c>
      <c r="K153" s="9" t="s">
        <v>25</v>
      </c>
      <c r="L153" s="10">
        <v>45750</v>
      </c>
      <c r="M153" s="10">
        <v>45757</v>
      </c>
      <c r="N153" s="10">
        <v>45756</v>
      </c>
      <c r="O153" s="11">
        <f>HYPERLINK("http://apps8.contraloria.gob.pe/SPIC/srvDownload/ViewPDF?CRES_CODIGO=2025CSI021400019&amp;TIPOARCHIVO=RE","http://apps8.contraloria.gob.pe/SPIC/srvDownload/ViewPDF?CRES_CODIGO=2025CSI021400019&amp;TIPOARCHIVO=RE")</f>
      </c>
      <c r="P153" s="11">
        <f>HYPERLINK("http://apps8.contraloria.gob.pe/SPIC/srvDownload/ViewPDF?CRES_CODIGO=2025CSI021400019&amp;TIPOARCHIVO=ADJUNTO","http://apps8.contraloria.gob.pe/SPIC/srvDownload/ViewPDF?CRES_CODIGO=2025CSI021400019&amp;TIPOARCHIVO=ADJUNTO")</f>
      </c>
    </row>
    <row r="154" ht="20" customHeight="1" s="7" customFormat="1">
      <c r="B154" s="8">
        <v>148</v>
      </c>
      <c r="C154" s="9" t="s">
        <v>31</v>
      </c>
      <c r="D154" s="9" t="s">
        <v>42</v>
      </c>
      <c r="E154" s="9" t="s">
        <v>463</v>
      </c>
      <c r="F154" s="9" t="s">
        <v>464</v>
      </c>
      <c r="G154" s="9" t="s">
        <v>465</v>
      </c>
      <c r="H154" s="9" t="s">
        <v>280</v>
      </c>
      <c r="I154" s="9" t="s">
        <v>281</v>
      </c>
      <c r="J154" s="9">
        <v>0</v>
      </c>
      <c r="K154" s="9" t="s">
        <v>25</v>
      </c>
      <c r="L154" s="10">
        <v>45751</v>
      </c>
      <c r="M154" s="10">
        <v>45758</v>
      </c>
      <c r="N154" s="10">
        <v>45756</v>
      </c>
      <c r="O154" s="11">
        <f>HYPERLINK("http://apps8.contraloria.gob.pe/SPIC/srvDownload/ViewPDF?CRES_CODIGO=2025CSI379400006&amp;TIPOARCHIVO=RE","http://apps8.contraloria.gob.pe/SPIC/srvDownload/ViewPDF?CRES_CODIGO=2025CSI379400006&amp;TIPOARCHIVO=RE")</f>
      </c>
      <c r="P154" s="11">
        <f>HYPERLINK("http://apps8.contraloria.gob.pe/SPIC/srvDownload/ViewPDF?CRES_CODIGO=2025CSI379400006&amp;TIPOARCHIVO=ADJUNTO","http://apps8.contraloria.gob.pe/SPIC/srvDownload/ViewPDF?CRES_CODIGO=2025CSI379400006&amp;TIPOARCHIVO=ADJUNTO")</f>
      </c>
    </row>
    <row r="155" ht="20" customHeight="1" s="7" customFormat="1">
      <c r="B155" s="8">
        <v>149</v>
      </c>
      <c r="C155" s="9" t="s">
        <v>69</v>
      </c>
      <c r="D155" s="9" t="s">
        <v>19</v>
      </c>
      <c r="E155" s="9" t="s">
        <v>466</v>
      </c>
      <c r="F155" s="9" t="s">
        <v>116</v>
      </c>
      <c r="G155" s="9" t="s">
        <v>467</v>
      </c>
      <c r="H155" s="9" t="s">
        <v>41</v>
      </c>
      <c r="I155" s="9" t="s">
        <v>24</v>
      </c>
      <c r="J155" s="9">
        <v>0</v>
      </c>
      <c r="K155" s="9" t="s">
        <v>25</v>
      </c>
      <c r="L155" s="10">
        <v>45744</v>
      </c>
      <c r="M155" s="10">
        <v>45751</v>
      </c>
      <c r="N155" s="10">
        <v>45756</v>
      </c>
      <c r="O155" s="11">
        <f>HYPERLINK("http://apps8.contraloria.gob.pe/SPIC/srvDownload/ViewPDF?CRES_CODIGO=2025CSI063300008&amp;TIPOARCHIVO=RE","http://apps8.contraloria.gob.pe/SPIC/srvDownload/ViewPDF?CRES_CODIGO=2025CSI063300008&amp;TIPOARCHIVO=RE")</f>
      </c>
      <c r="P155" s="11">
        <f>HYPERLINK("http://apps8.contraloria.gob.pe/SPIC/srvDownload/ViewPDF?CRES_CODIGO=2025CSI063300008&amp;TIPOARCHIVO=ADJUNTO","http://apps8.contraloria.gob.pe/SPIC/srvDownload/ViewPDF?CRES_CODIGO=2025CSI063300008&amp;TIPOARCHIVO=ADJUNTO")</f>
      </c>
    </row>
    <row r="156" ht="20" customHeight="1" s="7" customFormat="1">
      <c r="B156" s="8">
        <v>150</v>
      </c>
      <c r="C156" s="9" t="s">
        <v>31</v>
      </c>
      <c r="D156" s="9" t="s">
        <v>19</v>
      </c>
      <c r="E156" s="9" t="s">
        <v>468</v>
      </c>
      <c r="F156" s="9" t="s">
        <v>433</v>
      </c>
      <c r="G156" s="9" t="s">
        <v>469</v>
      </c>
      <c r="H156" s="9" t="s">
        <v>23</v>
      </c>
      <c r="I156" s="9" t="s">
        <v>24</v>
      </c>
      <c r="J156" s="9">
        <v>0</v>
      </c>
      <c r="K156" s="9" t="s">
        <v>25</v>
      </c>
      <c r="L156" s="10">
        <v>45755</v>
      </c>
      <c r="M156" s="10">
        <v>45762</v>
      </c>
      <c r="N156" s="10">
        <v>45756</v>
      </c>
      <c r="O156" s="11">
        <f>HYPERLINK("http://apps8.contraloria.gob.pe/SPIC/srvDownload/ViewPDF?CRES_CODIGO=2025CSI334600008&amp;TIPOARCHIVO=RE","http://apps8.contraloria.gob.pe/SPIC/srvDownload/ViewPDF?CRES_CODIGO=2025CSI334600008&amp;TIPOARCHIVO=RE")</f>
      </c>
      <c r="P156" s="11">
        <f>HYPERLINK("http://apps8.contraloria.gob.pe/SPIC/srvDownload/ViewPDF?CRES_CODIGO=2025CSI334600008&amp;TIPOARCHIVO=ADJUNTO","http://apps8.contraloria.gob.pe/SPIC/srvDownload/ViewPDF?CRES_CODIGO=2025CSI334600008&amp;TIPOARCHIVO=ADJUNTO")</f>
      </c>
    </row>
    <row r="157" ht="20" customHeight="1" s="7" customFormat="1">
      <c r="B157" s="8">
        <v>151</v>
      </c>
      <c r="C157" s="9" t="s">
        <v>31</v>
      </c>
      <c r="D157" s="9" t="s">
        <v>53</v>
      </c>
      <c r="E157" s="9" t="s">
        <v>470</v>
      </c>
      <c r="F157" s="9" t="s">
        <v>305</v>
      </c>
      <c r="G157" s="9" t="s">
        <v>471</v>
      </c>
      <c r="H157" s="9" t="s">
        <v>23</v>
      </c>
      <c r="I157" s="9" t="s">
        <v>24</v>
      </c>
      <c r="J157" s="9">
        <v>0</v>
      </c>
      <c r="K157" s="9" t="s">
        <v>25</v>
      </c>
      <c r="L157" s="10">
        <v>45734</v>
      </c>
      <c r="M157" s="10">
        <v>45734</v>
      </c>
      <c r="N157" s="10">
        <v>45756</v>
      </c>
      <c r="O157" s="11">
        <f>HYPERLINK("http://apps8.contraloria.gob.pe/SPIC/srvDownload/ViewPDF?CRES_CODIGO=2025CPOL33100014&amp;TIPOARCHIVO=RE","http://apps8.contraloria.gob.pe/SPIC/srvDownload/ViewPDF?CRES_CODIGO=2025CPOL33100014&amp;TIPOARCHIVO=RE")</f>
      </c>
      <c r="P157" s="11">
        <f>HYPERLINK("http://apps8.contraloria.gob.pe/SPIC/srvDownload/ViewPDF?CRES_CODIGO=2025CPOL33100014&amp;TIPOARCHIVO=ADJUNTO","http://apps8.contraloria.gob.pe/SPIC/srvDownload/ViewPDF?CRES_CODIGO=2025CPOL33100014&amp;TIPOARCHIVO=ADJUNTO")</f>
      </c>
    </row>
    <row r="158" ht="20" customHeight="1" s="7" customFormat="1">
      <c r="B158" s="8">
        <v>152</v>
      </c>
      <c r="C158" s="9" t="s">
        <v>121</v>
      </c>
      <c r="D158" s="9" t="s">
        <v>42</v>
      </c>
      <c r="E158" s="9" t="s">
        <v>472</v>
      </c>
      <c r="F158" s="9" t="s">
        <v>473</v>
      </c>
      <c r="G158" s="9" t="s">
        <v>474</v>
      </c>
      <c r="H158" s="9" t="s">
        <v>378</v>
      </c>
      <c r="I158" s="9" t="s">
        <v>24</v>
      </c>
      <c r="J158" s="9">
        <v>0</v>
      </c>
      <c r="K158" s="9" t="s">
        <v>25</v>
      </c>
      <c r="L158" s="10">
        <v>45755</v>
      </c>
      <c r="M158" s="10">
        <v>45762</v>
      </c>
      <c r="N158" s="10">
        <v>45756</v>
      </c>
      <c r="O158" s="11">
        <f>HYPERLINK("http://apps8.contraloria.gob.pe/SPIC/srvDownload/ViewPDF?CRES_CODIGO=2025CSI458800005&amp;TIPOARCHIVO=RE","http://apps8.contraloria.gob.pe/SPIC/srvDownload/ViewPDF?CRES_CODIGO=2025CSI458800005&amp;TIPOARCHIVO=RE")</f>
      </c>
      <c r="P158" s="11">
        <f>HYPERLINK("http://apps8.contraloria.gob.pe/SPIC/srvDownload/ViewPDF?CRES_CODIGO=2025CSI458800005&amp;TIPOARCHIVO=ADJUNTO","http://apps8.contraloria.gob.pe/SPIC/srvDownload/ViewPDF?CRES_CODIGO=2025CSI458800005&amp;TIPOARCHIVO=ADJUNTO")</f>
      </c>
    </row>
    <row r="159" ht="20" customHeight="1" s="7" customFormat="1">
      <c r="B159" s="8">
        <v>153</v>
      </c>
      <c r="C159" s="9" t="s">
        <v>189</v>
      </c>
      <c r="D159" s="9" t="s">
        <v>27</v>
      </c>
      <c r="E159" s="9" t="s">
        <v>475</v>
      </c>
      <c r="F159" s="9" t="s">
        <v>476</v>
      </c>
      <c r="G159" s="9" t="s">
        <v>477</v>
      </c>
      <c r="H159" s="9" t="s">
        <v>23</v>
      </c>
      <c r="I159" s="9" t="s">
        <v>24</v>
      </c>
      <c r="J159" s="9">
        <v>0</v>
      </c>
      <c r="K159" s="9" t="s">
        <v>25</v>
      </c>
      <c r="L159" s="10">
        <v>45747</v>
      </c>
      <c r="M159" s="10">
        <v>45747</v>
      </c>
      <c r="N159" s="10">
        <v>45756</v>
      </c>
      <c r="O159" s="11">
        <f>HYPERLINK("http://apps8.contraloria.gob.pe/SPIC/srvDownload/ViewPDF?CRES_CODIGO=2025CPO082800010&amp;TIPOARCHIVO=RE","http://apps8.contraloria.gob.pe/SPIC/srvDownload/ViewPDF?CRES_CODIGO=2025CPO082800010&amp;TIPOARCHIVO=RE")</f>
      </c>
      <c r="P159" s="11">
        <f>HYPERLINK("http://apps8.contraloria.gob.pe/SPIC/srvDownload/ViewPDF?CRES_CODIGO=2025CPO082800010&amp;TIPOARCHIVO=ADJUNTO","http://apps8.contraloria.gob.pe/SPIC/srvDownload/ViewPDF?CRES_CODIGO=2025CPO082800010&amp;TIPOARCHIVO=ADJUNTO")</f>
      </c>
    </row>
    <row r="160" ht="20" customHeight="1" s="7" customFormat="1">
      <c r="B160" s="8">
        <v>154</v>
      </c>
      <c r="C160" s="9" t="s">
        <v>69</v>
      </c>
      <c r="D160" s="9" t="s">
        <v>61</v>
      </c>
      <c r="E160" s="9" t="s">
        <v>478</v>
      </c>
      <c r="F160" s="9" t="s">
        <v>479</v>
      </c>
      <c r="G160" s="9" t="s">
        <v>480</v>
      </c>
      <c r="H160" s="9" t="s">
        <v>23</v>
      </c>
      <c r="I160" s="9" t="s">
        <v>24</v>
      </c>
      <c r="J160" s="9">
        <v>0</v>
      </c>
      <c r="K160" s="9" t="s">
        <v>25</v>
      </c>
      <c r="L160" s="10">
        <v>45751</v>
      </c>
      <c r="M160" s="10">
        <v>45762</v>
      </c>
      <c r="N160" s="10">
        <v>45756</v>
      </c>
      <c r="O160" s="11">
        <f>HYPERLINK("http://apps8.contraloria.gob.pe/SPIC/srvDownload/ViewPDF?CRES_CODIGO=2025CSI020500006&amp;TIPOARCHIVO=RE","http://apps8.contraloria.gob.pe/SPIC/srvDownload/ViewPDF?CRES_CODIGO=2025CSI020500006&amp;TIPOARCHIVO=RE")</f>
      </c>
      <c r="P160" s="11">
        <f>HYPERLINK("http://apps8.contraloria.gob.pe/SPIC/srvDownload/ViewPDF?CRES_CODIGO=2025CSI020500006&amp;TIPOARCHIVO=ADJUNTO","http://apps8.contraloria.gob.pe/SPIC/srvDownload/ViewPDF?CRES_CODIGO=2025CSI020500006&amp;TIPOARCHIVO=ADJUNTO")</f>
      </c>
    </row>
    <row r="161" ht="20" customHeight="1" s="7" customFormat="1">
      <c r="B161" s="8">
        <v>155</v>
      </c>
      <c r="C161" s="9" t="s">
        <v>37</v>
      </c>
      <c r="D161" s="9" t="s">
        <v>42</v>
      </c>
      <c r="E161" s="9" t="s">
        <v>481</v>
      </c>
      <c r="F161" s="9" t="s">
        <v>482</v>
      </c>
      <c r="G161" s="9" t="s">
        <v>483</v>
      </c>
      <c r="H161" s="9" t="s">
        <v>23</v>
      </c>
      <c r="I161" s="9" t="s">
        <v>24</v>
      </c>
      <c r="J161" s="9">
        <v>0</v>
      </c>
      <c r="K161" s="9" t="s">
        <v>25</v>
      </c>
      <c r="L161" s="10">
        <v>45707</v>
      </c>
      <c r="M161" s="10">
        <v>45714</v>
      </c>
      <c r="N161" s="10">
        <v>45756</v>
      </c>
      <c r="O161" s="11">
        <f>HYPERLINK("http://apps8.contraloria.gob.pe/SPIC/srvDownload/ViewPDF?CRES_CODIGO=2025CSI446100001&amp;TIPOARCHIVO=RE","http://apps8.contraloria.gob.pe/SPIC/srvDownload/ViewPDF?CRES_CODIGO=2025CSI446100001&amp;TIPOARCHIVO=RE")</f>
      </c>
      <c r="P161" s="11">
        <f>HYPERLINK("http://apps8.contraloria.gob.pe/SPIC/srvDownload/ViewPDF?CRES_CODIGO=2025CSI446100001&amp;TIPOARCHIVO=ADJUNTO","http://apps8.contraloria.gob.pe/SPIC/srvDownload/ViewPDF?CRES_CODIGO=2025CSI446100001&amp;TIPOARCHIVO=ADJUNTO")</f>
      </c>
    </row>
    <row r="162" ht="20" customHeight="1" s="7" customFormat="1">
      <c r="B162" s="8">
        <v>156</v>
      </c>
      <c r="C162" s="9" t="s">
        <v>37</v>
      </c>
      <c r="D162" s="9" t="s">
        <v>19</v>
      </c>
      <c r="E162" s="9" t="s">
        <v>484</v>
      </c>
      <c r="F162" s="9" t="s">
        <v>485</v>
      </c>
      <c r="G162" s="9" t="s">
        <v>486</v>
      </c>
      <c r="H162" s="9" t="s">
        <v>23</v>
      </c>
      <c r="I162" s="9" t="s">
        <v>24</v>
      </c>
      <c r="J162" s="9">
        <v>0</v>
      </c>
      <c r="K162" s="9" t="s">
        <v>25</v>
      </c>
      <c r="L162" s="10">
        <v>45730</v>
      </c>
      <c r="M162" s="10">
        <v>45737</v>
      </c>
      <c r="N162" s="10">
        <v>45756</v>
      </c>
      <c r="O162" s="11">
        <f>HYPERLINK("http://apps8.contraloria.gob.pe/SPIC/srvDownload/ViewPDF?CRES_CODIGO=2025CSI038700014&amp;TIPOARCHIVO=RE","http://apps8.contraloria.gob.pe/SPIC/srvDownload/ViewPDF?CRES_CODIGO=2025CSI038700014&amp;TIPOARCHIVO=RE")</f>
      </c>
      <c r="P162" s="11">
        <f>HYPERLINK("http://apps8.contraloria.gob.pe/SPIC/srvDownload/ViewPDF?CRES_CODIGO=2025CSI038700014&amp;TIPOARCHIVO=ADJUNTO","http://apps8.contraloria.gob.pe/SPIC/srvDownload/ViewPDF?CRES_CODIGO=2025CSI038700014&amp;TIPOARCHIVO=ADJUNTO")</f>
      </c>
    </row>
    <row r="163" ht="20" customHeight="1" s="7" customFormat="1">
      <c r="B163" s="8">
        <v>157</v>
      </c>
      <c r="C163" s="9" t="s">
        <v>217</v>
      </c>
      <c r="D163" s="9" t="s">
        <v>42</v>
      </c>
      <c r="E163" s="9" t="s">
        <v>487</v>
      </c>
      <c r="F163" s="9" t="s">
        <v>488</v>
      </c>
      <c r="G163" s="9" t="s">
        <v>489</v>
      </c>
      <c r="H163" s="9" t="s">
        <v>23</v>
      </c>
      <c r="I163" s="9" t="s">
        <v>24</v>
      </c>
      <c r="J163" s="9">
        <v>0</v>
      </c>
      <c r="K163" s="9" t="s">
        <v>25</v>
      </c>
      <c r="L163" s="10">
        <v>45754</v>
      </c>
      <c r="M163" s="10">
        <v>45761</v>
      </c>
      <c r="N163" s="10">
        <v>45756</v>
      </c>
      <c r="O163" s="11">
        <f>HYPERLINK("http://apps8.contraloria.gob.pe/SPIC/srvDownload/ViewPDF?CRES_CODIGO=2025CSI074600008&amp;TIPOARCHIVO=RE","http://apps8.contraloria.gob.pe/SPIC/srvDownload/ViewPDF?CRES_CODIGO=2025CSI074600008&amp;TIPOARCHIVO=RE")</f>
      </c>
      <c r="P163" s="11">
        <f>HYPERLINK("http://apps8.contraloria.gob.pe/SPIC/srvDownload/ViewPDF?CRES_CODIGO=2025CSI074600008&amp;TIPOARCHIVO=ADJUNTO","http://apps8.contraloria.gob.pe/SPIC/srvDownload/ViewPDF?CRES_CODIGO=2025CSI074600008&amp;TIPOARCHIVO=ADJUNTO")</f>
      </c>
    </row>
    <row r="164" ht="20" customHeight="1" s="7" customFormat="1">
      <c r="B164" s="8">
        <v>158</v>
      </c>
      <c r="C164" s="9" t="s">
        <v>217</v>
      </c>
      <c r="D164" s="9" t="s">
        <v>42</v>
      </c>
      <c r="E164" s="9" t="s">
        <v>490</v>
      </c>
      <c r="F164" s="9" t="s">
        <v>380</v>
      </c>
      <c r="G164" s="9" t="s">
        <v>491</v>
      </c>
      <c r="H164" s="9" t="s">
        <v>23</v>
      </c>
      <c r="I164" s="9" t="s">
        <v>24</v>
      </c>
      <c r="J164" s="9">
        <v>0</v>
      </c>
      <c r="K164" s="9" t="s">
        <v>25</v>
      </c>
      <c r="L164" s="10">
        <v>45750</v>
      </c>
      <c r="M164" s="10">
        <v>45757</v>
      </c>
      <c r="N164" s="10">
        <v>45756</v>
      </c>
      <c r="O164" s="11">
        <f>HYPERLINK("http://apps8.contraloria.gob.pe/SPIC/srvDownload/ViewPDF?CRES_CODIGO=2025CSI532300006&amp;TIPOARCHIVO=RE","http://apps8.contraloria.gob.pe/SPIC/srvDownload/ViewPDF?CRES_CODIGO=2025CSI532300006&amp;TIPOARCHIVO=RE")</f>
      </c>
      <c r="P164" s="11">
        <f>HYPERLINK("http://apps8.contraloria.gob.pe/SPIC/srvDownload/ViewPDF?CRES_CODIGO=2025CSI532300006&amp;TIPOARCHIVO=ADJUNTO","http://apps8.contraloria.gob.pe/SPIC/srvDownload/ViewPDF?CRES_CODIGO=2025CSI532300006&amp;TIPOARCHIVO=ADJUNTO")</f>
      </c>
    </row>
    <row r="165" ht="20" customHeight="1" s="7" customFormat="1">
      <c r="B165" s="8">
        <v>159</v>
      </c>
      <c r="C165" s="9" t="s">
        <v>18</v>
      </c>
      <c r="D165" s="9" t="s">
        <v>42</v>
      </c>
      <c r="E165" s="9" t="s">
        <v>492</v>
      </c>
      <c r="F165" s="9" t="s">
        <v>336</v>
      </c>
      <c r="G165" s="9" t="s">
        <v>493</v>
      </c>
      <c r="H165" s="9" t="s">
        <v>23</v>
      </c>
      <c r="I165" s="9" t="s">
        <v>24</v>
      </c>
      <c r="J165" s="9">
        <v>0</v>
      </c>
      <c r="K165" s="9" t="s">
        <v>25</v>
      </c>
      <c r="L165" s="10">
        <v>45751</v>
      </c>
      <c r="M165" s="10">
        <v>45758</v>
      </c>
      <c r="N165" s="10">
        <v>45756</v>
      </c>
      <c r="O165" s="11">
        <f>HYPERLINK("http://apps8.contraloria.gob.pe/SPIC/srvDownload/ViewPDF?CRES_CODIGO=2025CSI045700021&amp;TIPOARCHIVO=RE","http://apps8.contraloria.gob.pe/SPIC/srvDownload/ViewPDF?CRES_CODIGO=2025CSI045700021&amp;TIPOARCHIVO=RE")</f>
      </c>
      <c r="P165" s="11">
        <f>HYPERLINK("http://apps8.contraloria.gob.pe/SPIC/srvDownload/ViewPDF?CRES_CODIGO=2025CSI045700021&amp;TIPOARCHIVO=ADJUNTO","http://apps8.contraloria.gob.pe/SPIC/srvDownload/ViewPDF?CRES_CODIGO=2025CSI045700021&amp;TIPOARCHIVO=ADJUNTO")</f>
      </c>
    </row>
    <row r="166" ht="20" customHeight="1" s="7" customFormat="1">
      <c r="B166" s="8">
        <v>160</v>
      </c>
      <c r="C166" s="9" t="s">
        <v>104</v>
      </c>
      <c r="D166" s="9" t="s">
        <v>19</v>
      </c>
      <c r="E166" s="9" t="s">
        <v>494</v>
      </c>
      <c r="F166" s="9" t="s">
        <v>495</v>
      </c>
      <c r="G166" s="9" t="s">
        <v>496</v>
      </c>
      <c r="H166" s="9" t="s">
        <v>23</v>
      </c>
      <c r="I166" s="9" t="s">
        <v>24</v>
      </c>
      <c r="J166" s="9">
        <v>0</v>
      </c>
      <c r="K166" s="9" t="s">
        <v>25</v>
      </c>
      <c r="L166" s="10">
        <v>45750</v>
      </c>
      <c r="M166" s="10">
        <v>45757</v>
      </c>
      <c r="N166" s="10">
        <v>45756</v>
      </c>
      <c r="O166" s="11">
        <f>HYPERLINK("http://apps8.contraloria.gob.pe/SPIC/srvDownload/ViewPDF?CRES_CODIGO=2025CSI072100033&amp;TIPOARCHIVO=RE","http://apps8.contraloria.gob.pe/SPIC/srvDownload/ViewPDF?CRES_CODIGO=2025CSI072100033&amp;TIPOARCHIVO=RE")</f>
      </c>
      <c r="P166" s="11">
        <f>HYPERLINK("http://apps8.contraloria.gob.pe/SPIC/srvDownload/ViewPDF?CRES_CODIGO=2025CSI072100033&amp;TIPOARCHIVO=ADJUNTO","http://apps8.contraloria.gob.pe/SPIC/srvDownload/ViewPDF?CRES_CODIGO=2025CSI072100033&amp;TIPOARCHIVO=ADJUNTO")</f>
      </c>
    </row>
    <row r="167" ht="20" customHeight="1" s="7" customFormat="1">
      <c r="B167" s="8">
        <v>161</v>
      </c>
      <c r="C167" s="9" t="s">
        <v>31</v>
      </c>
      <c r="D167" s="9" t="s">
        <v>19</v>
      </c>
      <c r="E167" s="9" t="s">
        <v>497</v>
      </c>
      <c r="F167" s="9" t="s">
        <v>269</v>
      </c>
      <c r="G167" s="9" t="s">
        <v>498</v>
      </c>
      <c r="H167" s="9" t="s">
        <v>41</v>
      </c>
      <c r="I167" s="9" t="s">
        <v>24</v>
      </c>
      <c r="J167" s="9">
        <v>0</v>
      </c>
      <c r="K167" s="9" t="s">
        <v>25</v>
      </c>
      <c r="L167" s="10">
        <v>45743</v>
      </c>
      <c r="M167" s="10">
        <v>45755</v>
      </c>
      <c r="N167" s="10">
        <v>45756</v>
      </c>
      <c r="O167" s="11">
        <f>HYPERLINK("http://apps8.contraloria.gob.pe/SPIC/srvDownload/ViewPDF?CRES_CODIGO=2025CSIL33400055&amp;TIPOARCHIVO=RE","http://apps8.contraloria.gob.pe/SPIC/srvDownload/ViewPDF?CRES_CODIGO=2025CSIL33400055&amp;TIPOARCHIVO=RE")</f>
      </c>
      <c r="P167" s="11">
        <f>HYPERLINK("http://apps8.contraloria.gob.pe/SPIC/srvDownload/ViewPDF?CRES_CODIGO=2025CSIL33400055&amp;TIPOARCHIVO=ADJUNTO","http://apps8.contraloria.gob.pe/SPIC/srvDownload/ViewPDF?CRES_CODIGO=2025CSIL33400055&amp;TIPOARCHIVO=ADJUNTO")</f>
      </c>
    </row>
    <row r="168" ht="20" customHeight="1" s="7" customFormat="1">
      <c r="B168" s="8">
        <v>162</v>
      </c>
      <c r="C168" s="9" t="s">
        <v>31</v>
      </c>
      <c r="D168" s="9" t="s">
        <v>42</v>
      </c>
      <c r="E168" s="9" t="s">
        <v>499</v>
      </c>
      <c r="F168" s="9" t="s">
        <v>443</v>
      </c>
      <c r="G168" s="9" t="s">
        <v>500</v>
      </c>
      <c r="H168" s="9" t="s">
        <v>280</v>
      </c>
      <c r="I168" s="9" t="s">
        <v>281</v>
      </c>
      <c r="J168" s="9">
        <v>0</v>
      </c>
      <c r="K168" s="9" t="s">
        <v>25</v>
      </c>
      <c r="L168" s="10">
        <v>45749</v>
      </c>
      <c r="M168" s="10">
        <v>45756</v>
      </c>
      <c r="N168" s="10">
        <v>45756</v>
      </c>
      <c r="O168" s="11">
        <f>HYPERLINK("http://apps8.contraloria.gob.pe/SPIC/srvDownload/ViewPDF?CRES_CODIGO=2025CSI215700009&amp;TIPOARCHIVO=RE","http://apps8.contraloria.gob.pe/SPIC/srvDownload/ViewPDF?CRES_CODIGO=2025CSI215700009&amp;TIPOARCHIVO=RE")</f>
      </c>
      <c r="P168" s="11">
        <f>HYPERLINK("http://apps8.contraloria.gob.pe/SPIC/srvDownload/ViewPDF?CRES_CODIGO=2025CSI215700009&amp;TIPOARCHIVO=ADJUNTO","http://apps8.contraloria.gob.pe/SPIC/srvDownload/ViewPDF?CRES_CODIGO=2025CSI215700009&amp;TIPOARCHIVO=ADJUNTO")</f>
      </c>
    </row>
    <row r="169" ht="20" customHeight="1" s="7" customFormat="1">
      <c r="B169" s="8">
        <v>163</v>
      </c>
      <c r="C169" s="9" t="s">
        <v>31</v>
      </c>
      <c r="D169" s="9" t="s">
        <v>19</v>
      </c>
      <c r="E169" s="9" t="s">
        <v>501</v>
      </c>
      <c r="F169" s="9" t="s">
        <v>208</v>
      </c>
      <c r="G169" s="9" t="s">
        <v>502</v>
      </c>
      <c r="H169" s="9" t="s">
        <v>41</v>
      </c>
      <c r="I169" s="9" t="s">
        <v>24</v>
      </c>
      <c r="J169" s="9">
        <v>0</v>
      </c>
      <c r="K169" s="9" t="s">
        <v>25</v>
      </c>
      <c r="L169" s="10">
        <v>45748</v>
      </c>
      <c r="M169" s="10">
        <v>45755</v>
      </c>
      <c r="N169" s="10">
        <v>45756</v>
      </c>
      <c r="O169" s="11">
        <f>HYPERLINK("http://apps8.contraloria.gob.pe/SPIC/srvDownload/ViewPDF?CRES_CODIGO=2025CSI529700027&amp;TIPOARCHIVO=RE","http://apps8.contraloria.gob.pe/SPIC/srvDownload/ViewPDF?CRES_CODIGO=2025CSI529700027&amp;TIPOARCHIVO=RE")</f>
      </c>
      <c r="P169" s="11">
        <f>HYPERLINK("http://apps8.contraloria.gob.pe/SPIC/srvDownload/ViewPDF?CRES_CODIGO=2025CSI529700027&amp;TIPOARCHIVO=ADJUNTO","http://apps8.contraloria.gob.pe/SPIC/srvDownload/ViewPDF?CRES_CODIGO=2025CSI529700027&amp;TIPOARCHIVO=ADJUNTO")</f>
      </c>
    </row>
    <row r="170" ht="20" customHeight="1" s="7" customFormat="1">
      <c r="B170" s="8">
        <v>164</v>
      </c>
      <c r="C170" s="9" t="s">
        <v>31</v>
      </c>
      <c r="D170" s="9" t="s">
        <v>19</v>
      </c>
      <c r="E170" s="9" t="s">
        <v>503</v>
      </c>
      <c r="F170" s="9" t="s">
        <v>269</v>
      </c>
      <c r="G170" s="9" t="s">
        <v>504</v>
      </c>
      <c r="H170" s="9" t="s">
        <v>41</v>
      </c>
      <c r="I170" s="9" t="s">
        <v>24</v>
      </c>
      <c r="J170" s="9">
        <v>0</v>
      </c>
      <c r="K170" s="9" t="s">
        <v>25</v>
      </c>
      <c r="L170" s="10">
        <v>45743</v>
      </c>
      <c r="M170" s="10">
        <v>45755</v>
      </c>
      <c r="N170" s="10">
        <v>45756</v>
      </c>
      <c r="O170" s="11">
        <f>HYPERLINK("http://apps8.contraloria.gob.pe/SPIC/srvDownload/ViewPDF?CRES_CODIGO=2025CSIL33400053&amp;TIPOARCHIVO=RE","http://apps8.contraloria.gob.pe/SPIC/srvDownload/ViewPDF?CRES_CODIGO=2025CSIL33400053&amp;TIPOARCHIVO=RE")</f>
      </c>
      <c r="P170" s="11">
        <f>HYPERLINK("http://apps8.contraloria.gob.pe/SPIC/srvDownload/ViewPDF?CRES_CODIGO=2025CSIL33400053&amp;TIPOARCHIVO=ADJUNTO","http://apps8.contraloria.gob.pe/SPIC/srvDownload/ViewPDF?CRES_CODIGO=2025CSIL33400053&amp;TIPOARCHIVO=ADJUNTO")</f>
      </c>
    </row>
    <row r="171" ht="20" customHeight="1" s="7" customFormat="1">
      <c r="B171" s="8">
        <v>165</v>
      </c>
      <c r="C171" s="9" t="s">
        <v>368</v>
      </c>
      <c r="D171" s="9" t="s">
        <v>61</v>
      </c>
      <c r="E171" s="9" t="s">
        <v>505</v>
      </c>
      <c r="F171" s="9" t="s">
        <v>506</v>
      </c>
      <c r="G171" s="9" t="s">
        <v>507</v>
      </c>
      <c r="H171" s="9" t="s">
        <v>23</v>
      </c>
      <c r="I171" s="9" t="s">
        <v>24</v>
      </c>
      <c r="J171" s="9">
        <v>0</v>
      </c>
      <c r="K171" s="9" t="s">
        <v>25</v>
      </c>
      <c r="L171" s="10">
        <v>45755</v>
      </c>
      <c r="M171" s="10">
        <v>45762</v>
      </c>
      <c r="N171" s="10">
        <v>45756</v>
      </c>
      <c r="O171" s="11">
        <f>HYPERLINK("http://apps8.contraloria.gob.pe/SPIC/srvDownload/ViewPDF?CRES_CODIGO=2025CSI281400019&amp;TIPOARCHIVO=RE","http://apps8.contraloria.gob.pe/SPIC/srvDownload/ViewPDF?CRES_CODIGO=2025CSI281400019&amp;TIPOARCHIVO=RE")</f>
      </c>
      <c r="P171" s="11">
        <f>HYPERLINK("http://apps8.contraloria.gob.pe/SPIC/srvDownload/ViewPDF?CRES_CODIGO=2025CSI281400019&amp;TIPOARCHIVO=ADJUNTO","http://apps8.contraloria.gob.pe/SPIC/srvDownload/ViewPDF?CRES_CODIGO=2025CSI281400019&amp;TIPOARCHIVO=ADJUNTO")</f>
      </c>
    </row>
    <row r="172" ht="20" customHeight="1" s="7" customFormat="1">
      <c r="B172" s="8">
        <v>166</v>
      </c>
      <c r="C172" s="9" t="s">
        <v>217</v>
      </c>
      <c r="D172" s="9" t="s">
        <v>19</v>
      </c>
      <c r="E172" s="9" t="s">
        <v>508</v>
      </c>
      <c r="F172" s="9" t="s">
        <v>509</v>
      </c>
      <c r="G172" s="9" t="s">
        <v>510</v>
      </c>
      <c r="H172" s="9" t="s">
        <v>41</v>
      </c>
      <c r="I172" s="9" t="s">
        <v>24</v>
      </c>
      <c r="J172" s="9">
        <v>0</v>
      </c>
      <c r="K172" s="9" t="s">
        <v>25</v>
      </c>
      <c r="L172" s="10">
        <v>45750</v>
      </c>
      <c r="M172" s="10">
        <v>45743</v>
      </c>
      <c r="N172" s="10">
        <v>45756</v>
      </c>
      <c r="O172" s="11">
        <f>HYPERLINK("http://apps8.contraloria.gob.pe/SPIC/srvDownload/ViewPDF?CRES_CODIGO=2025CSI263900003&amp;TIPOARCHIVO=RE","http://apps8.contraloria.gob.pe/SPIC/srvDownload/ViewPDF?CRES_CODIGO=2025CSI263900003&amp;TIPOARCHIVO=RE")</f>
      </c>
      <c r="P172" s="11">
        <f>HYPERLINK("http://apps8.contraloria.gob.pe/SPIC/srvDownload/ViewPDF?CRES_CODIGO=2025CSI263900003&amp;TIPOARCHIVO=ADJUNTO","http://apps8.contraloria.gob.pe/SPIC/srvDownload/ViewPDF?CRES_CODIGO=2025CSI263900003&amp;TIPOARCHIVO=ADJUNTO")</f>
      </c>
    </row>
    <row r="173" ht="20" customHeight="1" s="7" customFormat="1">
      <c r="B173" s="8">
        <v>167</v>
      </c>
      <c r="C173" s="9" t="s">
        <v>26</v>
      </c>
      <c r="D173" s="9" t="s">
        <v>61</v>
      </c>
      <c r="E173" s="9" t="s">
        <v>511</v>
      </c>
      <c r="F173" s="9" t="s">
        <v>512</v>
      </c>
      <c r="G173" s="9" t="s">
        <v>513</v>
      </c>
      <c r="H173" s="9" t="s">
        <v>23</v>
      </c>
      <c r="I173" s="9" t="s">
        <v>24</v>
      </c>
      <c r="J173" s="9">
        <v>0</v>
      </c>
      <c r="K173" s="9" t="s">
        <v>25</v>
      </c>
      <c r="L173" s="10">
        <v>45755</v>
      </c>
      <c r="M173" s="10">
        <v>45762</v>
      </c>
      <c r="N173" s="10">
        <v>45756</v>
      </c>
      <c r="O173" s="11">
        <f>HYPERLINK("http://apps8.contraloria.gob.pe/SPIC/srvDownload/ViewPDF?CRES_CODIGO=2025CSI070900004&amp;TIPOARCHIVO=RE","http://apps8.contraloria.gob.pe/SPIC/srvDownload/ViewPDF?CRES_CODIGO=2025CSI070900004&amp;TIPOARCHIVO=RE")</f>
      </c>
      <c r="P173" s="11">
        <f>HYPERLINK("http://apps8.contraloria.gob.pe/SPIC/srvDownload/ViewPDF?CRES_CODIGO=2025CSI070900004&amp;TIPOARCHIVO=ADJUNTO","http://apps8.contraloria.gob.pe/SPIC/srvDownload/ViewPDF?CRES_CODIGO=2025CSI070900004&amp;TIPOARCHIVO=ADJUNTO")</f>
      </c>
    </row>
    <row r="174" ht="20" customHeight="1" s="7" customFormat="1">
      <c r="B174" s="8">
        <v>168</v>
      </c>
      <c r="C174" s="9" t="s">
        <v>18</v>
      </c>
      <c r="D174" s="9" t="s">
        <v>61</v>
      </c>
      <c r="E174" s="9" t="s">
        <v>514</v>
      </c>
      <c r="F174" s="9" t="s">
        <v>336</v>
      </c>
      <c r="G174" s="9" t="s">
        <v>515</v>
      </c>
      <c r="H174" s="9" t="s">
        <v>23</v>
      </c>
      <c r="I174" s="9" t="s">
        <v>24</v>
      </c>
      <c r="J174" s="9">
        <v>0</v>
      </c>
      <c r="K174" s="9" t="s">
        <v>25</v>
      </c>
      <c r="L174" s="10">
        <v>45754</v>
      </c>
      <c r="M174" s="10">
        <v>45762</v>
      </c>
      <c r="N174" s="10">
        <v>45756</v>
      </c>
      <c r="O174" s="11">
        <f>HYPERLINK("http://apps8.contraloria.gob.pe/SPIC/srvDownload/ViewPDF?CRES_CODIGO=2025CSI045700022&amp;TIPOARCHIVO=RE","http://apps8.contraloria.gob.pe/SPIC/srvDownload/ViewPDF?CRES_CODIGO=2025CSI045700022&amp;TIPOARCHIVO=RE")</f>
      </c>
      <c r="P174" s="11">
        <f>HYPERLINK("http://apps8.contraloria.gob.pe/SPIC/srvDownload/ViewPDF?CRES_CODIGO=2025CSI045700022&amp;TIPOARCHIVO=ADJUNTO","http://apps8.contraloria.gob.pe/SPIC/srvDownload/ViewPDF?CRES_CODIGO=2025CSI045700022&amp;TIPOARCHIVO=ADJUNTO")</f>
      </c>
    </row>
    <row r="175" ht="20" customHeight="1" s="7" customFormat="1">
      <c r="B175" s="8">
        <v>169</v>
      </c>
      <c r="C175" s="9" t="s">
        <v>104</v>
      </c>
      <c r="D175" s="9" t="s">
        <v>19</v>
      </c>
      <c r="E175" s="9" t="s">
        <v>516</v>
      </c>
      <c r="F175" s="9" t="s">
        <v>517</v>
      </c>
      <c r="G175" s="9" t="s">
        <v>518</v>
      </c>
      <c r="H175" s="9" t="s">
        <v>23</v>
      </c>
      <c r="I175" s="9" t="s">
        <v>24</v>
      </c>
      <c r="J175" s="9">
        <v>0</v>
      </c>
      <c r="K175" s="9" t="s">
        <v>25</v>
      </c>
      <c r="L175" s="10">
        <v>45751</v>
      </c>
      <c r="M175" s="10">
        <v>45758</v>
      </c>
      <c r="N175" s="10">
        <v>45756</v>
      </c>
      <c r="O175" s="11">
        <f>HYPERLINK("http://apps8.contraloria.gob.pe/SPIC/srvDownload/ViewPDF?CRES_CODIGO=2025CSI072100032&amp;TIPOARCHIVO=RE","http://apps8.contraloria.gob.pe/SPIC/srvDownload/ViewPDF?CRES_CODIGO=2025CSI072100032&amp;TIPOARCHIVO=RE")</f>
      </c>
      <c r="P175" s="11">
        <f>HYPERLINK("http://apps8.contraloria.gob.pe/SPIC/srvDownload/ViewPDF?CRES_CODIGO=2025CSI072100032&amp;TIPOARCHIVO=ADJUNTO","http://apps8.contraloria.gob.pe/SPIC/srvDownload/ViewPDF?CRES_CODIGO=2025CSI072100032&amp;TIPOARCHIVO=ADJUNTO")</f>
      </c>
    </row>
    <row r="176" ht="20" customHeight="1" s="7" customFormat="1">
      <c r="B176" s="8">
        <v>170</v>
      </c>
      <c r="C176" s="9" t="s">
        <v>31</v>
      </c>
      <c r="D176" s="9" t="s">
        <v>61</v>
      </c>
      <c r="E176" s="9" t="s">
        <v>519</v>
      </c>
      <c r="F176" s="9" t="s">
        <v>520</v>
      </c>
      <c r="G176" s="9" t="s">
        <v>521</v>
      </c>
      <c r="H176" s="9" t="s">
        <v>23</v>
      </c>
      <c r="I176" s="9" t="s">
        <v>24</v>
      </c>
      <c r="J176" s="9">
        <v>0</v>
      </c>
      <c r="K176" s="9" t="s">
        <v>25</v>
      </c>
      <c r="L176" s="10">
        <v>45754</v>
      </c>
      <c r="M176" s="10">
        <v>45762</v>
      </c>
      <c r="N176" s="10">
        <v>45756</v>
      </c>
      <c r="O176" s="11">
        <f>HYPERLINK("http://apps8.contraloria.gob.pe/SPIC/srvDownload/ViewPDF?CRES_CODIGO=2025CSI376200002&amp;TIPOARCHIVO=RE","http://apps8.contraloria.gob.pe/SPIC/srvDownload/ViewPDF?CRES_CODIGO=2025CSI376200002&amp;TIPOARCHIVO=RE")</f>
      </c>
      <c r="P176" s="11">
        <f>HYPERLINK("http://apps8.contraloria.gob.pe/SPIC/srvDownload/ViewPDF?CRES_CODIGO=2025CSI376200002&amp;TIPOARCHIVO=ADJUNTO","http://apps8.contraloria.gob.pe/SPIC/srvDownload/ViewPDF?CRES_CODIGO=2025CSI376200002&amp;TIPOARCHIVO=ADJUNTO")</f>
      </c>
    </row>
    <row r="177" ht="20" customHeight="1" s="7" customFormat="1">
      <c r="B177" s="8">
        <v>171</v>
      </c>
      <c r="C177" s="9" t="s">
        <v>323</v>
      </c>
      <c r="D177" s="9" t="s">
        <v>42</v>
      </c>
      <c r="E177" s="9" t="s">
        <v>522</v>
      </c>
      <c r="F177" s="9" t="s">
        <v>523</v>
      </c>
      <c r="G177" s="9" t="s">
        <v>524</v>
      </c>
      <c r="H177" s="9" t="s">
        <v>23</v>
      </c>
      <c r="I177" s="9" t="s">
        <v>24</v>
      </c>
      <c r="J177" s="9">
        <v>0</v>
      </c>
      <c r="K177" s="9" t="s">
        <v>25</v>
      </c>
      <c r="L177" s="10">
        <v>45754</v>
      </c>
      <c r="M177" s="10">
        <v>45761</v>
      </c>
      <c r="N177" s="10">
        <v>45756</v>
      </c>
      <c r="O177" s="11">
        <f>HYPERLINK("http://apps8.contraloria.gob.pe/SPIC/srvDownload/ViewPDF?CRES_CODIGO=2025CSI036200015&amp;TIPOARCHIVO=RE","http://apps8.contraloria.gob.pe/SPIC/srvDownload/ViewPDF?CRES_CODIGO=2025CSI036200015&amp;TIPOARCHIVO=RE")</f>
      </c>
      <c r="P177" s="11">
        <f>HYPERLINK("http://apps8.contraloria.gob.pe/SPIC/srvDownload/ViewPDF?CRES_CODIGO=2025CSI036200015&amp;TIPOARCHIVO=ADJUNTO","http://apps8.contraloria.gob.pe/SPIC/srvDownload/ViewPDF?CRES_CODIGO=2025CSI036200015&amp;TIPOARCHIVO=ADJUNTO")</f>
      </c>
    </row>
    <row r="178" ht="20" customHeight="1" s="7" customFormat="1">
      <c r="B178" s="8">
        <v>172</v>
      </c>
      <c r="C178" s="9" t="s">
        <v>31</v>
      </c>
      <c r="D178" s="9" t="s">
        <v>19</v>
      </c>
      <c r="E178" s="9" t="s">
        <v>525</v>
      </c>
      <c r="F178" s="9" t="s">
        <v>269</v>
      </c>
      <c r="G178" s="9" t="s">
        <v>526</v>
      </c>
      <c r="H178" s="9" t="s">
        <v>41</v>
      </c>
      <c r="I178" s="9" t="s">
        <v>24</v>
      </c>
      <c r="J178" s="9">
        <v>0</v>
      </c>
      <c r="K178" s="9" t="s">
        <v>25</v>
      </c>
      <c r="L178" s="10">
        <v>45743</v>
      </c>
      <c r="M178" s="10">
        <v>45755</v>
      </c>
      <c r="N178" s="10">
        <v>45756</v>
      </c>
      <c r="O178" s="11">
        <f>HYPERLINK("http://apps8.contraloria.gob.pe/SPIC/srvDownload/ViewPDF?CRES_CODIGO=2025CSIL33400052&amp;TIPOARCHIVO=RE","http://apps8.contraloria.gob.pe/SPIC/srvDownload/ViewPDF?CRES_CODIGO=2025CSIL33400052&amp;TIPOARCHIVO=RE")</f>
      </c>
      <c r="P178" s="11">
        <f>HYPERLINK("http://apps8.contraloria.gob.pe/SPIC/srvDownload/ViewPDF?CRES_CODIGO=2025CSIL33400052&amp;TIPOARCHIVO=ADJUNTO","http://apps8.contraloria.gob.pe/SPIC/srvDownload/ViewPDF?CRES_CODIGO=2025CSIL33400052&amp;TIPOARCHIVO=ADJUNTO")</f>
      </c>
    </row>
    <row r="179" ht="20" customHeight="1" s="7" customFormat="1">
      <c r="B179" s="8">
        <v>173</v>
      </c>
      <c r="C179" s="9" t="s">
        <v>65</v>
      </c>
      <c r="D179" s="9" t="s">
        <v>19</v>
      </c>
      <c r="E179" s="9" t="s">
        <v>527</v>
      </c>
      <c r="F179" s="9" t="s">
        <v>67</v>
      </c>
      <c r="G179" s="9" t="s">
        <v>528</v>
      </c>
      <c r="H179" s="9" t="s">
        <v>332</v>
      </c>
      <c r="I179" s="9" t="s">
        <v>24</v>
      </c>
      <c r="J179" s="9">
        <v>0</v>
      </c>
      <c r="K179" s="9" t="s">
        <v>25</v>
      </c>
      <c r="L179" s="10">
        <v>45754</v>
      </c>
      <c r="M179" s="10">
        <v>45761</v>
      </c>
      <c r="N179" s="10">
        <v>45756</v>
      </c>
      <c r="O179" s="11">
        <f>HYPERLINK("http://apps8.contraloria.gob.pe/SPIC/srvDownload/ViewPDF?CRES_CODIGO=2025CSIL42200018&amp;TIPOARCHIVO=RE","http://apps8.contraloria.gob.pe/SPIC/srvDownload/ViewPDF?CRES_CODIGO=2025CSIL42200018&amp;TIPOARCHIVO=RE")</f>
      </c>
      <c r="P179" s="11">
        <f>HYPERLINK("http://apps8.contraloria.gob.pe/SPIC/srvDownload/ViewPDF?CRES_CODIGO=2025CSIL42200018&amp;TIPOARCHIVO=ADJUNTO","http://apps8.contraloria.gob.pe/SPIC/srvDownload/ViewPDF?CRES_CODIGO=2025CSIL42200018&amp;TIPOARCHIVO=ADJUNTO")</f>
      </c>
    </row>
    <row r="180" ht="20" customHeight="1" s="7" customFormat="1">
      <c r="B180" s="8">
        <v>174</v>
      </c>
      <c r="C180" s="9" t="s">
        <v>217</v>
      </c>
      <c r="D180" s="9" t="s">
        <v>19</v>
      </c>
      <c r="E180" s="9" t="s">
        <v>529</v>
      </c>
      <c r="F180" s="9" t="s">
        <v>530</v>
      </c>
      <c r="G180" s="9" t="s">
        <v>531</v>
      </c>
      <c r="H180" s="9" t="s">
        <v>23</v>
      </c>
      <c r="I180" s="9" t="s">
        <v>24</v>
      </c>
      <c r="J180" s="9">
        <v>0</v>
      </c>
      <c r="K180" s="9" t="s">
        <v>25</v>
      </c>
      <c r="L180" s="10">
        <v>45742</v>
      </c>
      <c r="M180" s="10">
        <v>45749</v>
      </c>
      <c r="N180" s="10">
        <v>45756</v>
      </c>
      <c r="O180" s="11">
        <f>HYPERLINK("http://apps8.contraloria.gob.pe/SPIC/srvDownload/ViewPDF?CRES_CODIGO=2025CSIL47500109&amp;TIPOARCHIVO=RE","http://apps8.contraloria.gob.pe/SPIC/srvDownload/ViewPDF?CRES_CODIGO=2025CSIL47500109&amp;TIPOARCHIVO=RE")</f>
      </c>
      <c r="P180" s="11">
        <f>HYPERLINK("http://apps8.contraloria.gob.pe/SPIC/srvDownload/ViewPDF?CRES_CODIGO=2025CSIL47500109&amp;TIPOARCHIVO=ADJUNTO","http://apps8.contraloria.gob.pe/SPIC/srvDownload/ViewPDF?CRES_CODIGO=2025CSIL47500109&amp;TIPOARCHIVO=ADJUNTO")</f>
      </c>
    </row>
    <row r="181" ht="20" customHeight="1" s="7" customFormat="1">
      <c r="B181" s="8">
        <v>175</v>
      </c>
      <c r="C181" s="9" t="s">
        <v>26</v>
      </c>
      <c r="D181" s="9" t="s">
        <v>61</v>
      </c>
      <c r="E181" s="9" t="s">
        <v>532</v>
      </c>
      <c r="F181" s="9" t="s">
        <v>533</v>
      </c>
      <c r="G181" s="9" t="s">
        <v>534</v>
      </c>
      <c r="H181" s="9" t="s">
        <v>23</v>
      </c>
      <c r="I181" s="9" t="s">
        <v>24</v>
      </c>
      <c r="J181" s="9">
        <v>0</v>
      </c>
      <c r="K181" s="9" t="s">
        <v>25</v>
      </c>
      <c r="L181" s="10">
        <v>45754</v>
      </c>
      <c r="M181" s="10">
        <v>45761</v>
      </c>
      <c r="N181" s="10">
        <v>45756</v>
      </c>
      <c r="O181" s="11">
        <f>HYPERLINK("http://apps8.contraloria.gob.pe/SPIC/srvDownload/ViewPDF?CRES_CODIGO=2025CSI344800015&amp;TIPOARCHIVO=RE","http://apps8.contraloria.gob.pe/SPIC/srvDownload/ViewPDF?CRES_CODIGO=2025CSI344800015&amp;TIPOARCHIVO=RE")</f>
      </c>
      <c r="P181" s="11">
        <f>HYPERLINK("http://apps8.contraloria.gob.pe/SPIC/srvDownload/ViewPDF?CRES_CODIGO=2025CSI344800015&amp;TIPOARCHIVO=ADJUNTO","http://apps8.contraloria.gob.pe/SPIC/srvDownload/ViewPDF?CRES_CODIGO=2025CSI344800015&amp;TIPOARCHIVO=ADJUNTO")</f>
      </c>
    </row>
    <row r="182" ht="20" customHeight="1" s="7" customFormat="1">
      <c r="B182" s="8">
        <v>176</v>
      </c>
      <c r="C182" s="9" t="s">
        <v>213</v>
      </c>
      <c r="D182" s="9" t="s">
        <v>61</v>
      </c>
      <c r="E182" s="9" t="s">
        <v>535</v>
      </c>
      <c r="F182" s="9" t="s">
        <v>373</v>
      </c>
      <c r="G182" s="9" t="s">
        <v>536</v>
      </c>
      <c r="H182" s="9" t="s">
        <v>23</v>
      </c>
      <c r="I182" s="9" t="s">
        <v>24</v>
      </c>
      <c r="J182" s="9">
        <v>0</v>
      </c>
      <c r="K182" s="9" t="s">
        <v>25</v>
      </c>
      <c r="L182" s="10">
        <v>45754</v>
      </c>
      <c r="M182" s="10">
        <v>45762</v>
      </c>
      <c r="N182" s="10">
        <v>45756</v>
      </c>
      <c r="O182" s="11">
        <f>HYPERLINK("http://apps8.contraloria.gob.pe/SPIC/srvDownload/ViewPDF?CRES_CODIGO=2025CSI082900010&amp;TIPOARCHIVO=RE","http://apps8.contraloria.gob.pe/SPIC/srvDownload/ViewPDF?CRES_CODIGO=2025CSI082900010&amp;TIPOARCHIVO=RE")</f>
      </c>
      <c r="P182" s="11">
        <f>HYPERLINK("http://apps8.contraloria.gob.pe/SPIC/srvDownload/ViewPDF?CRES_CODIGO=2025CSI082900010&amp;TIPOARCHIVO=ADJUNTO","http://apps8.contraloria.gob.pe/SPIC/srvDownload/ViewPDF?CRES_CODIGO=2025CSI082900010&amp;TIPOARCHIVO=ADJUNTO")</f>
      </c>
    </row>
    <row r="183" ht="20" customHeight="1" s="7" customFormat="1">
      <c r="B183" s="8">
        <v>177</v>
      </c>
      <c r="C183" s="9" t="s">
        <v>31</v>
      </c>
      <c r="D183" s="9" t="s">
        <v>61</v>
      </c>
      <c r="E183" s="9" t="s">
        <v>537</v>
      </c>
      <c r="F183" s="9" t="s">
        <v>538</v>
      </c>
      <c r="G183" s="9" t="s">
        <v>539</v>
      </c>
      <c r="H183" s="9" t="s">
        <v>23</v>
      </c>
      <c r="I183" s="9" t="s">
        <v>24</v>
      </c>
      <c r="J183" s="9">
        <v>0</v>
      </c>
      <c r="K183" s="9" t="s">
        <v>25</v>
      </c>
      <c r="L183" s="10">
        <v>45754</v>
      </c>
      <c r="M183" s="10">
        <v>45761</v>
      </c>
      <c r="N183" s="10">
        <v>45756</v>
      </c>
      <c r="O183" s="11">
        <f>HYPERLINK("http://apps8.contraloria.gob.pe/SPIC/srvDownload/ViewPDF?CRES_CODIGO=2025CSI217100003&amp;TIPOARCHIVO=RE","http://apps8.contraloria.gob.pe/SPIC/srvDownload/ViewPDF?CRES_CODIGO=2025CSI217100003&amp;TIPOARCHIVO=RE")</f>
      </c>
      <c r="P183" s="11">
        <f>HYPERLINK("http://apps8.contraloria.gob.pe/SPIC/srvDownload/ViewPDF?CRES_CODIGO=2025CSI217100003&amp;TIPOARCHIVO=ADJUNTO","http://apps8.contraloria.gob.pe/SPIC/srvDownload/ViewPDF?CRES_CODIGO=2025CSI217100003&amp;TIPOARCHIVO=ADJUNTO")</f>
      </c>
    </row>
    <row r="184" ht="20" customHeight="1" s="7" customFormat="1">
      <c r="B184" s="8">
        <v>178</v>
      </c>
      <c r="C184" s="9" t="s">
        <v>31</v>
      </c>
      <c r="D184" s="9" t="s">
        <v>27</v>
      </c>
      <c r="E184" s="9" t="s">
        <v>540</v>
      </c>
      <c r="F184" s="9" t="s">
        <v>541</v>
      </c>
      <c r="G184" s="9" t="s">
        <v>542</v>
      </c>
      <c r="H184" s="9" t="s">
        <v>23</v>
      </c>
      <c r="I184" s="9" t="s">
        <v>24</v>
      </c>
      <c r="J184" s="9">
        <v>0</v>
      </c>
      <c r="K184" s="9" t="s">
        <v>25</v>
      </c>
      <c r="L184" s="10">
        <v>45751</v>
      </c>
      <c r="M184" s="10">
        <v>45751</v>
      </c>
      <c r="N184" s="10">
        <v>45756</v>
      </c>
      <c r="O184" s="11">
        <f>HYPERLINK("http://apps8.contraloria.gob.pe/SPIC/srvDownload/ViewPDF?CRES_CODIGO=2025CPO529400003&amp;TIPOARCHIVO=RE","http://apps8.contraloria.gob.pe/SPIC/srvDownload/ViewPDF?CRES_CODIGO=2025CPO529400003&amp;TIPOARCHIVO=RE")</f>
      </c>
      <c r="P184" s="11">
        <f>HYPERLINK("http://apps8.contraloria.gob.pe/SPIC/srvDownload/ViewPDF?CRES_CODIGO=2025CPO529400003&amp;TIPOARCHIVO=ADJUNTO","http://apps8.contraloria.gob.pe/SPIC/srvDownload/ViewPDF?CRES_CODIGO=2025CPO529400003&amp;TIPOARCHIVO=ADJUNTO")</f>
      </c>
    </row>
    <row r="185" ht="20" customHeight="1" s="7" customFormat="1">
      <c r="B185" s="8">
        <v>179</v>
      </c>
      <c r="C185" s="9" t="s">
        <v>52</v>
      </c>
      <c r="D185" s="9" t="s">
        <v>61</v>
      </c>
      <c r="E185" s="9" t="s">
        <v>543</v>
      </c>
      <c r="F185" s="9" t="s">
        <v>449</v>
      </c>
      <c r="G185" s="9" t="s">
        <v>544</v>
      </c>
      <c r="H185" s="9" t="s">
        <v>23</v>
      </c>
      <c r="I185" s="9" t="s">
        <v>24</v>
      </c>
      <c r="J185" s="9">
        <v>0</v>
      </c>
      <c r="K185" s="9" t="s">
        <v>25</v>
      </c>
      <c r="L185" s="10">
        <v>45735</v>
      </c>
      <c r="M185" s="10">
        <v>45762</v>
      </c>
      <c r="N185" s="10">
        <v>45756</v>
      </c>
      <c r="O185" s="11">
        <f>HYPERLINK("http://apps8.contraloria.gob.pe/SPIC/srvDownload/ViewPDF?CRES_CODIGO=2025CSI535400012&amp;TIPOARCHIVO=RE","http://apps8.contraloria.gob.pe/SPIC/srvDownload/ViewPDF?CRES_CODIGO=2025CSI535400012&amp;TIPOARCHIVO=RE")</f>
      </c>
      <c r="P185" s="11">
        <f>HYPERLINK("http://apps8.contraloria.gob.pe/SPIC/srvDownload/ViewPDF?CRES_CODIGO=2025CSI535400012&amp;TIPOARCHIVO=ADJUNTO","http://apps8.contraloria.gob.pe/SPIC/srvDownload/ViewPDF?CRES_CODIGO=2025CSI535400012&amp;TIPOARCHIVO=ADJUNTO")</f>
      </c>
    </row>
    <row r="186" ht="20" customHeight="1" s="7" customFormat="1">
      <c r="B186" s="8">
        <v>180</v>
      </c>
      <c r="C186" s="9" t="s">
        <v>189</v>
      </c>
      <c r="D186" s="9" t="s">
        <v>32</v>
      </c>
      <c r="E186" s="9" t="s">
        <v>545</v>
      </c>
      <c r="F186" s="9" t="s">
        <v>546</v>
      </c>
      <c r="G186" s="9" t="s">
        <v>547</v>
      </c>
      <c r="H186" s="9" t="s">
        <v>23</v>
      </c>
      <c r="I186" s="9" t="s">
        <v>24</v>
      </c>
      <c r="J186" s="9">
        <v>3</v>
      </c>
      <c r="K186" s="9" t="s">
        <v>36</v>
      </c>
      <c r="L186" s="10">
        <v>45621</v>
      </c>
      <c r="M186" s="10">
        <v>45638</v>
      </c>
      <c r="N186" s="10">
        <v>45756</v>
      </c>
      <c r="O186" s="11">
        <f>HYPERLINK("http://apps8.contraloria.gob.pe/SPIC/srvDownload/ViewPDF?CRES_CODIGO=2025CPO037500004&amp;TIPOARCHIVO=RE","http://apps8.contraloria.gob.pe/SPIC/srvDownload/ViewPDF?CRES_CODIGO=2025CPO037500004&amp;TIPOARCHIVO=RE")</f>
      </c>
      <c r="P186" s="11">
        <f>HYPERLINK("http://apps8.contraloria.gob.pe/SPIC/srvDownload/ViewPDF?CRES_CODIGO=2025CPO037500004&amp;TIPOARCHIVO=ADJUNTO","http://apps8.contraloria.gob.pe/SPIC/srvDownload/ViewPDF?CRES_CODIGO=2025CPO037500004&amp;TIPOARCHIVO=ADJUNTO")</f>
      </c>
    </row>
    <row r="187" ht="20" customHeight="1" s="7" customFormat="1">
      <c r="B187" s="8">
        <v>181</v>
      </c>
      <c r="C187" s="9" t="s">
        <v>31</v>
      </c>
      <c r="D187" s="9" t="s">
        <v>53</v>
      </c>
      <c r="E187" s="9" t="s">
        <v>548</v>
      </c>
      <c r="F187" s="9" t="s">
        <v>305</v>
      </c>
      <c r="G187" s="9" t="s">
        <v>549</v>
      </c>
      <c r="H187" s="9" t="s">
        <v>23</v>
      </c>
      <c r="I187" s="9" t="s">
        <v>24</v>
      </c>
      <c r="J187" s="9">
        <v>0</v>
      </c>
      <c r="K187" s="9" t="s">
        <v>25</v>
      </c>
      <c r="L187" s="10">
        <v>45734</v>
      </c>
      <c r="M187" s="10">
        <v>45734</v>
      </c>
      <c r="N187" s="10">
        <v>45756</v>
      </c>
      <c r="O187" s="11">
        <f>HYPERLINK("http://apps8.contraloria.gob.pe/SPIC/srvDownload/ViewPDF?CRES_CODIGO=2025CPOL33100013&amp;TIPOARCHIVO=RE","http://apps8.contraloria.gob.pe/SPIC/srvDownload/ViewPDF?CRES_CODIGO=2025CPOL33100013&amp;TIPOARCHIVO=RE")</f>
      </c>
      <c r="P187" s="11">
        <f>HYPERLINK("http://apps8.contraloria.gob.pe/SPIC/srvDownload/ViewPDF?CRES_CODIGO=2025CPOL33100013&amp;TIPOARCHIVO=ADJUNTO","http://apps8.contraloria.gob.pe/SPIC/srvDownload/ViewPDF?CRES_CODIGO=2025CPOL33100013&amp;TIPOARCHIVO=ADJUNTO")</f>
      </c>
    </row>
    <row r="188" ht="20" customHeight="1" s="7" customFormat="1">
      <c r="B188" s="8">
        <v>182</v>
      </c>
      <c r="C188" s="9" t="s">
        <v>104</v>
      </c>
      <c r="D188" s="9" t="s">
        <v>27</v>
      </c>
      <c r="E188" s="9" t="s">
        <v>550</v>
      </c>
      <c r="F188" s="9" t="s">
        <v>551</v>
      </c>
      <c r="G188" s="9" t="s">
        <v>552</v>
      </c>
      <c r="H188" s="9" t="s">
        <v>23</v>
      </c>
      <c r="I188" s="9" t="s">
        <v>24</v>
      </c>
      <c r="J188" s="9">
        <v>0</v>
      </c>
      <c r="K188" s="9" t="s">
        <v>25</v>
      </c>
      <c r="L188" s="10">
        <v>45749</v>
      </c>
      <c r="M188" s="10">
        <v>45750</v>
      </c>
      <c r="N188" s="10">
        <v>45756</v>
      </c>
      <c r="O188" s="11">
        <f>HYPERLINK("http://apps8.contraloria.gob.pe/SPIC/srvDownload/ViewPDF?CRES_CODIGO=2025CPOL44600104&amp;TIPOARCHIVO=RE","http://apps8.contraloria.gob.pe/SPIC/srvDownload/ViewPDF?CRES_CODIGO=2025CPOL44600104&amp;TIPOARCHIVO=RE")</f>
      </c>
      <c r="P188" s="11">
        <f>HYPERLINK("http://apps8.contraloria.gob.pe/SPIC/srvDownload/ViewPDF?CRES_CODIGO=2025CPOL44600104&amp;TIPOARCHIVO=ADJUNTO","http://apps8.contraloria.gob.pe/SPIC/srvDownload/ViewPDF?CRES_CODIGO=2025CPOL44600104&amp;TIPOARCHIVO=ADJUNTO")</f>
      </c>
      <c r="Q188" s="7" t="s">
        <v>553</v>
      </c>
      <c r="R188" s="7" t="s">
        <v>554</v>
      </c>
    </row>
    <row r="189" ht="20" customHeight="1" s="7" customFormat="1">
      <c r="B189" s="8">
        <v>183</v>
      </c>
      <c r="C189" s="9" t="s">
        <v>52</v>
      </c>
      <c r="D189" s="9" t="s">
        <v>27</v>
      </c>
      <c r="E189" s="9" t="s">
        <v>555</v>
      </c>
      <c r="F189" s="9" t="s">
        <v>556</v>
      </c>
      <c r="G189" s="9" t="s">
        <v>557</v>
      </c>
      <c r="H189" s="9" t="s">
        <v>23</v>
      </c>
      <c r="I189" s="9" t="s">
        <v>24</v>
      </c>
      <c r="J189" s="9">
        <v>0</v>
      </c>
      <c r="K189" s="9" t="s">
        <v>25</v>
      </c>
      <c r="L189" s="10">
        <v>45750</v>
      </c>
      <c r="M189" s="10">
        <v>45750</v>
      </c>
      <c r="N189" s="10">
        <v>45756</v>
      </c>
      <c r="O189" s="11">
        <f>HYPERLINK("http://apps8.contraloria.gob.pe/SPIC/srvDownload/ViewPDF?CRES_CODIGO=2025CPO083600011&amp;TIPOARCHIVO=RE","http://apps8.contraloria.gob.pe/SPIC/srvDownload/ViewPDF?CRES_CODIGO=2025CPO083600011&amp;TIPOARCHIVO=RE")</f>
      </c>
      <c r="P189" s="11">
        <f>HYPERLINK("http://apps8.contraloria.gob.pe/SPIC/srvDownload/ViewPDF?CRES_CODIGO=2025CPO083600011&amp;TIPOARCHIVO=ADJUNTO","http://apps8.contraloria.gob.pe/SPIC/srvDownload/ViewPDF?CRES_CODIGO=2025CPO083600011&amp;TIPOARCHIVO=ADJUNTO")</f>
      </c>
    </row>
    <row r="190" ht="20" customHeight="1" s="7" customFormat="1">
      <c r="B190" s="8">
        <v>184</v>
      </c>
      <c r="C190" s="9" t="s">
        <v>104</v>
      </c>
      <c r="D190" s="9" t="s">
        <v>27</v>
      </c>
      <c r="E190" s="9" t="s">
        <v>558</v>
      </c>
      <c r="F190" s="9" t="s">
        <v>559</v>
      </c>
      <c r="G190" s="9" t="s">
        <v>312</v>
      </c>
      <c r="H190" s="9" t="s">
        <v>23</v>
      </c>
      <c r="I190" s="9" t="s">
        <v>24</v>
      </c>
      <c r="J190" s="9">
        <v>0</v>
      </c>
      <c r="K190" s="9" t="s">
        <v>25</v>
      </c>
      <c r="L190" s="10">
        <v>45736</v>
      </c>
      <c r="M190" s="10">
        <v>45736</v>
      </c>
      <c r="N190" s="10">
        <v>45756</v>
      </c>
      <c r="O190" s="11">
        <f>HYPERLINK("http://apps8.contraloria.gob.pe/SPIC/srvDownload/ViewPDF?CRES_CODIGO=2025CPO039500028&amp;TIPOARCHIVO=RE","http://apps8.contraloria.gob.pe/SPIC/srvDownload/ViewPDF?CRES_CODIGO=2025CPO039500028&amp;TIPOARCHIVO=RE")</f>
      </c>
      <c r="P190" s="11">
        <f>HYPERLINK("http://apps8.contraloria.gob.pe/SPIC/srvDownload/ViewPDF?CRES_CODIGO=2025CPO039500028&amp;TIPOARCHIVO=ADJUNTO","http://apps8.contraloria.gob.pe/SPIC/srvDownload/ViewPDF?CRES_CODIGO=2025CPO039500028&amp;TIPOARCHIVO=ADJUNTO")</f>
      </c>
    </row>
    <row r="191" ht="20" customHeight="1" s="7" customFormat="1">
      <c r="B191" s="8">
        <v>185</v>
      </c>
      <c r="C191" s="9" t="s">
        <v>52</v>
      </c>
      <c r="D191" s="9" t="s">
        <v>27</v>
      </c>
      <c r="E191" s="9" t="s">
        <v>560</v>
      </c>
      <c r="F191" s="9" t="s">
        <v>561</v>
      </c>
      <c r="G191" s="9" t="s">
        <v>562</v>
      </c>
      <c r="H191" s="9" t="s">
        <v>23</v>
      </c>
      <c r="I191" s="9" t="s">
        <v>24</v>
      </c>
      <c r="J191" s="9">
        <v>0</v>
      </c>
      <c r="K191" s="9" t="s">
        <v>25</v>
      </c>
      <c r="L191" s="10">
        <v>45748</v>
      </c>
      <c r="M191" s="10">
        <v>45750</v>
      </c>
      <c r="N191" s="10">
        <v>45756</v>
      </c>
      <c r="O191" s="11">
        <f>HYPERLINK("http://apps8.contraloria.gob.pe/SPIC/srvDownload/ViewPDF?CRES_CODIGO=2025CPO083600010&amp;TIPOARCHIVO=RE","http://apps8.contraloria.gob.pe/SPIC/srvDownload/ViewPDF?CRES_CODIGO=2025CPO083600010&amp;TIPOARCHIVO=RE")</f>
      </c>
      <c r="P191" s="11">
        <f>HYPERLINK("http://apps8.contraloria.gob.pe/SPIC/srvDownload/ViewPDF?CRES_CODIGO=2025CPO083600010&amp;TIPOARCHIVO=ADJUNTO","http://apps8.contraloria.gob.pe/SPIC/srvDownload/ViewPDF?CRES_CODIGO=2025CPO083600010&amp;TIPOARCHIVO=ADJUNTO")</f>
      </c>
    </row>
    <row r="192" ht="20" customHeight="1" s="7" customFormat="1">
      <c r="B192" s="8">
        <v>186</v>
      </c>
      <c r="C192" s="9" t="s">
        <v>31</v>
      </c>
      <c r="D192" s="9" t="s">
        <v>19</v>
      </c>
      <c r="E192" s="9" t="s">
        <v>563</v>
      </c>
      <c r="F192" s="9" t="s">
        <v>564</v>
      </c>
      <c r="G192" s="9" t="s">
        <v>565</v>
      </c>
      <c r="H192" s="9" t="s">
        <v>23</v>
      </c>
      <c r="I192" s="9" t="s">
        <v>24</v>
      </c>
      <c r="J192" s="9">
        <v>0</v>
      </c>
      <c r="K192" s="9" t="s">
        <v>25</v>
      </c>
      <c r="L192" s="10">
        <v>45755</v>
      </c>
      <c r="M192" s="10">
        <v>45762</v>
      </c>
      <c r="N192" s="10">
        <v>45756</v>
      </c>
      <c r="O192" s="11">
        <f>HYPERLINK("http://apps8.contraloria.gob.pe/SPIC/srvDownload/ViewPDF?CRES_CODIGO=2025CSI422900010&amp;TIPOARCHIVO=RE","http://apps8.contraloria.gob.pe/SPIC/srvDownload/ViewPDF?CRES_CODIGO=2025CSI422900010&amp;TIPOARCHIVO=RE")</f>
      </c>
      <c r="P192" s="11">
        <f>HYPERLINK("http://apps8.contraloria.gob.pe/SPIC/srvDownload/ViewPDF?CRES_CODIGO=2025CSI422900010&amp;TIPOARCHIVO=ADJUNTO","http://apps8.contraloria.gob.pe/SPIC/srvDownload/ViewPDF?CRES_CODIGO=2025CSI422900010&amp;TIPOARCHIVO=ADJUNTO")</f>
      </c>
    </row>
    <row r="193" ht="20" customHeight="1" s="7" customFormat="1">
      <c r="B193" s="8">
        <v>187</v>
      </c>
      <c r="C193" s="9" t="s">
        <v>31</v>
      </c>
      <c r="D193" s="9" t="s">
        <v>27</v>
      </c>
      <c r="E193" s="9" t="s">
        <v>566</v>
      </c>
      <c r="F193" s="9" t="s">
        <v>567</v>
      </c>
      <c r="G193" s="9" t="s">
        <v>568</v>
      </c>
      <c r="H193" s="9" t="s">
        <v>23</v>
      </c>
      <c r="I193" s="9" t="s">
        <v>24</v>
      </c>
      <c r="J193" s="9">
        <v>0</v>
      </c>
      <c r="K193" s="9" t="s">
        <v>25</v>
      </c>
      <c r="L193" s="10">
        <v>45744</v>
      </c>
      <c r="M193" s="10">
        <v>45754</v>
      </c>
      <c r="N193" s="10">
        <v>45755</v>
      </c>
      <c r="O193" s="11">
        <f>HYPERLINK("http://apps8.contraloria.gob.pe/SPIC/srvDownload/ViewPDF?CRES_CODIGO=2025CPO081600004&amp;TIPOARCHIVO=RE","http://apps8.contraloria.gob.pe/SPIC/srvDownload/ViewPDF?CRES_CODIGO=2025CPO081600004&amp;TIPOARCHIVO=RE")</f>
      </c>
      <c r="P193" s="11">
        <f>HYPERLINK("http://apps8.contraloria.gob.pe/SPIC/srvDownload/ViewPDF?CRES_CODIGO=2025CPO081600004&amp;TIPOARCHIVO=ADJUNTO","http://apps8.contraloria.gob.pe/SPIC/srvDownload/ViewPDF?CRES_CODIGO=2025CPO081600004&amp;TIPOARCHIVO=ADJUNTO")</f>
      </c>
    </row>
    <row r="194" ht="20" customHeight="1" s="7" customFormat="1">
      <c r="B194" s="8">
        <v>188</v>
      </c>
      <c r="C194" s="9" t="s">
        <v>31</v>
      </c>
      <c r="D194" s="9" t="s">
        <v>61</v>
      </c>
      <c r="E194" s="9" t="s">
        <v>569</v>
      </c>
      <c r="F194" s="9" t="s">
        <v>570</v>
      </c>
      <c r="G194" s="9" t="s">
        <v>571</v>
      </c>
      <c r="H194" s="9" t="s">
        <v>23</v>
      </c>
      <c r="I194" s="9" t="s">
        <v>24</v>
      </c>
      <c r="J194" s="9">
        <v>0</v>
      </c>
      <c r="K194" s="9" t="s">
        <v>25</v>
      </c>
      <c r="L194" s="10">
        <v>45751</v>
      </c>
      <c r="M194" s="10">
        <v>45761</v>
      </c>
      <c r="N194" s="10">
        <v>45755</v>
      </c>
      <c r="O194" s="11">
        <f>HYPERLINK("http://apps8.contraloria.gob.pe/SPIC/srvDownload/ViewPDF?CRES_CODIGO=2025CSI025100010&amp;TIPOARCHIVO=RE","http://apps8.contraloria.gob.pe/SPIC/srvDownload/ViewPDF?CRES_CODIGO=2025CSI025100010&amp;TIPOARCHIVO=RE")</f>
      </c>
      <c r="P194" s="11">
        <f>HYPERLINK("http://apps8.contraloria.gob.pe/SPIC/srvDownload/ViewPDF?CRES_CODIGO=2025CSI025100010&amp;TIPOARCHIVO=ADJUNTO","http://apps8.contraloria.gob.pe/SPIC/srvDownload/ViewPDF?CRES_CODIGO=2025CSI025100010&amp;TIPOARCHIVO=ADJUNTO")</f>
      </c>
    </row>
    <row r="195" ht="20" customHeight="1" s="7" customFormat="1">
      <c r="B195" s="8">
        <v>189</v>
      </c>
      <c r="C195" s="9" t="s">
        <v>31</v>
      </c>
      <c r="D195" s="9" t="s">
        <v>19</v>
      </c>
      <c r="E195" s="9" t="s">
        <v>572</v>
      </c>
      <c r="F195" s="9" t="s">
        <v>573</v>
      </c>
      <c r="G195" s="9" t="s">
        <v>574</v>
      </c>
      <c r="H195" s="9" t="s">
        <v>23</v>
      </c>
      <c r="I195" s="9" t="s">
        <v>24</v>
      </c>
      <c r="J195" s="9">
        <v>0</v>
      </c>
      <c r="K195" s="9" t="s">
        <v>25</v>
      </c>
      <c r="L195" s="10">
        <v>45751</v>
      </c>
      <c r="M195" s="10">
        <v>45758</v>
      </c>
      <c r="N195" s="10">
        <v>45755</v>
      </c>
      <c r="O195" s="11">
        <f>HYPERLINK("http://apps8.contraloria.gob.pe/SPIC/srvDownload/ViewPDF?CRES_CODIGO=2025CSI019000040&amp;TIPOARCHIVO=RE","http://apps8.contraloria.gob.pe/SPIC/srvDownload/ViewPDF?CRES_CODIGO=2025CSI019000040&amp;TIPOARCHIVO=RE")</f>
      </c>
      <c r="P195" s="11">
        <f>HYPERLINK("http://apps8.contraloria.gob.pe/SPIC/srvDownload/ViewPDF?CRES_CODIGO=2025CSI019000040&amp;TIPOARCHIVO=ADJUNTO","http://apps8.contraloria.gob.pe/SPIC/srvDownload/ViewPDF?CRES_CODIGO=2025CSI019000040&amp;TIPOARCHIVO=ADJUNTO")</f>
      </c>
    </row>
    <row r="196" ht="20" customHeight="1" s="7" customFormat="1">
      <c r="B196" s="8">
        <v>190</v>
      </c>
      <c r="C196" s="9" t="s">
        <v>31</v>
      </c>
      <c r="D196" s="9" t="s">
        <v>42</v>
      </c>
      <c r="E196" s="9" t="s">
        <v>575</v>
      </c>
      <c r="F196" s="9" t="s">
        <v>576</v>
      </c>
      <c r="G196" s="9" t="s">
        <v>577</v>
      </c>
      <c r="H196" s="9" t="s">
        <v>280</v>
      </c>
      <c r="I196" s="9" t="s">
        <v>281</v>
      </c>
      <c r="J196" s="9">
        <v>0</v>
      </c>
      <c r="K196" s="9" t="s">
        <v>25</v>
      </c>
      <c r="L196" s="10">
        <v>45750</v>
      </c>
      <c r="M196" s="10">
        <v>45757</v>
      </c>
      <c r="N196" s="10">
        <v>45755</v>
      </c>
      <c r="O196" s="11">
        <f>HYPERLINK("http://apps8.contraloria.gob.pe/SPIC/srvDownload/ViewPDF?CRES_CODIGO=2025CSI216100007&amp;TIPOARCHIVO=RE","http://apps8.contraloria.gob.pe/SPIC/srvDownload/ViewPDF?CRES_CODIGO=2025CSI216100007&amp;TIPOARCHIVO=RE")</f>
      </c>
      <c r="P196" s="11">
        <f>HYPERLINK("http://apps8.contraloria.gob.pe/SPIC/srvDownload/ViewPDF?CRES_CODIGO=2025CSI216100007&amp;TIPOARCHIVO=ADJUNTO","http://apps8.contraloria.gob.pe/SPIC/srvDownload/ViewPDF?CRES_CODIGO=2025CSI216100007&amp;TIPOARCHIVO=ADJUNTO")</f>
      </c>
    </row>
    <row r="197" ht="20" customHeight="1" s="7" customFormat="1">
      <c r="B197" s="8">
        <v>191</v>
      </c>
      <c r="C197" s="9" t="s">
        <v>323</v>
      </c>
      <c r="D197" s="9" t="s">
        <v>42</v>
      </c>
      <c r="E197" s="9" t="s">
        <v>578</v>
      </c>
      <c r="F197" s="9" t="s">
        <v>579</v>
      </c>
      <c r="G197" s="9" t="s">
        <v>580</v>
      </c>
      <c r="H197" s="9" t="s">
        <v>23</v>
      </c>
      <c r="I197" s="9" t="s">
        <v>24</v>
      </c>
      <c r="J197" s="9">
        <v>0</v>
      </c>
      <c r="K197" s="9" t="s">
        <v>25</v>
      </c>
      <c r="L197" s="10">
        <v>45749</v>
      </c>
      <c r="M197" s="10">
        <v>45756</v>
      </c>
      <c r="N197" s="10">
        <v>45755</v>
      </c>
      <c r="O197" s="11">
        <f>HYPERLINK("http://apps8.contraloria.gob.pe/SPIC/srvDownload/ViewPDF?CRES_CODIGO=2025CSI036600009&amp;TIPOARCHIVO=RE","http://apps8.contraloria.gob.pe/SPIC/srvDownload/ViewPDF?CRES_CODIGO=2025CSI036600009&amp;TIPOARCHIVO=RE")</f>
      </c>
      <c r="P197" s="11">
        <f>HYPERLINK("http://apps8.contraloria.gob.pe/SPIC/srvDownload/ViewPDF?CRES_CODIGO=2025CSI036600009&amp;TIPOARCHIVO=ADJUNTO","http://apps8.contraloria.gob.pe/SPIC/srvDownload/ViewPDF?CRES_CODIGO=2025CSI036600009&amp;TIPOARCHIVO=ADJUNTO")</f>
      </c>
    </row>
    <row r="198" ht="20" customHeight="1" s="7" customFormat="1">
      <c r="B198" s="8">
        <v>192</v>
      </c>
      <c r="C198" s="9" t="s">
        <v>31</v>
      </c>
      <c r="D198" s="9" t="s">
        <v>27</v>
      </c>
      <c r="E198" s="9" t="s">
        <v>581</v>
      </c>
      <c r="F198" s="9" t="s">
        <v>582</v>
      </c>
      <c r="G198" s="9" t="s">
        <v>583</v>
      </c>
      <c r="H198" s="9" t="s">
        <v>23</v>
      </c>
      <c r="I198" s="9" t="s">
        <v>24</v>
      </c>
      <c r="J198" s="9">
        <v>0</v>
      </c>
      <c r="K198" s="9" t="s">
        <v>25</v>
      </c>
      <c r="L198" s="10">
        <v>45743</v>
      </c>
      <c r="M198" s="10">
        <v>45743</v>
      </c>
      <c r="N198" s="10">
        <v>45755</v>
      </c>
      <c r="O198" s="11">
        <f>HYPERLINK("http://apps8.contraloria.gob.pe/SPIC/srvDownload/ViewPDF?CRES_CODIGO=2025CPO375500015&amp;TIPOARCHIVO=RE","http://apps8.contraloria.gob.pe/SPIC/srvDownload/ViewPDF?CRES_CODIGO=2025CPO375500015&amp;TIPOARCHIVO=RE")</f>
      </c>
      <c r="P198" s="11">
        <f>HYPERLINK("http://apps8.contraloria.gob.pe/SPIC/srvDownload/ViewPDF?CRES_CODIGO=2025CPO375500015&amp;TIPOARCHIVO=ADJUNTO","http://apps8.contraloria.gob.pe/SPIC/srvDownload/ViewPDF?CRES_CODIGO=2025CPO375500015&amp;TIPOARCHIVO=ADJUNTO")</f>
      </c>
    </row>
    <row r="199" ht="20" customHeight="1" s="7" customFormat="1">
      <c r="B199" s="8">
        <v>193</v>
      </c>
      <c r="C199" s="9" t="s">
        <v>181</v>
      </c>
      <c r="D199" s="9" t="s">
        <v>53</v>
      </c>
      <c r="E199" s="9" t="s">
        <v>584</v>
      </c>
      <c r="F199" s="9" t="s">
        <v>585</v>
      </c>
      <c r="G199" s="9" t="s">
        <v>586</v>
      </c>
      <c r="H199" s="9" t="s">
        <v>23</v>
      </c>
      <c r="I199" s="9" t="s">
        <v>24</v>
      </c>
      <c r="J199" s="9">
        <v>0</v>
      </c>
      <c r="K199" s="9" t="s">
        <v>25</v>
      </c>
      <c r="L199" s="10">
        <v>45694</v>
      </c>
      <c r="M199" s="10">
        <v>45694</v>
      </c>
      <c r="N199" s="10">
        <v>45755</v>
      </c>
      <c r="O199" s="11">
        <f>HYPERLINK("http://apps8.contraloria.gob.pe/SPIC/srvDownload/ViewPDF?CRES_CODIGO=2025CPOL45200026&amp;TIPOARCHIVO=RE","http://apps8.contraloria.gob.pe/SPIC/srvDownload/ViewPDF?CRES_CODIGO=2025CPOL45200026&amp;TIPOARCHIVO=RE")</f>
      </c>
      <c r="P199" s="11">
        <f>HYPERLINK("http://apps8.contraloria.gob.pe/SPIC/srvDownload/ViewPDF?CRES_CODIGO=2025CPOL45200026&amp;TIPOARCHIVO=ADJUNTO","http://apps8.contraloria.gob.pe/SPIC/srvDownload/ViewPDF?CRES_CODIGO=2025CPOL45200026&amp;TIPOARCHIVO=ADJUNTO")</f>
      </c>
    </row>
    <row r="200" ht="20" customHeight="1" s="7" customFormat="1">
      <c r="B200" s="8">
        <v>194</v>
      </c>
      <c r="C200" s="9" t="s">
        <v>181</v>
      </c>
      <c r="D200" s="9" t="s">
        <v>53</v>
      </c>
      <c r="E200" s="9" t="s">
        <v>587</v>
      </c>
      <c r="F200" s="9" t="s">
        <v>585</v>
      </c>
      <c r="G200" s="9" t="s">
        <v>588</v>
      </c>
      <c r="H200" s="9" t="s">
        <v>23</v>
      </c>
      <c r="I200" s="9" t="s">
        <v>24</v>
      </c>
      <c r="J200" s="9">
        <v>0</v>
      </c>
      <c r="K200" s="9" t="s">
        <v>25</v>
      </c>
      <c r="L200" s="10">
        <v>45694</v>
      </c>
      <c r="M200" s="10">
        <v>45694</v>
      </c>
      <c r="N200" s="10">
        <v>45755</v>
      </c>
      <c r="O200" s="11">
        <f>HYPERLINK("http://apps8.contraloria.gob.pe/SPIC/srvDownload/ViewPDF?CRES_CODIGO=2025CPOL45200025&amp;TIPOARCHIVO=RE","http://apps8.contraloria.gob.pe/SPIC/srvDownload/ViewPDF?CRES_CODIGO=2025CPOL45200025&amp;TIPOARCHIVO=RE")</f>
      </c>
      <c r="P200" s="11">
        <f>HYPERLINK("http://apps8.contraloria.gob.pe/SPIC/srvDownload/ViewPDF?CRES_CODIGO=2025CPOL45200025&amp;TIPOARCHIVO=ADJUNTO","http://apps8.contraloria.gob.pe/SPIC/srvDownload/ViewPDF?CRES_CODIGO=2025CPOL45200025&amp;TIPOARCHIVO=ADJUNTO")</f>
      </c>
    </row>
    <row r="201" ht="20" customHeight="1" s="7" customFormat="1">
      <c r="B201" s="8">
        <v>195</v>
      </c>
      <c r="C201" s="9" t="s">
        <v>31</v>
      </c>
      <c r="D201" s="9" t="s">
        <v>53</v>
      </c>
      <c r="E201" s="9" t="s">
        <v>589</v>
      </c>
      <c r="F201" s="9" t="s">
        <v>590</v>
      </c>
      <c r="G201" s="9" t="s">
        <v>591</v>
      </c>
      <c r="H201" s="9" t="s">
        <v>23</v>
      </c>
      <c r="I201" s="9" t="s">
        <v>24</v>
      </c>
      <c r="J201" s="9">
        <v>0</v>
      </c>
      <c r="K201" s="9" t="s">
        <v>25</v>
      </c>
      <c r="L201" s="10">
        <v>45714</v>
      </c>
      <c r="M201" s="10">
        <v>45714</v>
      </c>
      <c r="N201" s="10">
        <v>45755</v>
      </c>
      <c r="O201" s="11">
        <f>HYPERLINK("http://apps8.contraloria.gob.pe/SPIC/srvDownload/ViewPDF?CRES_CODIGO=2025CPOL34000026&amp;TIPOARCHIVO=RE","http://apps8.contraloria.gob.pe/SPIC/srvDownload/ViewPDF?CRES_CODIGO=2025CPOL34000026&amp;TIPOARCHIVO=RE")</f>
      </c>
      <c r="P201" s="11">
        <f>HYPERLINK("http://apps8.contraloria.gob.pe/SPIC/srvDownload/ViewPDF?CRES_CODIGO=2025CPOL34000026&amp;TIPOARCHIVO=ADJUNTO","http://apps8.contraloria.gob.pe/SPIC/srvDownload/ViewPDF?CRES_CODIGO=2025CPOL34000026&amp;TIPOARCHIVO=ADJUNTO")</f>
      </c>
    </row>
    <row r="202" ht="20" customHeight="1" s="7" customFormat="1">
      <c r="B202" s="8">
        <v>196</v>
      </c>
      <c r="C202" s="9" t="s">
        <v>65</v>
      </c>
      <c r="D202" s="9" t="s">
        <v>27</v>
      </c>
      <c r="E202" s="9" t="s">
        <v>592</v>
      </c>
      <c r="F202" s="9" t="s">
        <v>593</v>
      </c>
      <c r="G202" s="9" t="s">
        <v>594</v>
      </c>
      <c r="H202" s="9" t="s">
        <v>111</v>
      </c>
      <c r="I202" s="9" t="s">
        <v>24</v>
      </c>
      <c r="J202" s="9">
        <v>0</v>
      </c>
      <c r="K202" s="9" t="s">
        <v>25</v>
      </c>
      <c r="L202" s="10">
        <v>45744</v>
      </c>
      <c r="M202" s="10">
        <v>45747</v>
      </c>
      <c r="N202" s="10">
        <v>45755</v>
      </c>
      <c r="O202" s="11">
        <f>HYPERLINK("http://apps8.contraloria.gob.pe/SPIC/srvDownload/ViewPDF?CRES_CODIGO=2025CPO047400014&amp;TIPOARCHIVO=RE","http://apps8.contraloria.gob.pe/SPIC/srvDownload/ViewPDF?CRES_CODIGO=2025CPO047400014&amp;TIPOARCHIVO=RE")</f>
      </c>
      <c r="P202" s="11">
        <f>HYPERLINK("http://apps8.contraloria.gob.pe/SPIC/srvDownload/ViewPDF?CRES_CODIGO=2025CPO047400014&amp;TIPOARCHIVO=ADJUNTO","http://apps8.contraloria.gob.pe/SPIC/srvDownload/ViewPDF?CRES_CODIGO=2025CPO047400014&amp;TIPOARCHIVO=ADJUNTO")</f>
      </c>
    </row>
    <row r="203" ht="20" customHeight="1" s="7" customFormat="1">
      <c r="B203" s="8">
        <v>197</v>
      </c>
      <c r="C203" s="9" t="s">
        <v>65</v>
      </c>
      <c r="D203" s="9" t="s">
        <v>27</v>
      </c>
      <c r="E203" s="9" t="s">
        <v>595</v>
      </c>
      <c r="F203" s="9" t="s">
        <v>596</v>
      </c>
      <c r="G203" s="9" t="s">
        <v>597</v>
      </c>
      <c r="H203" s="9" t="s">
        <v>23</v>
      </c>
      <c r="I203" s="9" t="s">
        <v>24</v>
      </c>
      <c r="J203" s="9">
        <v>0</v>
      </c>
      <c r="K203" s="9" t="s">
        <v>25</v>
      </c>
      <c r="L203" s="10">
        <v>45744</v>
      </c>
      <c r="M203" s="10">
        <v>45744</v>
      </c>
      <c r="N203" s="10">
        <v>45755</v>
      </c>
      <c r="O203" s="11">
        <f>HYPERLINK("http://apps8.contraloria.gob.pe/SPIC/srvDownload/ViewPDF?CRES_CODIGO=2025CPO535300013&amp;TIPOARCHIVO=RE","http://apps8.contraloria.gob.pe/SPIC/srvDownload/ViewPDF?CRES_CODIGO=2025CPO535300013&amp;TIPOARCHIVO=RE")</f>
      </c>
      <c r="P203" s="11">
        <f>HYPERLINK("http://apps8.contraloria.gob.pe/SPIC/srvDownload/ViewPDF?CRES_CODIGO=2025CPO535300013&amp;TIPOARCHIVO=ADJUNTO","http://apps8.contraloria.gob.pe/SPIC/srvDownload/ViewPDF?CRES_CODIGO=2025CPO535300013&amp;TIPOARCHIVO=ADJUNTO")</f>
      </c>
    </row>
    <row r="204" ht="20" customHeight="1" s="7" customFormat="1">
      <c r="B204" s="8">
        <v>198</v>
      </c>
      <c r="C204" s="9" t="s">
        <v>598</v>
      </c>
      <c r="D204" s="9" t="s">
        <v>27</v>
      </c>
      <c r="E204" s="9" t="s">
        <v>599</v>
      </c>
      <c r="F204" s="9" t="s">
        <v>600</v>
      </c>
      <c r="G204" s="9" t="s">
        <v>601</v>
      </c>
      <c r="H204" s="9" t="s">
        <v>23</v>
      </c>
      <c r="I204" s="9" t="s">
        <v>24</v>
      </c>
      <c r="J204" s="9">
        <v>0</v>
      </c>
      <c r="K204" s="9" t="s">
        <v>25</v>
      </c>
      <c r="L204" s="10">
        <v>45733</v>
      </c>
      <c r="M204" s="10">
        <v>45733</v>
      </c>
      <c r="N204" s="10">
        <v>45755</v>
      </c>
      <c r="O204" s="11">
        <f>HYPERLINK("http://apps8.contraloria.gob.pe/SPIC/srvDownload/ViewPDF?CRES_CODIGO=2025CPO039900008&amp;TIPOARCHIVO=RE","http://apps8.contraloria.gob.pe/SPIC/srvDownload/ViewPDF?CRES_CODIGO=2025CPO039900008&amp;TIPOARCHIVO=RE")</f>
      </c>
      <c r="P204" s="11">
        <f>HYPERLINK("http://apps8.contraloria.gob.pe/SPIC/srvDownload/ViewPDF?CRES_CODIGO=2025CPO039900008&amp;TIPOARCHIVO=ADJUNTO","http://apps8.contraloria.gob.pe/SPIC/srvDownload/ViewPDF?CRES_CODIGO=2025CPO039900008&amp;TIPOARCHIVO=ADJUNTO")</f>
      </c>
    </row>
    <row r="205" ht="20" customHeight="1" s="7" customFormat="1">
      <c r="B205" s="8">
        <v>199</v>
      </c>
      <c r="C205" s="9" t="s">
        <v>31</v>
      </c>
      <c r="D205" s="9" t="s">
        <v>19</v>
      </c>
      <c r="E205" s="9" t="s">
        <v>602</v>
      </c>
      <c r="F205" s="9" t="s">
        <v>603</v>
      </c>
      <c r="G205" s="9" t="s">
        <v>604</v>
      </c>
      <c r="H205" s="9" t="s">
        <v>23</v>
      </c>
      <c r="I205" s="9" t="s">
        <v>24</v>
      </c>
      <c r="J205" s="9">
        <v>0</v>
      </c>
      <c r="K205" s="9" t="s">
        <v>25</v>
      </c>
      <c r="L205" s="10">
        <v>45729</v>
      </c>
      <c r="M205" s="10">
        <v>45736</v>
      </c>
      <c r="N205" s="10">
        <v>45755</v>
      </c>
      <c r="O205" s="11">
        <f>HYPERLINK("http://apps8.contraloria.gob.pe/SPIC/srvDownload/ViewPDF?CRES_CODIGO=2025CSI043300002&amp;TIPOARCHIVO=RE","http://apps8.contraloria.gob.pe/SPIC/srvDownload/ViewPDF?CRES_CODIGO=2025CSI043300002&amp;TIPOARCHIVO=RE")</f>
      </c>
      <c r="P205" s="11">
        <f>HYPERLINK("http://apps8.contraloria.gob.pe/SPIC/srvDownload/ViewPDF?CRES_CODIGO=2025CSI043300002&amp;TIPOARCHIVO=ADJUNTO","http://apps8.contraloria.gob.pe/SPIC/srvDownload/ViewPDF?CRES_CODIGO=2025CSI043300002&amp;TIPOARCHIVO=ADJUNTO")</f>
      </c>
    </row>
    <row r="206" ht="20" customHeight="1" s="7" customFormat="1">
      <c r="B206" s="8">
        <v>200</v>
      </c>
      <c r="C206" s="9" t="s">
        <v>31</v>
      </c>
      <c r="D206" s="9" t="s">
        <v>19</v>
      </c>
      <c r="E206" s="9" t="s">
        <v>605</v>
      </c>
      <c r="F206" s="9" t="s">
        <v>77</v>
      </c>
      <c r="G206" s="9" t="s">
        <v>606</v>
      </c>
      <c r="H206" s="9" t="s">
        <v>41</v>
      </c>
      <c r="I206" s="9" t="s">
        <v>24</v>
      </c>
      <c r="J206" s="9">
        <v>0</v>
      </c>
      <c r="K206" s="9" t="s">
        <v>25</v>
      </c>
      <c r="L206" s="10">
        <v>45740</v>
      </c>
      <c r="M206" s="10">
        <v>45747</v>
      </c>
      <c r="N206" s="10">
        <v>45755</v>
      </c>
      <c r="O206" s="11">
        <f>HYPERLINK("http://apps8.contraloria.gob.pe/SPIC/srvDownload/ViewPDF?CRES_CODIGO=2025CSIL33400038&amp;TIPOARCHIVO=RE","http://apps8.contraloria.gob.pe/SPIC/srvDownload/ViewPDF?CRES_CODIGO=2025CSIL33400038&amp;TIPOARCHIVO=RE")</f>
      </c>
      <c r="P206" s="11">
        <f>HYPERLINK("http://apps8.contraloria.gob.pe/SPIC/srvDownload/ViewPDF?CRES_CODIGO=2025CSIL33400038&amp;TIPOARCHIVO=ADJUNTO","http://apps8.contraloria.gob.pe/SPIC/srvDownload/ViewPDF?CRES_CODIGO=2025CSIL33400038&amp;TIPOARCHIVO=ADJUNTO")</f>
      </c>
    </row>
    <row r="207" ht="20" customHeight="1" s="7" customFormat="1">
      <c r="B207" s="8">
        <v>201</v>
      </c>
      <c r="C207" s="9" t="s">
        <v>313</v>
      </c>
      <c r="D207" s="9" t="s">
        <v>19</v>
      </c>
      <c r="E207" s="9" t="s">
        <v>607</v>
      </c>
      <c r="F207" s="9" t="s">
        <v>608</v>
      </c>
      <c r="G207" s="9" t="s">
        <v>609</v>
      </c>
      <c r="H207" s="9" t="s">
        <v>41</v>
      </c>
      <c r="I207" s="9" t="s">
        <v>24</v>
      </c>
      <c r="J207" s="9">
        <v>0</v>
      </c>
      <c r="K207" s="9" t="s">
        <v>25</v>
      </c>
      <c r="L207" s="10">
        <v>45751</v>
      </c>
      <c r="M207" s="10">
        <v>45758</v>
      </c>
      <c r="N207" s="10">
        <v>45755</v>
      </c>
      <c r="O207" s="11">
        <f>HYPERLINK("http://apps8.contraloria.gob.pe/SPIC/srvDownload/ViewPDF?CRES_CODIGO=2025CSI041800006&amp;TIPOARCHIVO=RE","http://apps8.contraloria.gob.pe/SPIC/srvDownload/ViewPDF?CRES_CODIGO=2025CSI041800006&amp;TIPOARCHIVO=RE")</f>
      </c>
      <c r="P207" s="11">
        <f>HYPERLINK("http://apps8.contraloria.gob.pe/SPIC/srvDownload/ViewPDF?CRES_CODIGO=2025CSI041800006&amp;TIPOARCHIVO=ADJUNTO","http://apps8.contraloria.gob.pe/SPIC/srvDownload/ViewPDF?CRES_CODIGO=2025CSI041800006&amp;TIPOARCHIVO=ADJUNTO")</f>
      </c>
    </row>
    <row r="208" ht="20" customHeight="1" s="7" customFormat="1">
      <c r="B208" s="8">
        <v>202</v>
      </c>
      <c r="C208" s="9" t="s">
        <v>31</v>
      </c>
      <c r="D208" s="9" t="s">
        <v>19</v>
      </c>
      <c r="E208" s="9" t="s">
        <v>610</v>
      </c>
      <c r="F208" s="9" t="s">
        <v>352</v>
      </c>
      <c r="G208" s="9" t="s">
        <v>611</v>
      </c>
      <c r="H208" s="9" t="s">
        <v>41</v>
      </c>
      <c r="I208" s="9" t="s">
        <v>24</v>
      </c>
      <c r="J208" s="9">
        <v>0</v>
      </c>
      <c r="K208" s="9" t="s">
        <v>25</v>
      </c>
      <c r="L208" s="10">
        <v>45743</v>
      </c>
      <c r="M208" s="10">
        <v>45750</v>
      </c>
      <c r="N208" s="10">
        <v>45755</v>
      </c>
      <c r="O208" s="11">
        <f>HYPERLINK("http://apps8.contraloria.gob.pe/SPIC/srvDownload/ViewPDF?CRES_CODIGO=2025CSI026200017&amp;TIPOARCHIVO=RE","http://apps8.contraloria.gob.pe/SPIC/srvDownload/ViewPDF?CRES_CODIGO=2025CSI026200017&amp;TIPOARCHIVO=RE")</f>
      </c>
      <c r="P208" s="11">
        <f>HYPERLINK("http://apps8.contraloria.gob.pe/SPIC/srvDownload/ViewPDF?CRES_CODIGO=2025CSI026200017&amp;TIPOARCHIVO=ADJUNTO","http://apps8.contraloria.gob.pe/SPIC/srvDownload/ViewPDF?CRES_CODIGO=2025CSI026200017&amp;TIPOARCHIVO=ADJUNTO")</f>
      </c>
    </row>
    <row r="209" ht="20" customHeight="1" s="7" customFormat="1">
      <c r="B209" s="8">
        <v>203</v>
      </c>
      <c r="C209" s="9" t="s">
        <v>121</v>
      </c>
      <c r="D209" s="9" t="s">
        <v>19</v>
      </c>
      <c r="E209" s="9" t="s">
        <v>612</v>
      </c>
      <c r="F209" s="9" t="s">
        <v>613</v>
      </c>
      <c r="G209" s="9" t="s">
        <v>614</v>
      </c>
      <c r="H209" s="9" t="s">
        <v>41</v>
      </c>
      <c r="I209" s="9" t="s">
        <v>24</v>
      </c>
      <c r="J209" s="9">
        <v>0</v>
      </c>
      <c r="K209" s="9" t="s">
        <v>25</v>
      </c>
      <c r="L209" s="10">
        <v>45749</v>
      </c>
      <c r="M209" s="10">
        <v>45749</v>
      </c>
      <c r="N209" s="10">
        <v>45755</v>
      </c>
      <c r="O209" s="11">
        <f>HYPERLINK("http://apps8.contraloria.gob.pe/SPIC/srvDownload/ViewPDF?CRES_CODIGO=2025CSI533200018&amp;TIPOARCHIVO=RE","http://apps8.contraloria.gob.pe/SPIC/srvDownload/ViewPDF?CRES_CODIGO=2025CSI533200018&amp;TIPOARCHIVO=RE")</f>
      </c>
      <c r="P209" s="11">
        <f>HYPERLINK("http://apps8.contraloria.gob.pe/SPIC/srvDownload/ViewPDF?CRES_CODIGO=2025CSI533200018&amp;TIPOARCHIVO=ADJUNTO","http://apps8.contraloria.gob.pe/SPIC/srvDownload/ViewPDF?CRES_CODIGO=2025CSI533200018&amp;TIPOARCHIVO=ADJUNTO")</f>
      </c>
    </row>
    <row r="210" ht="20" customHeight="1" s="7" customFormat="1">
      <c r="B210" s="8">
        <v>204</v>
      </c>
      <c r="C210" s="9" t="s">
        <v>79</v>
      </c>
      <c r="D210" s="9" t="s">
        <v>42</v>
      </c>
      <c r="E210" s="9" t="s">
        <v>615</v>
      </c>
      <c r="F210" s="9" t="s">
        <v>616</v>
      </c>
      <c r="G210" s="9" t="s">
        <v>617</v>
      </c>
      <c r="H210" s="9" t="s">
        <v>280</v>
      </c>
      <c r="I210" s="9" t="s">
        <v>281</v>
      </c>
      <c r="J210" s="9">
        <v>0</v>
      </c>
      <c r="K210" s="9" t="s">
        <v>25</v>
      </c>
      <c r="L210" s="10">
        <v>45751</v>
      </c>
      <c r="M210" s="10">
        <v>45758</v>
      </c>
      <c r="N210" s="10">
        <v>45755</v>
      </c>
      <c r="O210" s="11">
        <f>HYPERLINK("http://apps8.contraloria.gob.pe/SPIC/srvDownload/ViewPDF?CRES_CODIGO=2025CSI162200004&amp;TIPOARCHIVO=RE","http://apps8.contraloria.gob.pe/SPIC/srvDownload/ViewPDF?CRES_CODIGO=2025CSI162200004&amp;TIPOARCHIVO=RE")</f>
      </c>
      <c r="P210" s="11">
        <f>HYPERLINK("http://apps8.contraloria.gob.pe/SPIC/srvDownload/ViewPDF?CRES_CODIGO=2025CSI162200004&amp;TIPOARCHIVO=ADJUNTO","http://apps8.contraloria.gob.pe/SPIC/srvDownload/ViewPDF?CRES_CODIGO=2025CSI162200004&amp;TIPOARCHIVO=ADJUNTO")</f>
      </c>
    </row>
    <row r="211" ht="20" customHeight="1" s="7" customFormat="1">
      <c r="B211" s="8">
        <v>205</v>
      </c>
      <c r="C211" s="9" t="s">
        <v>79</v>
      </c>
      <c r="D211" s="9" t="s">
        <v>42</v>
      </c>
      <c r="E211" s="9" t="s">
        <v>618</v>
      </c>
      <c r="F211" s="9" t="s">
        <v>619</v>
      </c>
      <c r="G211" s="9" t="s">
        <v>620</v>
      </c>
      <c r="H211" s="9" t="s">
        <v>280</v>
      </c>
      <c r="I211" s="9" t="s">
        <v>281</v>
      </c>
      <c r="J211" s="9">
        <v>0</v>
      </c>
      <c r="K211" s="9" t="s">
        <v>25</v>
      </c>
      <c r="L211" s="10">
        <v>45751</v>
      </c>
      <c r="M211" s="10">
        <v>45758</v>
      </c>
      <c r="N211" s="10">
        <v>45755</v>
      </c>
      <c r="O211" s="11">
        <f>HYPERLINK("http://apps8.contraloria.gob.pe/SPIC/srvDownload/ViewPDF?CRES_CODIGO=2025CSIC82400006&amp;TIPOARCHIVO=RE","http://apps8.contraloria.gob.pe/SPIC/srvDownload/ViewPDF?CRES_CODIGO=2025CSIC82400006&amp;TIPOARCHIVO=RE")</f>
      </c>
      <c r="P211" s="11">
        <f>HYPERLINK("http://apps8.contraloria.gob.pe/SPIC/srvDownload/ViewPDF?CRES_CODIGO=2025CSIC82400006&amp;TIPOARCHIVO=ADJUNTO","http://apps8.contraloria.gob.pe/SPIC/srvDownload/ViewPDF?CRES_CODIGO=2025CSIC82400006&amp;TIPOARCHIVO=ADJUNTO")</f>
      </c>
    </row>
    <row r="212" ht="20" customHeight="1" s="7" customFormat="1">
      <c r="B212" s="8">
        <v>206</v>
      </c>
      <c r="C212" s="9" t="s">
        <v>31</v>
      </c>
      <c r="D212" s="9" t="s">
        <v>42</v>
      </c>
      <c r="E212" s="9" t="s">
        <v>621</v>
      </c>
      <c r="F212" s="9" t="s">
        <v>622</v>
      </c>
      <c r="G212" s="9" t="s">
        <v>623</v>
      </c>
      <c r="H212" s="9" t="s">
        <v>23</v>
      </c>
      <c r="I212" s="9" t="s">
        <v>281</v>
      </c>
      <c r="J212" s="9">
        <v>0</v>
      </c>
      <c r="K212" s="9" t="s">
        <v>25</v>
      </c>
      <c r="L212" s="10">
        <v>45750</v>
      </c>
      <c r="M212" s="10">
        <v>45757</v>
      </c>
      <c r="N212" s="10">
        <v>45755</v>
      </c>
      <c r="O212" s="11">
        <f>HYPERLINK("http://apps8.contraloria.gob.pe/SPIC/srvDownload/ViewPDF?CRES_CODIGO=2025CSI216300005&amp;TIPOARCHIVO=RE","http://apps8.contraloria.gob.pe/SPIC/srvDownload/ViewPDF?CRES_CODIGO=2025CSI216300005&amp;TIPOARCHIVO=RE")</f>
      </c>
      <c r="P212" s="11">
        <f>HYPERLINK("http://apps8.contraloria.gob.pe/SPIC/srvDownload/ViewPDF?CRES_CODIGO=2025CSI216300005&amp;TIPOARCHIVO=ADJUNTO","http://apps8.contraloria.gob.pe/SPIC/srvDownload/ViewPDF?CRES_CODIGO=2025CSI216300005&amp;TIPOARCHIVO=ADJUNTO")</f>
      </c>
    </row>
    <row r="213" ht="20" customHeight="1" s="7" customFormat="1">
      <c r="B213" s="8">
        <v>207</v>
      </c>
      <c r="C213" s="9" t="s">
        <v>31</v>
      </c>
      <c r="D213" s="9" t="s">
        <v>19</v>
      </c>
      <c r="E213" s="9" t="s">
        <v>624</v>
      </c>
      <c r="F213" s="9" t="s">
        <v>269</v>
      </c>
      <c r="G213" s="9" t="s">
        <v>625</v>
      </c>
      <c r="H213" s="9" t="s">
        <v>41</v>
      </c>
      <c r="I213" s="9" t="s">
        <v>24</v>
      </c>
      <c r="J213" s="9">
        <v>0</v>
      </c>
      <c r="K213" s="9" t="s">
        <v>25</v>
      </c>
      <c r="L213" s="10">
        <v>45742</v>
      </c>
      <c r="M213" s="10">
        <v>45750</v>
      </c>
      <c r="N213" s="10">
        <v>45755</v>
      </c>
      <c r="O213" s="11">
        <f>HYPERLINK("http://apps8.contraloria.gob.pe/SPIC/srvDownload/ViewPDF?CRES_CODIGO=2025CSIL33400039&amp;TIPOARCHIVO=RE","http://apps8.contraloria.gob.pe/SPIC/srvDownload/ViewPDF?CRES_CODIGO=2025CSIL33400039&amp;TIPOARCHIVO=RE")</f>
      </c>
      <c r="P213" s="11">
        <f>HYPERLINK("http://apps8.contraloria.gob.pe/SPIC/srvDownload/ViewPDF?CRES_CODIGO=2025CSIL33400039&amp;TIPOARCHIVO=ADJUNTO","http://apps8.contraloria.gob.pe/SPIC/srvDownload/ViewPDF?CRES_CODIGO=2025CSIL33400039&amp;TIPOARCHIVO=ADJUNTO")</f>
      </c>
    </row>
    <row r="214" ht="20" customHeight="1" s="7" customFormat="1">
      <c r="B214" s="8">
        <v>208</v>
      </c>
      <c r="C214" s="9" t="s">
        <v>31</v>
      </c>
      <c r="D214" s="9" t="s">
        <v>53</v>
      </c>
      <c r="E214" s="9" t="s">
        <v>626</v>
      </c>
      <c r="F214" s="9" t="s">
        <v>590</v>
      </c>
      <c r="G214" s="9" t="s">
        <v>627</v>
      </c>
      <c r="H214" s="9" t="s">
        <v>23</v>
      </c>
      <c r="I214" s="9" t="s">
        <v>24</v>
      </c>
      <c r="J214" s="9">
        <v>0</v>
      </c>
      <c r="K214" s="9" t="s">
        <v>25</v>
      </c>
      <c r="L214" s="10">
        <v>45714</v>
      </c>
      <c r="M214" s="10">
        <v>45714</v>
      </c>
      <c r="N214" s="10">
        <v>45755</v>
      </c>
      <c r="O214" s="11">
        <f>HYPERLINK("http://apps8.contraloria.gob.pe/SPIC/srvDownload/ViewPDF?CRES_CODIGO=2025CPOL34000024&amp;TIPOARCHIVO=RE","http://apps8.contraloria.gob.pe/SPIC/srvDownload/ViewPDF?CRES_CODIGO=2025CPOL34000024&amp;TIPOARCHIVO=RE")</f>
      </c>
      <c r="P214" s="11">
        <f>HYPERLINK("http://apps8.contraloria.gob.pe/SPIC/srvDownload/ViewPDF?CRES_CODIGO=2025CPOL34000024&amp;TIPOARCHIVO=ADJUNTO","http://apps8.contraloria.gob.pe/SPIC/srvDownload/ViewPDF?CRES_CODIGO=2025CPOL34000024&amp;TIPOARCHIVO=ADJUNTO")</f>
      </c>
    </row>
    <row r="215" ht="20" customHeight="1" s="7" customFormat="1">
      <c r="B215" s="8">
        <v>209</v>
      </c>
      <c r="C215" s="9" t="s">
        <v>31</v>
      </c>
      <c r="D215" s="9" t="s">
        <v>53</v>
      </c>
      <c r="E215" s="9" t="s">
        <v>628</v>
      </c>
      <c r="F215" s="9" t="s">
        <v>629</v>
      </c>
      <c r="G215" s="9" t="s">
        <v>630</v>
      </c>
      <c r="H215" s="9" t="s">
        <v>23</v>
      </c>
      <c r="I215" s="9" t="s">
        <v>24</v>
      </c>
      <c r="J215" s="9">
        <v>0</v>
      </c>
      <c r="K215" s="9" t="s">
        <v>25</v>
      </c>
      <c r="L215" s="10">
        <v>45730</v>
      </c>
      <c r="M215" s="10">
        <v>45733</v>
      </c>
      <c r="N215" s="10">
        <v>45755</v>
      </c>
      <c r="O215" s="11">
        <f>HYPERLINK("http://apps8.contraloria.gob.pe/SPIC/srvDownload/ViewPDF?CRES_CODIGO=2025CPO000100008&amp;TIPOARCHIVO=RE","http://apps8.contraloria.gob.pe/SPIC/srvDownload/ViewPDF?CRES_CODIGO=2025CPO000100008&amp;TIPOARCHIVO=RE")</f>
      </c>
      <c r="P215" s="11">
        <f>HYPERLINK("http://apps8.contraloria.gob.pe/SPIC/srvDownload/ViewPDF?CRES_CODIGO=2025CPO000100008&amp;TIPOARCHIVO=ADJUNTO","http://apps8.contraloria.gob.pe/SPIC/srvDownload/ViewPDF?CRES_CODIGO=2025CPO000100008&amp;TIPOARCHIVO=ADJUNTO")</f>
      </c>
    </row>
    <row r="216" ht="20" customHeight="1" s="7" customFormat="1">
      <c r="B216" s="8">
        <v>210</v>
      </c>
      <c r="C216" s="9" t="s">
        <v>181</v>
      </c>
      <c r="D216" s="9" t="s">
        <v>27</v>
      </c>
      <c r="E216" s="9" t="s">
        <v>631</v>
      </c>
      <c r="F216" s="9" t="s">
        <v>632</v>
      </c>
      <c r="G216" s="9" t="s">
        <v>633</v>
      </c>
      <c r="H216" s="9" t="s">
        <v>23</v>
      </c>
      <c r="I216" s="9" t="s">
        <v>24</v>
      </c>
      <c r="J216" s="9">
        <v>0</v>
      </c>
      <c r="K216" s="9" t="s">
        <v>25</v>
      </c>
      <c r="L216" s="10">
        <v>45743</v>
      </c>
      <c r="M216" s="10">
        <v>45743</v>
      </c>
      <c r="N216" s="10">
        <v>45755</v>
      </c>
      <c r="O216" s="11">
        <f>HYPERLINK("http://apps8.contraloria.gob.pe/SPIC/srvDownload/ViewPDF?CRES_CODIGO=2025CPO032600019&amp;TIPOARCHIVO=RE","http://apps8.contraloria.gob.pe/SPIC/srvDownload/ViewPDF?CRES_CODIGO=2025CPO032600019&amp;TIPOARCHIVO=RE")</f>
      </c>
      <c r="P216" s="11">
        <f>HYPERLINK("http://apps8.contraloria.gob.pe/SPIC/srvDownload/ViewPDF?CRES_CODIGO=2025CPO032600019&amp;TIPOARCHIVO=ADJUNTO","http://apps8.contraloria.gob.pe/SPIC/srvDownload/ViewPDF?CRES_CODIGO=2025CPO032600019&amp;TIPOARCHIVO=ADJUNTO")</f>
      </c>
    </row>
    <row r="217" ht="20" customHeight="1" s="7" customFormat="1">
      <c r="B217" s="8">
        <v>211</v>
      </c>
      <c r="C217" s="9" t="s">
        <v>31</v>
      </c>
      <c r="D217" s="9" t="s">
        <v>53</v>
      </c>
      <c r="E217" s="9" t="s">
        <v>634</v>
      </c>
      <c r="F217" s="9" t="s">
        <v>635</v>
      </c>
      <c r="G217" s="9" t="s">
        <v>636</v>
      </c>
      <c r="H217" s="9" t="s">
        <v>23</v>
      </c>
      <c r="I217" s="9" t="s">
        <v>24</v>
      </c>
      <c r="J217" s="9">
        <v>0</v>
      </c>
      <c r="K217" s="9" t="s">
        <v>25</v>
      </c>
      <c r="L217" s="10">
        <v>45730</v>
      </c>
      <c r="M217" s="10">
        <v>45730</v>
      </c>
      <c r="N217" s="10">
        <v>45755</v>
      </c>
      <c r="O217" s="11">
        <f>HYPERLINK("http://apps8.contraloria.gob.pe/SPIC/srvDownload/ViewPDF?CRES_CODIGO=2025CPOL32000022&amp;TIPOARCHIVO=RE","http://apps8.contraloria.gob.pe/SPIC/srvDownload/ViewPDF?CRES_CODIGO=2025CPOL32000022&amp;TIPOARCHIVO=RE")</f>
      </c>
      <c r="P217" s="11">
        <f>HYPERLINK("http://apps8.contraloria.gob.pe/SPIC/srvDownload/ViewPDF?CRES_CODIGO=2025CPOL32000022&amp;TIPOARCHIVO=ADJUNTO","http://apps8.contraloria.gob.pe/SPIC/srvDownload/ViewPDF?CRES_CODIGO=2025CPOL32000022&amp;TIPOARCHIVO=ADJUNTO")</f>
      </c>
    </row>
    <row r="218" ht="20" customHeight="1" s="7" customFormat="1">
      <c r="B218" s="8">
        <v>212</v>
      </c>
      <c r="C218" s="9" t="s">
        <v>598</v>
      </c>
      <c r="D218" s="9" t="s">
        <v>27</v>
      </c>
      <c r="E218" s="9" t="s">
        <v>637</v>
      </c>
      <c r="F218" s="9" t="s">
        <v>638</v>
      </c>
      <c r="G218" s="9" t="s">
        <v>639</v>
      </c>
      <c r="H218" s="9" t="s">
        <v>23</v>
      </c>
      <c r="I218" s="9" t="s">
        <v>24</v>
      </c>
      <c r="J218" s="9">
        <v>0</v>
      </c>
      <c r="K218" s="9" t="s">
        <v>25</v>
      </c>
      <c r="L218" s="10">
        <v>45744</v>
      </c>
      <c r="M218" s="10">
        <v>45744</v>
      </c>
      <c r="N218" s="10">
        <v>45755</v>
      </c>
      <c r="O218" s="11">
        <f>HYPERLINK("http://apps8.contraloria.gob.pe/SPIC/srvDownload/ViewPDF?CRES_CODIGO=2025CPO294000009&amp;TIPOARCHIVO=RE","http://apps8.contraloria.gob.pe/SPIC/srvDownload/ViewPDF?CRES_CODIGO=2025CPO294000009&amp;TIPOARCHIVO=RE")</f>
      </c>
      <c r="P218" s="11">
        <f>HYPERLINK("http://apps8.contraloria.gob.pe/SPIC/srvDownload/ViewPDF?CRES_CODIGO=2025CPO294000009&amp;TIPOARCHIVO=ADJUNTO","http://apps8.contraloria.gob.pe/SPIC/srvDownload/ViewPDF?CRES_CODIGO=2025CPO294000009&amp;TIPOARCHIVO=ADJUNTO")</f>
      </c>
    </row>
    <row r="219" ht="20" customHeight="1" s="7" customFormat="1">
      <c r="B219" s="8">
        <v>213</v>
      </c>
      <c r="C219" s="9" t="s">
        <v>31</v>
      </c>
      <c r="D219" s="9" t="s">
        <v>53</v>
      </c>
      <c r="E219" s="9" t="s">
        <v>640</v>
      </c>
      <c r="F219" s="9" t="s">
        <v>635</v>
      </c>
      <c r="G219" s="9" t="s">
        <v>641</v>
      </c>
      <c r="H219" s="9" t="s">
        <v>23</v>
      </c>
      <c r="I219" s="9" t="s">
        <v>24</v>
      </c>
      <c r="J219" s="9">
        <v>0</v>
      </c>
      <c r="K219" s="9" t="s">
        <v>25</v>
      </c>
      <c r="L219" s="10">
        <v>45730</v>
      </c>
      <c r="M219" s="10">
        <v>45730</v>
      </c>
      <c r="N219" s="10">
        <v>45755</v>
      </c>
      <c r="O219" s="11">
        <f>HYPERLINK("http://apps8.contraloria.gob.pe/SPIC/srvDownload/ViewPDF?CRES_CODIGO=2025CPOL32000020&amp;TIPOARCHIVO=RE","http://apps8.contraloria.gob.pe/SPIC/srvDownload/ViewPDF?CRES_CODIGO=2025CPOL32000020&amp;TIPOARCHIVO=RE")</f>
      </c>
      <c r="P219" s="11">
        <f>HYPERLINK("http://apps8.contraloria.gob.pe/SPIC/srvDownload/ViewPDF?CRES_CODIGO=2025CPOL32000020&amp;TIPOARCHIVO=ADJUNTO","http://apps8.contraloria.gob.pe/SPIC/srvDownload/ViewPDF?CRES_CODIGO=2025CPOL32000020&amp;TIPOARCHIVO=ADJUNTO")</f>
      </c>
    </row>
    <row r="220" ht="20" customHeight="1" s="7" customFormat="1">
      <c r="B220" s="8">
        <v>214</v>
      </c>
      <c r="C220" s="9" t="s">
        <v>598</v>
      </c>
      <c r="D220" s="9" t="s">
        <v>27</v>
      </c>
      <c r="E220" s="9" t="s">
        <v>642</v>
      </c>
      <c r="F220" s="9" t="s">
        <v>643</v>
      </c>
      <c r="G220" s="9" t="s">
        <v>644</v>
      </c>
      <c r="H220" s="9" t="s">
        <v>23</v>
      </c>
      <c r="I220" s="9" t="s">
        <v>24</v>
      </c>
      <c r="J220" s="9">
        <v>0</v>
      </c>
      <c r="K220" s="9" t="s">
        <v>25</v>
      </c>
      <c r="L220" s="10">
        <v>45741</v>
      </c>
      <c r="M220" s="10">
        <v>45744</v>
      </c>
      <c r="N220" s="10">
        <v>45755</v>
      </c>
      <c r="O220" s="11">
        <f>HYPERLINK("http://apps8.contraloria.gob.pe/SPIC/srvDownload/ViewPDF?CRES_CODIGO=2025CPO040100021&amp;TIPOARCHIVO=RE","http://apps8.contraloria.gob.pe/SPIC/srvDownload/ViewPDF?CRES_CODIGO=2025CPO040100021&amp;TIPOARCHIVO=RE")</f>
      </c>
      <c r="P220" s="11">
        <f>HYPERLINK("http://apps8.contraloria.gob.pe/SPIC/srvDownload/ViewPDF?CRES_CODIGO=2025CPO040100021&amp;TIPOARCHIVO=ADJUNTO","http://apps8.contraloria.gob.pe/SPIC/srvDownload/ViewPDF?CRES_CODIGO=2025CPO040100021&amp;TIPOARCHIVO=ADJUNTO")</f>
      </c>
    </row>
    <row r="221" ht="20" customHeight="1" s="7" customFormat="1">
      <c r="B221" s="8">
        <v>215</v>
      </c>
      <c r="C221" s="9" t="s">
        <v>57</v>
      </c>
      <c r="D221" s="9" t="s">
        <v>19</v>
      </c>
      <c r="E221" s="9" t="s">
        <v>645</v>
      </c>
      <c r="F221" s="9" t="s">
        <v>646</v>
      </c>
      <c r="G221" s="9" t="s">
        <v>647</v>
      </c>
      <c r="H221" s="9" t="s">
        <v>23</v>
      </c>
      <c r="I221" s="9" t="s">
        <v>24</v>
      </c>
      <c r="J221" s="9">
        <v>0</v>
      </c>
      <c r="K221" s="9" t="s">
        <v>25</v>
      </c>
      <c r="L221" s="10">
        <v>45747</v>
      </c>
      <c r="M221" s="10">
        <v>45754</v>
      </c>
      <c r="N221" s="10">
        <v>45755</v>
      </c>
      <c r="O221" s="11">
        <f>HYPERLINK("http://apps8.contraloria.gob.pe/SPIC/srvDownload/ViewPDF?CRES_CODIGO=2025CSI535600004&amp;TIPOARCHIVO=RE","http://apps8.contraloria.gob.pe/SPIC/srvDownload/ViewPDF?CRES_CODIGO=2025CSI535600004&amp;TIPOARCHIVO=RE")</f>
      </c>
      <c r="P221" s="11">
        <f>HYPERLINK("http://apps8.contraloria.gob.pe/SPIC/srvDownload/ViewPDF?CRES_CODIGO=2025CSI535600004&amp;TIPOARCHIVO=ADJUNTO","http://apps8.contraloria.gob.pe/SPIC/srvDownload/ViewPDF?CRES_CODIGO=2025CSI535600004&amp;TIPOARCHIVO=ADJUNTO")</f>
      </c>
    </row>
    <row r="222" ht="20" customHeight="1" s="7" customFormat="1">
      <c r="B222" s="8">
        <v>216</v>
      </c>
      <c r="C222" s="9" t="s">
        <v>217</v>
      </c>
      <c r="D222" s="9" t="s">
        <v>19</v>
      </c>
      <c r="E222" s="9" t="s">
        <v>648</v>
      </c>
      <c r="F222" s="9" t="s">
        <v>649</v>
      </c>
      <c r="G222" s="9" t="s">
        <v>650</v>
      </c>
      <c r="H222" s="9" t="s">
        <v>41</v>
      </c>
      <c r="I222" s="9" t="s">
        <v>24</v>
      </c>
      <c r="J222" s="9">
        <v>0</v>
      </c>
      <c r="K222" s="9" t="s">
        <v>25</v>
      </c>
      <c r="L222" s="10">
        <v>45744</v>
      </c>
      <c r="M222" s="10">
        <v>45751</v>
      </c>
      <c r="N222" s="10">
        <v>45755</v>
      </c>
      <c r="O222" s="11">
        <f>HYPERLINK("http://apps8.contraloria.gob.pe/SPIC/srvDownload/ViewPDF?CRES_CODIGO=2025CSI263200002&amp;TIPOARCHIVO=RE","http://apps8.contraloria.gob.pe/SPIC/srvDownload/ViewPDF?CRES_CODIGO=2025CSI263200002&amp;TIPOARCHIVO=RE")</f>
      </c>
      <c r="P222" s="11">
        <f>HYPERLINK("http://apps8.contraloria.gob.pe/SPIC/srvDownload/ViewPDF?CRES_CODIGO=2025CSI263200002&amp;TIPOARCHIVO=ADJUNTO","http://apps8.contraloria.gob.pe/SPIC/srvDownload/ViewPDF?CRES_CODIGO=2025CSI263200002&amp;TIPOARCHIVO=ADJUNTO")</f>
      </c>
    </row>
    <row r="223" ht="20" customHeight="1" s="7" customFormat="1">
      <c r="B223" s="8">
        <v>217</v>
      </c>
      <c r="C223" s="9" t="s">
        <v>263</v>
      </c>
      <c r="D223" s="9" t="s">
        <v>61</v>
      </c>
      <c r="E223" s="9" t="s">
        <v>651</v>
      </c>
      <c r="F223" s="9" t="s">
        <v>652</v>
      </c>
      <c r="G223" s="9" t="s">
        <v>653</v>
      </c>
      <c r="H223" s="9" t="s">
        <v>23</v>
      </c>
      <c r="I223" s="9" t="s">
        <v>24</v>
      </c>
      <c r="J223" s="9">
        <v>0</v>
      </c>
      <c r="K223" s="9" t="s">
        <v>25</v>
      </c>
      <c r="L223" s="10">
        <v>45754</v>
      </c>
      <c r="M223" s="10">
        <v>45761</v>
      </c>
      <c r="N223" s="10">
        <v>45755</v>
      </c>
      <c r="O223" s="11">
        <f>HYPERLINK("http://apps8.contraloria.gob.pe/SPIC/srvDownload/ViewPDF?CRES_CODIGO=2025CSI449500003&amp;TIPOARCHIVO=RE","http://apps8.contraloria.gob.pe/SPIC/srvDownload/ViewPDF?CRES_CODIGO=2025CSI449500003&amp;TIPOARCHIVO=RE")</f>
      </c>
      <c r="P223" s="11">
        <f>HYPERLINK("http://apps8.contraloria.gob.pe/SPIC/srvDownload/ViewPDF?CRES_CODIGO=2025CSI449500003&amp;TIPOARCHIVO=ADJUNTO","http://apps8.contraloria.gob.pe/SPIC/srvDownload/ViewPDF?CRES_CODIGO=2025CSI449500003&amp;TIPOARCHIVO=ADJUNTO")</f>
      </c>
    </row>
    <row r="224" ht="20" customHeight="1" s="7" customFormat="1">
      <c r="B224" s="8">
        <v>218</v>
      </c>
      <c r="C224" s="9" t="s">
        <v>217</v>
      </c>
      <c r="D224" s="9" t="s">
        <v>19</v>
      </c>
      <c r="E224" s="9" t="s">
        <v>654</v>
      </c>
      <c r="F224" s="9" t="s">
        <v>649</v>
      </c>
      <c r="G224" s="9" t="s">
        <v>655</v>
      </c>
      <c r="H224" s="9" t="s">
        <v>41</v>
      </c>
      <c r="I224" s="9" t="s">
        <v>24</v>
      </c>
      <c r="J224" s="9">
        <v>0</v>
      </c>
      <c r="K224" s="9" t="s">
        <v>25</v>
      </c>
      <c r="L224" s="10">
        <v>45748</v>
      </c>
      <c r="M224" s="10">
        <v>45755</v>
      </c>
      <c r="N224" s="10">
        <v>45755</v>
      </c>
      <c r="O224" s="11">
        <f>HYPERLINK("http://apps8.contraloria.gob.pe/SPIC/srvDownload/ViewPDF?CRES_CODIGO=2025CSI263200003&amp;TIPOARCHIVO=RE","http://apps8.contraloria.gob.pe/SPIC/srvDownload/ViewPDF?CRES_CODIGO=2025CSI263200003&amp;TIPOARCHIVO=RE")</f>
      </c>
      <c r="P224" s="11">
        <f>HYPERLINK("http://apps8.contraloria.gob.pe/SPIC/srvDownload/ViewPDF?CRES_CODIGO=2025CSI263200003&amp;TIPOARCHIVO=ADJUNTO","http://apps8.contraloria.gob.pe/SPIC/srvDownload/ViewPDF?CRES_CODIGO=2025CSI263200003&amp;TIPOARCHIVO=ADJUNTO")</f>
      </c>
    </row>
    <row r="225" ht="20" customHeight="1" s="7" customFormat="1">
      <c r="B225" s="8">
        <v>219</v>
      </c>
      <c r="C225" s="9" t="s">
        <v>31</v>
      </c>
      <c r="D225" s="9" t="s">
        <v>19</v>
      </c>
      <c r="E225" s="9" t="s">
        <v>656</v>
      </c>
      <c r="F225" s="9" t="s">
        <v>657</v>
      </c>
      <c r="G225" s="9" t="s">
        <v>658</v>
      </c>
      <c r="H225" s="9" t="s">
        <v>23</v>
      </c>
      <c r="I225" s="9" t="s">
        <v>24</v>
      </c>
      <c r="J225" s="9">
        <v>0</v>
      </c>
      <c r="K225" s="9" t="s">
        <v>25</v>
      </c>
      <c r="L225" s="10">
        <v>45742</v>
      </c>
      <c r="M225" s="10">
        <v>45749</v>
      </c>
      <c r="N225" s="10">
        <v>45755</v>
      </c>
      <c r="O225" s="11">
        <f>HYPERLINK("http://apps8.contraloria.gob.pe/SPIC/srvDownload/ViewPDF?CRES_CODIGO=2025CSI600300030&amp;TIPOARCHIVO=RE","http://apps8.contraloria.gob.pe/SPIC/srvDownload/ViewPDF?CRES_CODIGO=2025CSI600300030&amp;TIPOARCHIVO=RE")</f>
      </c>
      <c r="P225" s="11">
        <f>HYPERLINK("http://apps8.contraloria.gob.pe/SPIC/srvDownload/ViewPDF?CRES_CODIGO=2025CSI600300030&amp;TIPOARCHIVO=ADJUNTO","http://apps8.contraloria.gob.pe/SPIC/srvDownload/ViewPDF?CRES_CODIGO=2025CSI600300030&amp;TIPOARCHIVO=ADJUNTO")</f>
      </c>
    </row>
    <row r="226" ht="20" customHeight="1" s="7" customFormat="1">
      <c r="B226" s="8">
        <v>220</v>
      </c>
      <c r="C226" s="9" t="s">
        <v>31</v>
      </c>
      <c r="D226" s="9" t="s">
        <v>19</v>
      </c>
      <c r="E226" s="9" t="s">
        <v>659</v>
      </c>
      <c r="F226" s="9" t="s">
        <v>660</v>
      </c>
      <c r="G226" s="9" t="s">
        <v>661</v>
      </c>
      <c r="H226" s="9" t="s">
        <v>23</v>
      </c>
      <c r="I226" s="9" t="s">
        <v>24</v>
      </c>
      <c r="J226" s="9">
        <v>0</v>
      </c>
      <c r="K226" s="9" t="s">
        <v>25</v>
      </c>
      <c r="L226" s="10">
        <v>45751</v>
      </c>
      <c r="M226" s="10">
        <v>45758</v>
      </c>
      <c r="N226" s="10">
        <v>45755</v>
      </c>
      <c r="O226" s="11">
        <f>HYPERLINK("http://apps8.contraloria.gob.pe/SPIC/srvDownload/ViewPDF?CRES_CODIGO=2025CSIL40100054&amp;TIPOARCHIVO=RE","http://apps8.contraloria.gob.pe/SPIC/srvDownload/ViewPDF?CRES_CODIGO=2025CSIL40100054&amp;TIPOARCHIVO=RE")</f>
      </c>
      <c r="P226" s="11">
        <f>HYPERLINK("http://apps8.contraloria.gob.pe/SPIC/srvDownload/ViewPDF?CRES_CODIGO=2025CSIL40100054&amp;TIPOARCHIVO=ADJUNTO","http://apps8.contraloria.gob.pe/SPIC/srvDownload/ViewPDF?CRES_CODIGO=2025CSIL40100054&amp;TIPOARCHIVO=ADJUNTO")</f>
      </c>
    </row>
    <row r="227" ht="20" customHeight="1" s="7" customFormat="1">
      <c r="B227" s="8">
        <v>221</v>
      </c>
      <c r="C227" s="9" t="s">
        <v>213</v>
      </c>
      <c r="D227" s="9" t="s">
        <v>42</v>
      </c>
      <c r="E227" s="9" t="s">
        <v>662</v>
      </c>
      <c r="F227" s="9" t="s">
        <v>663</v>
      </c>
      <c r="G227" s="9" t="s">
        <v>664</v>
      </c>
      <c r="H227" s="9" t="s">
        <v>23</v>
      </c>
      <c r="I227" s="9" t="s">
        <v>24</v>
      </c>
      <c r="J227" s="9">
        <v>0</v>
      </c>
      <c r="K227" s="9" t="s">
        <v>25</v>
      </c>
      <c r="L227" s="10">
        <v>45751</v>
      </c>
      <c r="M227" s="10">
        <v>45758</v>
      </c>
      <c r="N227" s="10">
        <v>45755</v>
      </c>
      <c r="O227" s="11">
        <f>HYPERLINK("http://apps8.contraloria.gob.pe/SPIC/srvDownload/ViewPDF?CRES_CODIGO=2025CSI044500006&amp;TIPOARCHIVO=RE","http://apps8.contraloria.gob.pe/SPIC/srvDownload/ViewPDF?CRES_CODIGO=2025CSI044500006&amp;TIPOARCHIVO=RE")</f>
      </c>
      <c r="P227" s="11">
        <f>HYPERLINK("http://apps8.contraloria.gob.pe/SPIC/srvDownload/ViewPDF?CRES_CODIGO=2025CSI044500006&amp;TIPOARCHIVO=ADJUNTO","http://apps8.contraloria.gob.pe/SPIC/srvDownload/ViewPDF?CRES_CODIGO=2025CSI044500006&amp;TIPOARCHIVO=ADJUNTO")</f>
      </c>
    </row>
    <row r="228" ht="20" customHeight="1" s="7" customFormat="1">
      <c r="B228" s="8">
        <v>222</v>
      </c>
      <c r="C228" s="9" t="s">
        <v>31</v>
      </c>
      <c r="D228" s="9" t="s">
        <v>19</v>
      </c>
      <c r="E228" s="9" t="s">
        <v>665</v>
      </c>
      <c r="F228" s="9" t="s">
        <v>84</v>
      </c>
      <c r="G228" s="9" t="s">
        <v>666</v>
      </c>
      <c r="H228" s="9" t="s">
        <v>23</v>
      </c>
      <c r="I228" s="9" t="s">
        <v>24</v>
      </c>
      <c r="J228" s="9">
        <v>0</v>
      </c>
      <c r="K228" s="9" t="s">
        <v>25</v>
      </c>
      <c r="L228" s="10">
        <v>45727</v>
      </c>
      <c r="M228" s="10">
        <v>45734</v>
      </c>
      <c r="N228" s="10">
        <v>45755</v>
      </c>
      <c r="O228" s="11">
        <f>HYPERLINK("http://apps8.contraloria.gob.pe/SPIC/srvDownload/ViewPDF?CRES_CODIGO=2025CSI000200005&amp;TIPOARCHIVO=RE","http://apps8.contraloria.gob.pe/SPIC/srvDownload/ViewPDF?CRES_CODIGO=2025CSI000200005&amp;TIPOARCHIVO=RE")</f>
      </c>
      <c r="P228" s="11">
        <f>HYPERLINK("http://apps8.contraloria.gob.pe/SPIC/srvDownload/ViewPDF?CRES_CODIGO=2025CSI000200005&amp;TIPOARCHIVO=ADJUNTO","http://apps8.contraloria.gob.pe/SPIC/srvDownload/ViewPDF?CRES_CODIGO=2025CSI000200005&amp;TIPOARCHIVO=ADJUNTO")</f>
      </c>
    </row>
    <row r="229" ht="20" customHeight="1" s="7" customFormat="1">
      <c r="B229" s="8">
        <v>223</v>
      </c>
      <c r="C229" s="9" t="s">
        <v>263</v>
      </c>
      <c r="D229" s="9" t="s">
        <v>19</v>
      </c>
      <c r="E229" s="9" t="s">
        <v>667</v>
      </c>
      <c r="F229" s="9" t="s">
        <v>668</v>
      </c>
      <c r="G229" s="9" t="s">
        <v>669</v>
      </c>
      <c r="H229" s="9" t="s">
        <v>23</v>
      </c>
      <c r="I229" s="9" t="s">
        <v>24</v>
      </c>
      <c r="J229" s="9">
        <v>0</v>
      </c>
      <c r="K229" s="9" t="s">
        <v>25</v>
      </c>
      <c r="L229" s="10">
        <v>45744</v>
      </c>
      <c r="M229" s="10">
        <v>45751</v>
      </c>
      <c r="N229" s="10">
        <v>45755</v>
      </c>
      <c r="O229" s="11">
        <f>HYPERLINK("http://apps8.contraloria.gob.pe/SPIC/srvDownload/ViewPDF?CRES_CODIGO=2025CSIC92000028&amp;TIPOARCHIVO=RE","http://apps8.contraloria.gob.pe/SPIC/srvDownload/ViewPDF?CRES_CODIGO=2025CSIC92000028&amp;TIPOARCHIVO=RE")</f>
      </c>
      <c r="P229" s="11">
        <f>HYPERLINK("http://apps8.contraloria.gob.pe/SPIC/srvDownload/ViewPDF?CRES_CODIGO=2025CSIC92000028&amp;TIPOARCHIVO=ADJUNTO","http://apps8.contraloria.gob.pe/SPIC/srvDownload/ViewPDF?CRES_CODIGO=2025CSIC92000028&amp;TIPOARCHIVO=ADJUNTO")</f>
      </c>
    </row>
    <row r="230" ht="20" customHeight="1" s="7" customFormat="1">
      <c r="B230" s="8">
        <v>224</v>
      </c>
      <c r="C230" s="9" t="s">
        <v>213</v>
      </c>
      <c r="D230" s="9" t="s">
        <v>19</v>
      </c>
      <c r="E230" s="9" t="s">
        <v>670</v>
      </c>
      <c r="F230" s="9" t="s">
        <v>272</v>
      </c>
      <c r="G230" s="9" t="s">
        <v>671</v>
      </c>
      <c r="H230" s="9" t="s">
        <v>41</v>
      </c>
      <c r="I230" s="9" t="s">
        <v>24</v>
      </c>
      <c r="J230" s="9">
        <v>0</v>
      </c>
      <c r="K230" s="9" t="s">
        <v>25</v>
      </c>
      <c r="L230" s="10">
        <v>45751</v>
      </c>
      <c r="M230" s="10">
        <v>45758</v>
      </c>
      <c r="N230" s="10">
        <v>45755</v>
      </c>
      <c r="O230" s="11">
        <f>HYPERLINK("http://apps8.contraloria.gob.pe/SPIC/srvDownload/ViewPDF?CRES_CODIGO=2025CSI044600008&amp;TIPOARCHIVO=RE","http://apps8.contraloria.gob.pe/SPIC/srvDownload/ViewPDF?CRES_CODIGO=2025CSI044600008&amp;TIPOARCHIVO=RE")</f>
      </c>
      <c r="P230" s="11">
        <f>HYPERLINK("http://apps8.contraloria.gob.pe/SPIC/srvDownload/ViewPDF?CRES_CODIGO=2025CSI044600008&amp;TIPOARCHIVO=ADJUNTO","http://apps8.contraloria.gob.pe/SPIC/srvDownload/ViewPDF?CRES_CODIGO=2025CSI044600008&amp;TIPOARCHIVO=ADJUNTO")</f>
      </c>
    </row>
    <row r="231" ht="20" customHeight="1" s="7" customFormat="1">
      <c r="B231" s="8">
        <v>225</v>
      </c>
      <c r="C231" s="9" t="s">
        <v>128</v>
      </c>
      <c r="D231" s="9" t="s">
        <v>19</v>
      </c>
      <c r="E231" s="9" t="s">
        <v>672</v>
      </c>
      <c r="F231" s="9" t="s">
        <v>673</v>
      </c>
      <c r="G231" s="9" t="s">
        <v>674</v>
      </c>
      <c r="H231" s="9" t="s">
        <v>23</v>
      </c>
      <c r="I231" s="9" t="s">
        <v>24</v>
      </c>
      <c r="J231" s="9">
        <v>0</v>
      </c>
      <c r="K231" s="9" t="s">
        <v>25</v>
      </c>
      <c r="L231" s="10">
        <v>45743</v>
      </c>
      <c r="M231" s="10">
        <v>45750</v>
      </c>
      <c r="N231" s="10">
        <v>45755</v>
      </c>
      <c r="O231" s="11">
        <f>HYPERLINK("http://apps8.contraloria.gob.pe/SPIC/srvDownload/ViewPDF?CRES_CODIGO=2025CSI604200005&amp;TIPOARCHIVO=RE","http://apps8.contraloria.gob.pe/SPIC/srvDownload/ViewPDF?CRES_CODIGO=2025CSI604200005&amp;TIPOARCHIVO=RE")</f>
      </c>
      <c r="P231" s="11">
        <f>HYPERLINK("http://apps8.contraloria.gob.pe/SPIC/srvDownload/ViewPDF?CRES_CODIGO=2025CSI604200005&amp;TIPOARCHIVO=ADJUNTO","http://apps8.contraloria.gob.pe/SPIC/srvDownload/ViewPDF?CRES_CODIGO=2025CSI604200005&amp;TIPOARCHIVO=ADJUNTO")</f>
      </c>
    </row>
    <row r="232" ht="20" customHeight="1" s="7" customFormat="1">
      <c r="B232" s="8">
        <v>226</v>
      </c>
      <c r="C232" s="9" t="s">
        <v>26</v>
      </c>
      <c r="D232" s="9" t="s">
        <v>19</v>
      </c>
      <c r="E232" s="9" t="s">
        <v>675</v>
      </c>
      <c r="F232" s="9" t="s">
        <v>676</v>
      </c>
      <c r="G232" s="9" t="s">
        <v>677</v>
      </c>
      <c r="H232" s="9" t="s">
        <v>41</v>
      </c>
      <c r="I232" s="9" t="s">
        <v>24</v>
      </c>
      <c r="J232" s="9">
        <v>0</v>
      </c>
      <c r="K232" s="9" t="s">
        <v>25</v>
      </c>
      <c r="L232" s="10">
        <v>45749</v>
      </c>
      <c r="M232" s="10">
        <v>45740</v>
      </c>
      <c r="N232" s="10">
        <v>45755</v>
      </c>
      <c r="O232" s="11">
        <f>HYPERLINK("http://apps8.contraloria.gob.pe/SPIC/srvDownload/ViewPDF?CRES_CODIGO=2025CSI533300016&amp;TIPOARCHIVO=RE","http://apps8.contraloria.gob.pe/SPIC/srvDownload/ViewPDF?CRES_CODIGO=2025CSI533300016&amp;TIPOARCHIVO=RE")</f>
      </c>
      <c r="P232" s="11">
        <f>HYPERLINK("http://apps8.contraloria.gob.pe/SPIC/srvDownload/ViewPDF?CRES_CODIGO=2025CSI533300016&amp;TIPOARCHIVO=ADJUNTO","http://apps8.contraloria.gob.pe/SPIC/srvDownload/ViewPDF?CRES_CODIGO=2025CSI533300016&amp;TIPOARCHIVO=ADJUNTO")</f>
      </c>
    </row>
    <row r="233" ht="20" customHeight="1" s="7" customFormat="1">
      <c r="B233" s="8">
        <v>227</v>
      </c>
      <c r="C233" s="9" t="s">
        <v>31</v>
      </c>
      <c r="D233" s="9" t="s">
        <v>19</v>
      </c>
      <c r="E233" s="9" t="s">
        <v>678</v>
      </c>
      <c r="F233" s="9" t="s">
        <v>679</v>
      </c>
      <c r="G233" s="9" t="s">
        <v>680</v>
      </c>
      <c r="H233" s="9" t="s">
        <v>41</v>
      </c>
      <c r="I233" s="9" t="s">
        <v>24</v>
      </c>
      <c r="J233" s="9">
        <v>0</v>
      </c>
      <c r="K233" s="9" t="s">
        <v>25</v>
      </c>
      <c r="L233" s="10">
        <v>45751</v>
      </c>
      <c r="M233" s="10">
        <v>45758</v>
      </c>
      <c r="N233" s="10">
        <v>45755</v>
      </c>
      <c r="O233" s="11">
        <f>HYPERLINK("http://apps8.contraloria.gob.pe/SPIC/srvDownload/ViewPDF?CRES_CODIGO=2025CSI031600010&amp;TIPOARCHIVO=RE","http://apps8.contraloria.gob.pe/SPIC/srvDownload/ViewPDF?CRES_CODIGO=2025CSI031600010&amp;TIPOARCHIVO=RE")</f>
      </c>
      <c r="P233" s="11">
        <f>HYPERLINK("http://apps8.contraloria.gob.pe/SPIC/srvDownload/ViewPDF?CRES_CODIGO=2025CSI031600010&amp;TIPOARCHIVO=ADJUNTO","http://apps8.contraloria.gob.pe/SPIC/srvDownload/ViewPDF?CRES_CODIGO=2025CSI031600010&amp;TIPOARCHIVO=ADJUNTO")</f>
      </c>
    </row>
    <row r="234" ht="20" customHeight="1" s="7" customFormat="1">
      <c r="B234" s="8">
        <v>228</v>
      </c>
      <c r="C234" s="9" t="s">
        <v>37</v>
      </c>
      <c r="D234" s="9" t="s">
        <v>19</v>
      </c>
      <c r="E234" s="9" t="s">
        <v>681</v>
      </c>
      <c r="F234" s="9" t="s">
        <v>682</v>
      </c>
      <c r="G234" s="9" t="s">
        <v>683</v>
      </c>
      <c r="H234" s="9" t="s">
        <v>23</v>
      </c>
      <c r="I234" s="9" t="s">
        <v>24</v>
      </c>
      <c r="J234" s="9">
        <v>0</v>
      </c>
      <c r="K234" s="9" t="s">
        <v>25</v>
      </c>
      <c r="L234" s="10">
        <v>45751</v>
      </c>
      <c r="M234" s="10">
        <v>45758</v>
      </c>
      <c r="N234" s="10">
        <v>45755</v>
      </c>
      <c r="O234" s="11">
        <f>HYPERLINK("http://apps8.contraloria.gob.pe/SPIC/srvDownload/ViewPDF?CRES_CODIGO=2025CSI038400021&amp;TIPOARCHIVO=RE","http://apps8.contraloria.gob.pe/SPIC/srvDownload/ViewPDF?CRES_CODIGO=2025CSI038400021&amp;TIPOARCHIVO=RE")</f>
      </c>
      <c r="P234" s="11">
        <f>HYPERLINK("http://apps8.contraloria.gob.pe/SPIC/srvDownload/ViewPDF?CRES_CODIGO=2025CSI038400021&amp;TIPOARCHIVO=ADJUNTO","http://apps8.contraloria.gob.pe/SPIC/srvDownload/ViewPDF?CRES_CODIGO=2025CSI038400021&amp;TIPOARCHIVO=ADJUNTO")</f>
      </c>
    </row>
    <row r="235" ht="20" customHeight="1" s="7" customFormat="1">
      <c r="B235" s="8">
        <v>229</v>
      </c>
      <c r="C235" s="9" t="s">
        <v>31</v>
      </c>
      <c r="D235" s="9" t="s">
        <v>19</v>
      </c>
      <c r="E235" s="9" t="s">
        <v>684</v>
      </c>
      <c r="F235" s="9" t="s">
        <v>685</v>
      </c>
      <c r="G235" s="9" t="s">
        <v>686</v>
      </c>
      <c r="H235" s="9" t="s">
        <v>41</v>
      </c>
      <c r="I235" s="9" t="s">
        <v>24</v>
      </c>
      <c r="J235" s="9">
        <v>0</v>
      </c>
      <c r="K235" s="9" t="s">
        <v>25</v>
      </c>
      <c r="L235" s="10">
        <v>45748</v>
      </c>
      <c r="M235" s="10">
        <v>45754</v>
      </c>
      <c r="N235" s="10">
        <v>45755</v>
      </c>
      <c r="O235" s="11">
        <f>HYPERLINK("http://apps8.contraloria.gob.pe/SPIC/srvDownload/ViewPDF?CRES_CODIGO=2025CSI599600004&amp;TIPOARCHIVO=RE","http://apps8.contraloria.gob.pe/SPIC/srvDownload/ViewPDF?CRES_CODIGO=2025CSI599600004&amp;TIPOARCHIVO=RE")</f>
      </c>
      <c r="P235" s="11">
        <f>HYPERLINK("http://apps8.contraloria.gob.pe/SPIC/srvDownload/ViewPDF?CRES_CODIGO=2025CSI599600004&amp;TIPOARCHIVO=ADJUNTO","http://apps8.contraloria.gob.pe/SPIC/srvDownload/ViewPDF?CRES_CODIGO=2025CSI599600004&amp;TIPOARCHIVO=ADJUNTO")</f>
      </c>
    </row>
    <row r="236" ht="20" customHeight="1" s="7" customFormat="1">
      <c r="B236" s="8">
        <v>230</v>
      </c>
      <c r="C236" s="9" t="s">
        <v>31</v>
      </c>
      <c r="D236" s="9" t="s">
        <v>61</v>
      </c>
      <c r="E236" s="9" t="s">
        <v>687</v>
      </c>
      <c r="F236" s="9" t="s">
        <v>688</v>
      </c>
      <c r="G236" s="9" t="s">
        <v>689</v>
      </c>
      <c r="H236" s="9" t="s">
        <v>23</v>
      </c>
      <c r="I236" s="9" t="s">
        <v>24</v>
      </c>
      <c r="J236" s="9">
        <v>0</v>
      </c>
      <c r="K236" s="9" t="s">
        <v>25</v>
      </c>
      <c r="L236" s="10">
        <v>45750</v>
      </c>
      <c r="M236" s="10">
        <v>45758</v>
      </c>
      <c r="N236" s="10">
        <v>45755</v>
      </c>
      <c r="O236" s="11">
        <f>HYPERLINK("http://apps8.contraloria.gob.pe/SPIC/srvDownload/ViewPDF?CRES_CODIGO=2025CSI530300062&amp;TIPOARCHIVO=RE","http://apps8.contraloria.gob.pe/SPIC/srvDownload/ViewPDF?CRES_CODIGO=2025CSI530300062&amp;TIPOARCHIVO=RE")</f>
      </c>
      <c r="P236" s="11">
        <f>HYPERLINK("http://apps8.contraloria.gob.pe/SPIC/srvDownload/ViewPDF?CRES_CODIGO=2025CSI530300062&amp;TIPOARCHIVO=ADJUNTO","http://apps8.contraloria.gob.pe/SPIC/srvDownload/ViewPDF?CRES_CODIGO=2025CSI530300062&amp;TIPOARCHIVO=ADJUNTO")</f>
      </c>
    </row>
    <row r="237" ht="20" customHeight="1" s="7" customFormat="1">
      <c r="B237" s="8">
        <v>231</v>
      </c>
      <c r="C237" s="9" t="s">
        <v>143</v>
      </c>
      <c r="D237" s="9" t="s">
        <v>42</v>
      </c>
      <c r="E237" s="9" t="s">
        <v>690</v>
      </c>
      <c r="F237" s="9" t="s">
        <v>162</v>
      </c>
      <c r="G237" s="9" t="s">
        <v>691</v>
      </c>
      <c r="H237" s="9" t="s">
        <v>23</v>
      </c>
      <c r="I237" s="9" t="s">
        <v>24</v>
      </c>
      <c r="J237" s="9">
        <v>0</v>
      </c>
      <c r="K237" s="9" t="s">
        <v>25</v>
      </c>
      <c r="L237" s="10">
        <v>45754</v>
      </c>
      <c r="M237" s="10">
        <v>45761</v>
      </c>
      <c r="N237" s="10">
        <v>45755</v>
      </c>
      <c r="O237" s="11">
        <f>HYPERLINK("http://apps8.contraloria.gob.pe/SPIC/srvDownload/ViewPDF?CRES_CODIGO=2025CSI524000005&amp;TIPOARCHIVO=RE","http://apps8.contraloria.gob.pe/SPIC/srvDownload/ViewPDF?CRES_CODIGO=2025CSI524000005&amp;TIPOARCHIVO=RE")</f>
      </c>
      <c r="P237" s="11">
        <f>HYPERLINK("http://apps8.contraloria.gob.pe/SPIC/srvDownload/ViewPDF?CRES_CODIGO=2025CSI524000005&amp;TIPOARCHIVO=ADJUNTO","http://apps8.contraloria.gob.pe/SPIC/srvDownload/ViewPDF?CRES_CODIGO=2025CSI524000005&amp;TIPOARCHIVO=ADJUNTO")</f>
      </c>
    </row>
    <row r="238" ht="20" customHeight="1" s="7" customFormat="1">
      <c r="B238" s="8">
        <v>232</v>
      </c>
      <c r="C238" s="9" t="s">
        <v>79</v>
      </c>
      <c r="D238" s="9" t="s">
        <v>42</v>
      </c>
      <c r="E238" s="9" t="s">
        <v>692</v>
      </c>
      <c r="F238" s="9" t="s">
        <v>693</v>
      </c>
      <c r="G238" s="9" t="s">
        <v>694</v>
      </c>
      <c r="H238" s="9" t="s">
        <v>280</v>
      </c>
      <c r="I238" s="9" t="s">
        <v>281</v>
      </c>
      <c r="J238" s="9">
        <v>0</v>
      </c>
      <c r="K238" s="9" t="s">
        <v>25</v>
      </c>
      <c r="L238" s="10">
        <v>45751</v>
      </c>
      <c r="M238" s="10">
        <v>45758</v>
      </c>
      <c r="N238" s="10">
        <v>45755</v>
      </c>
      <c r="O238" s="11">
        <f>HYPERLINK("http://apps8.contraloria.gob.pe/SPIC/srvDownload/ViewPDF?CRES_CODIGO=2025CSI037900003&amp;TIPOARCHIVO=RE","http://apps8.contraloria.gob.pe/SPIC/srvDownload/ViewPDF?CRES_CODIGO=2025CSI037900003&amp;TIPOARCHIVO=RE")</f>
      </c>
      <c r="P238" s="11">
        <f>HYPERLINK("http://apps8.contraloria.gob.pe/SPIC/srvDownload/ViewPDF?CRES_CODIGO=2025CSI037900003&amp;TIPOARCHIVO=ADJUNTO","http://apps8.contraloria.gob.pe/SPIC/srvDownload/ViewPDF?CRES_CODIGO=2025CSI037900003&amp;TIPOARCHIVO=ADJUNTO")</f>
      </c>
    </row>
    <row r="239" ht="20" customHeight="1" s="7" customFormat="1">
      <c r="B239" s="8">
        <v>233</v>
      </c>
      <c r="C239" s="9" t="s">
        <v>31</v>
      </c>
      <c r="D239" s="9" t="s">
        <v>19</v>
      </c>
      <c r="E239" s="9" t="s">
        <v>695</v>
      </c>
      <c r="F239" s="9" t="s">
        <v>433</v>
      </c>
      <c r="G239" s="9" t="s">
        <v>696</v>
      </c>
      <c r="H239" s="9" t="s">
        <v>23</v>
      </c>
      <c r="I239" s="9" t="s">
        <v>24</v>
      </c>
      <c r="J239" s="9">
        <v>0</v>
      </c>
      <c r="K239" s="9" t="s">
        <v>25</v>
      </c>
      <c r="L239" s="10">
        <v>45751</v>
      </c>
      <c r="M239" s="10">
        <v>45758</v>
      </c>
      <c r="N239" s="10">
        <v>45755</v>
      </c>
      <c r="O239" s="11">
        <f>HYPERLINK("http://apps8.contraloria.gob.pe/SPIC/srvDownload/ViewPDF?CRES_CODIGO=2025CSI334600006&amp;TIPOARCHIVO=RE","http://apps8.contraloria.gob.pe/SPIC/srvDownload/ViewPDF?CRES_CODIGO=2025CSI334600006&amp;TIPOARCHIVO=RE")</f>
      </c>
      <c r="P239" s="11">
        <f>HYPERLINK("http://apps8.contraloria.gob.pe/SPIC/srvDownload/ViewPDF?CRES_CODIGO=2025CSI334600006&amp;TIPOARCHIVO=ADJUNTO","http://apps8.contraloria.gob.pe/SPIC/srvDownload/ViewPDF?CRES_CODIGO=2025CSI334600006&amp;TIPOARCHIVO=ADJUNTO")</f>
      </c>
    </row>
    <row r="240" ht="20" customHeight="1" s="7" customFormat="1">
      <c r="B240" s="8">
        <v>234</v>
      </c>
      <c r="C240" s="9" t="s">
        <v>213</v>
      </c>
      <c r="D240" s="9" t="s">
        <v>42</v>
      </c>
      <c r="E240" s="9" t="s">
        <v>697</v>
      </c>
      <c r="F240" s="9" t="s">
        <v>698</v>
      </c>
      <c r="G240" s="9" t="s">
        <v>699</v>
      </c>
      <c r="H240" s="9" t="s">
        <v>23</v>
      </c>
      <c r="I240" s="9" t="s">
        <v>24</v>
      </c>
      <c r="J240" s="9">
        <v>0</v>
      </c>
      <c r="K240" s="9" t="s">
        <v>25</v>
      </c>
      <c r="L240" s="10">
        <v>45750</v>
      </c>
      <c r="M240" s="10">
        <v>45757</v>
      </c>
      <c r="N240" s="10">
        <v>45755</v>
      </c>
      <c r="O240" s="11">
        <f>HYPERLINK("http://apps8.contraloria.gob.pe/SPIC/srvDownload/ViewPDF?CRES_CODIGO=2025CSI534700020&amp;TIPOARCHIVO=RE","http://apps8.contraloria.gob.pe/SPIC/srvDownload/ViewPDF?CRES_CODIGO=2025CSI534700020&amp;TIPOARCHIVO=RE")</f>
      </c>
      <c r="P240" s="11">
        <f>HYPERLINK("http://apps8.contraloria.gob.pe/SPIC/srvDownload/ViewPDF?CRES_CODIGO=2025CSI534700020&amp;TIPOARCHIVO=ADJUNTO","http://apps8.contraloria.gob.pe/SPIC/srvDownload/ViewPDF?CRES_CODIGO=2025CSI534700020&amp;TIPOARCHIVO=ADJUNTO")</f>
      </c>
    </row>
    <row r="241" ht="20" customHeight="1" s="7" customFormat="1">
      <c r="B241" s="8">
        <v>235</v>
      </c>
      <c r="C241" s="9" t="s">
        <v>128</v>
      </c>
      <c r="D241" s="9" t="s">
        <v>19</v>
      </c>
      <c r="E241" s="9" t="s">
        <v>700</v>
      </c>
      <c r="F241" s="9" t="s">
        <v>701</v>
      </c>
      <c r="G241" s="9" t="s">
        <v>702</v>
      </c>
      <c r="H241" s="9" t="s">
        <v>41</v>
      </c>
      <c r="I241" s="9" t="s">
        <v>24</v>
      </c>
      <c r="J241" s="9">
        <v>0</v>
      </c>
      <c r="K241" s="9" t="s">
        <v>25</v>
      </c>
      <c r="L241" s="10">
        <v>45754</v>
      </c>
      <c r="M241" s="10">
        <v>45761</v>
      </c>
      <c r="N241" s="10">
        <v>45755</v>
      </c>
      <c r="O241" s="11">
        <f>HYPERLINK("http://apps8.contraloria.gob.pe/SPIC/srvDownload/ViewPDF?CRES_CODIGO=2025CSI045300012&amp;TIPOARCHIVO=RE","http://apps8.contraloria.gob.pe/SPIC/srvDownload/ViewPDF?CRES_CODIGO=2025CSI045300012&amp;TIPOARCHIVO=RE")</f>
      </c>
      <c r="P241" s="11">
        <f>HYPERLINK("http://apps8.contraloria.gob.pe/SPIC/srvDownload/ViewPDF?CRES_CODIGO=2025CSI045300012&amp;TIPOARCHIVO=ADJUNTO","http://apps8.contraloria.gob.pe/SPIC/srvDownload/ViewPDF?CRES_CODIGO=2025CSI045300012&amp;TIPOARCHIVO=ADJUNTO")</f>
      </c>
    </row>
    <row r="242" ht="20" customHeight="1" s="7" customFormat="1">
      <c r="B242" s="8">
        <v>236</v>
      </c>
      <c r="C242" s="9" t="s">
        <v>217</v>
      </c>
      <c r="D242" s="9" t="s">
        <v>19</v>
      </c>
      <c r="E242" s="9" t="s">
        <v>703</v>
      </c>
      <c r="F242" s="9" t="s">
        <v>436</v>
      </c>
      <c r="G242" s="9" t="s">
        <v>704</v>
      </c>
      <c r="H242" s="9" t="s">
        <v>41</v>
      </c>
      <c r="I242" s="9" t="s">
        <v>24</v>
      </c>
      <c r="J242" s="9">
        <v>0</v>
      </c>
      <c r="K242" s="9" t="s">
        <v>25</v>
      </c>
      <c r="L242" s="10">
        <v>45750</v>
      </c>
      <c r="M242" s="10">
        <v>45757</v>
      </c>
      <c r="N242" s="10">
        <v>45755</v>
      </c>
      <c r="O242" s="11">
        <f>HYPERLINK("http://apps8.contraloria.gob.pe/SPIC/srvDownload/ViewPDF?CRES_CODIGO=2025CSI535200029&amp;TIPOARCHIVO=RE","http://apps8.contraloria.gob.pe/SPIC/srvDownload/ViewPDF?CRES_CODIGO=2025CSI535200029&amp;TIPOARCHIVO=RE")</f>
      </c>
      <c r="P242" s="11">
        <f>HYPERLINK("http://apps8.contraloria.gob.pe/SPIC/srvDownload/ViewPDF?CRES_CODIGO=2025CSI535200029&amp;TIPOARCHIVO=ADJUNTO","http://apps8.contraloria.gob.pe/SPIC/srvDownload/ViewPDF?CRES_CODIGO=2025CSI535200029&amp;TIPOARCHIVO=ADJUNTO")</f>
      </c>
    </row>
    <row r="243" ht="20" customHeight="1" s="7" customFormat="1">
      <c r="B243" s="8">
        <v>237</v>
      </c>
      <c r="C243" s="9" t="s">
        <v>121</v>
      </c>
      <c r="D243" s="9" t="s">
        <v>61</v>
      </c>
      <c r="E243" s="9" t="s">
        <v>705</v>
      </c>
      <c r="F243" s="9" t="s">
        <v>706</v>
      </c>
      <c r="G243" s="9" t="s">
        <v>707</v>
      </c>
      <c r="H243" s="9" t="s">
        <v>23</v>
      </c>
      <c r="I243" s="9" t="s">
        <v>24</v>
      </c>
      <c r="J243" s="9">
        <v>0</v>
      </c>
      <c r="K243" s="9" t="s">
        <v>25</v>
      </c>
      <c r="L243" s="10">
        <v>45735</v>
      </c>
      <c r="M243" s="10">
        <v>45761</v>
      </c>
      <c r="N243" s="10">
        <v>45755</v>
      </c>
      <c r="O243" s="11">
        <f>HYPERLINK("http://apps8.contraloria.gob.pe/SPIC/srvDownload/ViewPDF?CRES_CODIGO=2025CSI458100003&amp;TIPOARCHIVO=RE","http://apps8.contraloria.gob.pe/SPIC/srvDownload/ViewPDF?CRES_CODIGO=2025CSI458100003&amp;TIPOARCHIVO=RE")</f>
      </c>
      <c r="P243" s="11">
        <f>HYPERLINK("http://apps8.contraloria.gob.pe/SPIC/srvDownload/ViewPDF?CRES_CODIGO=2025CSI458100003&amp;TIPOARCHIVO=ADJUNTO","http://apps8.contraloria.gob.pe/SPIC/srvDownload/ViewPDF?CRES_CODIGO=2025CSI458100003&amp;TIPOARCHIVO=ADJUNTO")</f>
      </c>
    </row>
    <row r="244" ht="20" customHeight="1" s="7" customFormat="1">
      <c r="B244" s="8">
        <v>238</v>
      </c>
      <c r="C244" s="9" t="s">
        <v>31</v>
      </c>
      <c r="D244" s="9" t="s">
        <v>19</v>
      </c>
      <c r="E244" s="9" t="s">
        <v>708</v>
      </c>
      <c r="F244" s="9" t="s">
        <v>77</v>
      </c>
      <c r="G244" s="9" t="s">
        <v>709</v>
      </c>
      <c r="H244" s="9" t="s">
        <v>41</v>
      </c>
      <c r="I244" s="9" t="s">
        <v>24</v>
      </c>
      <c r="J244" s="9">
        <v>0</v>
      </c>
      <c r="K244" s="9" t="s">
        <v>25</v>
      </c>
      <c r="L244" s="10">
        <v>45740</v>
      </c>
      <c r="M244" s="10">
        <v>45751</v>
      </c>
      <c r="N244" s="10">
        <v>45755</v>
      </c>
      <c r="O244" s="11">
        <f>HYPERLINK("http://apps8.contraloria.gob.pe/SPIC/srvDownload/ViewPDF?CRES_CODIGO=2025CSIL33400036&amp;TIPOARCHIVO=RE","http://apps8.contraloria.gob.pe/SPIC/srvDownload/ViewPDF?CRES_CODIGO=2025CSIL33400036&amp;TIPOARCHIVO=RE")</f>
      </c>
      <c r="P244" s="11">
        <f>HYPERLINK("http://apps8.contraloria.gob.pe/SPIC/srvDownload/ViewPDF?CRES_CODIGO=2025CSIL33400036&amp;TIPOARCHIVO=ADJUNTO","http://apps8.contraloria.gob.pe/SPIC/srvDownload/ViewPDF?CRES_CODIGO=2025CSIL33400036&amp;TIPOARCHIVO=ADJUNTO")</f>
      </c>
    </row>
    <row r="245" ht="20" customHeight="1" s="7" customFormat="1">
      <c r="B245" s="8">
        <v>239</v>
      </c>
      <c r="C245" s="9" t="s">
        <v>31</v>
      </c>
      <c r="D245" s="9" t="s">
        <v>19</v>
      </c>
      <c r="E245" s="9" t="s">
        <v>710</v>
      </c>
      <c r="F245" s="9" t="s">
        <v>657</v>
      </c>
      <c r="G245" s="9" t="s">
        <v>711</v>
      </c>
      <c r="H245" s="9" t="s">
        <v>41</v>
      </c>
      <c r="I245" s="9" t="s">
        <v>24</v>
      </c>
      <c r="J245" s="9">
        <v>0</v>
      </c>
      <c r="K245" s="9" t="s">
        <v>25</v>
      </c>
      <c r="L245" s="10">
        <v>45715</v>
      </c>
      <c r="M245" s="10">
        <v>45722</v>
      </c>
      <c r="N245" s="10">
        <v>45755</v>
      </c>
      <c r="O245" s="11">
        <f>HYPERLINK("http://apps8.contraloria.gob.pe/SPIC/srvDownload/ViewPDF?CRES_CODIGO=2025CSI600300015&amp;TIPOARCHIVO=RE","http://apps8.contraloria.gob.pe/SPIC/srvDownload/ViewPDF?CRES_CODIGO=2025CSI600300015&amp;TIPOARCHIVO=RE")</f>
      </c>
      <c r="P245" s="11">
        <f>HYPERLINK("http://apps8.contraloria.gob.pe/SPIC/srvDownload/ViewPDF?CRES_CODIGO=2025CSI600300015&amp;TIPOARCHIVO=ADJUNTO","http://apps8.contraloria.gob.pe/SPIC/srvDownload/ViewPDF?CRES_CODIGO=2025CSI600300015&amp;TIPOARCHIVO=ADJUNTO")</f>
      </c>
    </row>
    <row r="246" ht="20" customHeight="1" s="7" customFormat="1">
      <c r="B246" s="8">
        <v>240</v>
      </c>
      <c r="C246" s="9" t="s">
        <v>143</v>
      </c>
      <c r="D246" s="9" t="s">
        <v>19</v>
      </c>
      <c r="E246" s="9" t="s">
        <v>712</v>
      </c>
      <c r="F246" s="9" t="s">
        <v>713</v>
      </c>
      <c r="G246" s="9" t="s">
        <v>714</v>
      </c>
      <c r="H246" s="9" t="s">
        <v>23</v>
      </c>
      <c r="I246" s="9" t="s">
        <v>24</v>
      </c>
      <c r="J246" s="9">
        <v>0</v>
      </c>
      <c r="K246" s="9" t="s">
        <v>25</v>
      </c>
      <c r="L246" s="10">
        <v>45749</v>
      </c>
      <c r="M246" s="10">
        <v>45740</v>
      </c>
      <c r="N246" s="10">
        <v>45755</v>
      </c>
      <c r="O246" s="11">
        <f>HYPERLINK("http://apps8.contraloria.gob.pe/SPIC/srvDownload/ViewPDF?CRES_CODIGO=2025CSI534600008&amp;TIPOARCHIVO=RE","http://apps8.contraloria.gob.pe/SPIC/srvDownload/ViewPDF?CRES_CODIGO=2025CSI534600008&amp;TIPOARCHIVO=RE")</f>
      </c>
      <c r="P246" s="11">
        <f>HYPERLINK("http://apps8.contraloria.gob.pe/SPIC/srvDownload/ViewPDF?CRES_CODIGO=2025CSI534600008&amp;TIPOARCHIVO=ADJUNTO","http://apps8.contraloria.gob.pe/SPIC/srvDownload/ViewPDF?CRES_CODIGO=2025CSI534600008&amp;TIPOARCHIVO=ADJUNTO")</f>
      </c>
    </row>
    <row r="247" ht="20" customHeight="1" s="7" customFormat="1">
      <c r="B247" s="8">
        <v>241</v>
      </c>
      <c r="C247" s="9" t="s">
        <v>31</v>
      </c>
      <c r="D247" s="9" t="s">
        <v>19</v>
      </c>
      <c r="E247" s="9" t="s">
        <v>715</v>
      </c>
      <c r="F247" s="9" t="s">
        <v>716</v>
      </c>
      <c r="G247" s="9" t="s">
        <v>717</v>
      </c>
      <c r="H247" s="9" t="s">
        <v>23</v>
      </c>
      <c r="I247" s="9" t="s">
        <v>24</v>
      </c>
      <c r="J247" s="9">
        <v>0</v>
      </c>
      <c r="K247" s="9" t="s">
        <v>25</v>
      </c>
      <c r="L247" s="10">
        <v>45743</v>
      </c>
      <c r="M247" s="10">
        <v>45750</v>
      </c>
      <c r="N247" s="10">
        <v>45755</v>
      </c>
      <c r="O247" s="11">
        <f>HYPERLINK("http://apps8.contraloria.gob.pe/SPIC/srvDownload/ViewPDF?CRES_CODIGO=2025CSIC92000024&amp;TIPOARCHIVO=RE","http://apps8.contraloria.gob.pe/SPIC/srvDownload/ViewPDF?CRES_CODIGO=2025CSIC92000024&amp;TIPOARCHIVO=RE")</f>
      </c>
      <c r="P247" s="11">
        <f>HYPERLINK("http://apps8.contraloria.gob.pe/SPIC/srvDownload/ViewPDF?CRES_CODIGO=2025CSIC92000024&amp;TIPOARCHIVO=ADJUNTO","http://apps8.contraloria.gob.pe/SPIC/srvDownload/ViewPDF?CRES_CODIGO=2025CSIC92000024&amp;TIPOARCHIVO=ADJUNTO")</f>
      </c>
    </row>
    <row r="248" ht="20" customHeight="1" s="7" customFormat="1">
      <c r="B248" s="8">
        <v>242</v>
      </c>
      <c r="C248" s="9" t="s">
        <v>263</v>
      </c>
      <c r="D248" s="9" t="s">
        <v>27</v>
      </c>
      <c r="E248" s="9" t="s">
        <v>718</v>
      </c>
      <c r="F248" s="9" t="s">
        <v>668</v>
      </c>
      <c r="G248" s="9" t="s">
        <v>719</v>
      </c>
      <c r="H248" s="9" t="s">
        <v>23</v>
      </c>
      <c r="I248" s="9" t="s">
        <v>24</v>
      </c>
      <c r="J248" s="9">
        <v>0</v>
      </c>
      <c r="K248" s="9" t="s">
        <v>25</v>
      </c>
      <c r="L248" s="10">
        <v>45747</v>
      </c>
      <c r="M248" s="10">
        <v>45747</v>
      </c>
      <c r="N248" s="10">
        <v>45755</v>
      </c>
      <c r="O248" s="11">
        <f>HYPERLINK("http://apps8.contraloria.gob.pe/SPIC/srvDownload/ViewPDF?CRES_CODIGO=2025CPO534000028&amp;TIPOARCHIVO=RE","http://apps8.contraloria.gob.pe/SPIC/srvDownload/ViewPDF?CRES_CODIGO=2025CPO534000028&amp;TIPOARCHIVO=RE")</f>
      </c>
      <c r="P248" s="11">
        <f>HYPERLINK("http://apps8.contraloria.gob.pe/SPIC/srvDownload/ViewPDF?CRES_CODIGO=2025CPO534000028&amp;TIPOARCHIVO=ADJUNTO","http://apps8.contraloria.gob.pe/SPIC/srvDownload/ViewPDF?CRES_CODIGO=2025CPO534000028&amp;TIPOARCHIVO=ADJUNTO")</f>
      </c>
    </row>
    <row r="249" ht="20" customHeight="1" s="7" customFormat="1">
      <c r="B249" s="8">
        <v>243</v>
      </c>
      <c r="C249" s="9" t="s">
        <v>598</v>
      </c>
      <c r="D249" s="9" t="s">
        <v>27</v>
      </c>
      <c r="E249" s="9" t="s">
        <v>720</v>
      </c>
      <c r="F249" s="9" t="s">
        <v>721</v>
      </c>
      <c r="G249" s="9" t="s">
        <v>722</v>
      </c>
      <c r="H249" s="9" t="s">
        <v>23</v>
      </c>
      <c r="I249" s="9" t="s">
        <v>24</v>
      </c>
      <c r="J249" s="9">
        <v>0</v>
      </c>
      <c r="K249" s="9" t="s">
        <v>25</v>
      </c>
      <c r="L249" s="10">
        <v>45747</v>
      </c>
      <c r="M249" s="10">
        <v>45748</v>
      </c>
      <c r="N249" s="10">
        <v>45755</v>
      </c>
      <c r="O249" s="11">
        <f>HYPERLINK("http://apps8.contraloria.gob.pe/SPIC/srvDownload/ViewPDF?CRES_CODIGO=2025CPO070200007&amp;TIPOARCHIVO=RE","http://apps8.contraloria.gob.pe/SPIC/srvDownload/ViewPDF?CRES_CODIGO=2025CPO070200007&amp;TIPOARCHIVO=RE")</f>
      </c>
      <c r="P249" s="11">
        <f>HYPERLINK("http://apps8.contraloria.gob.pe/SPIC/srvDownload/ViewPDF?CRES_CODIGO=2025CPO070200007&amp;TIPOARCHIVO=ADJUNTO","http://apps8.contraloria.gob.pe/SPIC/srvDownload/ViewPDF?CRES_CODIGO=2025CPO070200007&amp;TIPOARCHIVO=ADJUNTO")</f>
      </c>
    </row>
    <row r="250" ht="20" customHeight="1" s="7" customFormat="1">
      <c r="B250" s="8">
        <v>244</v>
      </c>
      <c r="C250" s="9" t="s">
        <v>65</v>
      </c>
      <c r="D250" s="9" t="s">
        <v>27</v>
      </c>
      <c r="E250" s="9" t="s">
        <v>723</v>
      </c>
      <c r="F250" s="9" t="s">
        <v>67</v>
      </c>
      <c r="G250" s="9" t="s">
        <v>724</v>
      </c>
      <c r="H250" s="9" t="s">
        <v>23</v>
      </c>
      <c r="I250" s="9" t="s">
        <v>24</v>
      </c>
      <c r="J250" s="9">
        <v>0</v>
      </c>
      <c r="K250" s="9" t="s">
        <v>25</v>
      </c>
      <c r="L250" s="10">
        <v>45744</v>
      </c>
      <c r="M250" s="10">
        <v>45744</v>
      </c>
      <c r="N250" s="10">
        <v>45755</v>
      </c>
      <c r="O250" s="11">
        <f>HYPERLINK("http://apps8.contraloria.gob.pe/SPIC/srvDownload/ViewPDF?CRES_CODIGO=2025CPO535300012&amp;TIPOARCHIVO=RE","http://apps8.contraloria.gob.pe/SPIC/srvDownload/ViewPDF?CRES_CODIGO=2025CPO535300012&amp;TIPOARCHIVO=RE")</f>
      </c>
      <c r="P250" s="11">
        <f>HYPERLINK("http://apps8.contraloria.gob.pe/SPIC/srvDownload/ViewPDF?CRES_CODIGO=2025CPO535300012&amp;TIPOARCHIVO=ADJUNTO","http://apps8.contraloria.gob.pe/SPIC/srvDownload/ViewPDF?CRES_CODIGO=2025CPO535300012&amp;TIPOARCHIVO=ADJUNTO")</f>
      </c>
    </row>
    <row r="251" ht="20" customHeight="1" s="7" customFormat="1">
      <c r="B251" s="8">
        <v>245</v>
      </c>
      <c r="C251" s="9" t="s">
        <v>259</v>
      </c>
      <c r="D251" s="9" t="s">
        <v>19</v>
      </c>
      <c r="E251" s="9" t="s">
        <v>725</v>
      </c>
      <c r="F251" s="9" t="s">
        <v>318</v>
      </c>
      <c r="G251" s="9" t="s">
        <v>726</v>
      </c>
      <c r="H251" s="9" t="s">
        <v>23</v>
      </c>
      <c r="I251" s="9" t="s">
        <v>24</v>
      </c>
      <c r="J251" s="9">
        <v>0</v>
      </c>
      <c r="K251" s="9" t="s">
        <v>25</v>
      </c>
      <c r="L251" s="10">
        <v>45751</v>
      </c>
      <c r="M251" s="10">
        <v>45758</v>
      </c>
      <c r="N251" s="10">
        <v>45755</v>
      </c>
      <c r="O251" s="11">
        <f>HYPERLINK("http://apps8.contraloria.gob.pe/SPIC/srvDownload/ViewPDF?CRES_CODIGO=2025CSI534500007&amp;TIPOARCHIVO=RE","http://apps8.contraloria.gob.pe/SPIC/srvDownload/ViewPDF?CRES_CODIGO=2025CSI534500007&amp;TIPOARCHIVO=RE")</f>
      </c>
      <c r="P251" s="11">
        <f>HYPERLINK("http://apps8.contraloria.gob.pe/SPIC/srvDownload/ViewPDF?CRES_CODIGO=2025CSI534500007&amp;TIPOARCHIVO=ADJUNTO","http://apps8.contraloria.gob.pe/SPIC/srvDownload/ViewPDF?CRES_CODIGO=2025CSI534500007&amp;TIPOARCHIVO=ADJUNTO")</f>
      </c>
    </row>
    <row r="252" ht="20" customHeight="1" s="7" customFormat="1">
      <c r="B252" s="8">
        <v>246</v>
      </c>
      <c r="C252" s="9" t="s">
        <v>65</v>
      </c>
      <c r="D252" s="9" t="s">
        <v>42</v>
      </c>
      <c r="E252" s="9" t="s">
        <v>727</v>
      </c>
      <c r="F252" s="9" t="s">
        <v>728</v>
      </c>
      <c r="G252" s="9" t="s">
        <v>729</v>
      </c>
      <c r="H252" s="9" t="s">
        <v>23</v>
      </c>
      <c r="I252" s="9" t="s">
        <v>24</v>
      </c>
      <c r="J252" s="9">
        <v>0</v>
      </c>
      <c r="K252" s="9" t="s">
        <v>25</v>
      </c>
      <c r="L252" s="10">
        <v>45751</v>
      </c>
      <c r="M252" s="10">
        <v>45741</v>
      </c>
      <c r="N252" s="10">
        <v>45755</v>
      </c>
      <c r="O252" s="11">
        <f>HYPERLINK("http://apps8.contraloria.gob.pe/SPIC/srvDownload/ViewPDF?CRES_CODIGO=2025CSI082700009&amp;TIPOARCHIVO=RE","http://apps8.contraloria.gob.pe/SPIC/srvDownload/ViewPDF?CRES_CODIGO=2025CSI082700009&amp;TIPOARCHIVO=RE")</f>
      </c>
      <c r="P252" s="11">
        <f>HYPERLINK("http://apps8.contraloria.gob.pe/SPIC/srvDownload/ViewPDF?CRES_CODIGO=2025CSI082700009&amp;TIPOARCHIVO=ADJUNTO","http://apps8.contraloria.gob.pe/SPIC/srvDownload/ViewPDF?CRES_CODIGO=2025CSI082700009&amp;TIPOARCHIVO=ADJUNTO")</f>
      </c>
    </row>
    <row r="253" ht="20" customHeight="1" s="7" customFormat="1">
      <c r="B253" s="8">
        <v>247</v>
      </c>
      <c r="C253" s="9" t="s">
        <v>31</v>
      </c>
      <c r="D253" s="9" t="s">
        <v>27</v>
      </c>
      <c r="E253" s="9" t="s">
        <v>730</v>
      </c>
      <c r="F253" s="9" t="s">
        <v>731</v>
      </c>
      <c r="G253" s="9" t="s">
        <v>732</v>
      </c>
      <c r="H253" s="9" t="s">
        <v>23</v>
      </c>
      <c r="I253" s="9" t="s">
        <v>24</v>
      </c>
      <c r="J253" s="9">
        <v>0</v>
      </c>
      <c r="K253" s="9" t="s">
        <v>25</v>
      </c>
      <c r="L253" s="10">
        <v>45742</v>
      </c>
      <c r="M253" s="10">
        <v>45742</v>
      </c>
      <c r="N253" s="10">
        <v>45755</v>
      </c>
      <c r="O253" s="11">
        <f>HYPERLINK("http://apps8.contraloria.gob.pe/SPIC/srvDownload/ViewPDF?CRES_CODIGO=2025CPO626400003&amp;TIPOARCHIVO=RE","http://apps8.contraloria.gob.pe/SPIC/srvDownload/ViewPDF?CRES_CODIGO=2025CPO626400003&amp;TIPOARCHIVO=RE")</f>
      </c>
      <c r="P253" s="11">
        <f>HYPERLINK("http://apps8.contraloria.gob.pe/SPIC/srvDownload/ViewPDF?CRES_CODIGO=2025CPO626400003&amp;TIPOARCHIVO=ADJUNTO","http://apps8.contraloria.gob.pe/SPIC/srvDownload/ViewPDF?CRES_CODIGO=2025CPO626400003&amp;TIPOARCHIVO=ADJUNTO")</f>
      </c>
    </row>
    <row r="254" ht="20" customHeight="1" s="7" customFormat="1">
      <c r="B254" s="8">
        <v>248</v>
      </c>
      <c r="C254" s="9" t="s">
        <v>31</v>
      </c>
      <c r="D254" s="9" t="s">
        <v>42</v>
      </c>
      <c r="E254" s="9" t="s">
        <v>733</v>
      </c>
      <c r="F254" s="9" t="s">
        <v>356</v>
      </c>
      <c r="G254" s="9" t="s">
        <v>734</v>
      </c>
      <c r="H254" s="9" t="s">
        <v>23</v>
      </c>
      <c r="I254" s="9" t="s">
        <v>24</v>
      </c>
      <c r="J254" s="9">
        <v>0</v>
      </c>
      <c r="K254" s="9" t="s">
        <v>25</v>
      </c>
      <c r="L254" s="10">
        <v>45747</v>
      </c>
      <c r="M254" s="10">
        <v>45754</v>
      </c>
      <c r="N254" s="10">
        <v>45755</v>
      </c>
      <c r="O254" s="11">
        <f>HYPERLINK("http://apps8.contraloria.gob.pe/SPIC/srvDownload/ViewPDF?CRES_CODIGO=2025CSI066100020&amp;TIPOARCHIVO=RE","http://apps8.contraloria.gob.pe/SPIC/srvDownload/ViewPDF?CRES_CODIGO=2025CSI066100020&amp;TIPOARCHIVO=RE")</f>
      </c>
      <c r="P254" s="11">
        <f>HYPERLINK("http://apps8.contraloria.gob.pe/SPIC/srvDownload/ViewPDF?CRES_CODIGO=2025CSI066100020&amp;TIPOARCHIVO=ADJUNTO","http://apps8.contraloria.gob.pe/SPIC/srvDownload/ViewPDF?CRES_CODIGO=2025CSI066100020&amp;TIPOARCHIVO=ADJUNTO")</f>
      </c>
    </row>
    <row r="255" ht="20" customHeight="1" s="7" customFormat="1">
      <c r="B255" s="8">
        <v>249</v>
      </c>
      <c r="C255" s="9" t="s">
        <v>181</v>
      </c>
      <c r="D255" s="9" t="s">
        <v>27</v>
      </c>
      <c r="E255" s="9" t="s">
        <v>735</v>
      </c>
      <c r="F255" s="9" t="s">
        <v>736</v>
      </c>
      <c r="G255" s="9" t="s">
        <v>737</v>
      </c>
      <c r="H255" s="9" t="s">
        <v>23</v>
      </c>
      <c r="I255" s="9" t="s">
        <v>24</v>
      </c>
      <c r="J255" s="9">
        <v>0</v>
      </c>
      <c r="K255" s="9" t="s">
        <v>25</v>
      </c>
      <c r="L255" s="10">
        <v>45715</v>
      </c>
      <c r="M255" s="10">
        <v>45719</v>
      </c>
      <c r="N255" s="10">
        <v>45755</v>
      </c>
      <c r="O255" s="11">
        <f>HYPERLINK("http://apps8.contraloria.gob.pe/SPIC/srvDownload/ViewPDF?CRES_CODIGO=2025CPO533100019&amp;TIPOARCHIVO=RE","http://apps8.contraloria.gob.pe/SPIC/srvDownload/ViewPDF?CRES_CODIGO=2025CPO533100019&amp;TIPOARCHIVO=RE")</f>
      </c>
      <c r="P255" s="11">
        <f>HYPERLINK("http://apps8.contraloria.gob.pe/SPIC/srvDownload/ViewPDF?CRES_CODIGO=2025CPO533100019&amp;TIPOARCHIVO=ADJUNTO","http://apps8.contraloria.gob.pe/SPIC/srvDownload/ViewPDF?CRES_CODIGO=2025CPO533100019&amp;TIPOARCHIVO=ADJUNTO")</f>
      </c>
    </row>
    <row r="256" ht="20" customHeight="1" s="7" customFormat="1">
      <c r="B256" s="8">
        <v>250</v>
      </c>
      <c r="C256" s="9" t="s">
        <v>31</v>
      </c>
      <c r="D256" s="9" t="s">
        <v>19</v>
      </c>
      <c r="E256" s="9" t="s">
        <v>738</v>
      </c>
      <c r="F256" s="9" t="s">
        <v>688</v>
      </c>
      <c r="G256" s="9" t="s">
        <v>739</v>
      </c>
      <c r="H256" s="9" t="s">
        <v>740</v>
      </c>
      <c r="I256" s="9" t="s">
        <v>24</v>
      </c>
      <c r="J256" s="9">
        <v>0</v>
      </c>
      <c r="K256" s="9" t="s">
        <v>25</v>
      </c>
      <c r="L256" s="10">
        <v>45750</v>
      </c>
      <c r="M256" s="10">
        <v>45757</v>
      </c>
      <c r="N256" s="10">
        <v>45755</v>
      </c>
      <c r="O256" s="11">
        <f>HYPERLINK("http://apps8.contraloria.gob.pe/SPIC/srvDownload/ViewPDF?CRES_CODIGO=2025CSI530300060&amp;TIPOARCHIVO=RE","http://apps8.contraloria.gob.pe/SPIC/srvDownload/ViewPDF?CRES_CODIGO=2025CSI530300060&amp;TIPOARCHIVO=RE")</f>
      </c>
      <c r="P256" s="11">
        <f>HYPERLINK("http://apps8.contraloria.gob.pe/SPIC/srvDownload/ViewPDF?CRES_CODIGO=2025CSI530300060&amp;TIPOARCHIVO=ADJUNTO","http://apps8.contraloria.gob.pe/SPIC/srvDownload/ViewPDF?CRES_CODIGO=2025CSI530300060&amp;TIPOARCHIVO=ADJUNTO")</f>
      </c>
    </row>
    <row r="257" ht="20" customHeight="1" s="7" customFormat="1">
      <c r="B257" s="8">
        <v>251</v>
      </c>
      <c r="C257" s="9" t="s">
        <v>213</v>
      </c>
      <c r="D257" s="9" t="s">
        <v>19</v>
      </c>
      <c r="E257" s="9" t="s">
        <v>741</v>
      </c>
      <c r="F257" s="9" t="s">
        <v>742</v>
      </c>
      <c r="G257" s="9" t="s">
        <v>743</v>
      </c>
      <c r="H257" s="9" t="s">
        <v>23</v>
      </c>
      <c r="I257" s="9" t="s">
        <v>24</v>
      </c>
      <c r="J257" s="9">
        <v>0</v>
      </c>
      <c r="K257" s="9" t="s">
        <v>25</v>
      </c>
      <c r="L257" s="10">
        <v>45751</v>
      </c>
      <c r="M257" s="10">
        <v>45758</v>
      </c>
      <c r="N257" s="10">
        <v>45755</v>
      </c>
      <c r="O257" s="11">
        <f>HYPERLINK("http://apps8.contraloria.gob.pe/SPIC/srvDownload/ViewPDF?CRES_CODIGO=2025CSI044600007&amp;TIPOARCHIVO=RE","http://apps8.contraloria.gob.pe/SPIC/srvDownload/ViewPDF?CRES_CODIGO=2025CSI044600007&amp;TIPOARCHIVO=RE")</f>
      </c>
      <c r="P257" s="11">
        <f>HYPERLINK("http://apps8.contraloria.gob.pe/SPIC/srvDownload/ViewPDF?CRES_CODIGO=2025CSI044600007&amp;TIPOARCHIVO=ADJUNTO","http://apps8.contraloria.gob.pe/SPIC/srvDownload/ViewPDF?CRES_CODIGO=2025CSI044600007&amp;TIPOARCHIVO=ADJUNTO")</f>
      </c>
    </row>
    <row r="258" ht="20" customHeight="1" s="7" customFormat="1">
      <c r="B258" s="8">
        <v>252</v>
      </c>
      <c r="C258" s="9" t="s">
        <v>598</v>
      </c>
      <c r="D258" s="9" t="s">
        <v>27</v>
      </c>
      <c r="E258" s="9" t="s">
        <v>744</v>
      </c>
      <c r="F258" s="9" t="s">
        <v>745</v>
      </c>
      <c r="G258" s="9" t="s">
        <v>746</v>
      </c>
      <c r="H258" s="9" t="s">
        <v>23</v>
      </c>
      <c r="I258" s="9" t="s">
        <v>24</v>
      </c>
      <c r="J258" s="9">
        <v>0</v>
      </c>
      <c r="K258" s="9" t="s">
        <v>25</v>
      </c>
      <c r="L258" s="10">
        <v>45750</v>
      </c>
      <c r="M258" s="10">
        <v>45750</v>
      </c>
      <c r="N258" s="10">
        <v>45755</v>
      </c>
      <c r="O258" s="11">
        <f>HYPERLINK("http://apps8.contraloria.gob.pe/SPIC/srvDownload/ViewPDF?CRES_CODIGO=2025CPO040000014&amp;TIPOARCHIVO=RE","http://apps8.contraloria.gob.pe/SPIC/srvDownload/ViewPDF?CRES_CODIGO=2025CPO040000014&amp;TIPOARCHIVO=RE")</f>
      </c>
      <c r="P258" s="11">
        <f>HYPERLINK("http://apps8.contraloria.gob.pe/SPIC/srvDownload/ViewPDF?CRES_CODIGO=2025CPO040000014&amp;TIPOARCHIVO=ADJUNTO","http://apps8.contraloria.gob.pe/SPIC/srvDownload/ViewPDF?CRES_CODIGO=2025CPO040000014&amp;TIPOARCHIVO=ADJUNTO")</f>
      </c>
    </row>
    <row r="259" ht="20" customHeight="1" s="7" customFormat="1">
      <c r="B259" s="8">
        <v>253</v>
      </c>
      <c r="C259" s="9" t="s">
        <v>31</v>
      </c>
      <c r="D259" s="9" t="s">
        <v>53</v>
      </c>
      <c r="E259" s="9" t="s">
        <v>747</v>
      </c>
      <c r="F259" s="9" t="s">
        <v>748</v>
      </c>
      <c r="G259" s="9" t="s">
        <v>749</v>
      </c>
      <c r="H259" s="9" t="s">
        <v>23</v>
      </c>
      <c r="I259" s="9" t="s">
        <v>24</v>
      </c>
      <c r="J259" s="9">
        <v>0</v>
      </c>
      <c r="K259" s="9" t="s">
        <v>25</v>
      </c>
      <c r="L259" s="10">
        <v>45707</v>
      </c>
      <c r="M259" s="10">
        <v>45707</v>
      </c>
      <c r="N259" s="10">
        <v>45755</v>
      </c>
      <c r="O259" s="11">
        <f>HYPERLINK("http://apps8.contraloria.gob.pe/SPIC/srvDownload/ViewPDF?CRES_CODIGO=2025CPOL32000018&amp;TIPOARCHIVO=RE","http://apps8.contraloria.gob.pe/SPIC/srvDownload/ViewPDF?CRES_CODIGO=2025CPOL32000018&amp;TIPOARCHIVO=RE")</f>
      </c>
      <c r="P259" s="11">
        <f>HYPERLINK("http://apps8.contraloria.gob.pe/SPIC/srvDownload/ViewPDF?CRES_CODIGO=2025CPOL32000018&amp;TIPOARCHIVO=ADJUNTO","http://apps8.contraloria.gob.pe/SPIC/srvDownload/ViewPDF?CRES_CODIGO=2025CPOL32000018&amp;TIPOARCHIVO=ADJUNTO")</f>
      </c>
    </row>
    <row r="260" ht="20" customHeight="1" s="7" customFormat="1">
      <c r="B260" s="8">
        <v>254</v>
      </c>
      <c r="C260" s="9" t="s">
        <v>31</v>
      </c>
      <c r="D260" s="9" t="s">
        <v>61</v>
      </c>
      <c r="E260" s="9" t="s">
        <v>750</v>
      </c>
      <c r="F260" s="9" t="s">
        <v>688</v>
      </c>
      <c r="G260" s="9" t="s">
        <v>689</v>
      </c>
      <c r="H260" s="9" t="s">
        <v>23</v>
      </c>
      <c r="I260" s="9" t="s">
        <v>24</v>
      </c>
      <c r="J260" s="9">
        <v>0</v>
      </c>
      <c r="K260" s="9" t="s">
        <v>25</v>
      </c>
      <c r="L260" s="10">
        <v>45750</v>
      </c>
      <c r="M260" s="10">
        <v>45758</v>
      </c>
      <c r="N260" s="10">
        <v>45755</v>
      </c>
      <c r="O260" s="11">
        <f>HYPERLINK("http://apps8.contraloria.gob.pe/SPIC/srvDownload/ViewPDF?CRES_CODIGO=2025CSI530300061&amp;TIPOARCHIVO=RE","http://apps8.contraloria.gob.pe/SPIC/srvDownload/ViewPDF?CRES_CODIGO=2025CSI530300061&amp;TIPOARCHIVO=RE")</f>
      </c>
      <c r="P260" s="11">
        <f>HYPERLINK("http://apps8.contraloria.gob.pe/SPIC/srvDownload/ViewPDF?CRES_CODIGO=2025CSI530300061&amp;TIPOARCHIVO=ADJUNTO","http://apps8.contraloria.gob.pe/SPIC/srvDownload/ViewPDF?CRES_CODIGO=2025CSI530300061&amp;TIPOARCHIVO=ADJUNTO")</f>
      </c>
    </row>
    <row r="261" ht="20" customHeight="1" s="7" customFormat="1">
      <c r="B261" s="8">
        <v>255</v>
      </c>
      <c r="C261" s="9" t="s">
        <v>31</v>
      </c>
      <c r="D261" s="9" t="s">
        <v>53</v>
      </c>
      <c r="E261" s="9" t="s">
        <v>751</v>
      </c>
      <c r="F261" s="9" t="s">
        <v>635</v>
      </c>
      <c r="G261" s="9" t="s">
        <v>752</v>
      </c>
      <c r="H261" s="9" t="s">
        <v>23</v>
      </c>
      <c r="I261" s="9" t="s">
        <v>24</v>
      </c>
      <c r="J261" s="9">
        <v>0</v>
      </c>
      <c r="K261" s="9" t="s">
        <v>25</v>
      </c>
      <c r="L261" s="10">
        <v>45730</v>
      </c>
      <c r="M261" s="10">
        <v>45730</v>
      </c>
      <c r="N261" s="10">
        <v>45755</v>
      </c>
      <c r="O261" s="11">
        <f>HYPERLINK("http://apps8.contraloria.gob.pe/SPIC/srvDownload/ViewPDF?CRES_CODIGO=2025CPOL32000021&amp;TIPOARCHIVO=RE","http://apps8.contraloria.gob.pe/SPIC/srvDownload/ViewPDF?CRES_CODIGO=2025CPOL32000021&amp;TIPOARCHIVO=RE")</f>
      </c>
      <c r="P261" s="11">
        <f>HYPERLINK("http://apps8.contraloria.gob.pe/SPIC/srvDownload/ViewPDF?CRES_CODIGO=2025CPOL32000021&amp;TIPOARCHIVO=ADJUNTO","http://apps8.contraloria.gob.pe/SPIC/srvDownload/ViewPDF?CRES_CODIGO=2025CPOL32000021&amp;TIPOARCHIVO=ADJUNTO")</f>
      </c>
    </row>
    <row r="262" ht="20" customHeight="1" s="7" customFormat="1">
      <c r="B262" s="8">
        <v>256</v>
      </c>
      <c r="C262" s="9" t="s">
        <v>31</v>
      </c>
      <c r="D262" s="9" t="s">
        <v>19</v>
      </c>
      <c r="E262" s="9" t="s">
        <v>753</v>
      </c>
      <c r="F262" s="9" t="s">
        <v>754</v>
      </c>
      <c r="G262" s="9" t="s">
        <v>755</v>
      </c>
      <c r="H262" s="9" t="s">
        <v>332</v>
      </c>
      <c r="I262" s="9" t="s">
        <v>24</v>
      </c>
      <c r="J262" s="9">
        <v>0</v>
      </c>
      <c r="K262" s="9" t="s">
        <v>25</v>
      </c>
      <c r="L262" s="10">
        <v>45751</v>
      </c>
      <c r="M262" s="10">
        <v>45758</v>
      </c>
      <c r="N262" s="10">
        <v>45755</v>
      </c>
      <c r="O262" s="11">
        <f>HYPERLINK("http://apps8.contraloria.gob.pe/SPIC/srvDownload/ViewPDF?CRES_CODIGO=2025CSI597800028&amp;TIPOARCHIVO=RE","http://apps8.contraloria.gob.pe/SPIC/srvDownload/ViewPDF?CRES_CODIGO=2025CSI597800028&amp;TIPOARCHIVO=RE")</f>
      </c>
      <c r="P262" s="11">
        <f>HYPERLINK("http://apps8.contraloria.gob.pe/SPIC/srvDownload/ViewPDF?CRES_CODIGO=2025CSI597800028&amp;TIPOARCHIVO=ADJUNTO","http://apps8.contraloria.gob.pe/SPIC/srvDownload/ViewPDF?CRES_CODIGO=2025CSI597800028&amp;TIPOARCHIVO=ADJUNTO")</f>
      </c>
    </row>
    <row r="263" ht="20" customHeight="1" s="7" customFormat="1">
      <c r="B263" s="8">
        <v>257</v>
      </c>
      <c r="C263" s="9" t="s">
        <v>31</v>
      </c>
      <c r="D263" s="9" t="s">
        <v>19</v>
      </c>
      <c r="E263" s="9" t="s">
        <v>756</v>
      </c>
      <c r="F263" s="9" t="s">
        <v>305</v>
      </c>
      <c r="G263" s="9" t="s">
        <v>757</v>
      </c>
      <c r="H263" s="9" t="s">
        <v>41</v>
      </c>
      <c r="I263" s="9" t="s">
        <v>24</v>
      </c>
      <c r="J263" s="9">
        <v>0</v>
      </c>
      <c r="K263" s="9" t="s">
        <v>25</v>
      </c>
      <c r="L263" s="10">
        <v>45748</v>
      </c>
      <c r="M263" s="10">
        <v>45747</v>
      </c>
      <c r="N263" s="10">
        <v>45755</v>
      </c>
      <c r="O263" s="11">
        <f>HYPERLINK("http://apps8.contraloria.gob.pe/SPIC/srvDownload/ViewPDF?CRES_CODIGO=2025CSI640300012&amp;TIPOARCHIVO=RE","http://apps8.contraloria.gob.pe/SPIC/srvDownload/ViewPDF?CRES_CODIGO=2025CSI640300012&amp;TIPOARCHIVO=RE")</f>
      </c>
      <c r="P263" s="11">
        <f>HYPERLINK("http://apps8.contraloria.gob.pe/SPIC/srvDownload/ViewPDF?CRES_CODIGO=2025CSI640300012&amp;TIPOARCHIVO=ADJUNTO","http://apps8.contraloria.gob.pe/SPIC/srvDownload/ViewPDF?CRES_CODIGO=2025CSI640300012&amp;TIPOARCHIVO=ADJUNTO")</f>
      </c>
    </row>
    <row r="264" ht="20" customHeight="1" s="7" customFormat="1">
      <c r="B264" s="8">
        <v>258</v>
      </c>
      <c r="C264" s="9" t="s">
        <v>323</v>
      </c>
      <c r="D264" s="9" t="s">
        <v>42</v>
      </c>
      <c r="E264" s="9" t="s">
        <v>758</v>
      </c>
      <c r="F264" s="9" t="s">
        <v>759</v>
      </c>
      <c r="G264" s="9" t="s">
        <v>760</v>
      </c>
      <c r="H264" s="9" t="s">
        <v>23</v>
      </c>
      <c r="I264" s="9" t="s">
        <v>24</v>
      </c>
      <c r="J264" s="9">
        <v>0</v>
      </c>
      <c r="K264" s="9" t="s">
        <v>25</v>
      </c>
      <c r="L264" s="10">
        <v>45751</v>
      </c>
      <c r="M264" s="10">
        <v>45758</v>
      </c>
      <c r="N264" s="10">
        <v>45755</v>
      </c>
      <c r="O264" s="11">
        <f>HYPERLINK("http://apps8.contraloria.gob.pe/SPIC/srvDownload/ViewPDF?CRES_CODIGO=2025CSI036600008&amp;TIPOARCHIVO=RE","http://apps8.contraloria.gob.pe/SPIC/srvDownload/ViewPDF?CRES_CODIGO=2025CSI036600008&amp;TIPOARCHIVO=RE")</f>
      </c>
      <c r="P264" s="11">
        <f>HYPERLINK("http://apps8.contraloria.gob.pe/SPIC/srvDownload/ViewPDF?CRES_CODIGO=2025CSI036600008&amp;TIPOARCHIVO=ADJUNTO","http://apps8.contraloria.gob.pe/SPIC/srvDownload/ViewPDF?CRES_CODIGO=2025CSI036600008&amp;TIPOARCHIVO=ADJUNTO")</f>
      </c>
    </row>
    <row r="265" ht="20" customHeight="1" s="7" customFormat="1">
      <c r="B265" s="8">
        <v>259</v>
      </c>
      <c r="C265" s="9" t="s">
        <v>313</v>
      </c>
      <c r="D265" s="9" t="s">
        <v>19</v>
      </c>
      <c r="E265" s="9" t="s">
        <v>761</v>
      </c>
      <c r="F265" s="9" t="s">
        <v>762</v>
      </c>
      <c r="G265" s="9" t="s">
        <v>763</v>
      </c>
      <c r="H265" s="9" t="s">
        <v>212</v>
      </c>
      <c r="I265" s="9" t="s">
        <v>24</v>
      </c>
      <c r="J265" s="9">
        <v>0</v>
      </c>
      <c r="K265" s="9" t="s">
        <v>25</v>
      </c>
      <c r="L265" s="10">
        <v>45751</v>
      </c>
      <c r="M265" s="10">
        <v>45758</v>
      </c>
      <c r="N265" s="10">
        <v>45755</v>
      </c>
      <c r="O265" s="11">
        <f>HYPERLINK("http://apps8.contraloria.gob.pe/SPIC/srvDownload/ViewPDF?CRES_CODIGO=2025CSI042200006&amp;TIPOARCHIVO=RE","http://apps8.contraloria.gob.pe/SPIC/srvDownload/ViewPDF?CRES_CODIGO=2025CSI042200006&amp;TIPOARCHIVO=RE")</f>
      </c>
      <c r="P265" s="11">
        <f>HYPERLINK("http://apps8.contraloria.gob.pe/SPIC/srvDownload/ViewPDF?CRES_CODIGO=2025CSI042200006&amp;TIPOARCHIVO=ADJUNTO","http://apps8.contraloria.gob.pe/SPIC/srvDownload/ViewPDF?CRES_CODIGO=2025CSI042200006&amp;TIPOARCHIVO=ADJUNTO")</f>
      </c>
    </row>
    <row r="266" ht="20" customHeight="1" s="7" customFormat="1">
      <c r="B266" s="8">
        <v>260</v>
      </c>
      <c r="C266" s="9" t="s">
        <v>31</v>
      </c>
      <c r="D266" s="9" t="s">
        <v>53</v>
      </c>
      <c r="E266" s="9" t="s">
        <v>764</v>
      </c>
      <c r="F266" s="9" t="s">
        <v>590</v>
      </c>
      <c r="G266" s="9" t="s">
        <v>765</v>
      </c>
      <c r="H266" s="9" t="s">
        <v>23</v>
      </c>
      <c r="I266" s="9" t="s">
        <v>24</v>
      </c>
      <c r="J266" s="9">
        <v>0</v>
      </c>
      <c r="K266" s="9" t="s">
        <v>25</v>
      </c>
      <c r="L266" s="10">
        <v>45714</v>
      </c>
      <c r="M266" s="10">
        <v>45714</v>
      </c>
      <c r="N266" s="10">
        <v>45755</v>
      </c>
      <c r="O266" s="11">
        <f>HYPERLINK("http://apps8.contraloria.gob.pe/SPIC/srvDownload/ViewPDF?CRES_CODIGO=2025CPOL34000025&amp;TIPOARCHIVO=RE","http://apps8.contraloria.gob.pe/SPIC/srvDownload/ViewPDF?CRES_CODIGO=2025CPOL34000025&amp;TIPOARCHIVO=RE")</f>
      </c>
      <c r="P266" s="11">
        <f>HYPERLINK("http://apps8.contraloria.gob.pe/SPIC/srvDownload/ViewPDF?CRES_CODIGO=2025CPOL34000025&amp;TIPOARCHIVO=ADJUNTO","http://apps8.contraloria.gob.pe/SPIC/srvDownload/ViewPDF?CRES_CODIGO=2025CPOL34000025&amp;TIPOARCHIVO=ADJUNTO")</f>
      </c>
    </row>
    <row r="267" ht="20" customHeight="1" s="7" customFormat="1">
      <c r="B267" s="8">
        <v>261</v>
      </c>
      <c r="C267" s="9" t="s">
        <v>31</v>
      </c>
      <c r="D267" s="9" t="s">
        <v>53</v>
      </c>
      <c r="E267" s="9" t="s">
        <v>766</v>
      </c>
      <c r="F267" s="9" t="s">
        <v>629</v>
      </c>
      <c r="G267" s="9" t="s">
        <v>767</v>
      </c>
      <c r="H267" s="9" t="s">
        <v>23</v>
      </c>
      <c r="I267" s="9" t="s">
        <v>24</v>
      </c>
      <c r="J267" s="9">
        <v>0</v>
      </c>
      <c r="K267" s="9" t="s">
        <v>25</v>
      </c>
      <c r="L267" s="10">
        <v>45730</v>
      </c>
      <c r="M267" s="10">
        <v>45733</v>
      </c>
      <c r="N267" s="10">
        <v>45755</v>
      </c>
      <c r="O267" s="11">
        <f>HYPERLINK("http://apps8.contraloria.gob.pe/SPIC/srvDownload/ViewPDF?CRES_CODIGO=2025CPO000100009&amp;TIPOARCHIVO=RE","http://apps8.contraloria.gob.pe/SPIC/srvDownload/ViewPDF?CRES_CODIGO=2025CPO000100009&amp;TIPOARCHIVO=RE")</f>
      </c>
      <c r="P267" s="11">
        <f>HYPERLINK("http://apps8.contraloria.gob.pe/SPIC/srvDownload/ViewPDF?CRES_CODIGO=2025CPO000100009&amp;TIPOARCHIVO=ADJUNTO","http://apps8.contraloria.gob.pe/SPIC/srvDownload/ViewPDF?CRES_CODIGO=2025CPO000100009&amp;TIPOARCHIVO=ADJUNTO")</f>
      </c>
    </row>
    <row r="268" ht="20" customHeight="1" s="7" customFormat="1">
      <c r="B268" s="8">
        <v>262</v>
      </c>
      <c r="C268" s="9" t="s">
        <v>31</v>
      </c>
      <c r="D268" s="9" t="s">
        <v>19</v>
      </c>
      <c r="E268" s="9" t="s">
        <v>768</v>
      </c>
      <c r="F268" s="9" t="s">
        <v>629</v>
      </c>
      <c r="G268" s="9" t="s">
        <v>769</v>
      </c>
      <c r="H268" s="9" t="s">
        <v>41</v>
      </c>
      <c r="I268" s="9" t="s">
        <v>24</v>
      </c>
      <c r="J268" s="9">
        <v>0</v>
      </c>
      <c r="K268" s="9" t="s">
        <v>25</v>
      </c>
      <c r="L268" s="10">
        <v>45751</v>
      </c>
      <c r="M268" s="10">
        <v>45758</v>
      </c>
      <c r="N268" s="10">
        <v>45755</v>
      </c>
      <c r="O268" s="11">
        <f>HYPERLINK("http://apps8.contraloria.gob.pe/SPIC/srvDownload/ViewPDF?CRES_CODIGO=2025CSI000100012&amp;TIPOARCHIVO=RE","http://apps8.contraloria.gob.pe/SPIC/srvDownload/ViewPDF?CRES_CODIGO=2025CSI000100012&amp;TIPOARCHIVO=RE")</f>
      </c>
      <c r="P268" s="11">
        <f>HYPERLINK("http://apps8.contraloria.gob.pe/SPIC/srvDownload/ViewPDF?CRES_CODIGO=2025CSI000100012&amp;TIPOARCHIVO=ADJUNTO","http://apps8.contraloria.gob.pe/SPIC/srvDownload/ViewPDF?CRES_CODIGO=2025CSI000100012&amp;TIPOARCHIVO=ADJUNTO")</f>
      </c>
    </row>
    <row r="269" ht="20" customHeight="1" s="7" customFormat="1">
      <c r="B269" s="8">
        <v>263</v>
      </c>
      <c r="C269" s="9" t="s">
        <v>26</v>
      </c>
      <c r="D269" s="9" t="s">
        <v>19</v>
      </c>
      <c r="E269" s="9" t="s">
        <v>770</v>
      </c>
      <c r="F269" s="9" t="s">
        <v>771</v>
      </c>
      <c r="G269" s="9" t="s">
        <v>772</v>
      </c>
      <c r="H269" s="9" t="s">
        <v>41</v>
      </c>
      <c r="I269" s="9" t="s">
        <v>24</v>
      </c>
      <c r="J269" s="9">
        <v>0</v>
      </c>
      <c r="K269" s="9" t="s">
        <v>25</v>
      </c>
      <c r="L269" s="10">
        <v>45751</v>
      </c>
      <c r="M269" s="10">
        <v>45742</v>
      </c>
      <c r="N269" s="10">
        <v>45755</v>
      </c>
      <c r="O269" s="11">
        <f>HYPERLINK("http://apps8.contraloria.gob.pe/SPIC/srvDownload/ViewPDF?CRES_CODIGO=2025CSI533300015&amp;TIPOARCHIVO=RE","http://apps8.contraloria.gob.pe/SPIC/srvDownload/ViewPDF?CRES_CODIGO=2025CSI533300015&amp;TIPOARCHIVO=RE")</f>
      </c>
      <c r="P269" s="11">
        <f>HYPERLINK("http://apps8.contraloria.gob.pe/SPIC/srvDownload/ViewPDF?CRES_CODIGO=2025CSI533300015&amp;TIPOARCHIVO=ADJUNTO","http://apps8.contraloria.gob.pe/SPIC/srvDownload/ViewPDF?CRES_CODIGO=2025CSI533300015&amp;TIPOARCHIVO=ADJUNTO")</f>
      </c>
    </row>
    <row r="270" ht="20" customHeight="1" s="7" customFormat="1">
      <c r="B270" s="8">
        <v>264</v>
      </c>
      <c r="C270" s="9" t="s">
        <v>31</v>
      </c>
      <c r="D270" s="9" t="s">
        <v>19</v>
      </c>
      <c r="E270" s="9" t="s">
        <v>773</v>
      </c>
      <c r="F270" s="9" t="s">
        <v>774</v>
      </c>
      <c r="G270" s="9" t="s">
        <v>775</v>
      </c>
      <c r="H270" s="9" t="s">
        <v>41</v>
      </c>
      <c r="I270" s="9" t="s">
        <v>24</v>
      </c>
      <c r="J270" s="9">
        <v>0</v>
      </c>
      <c r="K270" s="9" t="s">
        <v>25</v>
      </c>
      <c r="L270" s="10">
        <v>45749</v>
      </c>
      <c r="M270" s="10">
        <v>45756</v>
      </c>
      <c r="N270" s="10">
        <v>45755</v>
      </c>
      <c r="O270" s="11">
        <f>HYPERLINK("http://apps8.contraloria.gob.pe/SPIC/srvDownload/ViewPDF?CRES_CODIGO=2025CSIC82300031&amp;TIPOARCHIVO=RE","http://apps8.contraloria.gob.pe/SPIC/srvDownload/ViewPDF?CRES_CODIGO=2025CSIC82300031&amp;TIPOARCHIVO=RE")</f>
      </c>
      <c r="P270" s="11">
        <f>HYPERLINK("http://apps8.contraloria.gob.pe/SPIC/srvDownload/ViewPDF?CRES_CODIGO=2025CSIC82300031&amp;TIPOARCHIVO=ADJUNTO","http://apps8.contraloria.gob.pe/SPIC/srvDownload/ViewPDF?CRES_CODIGO=2025CSIC82300031&amp;TIPOARCHIVO=ADJUNTO")</f>
      </c>
    </row>
    <row r="271" ht="20" customHeight="1" s="7" customFormat="1">
      <c r="B271" s="8">
        <v>265</v>
      </c>
      <c r="C271" s="9" t="s">
        <v>263</v>
      </c>
      <c r="D271" s="9" t="s">
        <v>19</v>
      </c>
      <c r="E271" s="9" t="s">
        <v>776</v>
      </c>
      <c r="F271" s="9" t="s">
        <v>777</v>
      </c>
      <c r="G271" s="9" t="s">
        <v>778</v>
      </c>
      <c r="H271" s="9" t="s">
        <v>41</v>
      </c>
      <c r="I271" s="9" t="s">
        <v>24</v>
      </c>
      <c r="J271" s="9">
        <v>0</v>
      </c>
      <c r="K271" s="9" t="s">
        <v>25</v>
      </c>
      <c r="L271" s="10">
        <v>45751</v>
      </c>
      <c r="M271" s="10">
        <v>45750</v>
      </c>
      <c r="N271" s="10">
        <v>45755</v>
      </c>
      <c r="O271" s="11">
        <f>HYPERLINK("http://apps8.contraloria.gob.pe/SPIC/srvDownload/ViewPDF?CRES_CODIGO=2025CSI040900003&amp;TIPOARCHIVO=RE","http://apps8.contraloria.gob.pe/SPIC/srvDownload/ViewPDF?CRES_CODIGO=2025CSI040900003&amp;TIPOARCHIVO=RE")</f>
      </c>
      <c r="P271" s="11">
        <f>HYPERLINK("http://apps8.contraloria.gob.pe/SPIC/srvDownload/ViewPDF?CRES_CODIGO=2025CSI040900003&amp;TIPOARCHIVO=ADJUNTO","http://apps8.contraloria.gob.pe/SPIC/srvDownload/ViewPDF?CRES_CODIGO=2025CSI040900003&amp;TIPOARCHIVO=ADJUNTO")</f>
      </c>
    </row>
    <row r="272" ht="20" customHeight="1" s="7" customFormat="1">
      <c r="B272" s="8">
        <v>266</v>
      </c>
      <c r="C272" s="9" t="s">
        <v>181</v>
      </c>
      <c r="D272" s="9" t="s">
        <v>27</v>
      </c>
      <c r="E272" s="9" t="s">
        <v>779</v>
      </c>
      <c r="F272" s="9" t="s">
        <v>780</v>
      </c>
      <c r="G272" s="9" t="s">
        <v>781</v>
      </c>
      <c r="H272" s="9" t="s">
        <v>23</v>
      </c>
      <c r="I272" s="9" t="s">
        <v>24</v>
      </c>
      <c r="J272" s="9">
        <v>0</v>
      </c>
      <c r="K272" s="9" t="s">
        <v>25</v>
      </c>
      <c r="L272" s="10">
        <v>45743</v>
      </c>
      <c r="M272" s="10">
        <v>45744</v>
      </c>
      <c r="N272" s="10">
        <v>45755</v>
      </c>
      <c r="O272" s="11">
        <f>HYPERLINK("http://apps8.contraloria.gob.pe/SPIC/srvDownload/ViewPDF?CRES_CODIGO=2025CPO032700008&amp;TIPOARCHIVO=RE","http://apps8.contraloria.gob.pe/SPIC/srvDownload/ViewPDF?CRES_CODIGO=2025CPO032700008&amp;TIPOARCHIVO=RE")</f>
      </c>
      <c r="P272" s="11">
        <f>HYPERLINK("http://apps8.contraloria.gob.pe/SPIC/srvDownload/ViewPDF?CRES_CODIGO=2025CPO032700008&amp;TIPOARCHIVO=ADJUNTO","http://apps8.contraloria.gob.pe/SPIC/srvDownload/ViewPDF?CRES_CODIGO=2025CPO032700008&amp;TIPOARCHIVO=ADJUNTO")</f>
      </c>
    </row>
    <row r="273" ht="20" customHeight="1" s="7" customFormat="1">
      <c r="B273" s="8">
        <v>267</v>
      </c>
      <c r="C273" s="9" t="s">
        <v>26</v>
      </c>
      <c r="D273" s="9" t="s">
        <v>61</v>
      </c>
      <c r="E273" s="9" t="s">
        <v>782</v>
      </c>
      <c r="F273" s="9" t="s">
        <v>783</v>
      </c>
      <c r="G273" s="9" t="s">
        <v>784</v>
      </c>
      <c r="H273" s="9" t="s">
        <v>23</v>
      </c>
      <c r="I273" s="9" t="s">
        <v>24</v>
      </c>
      <c r="J273" s="9">
        <v>0</v>
      </c>
      <c r="K273" s="9" t="s">
        <v>25</v>
      </c>
      <c r="L273" s="10">
        <v>45754</v>
      </c>
      <c r="M273" s="10">
        <v>45761</v>
      </c>
      <c r="N273" s="10">
        <v>45755</v>
      </c>
      <c r="O273" s="11">
        <f>HYPERLINK("http://apps8.contraloria.gob.pe/SPIC/srvDownload/ViewPDF?CRES_CODIGO=2025CSI533300017&amp;TIPOARCHIVO=RE","http://apps8.contraloria.gob.pe/SPIC/srvDownload/ViewPDF?CRES_CODIGO=2025CSI533300017&amp;TIPOARCHIVO=RE")</f>
      </c>
      <c r="P273" s="11">
        <f>HYPERLINK("http://apps8.contraloria.gob.pe/SPIC/srvDownload/ViewPDF?CRES_CODIGO=2025CSI533300017&amp;TIPOARCHIVO=ADJUNTO","http://apps8.contraloria.gob.pe/SPIC/srvDownload/ViewPDF?CRES_CODIGO=2025CSI533300017&amp;TIPOARCHIVO=ADJUNTO")</f>
      </c>
    </row>
    <row r="274" ht="20" customHeight="1" s="7" customFormat="1">
      <c r="B274" s="8">
        <v>268</v>
      </c>
      <c r="C274" s="9" t="s">
        <v>31</v>
      </c>
      <c r="D274" s="9" t="s">
        <v>53</v>
      </c>
      <c r="E274" s="9" t="s">
        <v>785</v>
      </c>
      <c r="F274" s="9" t="s">
        <v>748</v>
      </c>
      <c r="G274" s="9" t="s">
        <v>786</v>
      </c>
      <c r="H274" s="9" t="s">
        <v>23</v>
      </c>
      <c r="I274" s="9" t="s">
        <v>24</v>
      </c>
      <c r="J274" s="9">
        <v>0</v>
      </c>
      <c r="K274" s="9" t="s">
        <v>25</v>
      </c>
      <c r="L274" s="10">
        <v>45707</v>
      </c>
      <c r="M274" s="10">
        <v>45707</v>
      </c>
      <c r="N274" s="10">
        <v>45755</v>
      </c>
      <c r="O274" s="11">
        <f>HYPERLINK("http://apps8.contraloria.gob.pe/SPIC/srvDownload/ViewPDF?CRES_CODIGO=2025CPOL32000017&amp;TIPOARCHIVO=RE","http://apps8.contraloria.gob.pe/SPIC/srvDownload/ViewPDF?CRES_CODIGO=2025CPOL32000017&amp;TIPOARCHIVO=RE")</f>
      </c>
      <c r="P274" s="11">
        <f>HYPERLINK("http://apps8.contraloria.gob.pe/SPIC/srvDownload/ViewPDF?CRES_CODIGO=2025CPOL32000017&amp;TIPOARCHIVO=ADJUNTO","http://apps8.contraloria.gob.pe/SPIC/srvDownload/ViewPDF?CRES_CODIGO=2025CPOL32000017&amp;TIPOARCHIVO=ADJUNTO")</f>
      </c>
    </row>
    <row r="275" ht="20" customHeight="1" s="7" customFormat="1">
      <c r="B275" s="8">
        <v>269</v>
      </c>
      <c r="C275" s="9" t="s">
        <v>217</v>
      </c>
      <c r="D275" s="9" t="s">
        <v>42</v>
      </c>
      <c r="E275" s="9" t="s">
        <v>787</v>
      </c>
      <c r="F275" s="9" t="s">
        <v>788</v>
      </c>
      <c r="G275" s="9" t="s">
        <v>789</v>
      </c>
      <c r="H275" s="9" t="s">
        <v>23</v>
      </c>
      <c r="I275" s="9" t="s">
        <v>24</v>
      </c>
      <c r="J275" s="9">
        <v>0</v>
      </c>
      <c r="K275" s="9" t="s">
        <v>25</v>
      </c>
      <c r="L275" s="10">
        <v>45741</v>
      </c>
      <c r="M275" s="10">
        <v>45748</v>
      </c>
      <c r="N275" s="10">
        <v>45755</v>
      </c>
      <c r="O275" s="11">
        <f>HYPERLINK("http://apps8.contraloria.gob.pe/SPIC/srvDownload/ViewPDF?CRES_CODIGO=2025CSI460500002&amp;TIPOARCHIVO=RE","http://apps8.contraloria.gob.pe/SPIC/srvDownload/ViewPDF?CRES_CODIGO=2025CSI460500002&amp;TIPOARCHIVO=RE")</f>
      </c>
      <c r="P275" s="11">
        <f>HYPERLINK("http://apps8.contraloria.gob.pe/SPIC/srvDownload/ViewPDF?CRES_CODIGO=2025CSI460500002&amp;TIPOARCHIVO=ADJUNTO","http://apps8.contraloria.gob.pe/SPIC/srvDownload/ViewPDF?CRES_CODIGO=2025CSI460500002&amp;TIPOARCHIVO=ADJUNTO")</f>
      </c>
    </row>
    <row r="276" ht="20" customHeight="1" s="7" customFormat="1">
      <c r="B276" s="8">
        <v>270</v>
      </c>
      <c r="C276" s="9" t="s">
        <v>31</v>
      </c>
      <c r="D276" s="9" t="s">
        <v>53</v>
      </c>
      <c r="E276" s="9" t="s">
        <v>790</v>
      </c>
      <c r="F276" s="9" t="s">
        <v>635</v>
      </c>
      <c r="G276" s="9" t="s">
        <v>791</v>
      </c>
      <c r="H276" s="9" t="s">
        <v>23</v>
      </c>
      <c r="I276" s="9" t="s">
        <v>24</v>
      </c>
      <c r="J276" s="9">
        <v>0</v>
      </c>
      <c r="K276" s="9" t="s">
        <v>25</v>
      </c>
      <c r="L276" s="10">
        <v>45730</v>
      </c>
      <c r="M276" s="10">
        <v>45730</v>
      </c>
      <c r="N276" s="10">
        <v>45755</v>
      </c>
      <c r="O276" s="11">
        <f>HYPERLINK("http://apps8.contraloria.gob.pe/SPIC/srvDownload/ViewPDF?CRES_CODIGO=2025CPOL32000019&amp;TIPOARCHIVO=RE","http://apps8.contraloria.gob.pe/SPIC/srvDownload/ViewPDF?CRES_CODIGO=2025CPOL32000019&amp;TIPOARCHIVO=RE")</f>
      </c>
      <c r="P276" s="11">
        <f>HYPERLINK("http://apps8.contraloria.gob.pe/SPIC/srvDownload/ViewPDF?CRES_CODIGO=2025CPOL32000019&amp;TIPOARCHIVO=ADJUNTO","http://apps8.contraloria.gob.pe/SPIC/srvDownload/ViewPDF?CRES_CODIGO=2025CPOL32000019&amp;TIPOARCHIVO=ADJUNTO")</f>
      </c>
    </row>
    <row r="277" ht="20" customHeight="1" s="7" customFormat="1">
      <c r="B277" s="8">
        <v>271</v>
      </c>
      <c r="C277" s="9" t="s">
        <v>263</v>
      </c>
      <c r="D277" s="9" t="s">
        <v>27</v>
      </c>
      <c r="E277" s="9" t="s">
        <v>792</v>
      </c>
      <c r="F277" s="9" t="s">
        <v>793</v>
      </c>
      <c r="G277" s="9" t="s">
        <v>794</v>
      </c>
      <c r="H277" s="9" t="s">
        <v>23</v>
      </c>
      <c r="I277" s="9" t="s">
        <v>24</v>
      </c>
      <c r="J277" s="9">
        <v>0</v>
      </c>
      <c r="K277" s="9" t="s">
        <v>25</v>
      </c>
      <c r="L277" s="10">
        <v>45744</v>
      </c>
      <c r="M277" s="10">
        <v>45747</v>
      </c>
      <c r="N277" s="10">
        <v>45755</v>
      </c>
      <c r="O277" s="11">
        <f>HYPERLINK("http://apps8.contraloria.gob.pe/SPIC/srvDownload/ViewPDF?CRES_CODIGO=2025CPO072300005&amp;TIPOARCHIVO=RE","http://apps8.contraloria.gob.pe/SPIC/srvDownload/ViewPDF?CRES_CODIGO=2025CPO072300005&amp;TIPOARCHIVO=RE")</f>
      </c>
      <c r="P277" s="11">
        <f>HYPERLINK("http://apps8.contraloria.gob.pe/SPIC/srvDownload/ViewPDF?CRES_CODIGO=2025CPO072300005&amp;TIPOARCHIVO=ADJUNTO","http://apps8.contraloria.gob.pe/SPIC/srvDownload/ViewPDF?CRES_CODIGO=2025CPO072300005&amp;TIPOARCHIVO=ADJUNTO")</f>
      </c>
    </row>
    <row r="278" ht="20" customHeight="1" s="7" customFormat="1">
      <c r="B278" s="8">
        <v>272</v>
      </c>
      <c r="C278" s="9" t="s">
        <v>121</v>
      </c>
      <c r="D278" s="9" t="s">
        <v>27</v>
      </c>
      <c r="E278" s="9" t="s">
        <v>795</v>
      </c>
      <c r="F278" s="9" t="s">
        <v>796</v>
      </c>
      <c r="G278" s="9" t="s">
        <v>797</v>
      </c>
      <c r="H278" s="9" t="s">
        <v>23</v>
      </c>
      <c r="I278" s="9" t="s">
        <v>24</v>
      </c>
      <c r="J278" s="9">
        <v>0</v>
      </c>
      <c r="K278" s="9" t="s">
        <v>25</v>
      </c>
      <c r="L278" s="10">
        <v>45743</v>
      </c>
      <c r="M278" s="10">
        <v>45749</v>
      </c>
      <c r="N278" s="10">
        <v>45755</v>
      </c>
      <c r="O278" s="11">
        <f>HYPERLINK("http://apps8.contraloria.gob.pe/SPIC/srvDownload/ViewPDF?CRES_CODIGO=2025CPO034400012&amp;TIPOARCHIVO=RE","http://apps8.contraloria.gob.pe/SPIC/srvDownload/ViewPDF?CRES_CODIGO=2025CPO034400012&amp;TIPOARCHIVO=RE")</f>
      </c>
      <c r="P278" s="11">
        <f>HYPERLINK("http://apps8.contraloria.gob.pe/SPIC/srvDownload/ViewPDF?CRES_CODIGO=2025CPO034400012&amp;TIPOARCHIVO=ADJUNTO","http://apps8.contraloria.gob.pe/SPIC/srvDownload/ViewPDF?CRES_CODIGO=2025CPO034400012&amp;TIPOARCHIVO=ADJUNTO")</f>
      </c>
    </row>
    <row r="279" ht="20" customHeight="1" s="7" customFormat="1">
      <c r="B279" s="8">
        <v>273</v>
      </c>
      <c r="C279" s="9" t="s">
        <v>189</v>
      </c>
      <c r="D279" s="9" t="s">
        <v>27</v>
      </c>
      <c r="E279" s="9" t="s">
        <v>798</v>
      </c>
      <c r="F279" s="9" t="s">
        <v>799</v>
      </c>
      <c r="G279" s="9" t="s">
        <v>800</v>
      </c>
      <c r="H279" s="9" t="s">
        <v>23</v>
      </c>
      <c r="I279" s="9" t="s">
        <v>24</v>
      </c>
      <c r="J279" s="9">
        <v>0</v>
      </c>
      <c r="K279" s="9" t="s">
        <v>25</v>
      </c>
      <c r="L279" s="10">
        <v>45734</v>
      </c>
      <c r="M279" s="10">
        <v>45734</v>
      </c>
      <c r="N279" s="10">
        <v>45755</v>
      </c>
      <c r="O279" s="11">
        <f>HYPERLINK("http://apps8.contraloria.gob.pe/SPIC/srvDownload/ViewPDF?CRES_CODIGO=2025CPO036900010&amp;TIPOARCHIVO=RE","http://apps8.contraloria.gob.pe/SPIC/srvDownload/ViewPDF?CRES_CODIGO=2025CPO036900010&amp;TIPOARCHIVO=RE")</f>
      </c>
      <c r="P279" s="11">
        <f>HYPERLINK("http://apps8.contraloria.gob.pe/SPIC/srvDownload/ViewPDF?CRES_CODIGO=2025CPO036900010&amp;TIPOARCHIVO=ADJUNTO","http://apps8.contraloria.gob.pe/SPIC/srvDownload/ViewPDF?CRES_CODIGO=2025CPO036900010&amp;TIPOARCHIVO=ADJUNTO")</f>
      </c>
    </row>
    <row r="280" ht="20" customHeight="1" s="7" customFormat="1">
      <c r="B280" s="8">
        <v>274</v>
      </c>
      <c r="C280" s="9" t="s">
        <v>598</v>
      </c>
      <c r="D280" s="9" t="s">
        <v>27</v>
      </c>
      <c r="E280" s="9" t="s">
        <v>801</v>
      </c>
      <c r="F280" s="9" t="s">
        <v>802</v>
      </c>
      <c r="G280" s="9" t="s">
        <v>309</v>
      </c>
      <c r="H280" s="9" t="s">
        <v>23</v>
      </c>
      <c r="I280" s="9" t="s">
        <v>24</v>
      </c>
      <c r="J280" s="9">
        <v>0</v>
      </c>
      <c r="K280" s="9" t="s">
        <v>25</v>
      </c>
      <c r="L280" s="10">
        <v>45740</v>
      </c>
      <c r="M280" s="10">
        <v>45740</v>
      </c>
      <c r="N280" s="10">
        <v>45755</v>
      </c>
      <c r="O280" s="11">
        <f>HYPERLINK("http://apps8.contraloria.gob.pe/SPIC/srvDownload/ViewPDF?CRES_CODIGO=2025CPO294000008&amp;TIPOARCHIVO=RE","http://apps8.contraloria.gob.pe/SPIC/srvDownload/ViewPDF?CRES_CODIGO=2025CPO294000008&amp;TIPOARCHIVO=RE")</f>
      </c>
      <c r="P280" s="11">
        <f>HYPERLINK("http://apps8.contraloria.gob.pe/SPIC/srvDownload/ViewPDF?CRES_CODIGO=2025CPO294000008&amp;TIPOARCHIVO=ADJUNTO","http://apps8.contraloria.gob.pe/SPIC/srvDownload/ViewPDF?CRES_CODIGO=2025CPO294000008&amp;TIPOARCHIVO=ADJUNTO")</f>
      </c>
    </row>
    <row r="281" ht="20" customHeight="1" s="7" customFormat="1">
      <c r="B281" s="8">
        <v>275</v>
      </c>
      <c r="C281" s="9" t="s">
        <v>323</v>
      </c>
      <c r="D281" s="9" t="s">
        <v>61</v>
      </c>
      <c r="E281" s="9" t="s">
        <v>803</v>
      </c>
      <c r="F281" s="9" t="s">
        <v>804</v>
      </c>
      <c r="G281" s="9" t="s">
        <v>805</v>
      </c>
      <c r="H281" s="9" t="s">
        <v>23</v>
      </c>
      <c r="I281" s="9" t="s">
        <v>24</v>
      </c>
      <c r="J281" s="9">
        <v>0</v>
      </c>
      <c r="K281" s="9" t="s">
        <v>25</v>
      </c>
      <c r="L281" s="10">
        <v>45751</v>
      </c>
      <c r="M281" s="10">
        <v>45761</v>
      </c>
      <c r="N281" s="10">
        <v>45755</v>
      </c>
      <c r="O281" s="11">
        <f>HYPERLINK("http://apps8.contraloria.gob.pe/SPIC/srvDownload/ViewPDF?CRES_CODIGO=2025CSI390400004&amp;TIPOARCHIVO=RE","http://apps8.contraloria.gob.pe/SPIC/srvDownload/ViewPDF?CRES_CODIGO=2025CSI390400004&amp;TIPOARCHIVO=RE")</f>
      </c>
      <c r="P281" s="11">
        <f>HYPERLINK("http://apps8.contraloria.gob.pe/SPIC/srvDownload/ViewPDF?CRES_CODIGO=2025CSI390400004&amp;TIPOARCHIVO=ADJUNTO","http://apps8.contraloria.gob.pe/SPIC/srvDownload/ViewPDF?CRES_CODIGO=2025CSI390400004&amp;TIPOARCHIVO=ADJUNTO")</f>
      </c>
    </row>
    <row r="282" ht="20" customHeight="1" s="7" customFormat="1">
      <c r="B282" s="8">
        <v>276</v>
      </c>
      <c r="C282" s="9" t="s">
        <v>313</v>
      </c>
      <c r="D282" s="9" t="s">
        <v>42</v>
      </c>
      <c r="E282" s="9" t="s">
        <v>806</v>
      </c>
      <c r="F282" s="9" t="s">
        <v>807</v>
      </c>
      <c r="G282" s="9" t="s">
        <v>808</v>
      </c>
      <c r="H282" s="9" t="s">
        <v>23</v>
      </c>
      <c r="I282" s="9" t="s">
        <v>24</v>
      </c>
      <c r="J282" s="9">
        <v>0</v>
      </c>
      <c r="K282" s="9" t="s">
        <v>25</v>
      </c>
      <c r="L282" s="10">
        <v>45754</v>
      </c>
      <c r="M282" s="10">
        <v>45761</v>
      </c>
      <c r="N282" s="10">
        <v>45755</v>
      </c>
      <c r="O282" s="11">
        <f>HYPERLINK("http://apps8.contraloria.gob.pe/SPIC/srvDownload/ViewPDF?CRES_CODIGO=2025CSI042000006&amp;TIPOARCHIVO=RE","http://apps8.contraloria.gob.pe/SPIC/srvDownload/ViewPDF?CRES_CODIGO=2025CSI042000006&amp;TIPOARCHIVO=RE")</f>
      </c>
      <c r="P282" s="11">
        <f>HYPERLINK("http://apps8.contraloria.gob.pe/SPIC/srvDownload/ViewPDF?CRES_CODIGO=2025CSI042000006&amp;TIPOARCHIVO=ADJUNTO","http://apps8.contraloria.gob.pe/SPIC/srvDownload/ViewPDF?CRES_CODIGO=2025CSI042000006&amp;TIPOARCHIVO=ADJUNTO")</f>
      </c>
    </row>
    <row r="283" ht="20" customHeight="1" s="7" customFormat="1">
      <c r="B283" s="8">
        <v>277</v>
      </c>
      <c r="C283" s="9" t="s">
        <v>31</v>
      </c>
      <c r="D283" s="9" t="s">
        <v>19</v>
      </c>
      <c r="E283" s="9" t="s">
        <v>809</v>
      </c>
      <c r="F283" s="9" t="s">
        <v>77</v>
      </c>
      <c r="G283" s="9" t="s">
        <v>810</v>
      </c>
      <c r="H283" s="9" t="s">
        <v>41</v>
      </c>
      <c r="I283" s="9" t="s">
        <v>24</v>
      </c>
      <c r="J283" s="9">
        <v>0</v>
      </c>
      <c r="K283" s="9" t="s">
        <v>25</v>
      </c>
      <c r="L283" s="10">
        <v>45740</v>
      </c>
      <c r="M283" s="10">
        <v>45747</v>
      </c>
      <c r="N283" s="10">
        <v>45755</v>
      </c>
      <c r="O283" s="11">
        <f>HYPERLINK("http://apps8.contraloria.gob.pe/SPIC/srvDownload/ViewPDF?CRES_CODIGO=2025CSIL33400037&amp;TIPOARCHIVO=RE","http://apps8.contraloria.gob.pe/SPIC/srvDownload/ViewPDF?CRES_CODIGO=2025CSIL33400037&amp;TIPOARCHIVO=RE")</f>
      </c>
      <c r="P283" s="11">
        <f>HYPERLINK("http://apps8.contraloria.gob.pe/SPIC/srvDownload/ViewPDF?CRES_CODIGO=2025CSIL33400037&amp;TIPOARCHIVO=ADJUNTO","http://apps8.contraloria.gob.pe/SPIC/srvDownload/ViewPDF?CRES_CODIGO=2025CSIL33400037&amp;TIPOARCHIVO=ADJUNTO")</f>
      </c>
    </row>
    <row r="284" ht="20" customHeight="1" s="7" customFormat="1">
      <c r="B284" s="8">
        <v>278</v>
      </c>
      <c r="C284" s="9" t="s">
        <v>217</v>
      </c>
      <c r="D284" s="9" t="s">
        <v>42</v>
      </c>
      <c r="E284" s="9" t="s">
        <v>811</v>
      </c>
      <c r="F284" s="9" t="s">
        <v>649</v>
      </c>
      <c r="G284" s="9" t="s">
        <v>812</v>
      </c>
      <c r="H284" s="9" t="s">
        <v>23</v>
      </c>
      <c r="I284" s="9" t="s">
        <v>24</v>
      </c>
      <c r="J284" s="9">
        <v>0</v>
      </c>
      <c r="K284" s="9" t="s">
        <v>25</v>
      </c>
      <c r="L284" s="10">
        <v>45749</v>
      </c>
      <c r="M284" s="10">
        <v>45756</v>
      </c>
      <c r="N284" s="10">
        <v>45755</v>
      </c>
      <c r="O284" s="11">
        <f>HYPERLINK("http://apps8.contraloria.gob.pe/SPIC/srvDownload/ViewPDF?CRES_CODIGO=2025CSI263200004&amp;TIPOARCHIVO=RE","http://apps8.contraloria.gob.pe/SPIC/srvDownload/ViewPDF?CRES_CODIGO=2025CSI263200004&amp;TIPOARCHIVO=RE")</f>
      </c>
      <c r="P284" s="11">
        <f>HYPERLINK("http://apps8.contraloria.gob.pe/SPIC/srvDownload/ViewPDF?CRES_CODIGO=2025CSI263200004&amp;TIPOARCHIVO=ADJUNTO","http://apps8.contraloria.gob.pe/SPIC/srvDownload/ViewPDF?CRES_CODIGO=2025CSI263200004&amp;TIPOARCHIVO=ADJUNTO")</f>
      </c>
    </row>
    <row r="285" ht="20" customHeight="1" s="7" customFormat="1">
      <c r="B285" s="8">
        <v>279</v>
      </c>
      <c r="C285" s="9" t="s">
        <v>31</v>
      </c>
      <c r="D285" s="9" t="s">
        <v>19</v>
      </c>
      <c r="E285" s="9" t="s">
        <v>813</v>
      </c>
      <c r="F285" s="9" t="s">
        <v>814</v>
      </c>
      <c r="G285" s="9" t="s">
        <v>815</v>
      </c>
      <c r="H285" s="9" t="s">
        <v>41</v>
      </c>
      <c r="I285" s="9" t="s">
        <v>24</v>
      </c>
      <c r="J285" s="9">
        <v>0</v>
      </c>
      <c r="K285" s="9" t="s">
        <v>25</v>
      </c>
      <c r="L285" s="10">
        <v>45730</v>
      </c>
      <c r="M285" s="10">
        <v>45737</v>
      </c>
      <c r="N285" s="10">
        <v>45755</v>
      </c>
      <c r="O285" s="11">
        <f>HYPERLINK("http://apps8.contraloria.gob.pe/SPIC/srvDownload/ViewPDF?CRES_CODIGO=2025CSI576500005&amp;TIPOARCHIVO=RE","http://apps8.contraloria.gob.pe/SPIC/srvDownload/ViewPDF?CRES_CODIGO=2025CSI576500005&amp;TIPOARCHIVO=RE")</f>
      </c>
      <c r="P285" s="11">
        <f>HYPERLINK("http://apps8.contraloria.gob.pe/SPIC/srvDownload/ViewPDF?CRES_CODIGO=2025CSI576500005&amp;TIPOARCHIVO=ADJUNTO","http://apps8.contraloria.gob.pe/SPIC/srvDownload/ViewPDF?CRES_CODIGO=2025CSI576500005&amp;TIPOARCHIVO=ADJUNTO")</f>
      </c>
    </row>
    <row r="286" ht="20" customHeight="1" s="7" customFormat="1">
      <c r="B286" s="8">
        <v>280</v>
      </c>
      <c r="C286" s="9" t="s">
        <v>31</v>
      </c>
      <c r="D286" s="9" t="s">
        <v>19</v>
      </c>
      <c r="E286" s="9" t="s">
        <v>816</v>
      </c>
      <c r="F286" s="9" t="s">
        <v>685</v>
      </c>
      <c r="G286" s="9" t="s">
        <v>817</v>
      </c>
      <c r="H286" s="9" t="s">
        <v>41</v>
      </c>
      <c r="I286" s="9" t="s">
        <v>24</v>
      </c>
      <c r="J286" s="9">
        <v>0</v>
      </c>
      <c r="K286" s="9" t="s">
        <v>25</v>
      </c>
      <c r="L286" s="10">
        <v>45749</v>
      </c>
      <c r="M286" s="10">
        <v>45747</v>
      </c>
      <c r="N286" s="10">
        <v>45755</v>
      </c>
      <c r="O286" s="11">
        <f>HYPERLINK("http://apps8.contraloria.gob.pe/SPIC/srvDownload/ViewPDF?CRES_CODIGO=2025CSI599600005&amp;TIPOARCHIVO=RE","http://apps8.contraloria.gob.pe/SPIC/srvDownload/ViewPDF?CRES_CODIGO=2025CSI599600005&amp;TIPOARCHIVO=RE")</f>
      </c>
      <c r="P286" s="11">
        <f>HYPERLINK("http://apps8.contraloria.gob.pe/SPIC/srvDownload/ViewPDF?CRES_CODIGO=2025CSI599600005&amp;TIPOARCHIVO=ADJUNTO","http://apps8.contraloria.gob.pe/SPIC/srvDownload/ViewPDF?CRES_CODIGO=2025CSI599600005&amp;TIPOARCHIVO=ADJUNTO")</f>
      </c>
    </row>
    <row r="287" ht="20" customHeight="1" s="7" customFormat="1">
      <c r="B287" s="8">
        <v>281</v>
      </c>
      <c r="C287" s="9" t="s">
        <v>259</v>
      </c>
      <c r="D287" s="9" t="s">
        <v>42</v>
      </c>
      <c r="E287" s="9" t="s">
        <v>818</v>
      </c>
      <c r="F287" s="9" t="s">
        <v>819</v>
      </c>
      <c r="G287" s="9" t="s">
        <v>820</v>
      </c>
      <c r="H287" s="9" t="s">
        <v>23</v>
      </c>
      <c r="I287" s="9" t="s">
        <v>24</v>
      </c>
      <c r="J287" s="9">
        <v>0</v>
      </c>
      <c r="K287" s="9" t="s">
        <v>25</v>
      </c>
      <c r="L287" s="10">
        <v>45750</v>
      </c>
      <c r="M287" s="10">
        <v>45757</v>
      </c>
      <c r="N287" s="10">
        <v>45755</v>
      </c>
      <c r="O287" s="11">
        <f>HYPERLINK("http://apps8.contraloria.gob.pe/SPIC/srvDownload/ViewPDF?CRES_CODIGO=2025CSI460000002&amp;TIPOARCHIVO=RE","http://apps8.contraloria.gob.pe/SPIC/srvDownload/ViewPDF?CRES_CODIGO=2025CSI460000002&amp;TIPOARCHIVO=RE")</f>
      </c>
      <c r="P287" s="11">
        <f>HYPERLINK("http://apps8.contraloria.gob.pe/SPIC/srvDownload/ViewPDF?CRES_CODIGO=2025CSI460000002&amp;TIPOARCHIVO=ADJUNTO","http://apps8.contraloria.gob.pe/SPIC/srvDownload/ViewPDF?CRES_CODIGO=2025CSI460000002&amp;TIPOARCHIVO=ADJUNTO")</f>
      </c>
    </row>
    <row r="288" ht="20" customHeight="1" s="7" customFormat="1">
      <c r="B288" s="8">
        <v>282</v>
      </c>
      <c r="C288" s="9" t="s">
        <v>31</v>
      </c>
      <c r="D288" s="9" t="s">
        <v>42</v>
      </c>
      <c r="E288" s="9" t="s">
        <v>821</v>
      </c>
      <c r="F288" s="9" t="s">
        <v>822</v>
      </c>
      <c r="G288" s="9" t="s">
        <v>823</v>
      </c>
      <c r="H288" s="9" t="s">
        <v>23</v>
      </c>
      <c r="I288" s="9" t="s">
        <v>24</v>
      </c>
      <c r="J288" s="9">
        <v>0</v>
      </c>
      <c r="K288" s="9" t="s">
        <v>25</v>
      </c>
      <c r="L288" s="10">
        <v>45751</v>
      </c>
      <c r="M288" s="10">
        <v>45758</v>
      </c>
      <c r="N288" s="10">
        <v>45755</v>
      </c>
      <c r="O288" s="11">
        <f>HYPERLINK("http://apps8.contraloria.gob.pe/SPIC/srvDownload/ViewPDF?CRES_CODIGO=2025CSI635300009&amp;TIPOARCHIVO=RE","http://apps8.contraloria.gob.pe/SPIC/srvDownload/ViewPDF?CRES_CODIGO=2025CSI635300009&amp;TIPOARCHIVO=RE")</f>
      </c>
      <c r="P288" s="11">
        <f>HYPERLINK("http://apps8.contraloria.gob.pe/SPIC/srvDownload/ViewPDF?CRES_CODIGO=2025CSI635300009&amp;TIPOARCHIVO=ADJUNTO","http://apps8.contraloria.gob.pe/SPIC/srvDownload/ViewPDF?CRES_CODIGO=2025CSI635300009&amp;TIPOARCHIVO=ADJUNTO")</f>
      </c>
    </row>
    <row r="289" ht="20" customHeight="1" s="7" customFormat="1">
      <c r="B289" s="8">
        <v>283</v>
      </c>
      <c r="C289" s="9" t="s">
        <v>26</v>
      </c>
      <c r="D289" s="9" t="s">
        <v>42</v>
      </c>
      <c r="E289" s="9" t="s">
        <v>824</v>
      </c>
      <c r="F289" s="9" t="s">
        <v>825</v>
      </c>
      <c r="G289" s="9" t="s">
        <v>826</v>
      </c>
      <c r="H289" s="9" t="s">
        <v>23</v>
      </c>
      <c r="I289" s="9" t="s">
        <v>24</v>
      </c>
      <c r="J289" s="9">
        <v>0</v>
      </c>
      <c r="K289" s="9" t="s">
        <v>25</v>
      </c>
      <c r="L289" s="10">
        <v>45751</v>
      </c>
      <c r="M289" s="10">
        <v>45758</v>
      </c>
      <c r="N289" s="10">
        <v>45755</v>
      </c>
      <c r="O289" s="11">
        <f>HYPERLINK("http://apps8.contraloria.gob.pe/SPIC/srvDownload/ViewPDF?CRES_CODIGO=2025CSI070900003&amp;TIPOARCHIVO=RE","http://apps8.contraloria.gob.pe/SPIC/srvDownload/ViewPDF?CRES_CODIGO=2025CSI070900003&amp;TIPOARCHIVO=RE")</f>
      </c>
      <c r="P289" s="11">
        <f>HYPERLINK("http://apps8.contraloria.gob.pe/SPIC/srvDownload/ViewPDF?CRES_CODIGO=2025CSI070900003&amp;TIPOARCHIVO=ADJUNTO","http://apps8.contraloria.gob.pe/SPIC/srvDownload/ViewPDF?CRES_CODIGO=2025CSI070900003&amp;TIPOARCHIVO=ADJUNTO")</f>
      </c>
    </row>
    <row r="290" ht="20" customHeight="1" s="7" customFormat="1">
      <c r="B290" s="8">
        <v>284</v>
      </c>
      <c r="C290" s="9" t="s">
        <v>31</v>
      </c>
      <c r="D290" s="9" t="s">
        <v>19</v>
      </c>
      <c r="E290" s="9" t="s">
        <v>827</v>
      </c>
      <c r="F290" s="9" t="s">
        <v>657</v>
      </c>
      <c r="G290" s="9" t="s">
        <v>828</v>
      </c>
      <c r="H290" s="9" t="s">
        <v>41</v>
      </c>
      <c r="I290" s="9" t="s">
        <v>24</v>
      </c>
      <c r="J290" s="9">
        <v>0</v>
      </c>
      <c r="K290" s="9" t="s">
        <v>25</v>
      </c>
      <c r="L290" s="10">
        <v>45694</v>
      </c>
      <c r="M290" s="10">
        <v>45701</v>
      </c>
      <c r="N290" s="10">
        <v>45755</v>
      </c>
      <c r="O290" s="11">
        <f>HYPERLINK("http://apps8.contraloria.gob.pe/SPIC/srvDownload/ViewPDF?CRES_CODIGO=2025CSIL45200029&amp;TIPOARCHIVO=RE","http://apps8.contraloria.gob.pe/SPIC/srvDownload/ViewPDF?CRES_CODIGO=2025CSIL45200029&amp;TIPOARCHIVO=RE")</f>
      </c>
      <c r="P290" s="11">
        <f>HYPERLINK("http://apps8.contraloria.gob.pe/SPIC/srvDownload/ViewPDF?CRES_CODIGO=2025CSIL45200029&amp;TIPOARCHIVO=ADJUNTO","http://apps8.contraloria.gob.pe/SPIC/srvDownload/ViewPDF?CRES_CODIGO=2025CSIL45200029&amp;TIPOARCHIVO=ADJUNTO")</f>
      </c>
    </row>
    <row r="291" ht="20" customHeight="1" s="7" customFormat="1">
      <c r="B291" s="8">
        <v>285</v>
      </c>
      <c r="C291" s="9" t="s">
        <v>31</v>
      </c>
      <c r="D291" s="9" t="s">
        <v>42</v>
      </c>
      <c r="E291" s="9" t="s">
        <v>829</v>
      </c>
      <c r="F291" s="9" t="s">
        <v>830</v>
      </c>
      <c r="G291" s="9" t="s">
        <v>831</v>
      </c>
      <c r="H291" s="9" t="s">
        <v>23</v>
      </c>
      <c r="I291" s="9" t="s">
        <v>24</v>
      </c>
      <c r="J291" s="9">
        <v>0</v>
      </c>
      <c r="K291" s="9" t="s">
        <v>25</v>
      </c>
      <c r="L291" s="10">
        <v>45747</v>
      </c>
      <c r="M291" s="10">
        <v>45754</v>
      </c>
      <c r="N291" s="10">
        <v>45755</v>
      </c>
      <c r="O291" s="11">
        <f>HYPERLINK("http://apps8.contraloria.gob.pe/SPIC/srvDownload/ViewPDF?CRES_CODIGO=2025CSI030300002&amp;TIPOARCHIVO=RE","http://apps8.contraloria.gob.pe/SPIC/srvDownload/ViewPDF?CRES_CODIGO=2025CSI030300002&amp;TIPOARCHIVO=RE")</f>
      </c>
      <c r="P291" s="11">
        <f>HYPERLINK("http://apps8.contraloria.gob.pe/SPIC/srvDownload/ViewPDF?CRES_CODIGO=2025CSI030300002&amp;TIPOARCHIVO=ADJUNTO","http://apps8.contraloria.gob.pe/SPIC/srvDownload/ViewPDF?CRES_CODIGO=2025CSI030300002&amp;TIPOARCHIVO=ADJUNTO")</f>
      </c>
    </row>
    <row r="292" ht="20" customHeight="1" s="7" customFormat="1">
      <c r="B292" s="8">
        <v>286</v>
      </c>
      <c r="C292" s="9" t="s">
        <v>31</v>
      </c>
      <c r="D292" s="9" t="s">
        <v>19</v>
      </c>
      <c r="E292" s="9" t="s">
        <v>832</v>
      </c>
      <c r="F292" s="9" t="s">
        <v>433</v>
      </c>
      <c r="G292" s="9" t="s">
        <v>833</v>
      </c>
      <c r="H292" s="9" t="s">
        <v>23</v>
      </c>
      <c r="I292" s="9" t="s">
        <v>24</v>
      </c>
      <c r="J292" s="9">
        <v>0</v>
      </c>
      <c r="K292" s="9" t="s">
        <v>25</v>
      </c>
      <c r="L292" s="10">
        <v>45751</v>
      </c>
      <c r="M292" s="10">
        <v>45758</v>
      </c>
      <c r="N292" s="10">
        <v>45755</v>
      </c>
      <c r="O292" s="11">
        <f>HYPERLINK("http://apps8.contraloria.gob.pe/SPIC/srvDownload/ViewPDF?CRES_CODIGO=2025CSI334600005&amp;TIPOARCHIVO=RE","http://apps8.contraloria.gob.pe/SPIC/srvDownload/ViewPDF?CRES_CODIGO=2025CSI334600005&amp;TIPOARCHIVO=RE")</f>
      </c>
      <c r="P292" s="11">
        <f>HYPERLINK("http://apps8.contraloria.gob.pe/SPIC/srvDownload/ViewPDF?CRES_CODIGO=2025CSI334600005&amp;TIPOARCHIVO=ADJUNTO","http://apps8.contraloria.gob.pe/SPIC/srvDownload/ViewPDF?CRES_CODIGO=2025CSI334600005&amp;TIPOARCHIVO=ADJUNTO")</f>
      </c>
    </row>
    <row r="293" ht="20" customHeight="1" s="7" customFormat="1">
      <c r="B293" s="8">
        <v>287</v>
      </c>
      <c r="C293" s="9" t="s">
        <v>121</v>
      </c>
      <c r="D293" s="9" t="s">
        <v>61</v>
      </c>
      <c r="E293" s="9" t="s">
        <v>834</v>
      </c>
      <c r="F293" s="9" t="s">
        <v>706</v>
      </c>
      <c r="G293" s="9" t="s">
        <v>835</v>
      </c>
      <c r="H293" s="9" t="s">
        <v>23</v>
      </c>
      <c r="I293" s="9" t="s">
        <v>24</v>
      </c>
      <c r="J293" s="9">
        <v>0</v>
      </c>
      <c r="K293" s="9" t="s">
        <v>25</v>
      </c>
      <c r="L293" s="10">
        <v>45707</v>
      </c>
      <c r="M293" s="10">
        <v>45761</v>
      </c>
      <c r="N293" s="10">
        <v>45755</v>
      </c>
      <c r="O293" s="11">
        <f>HYPERLINK("http://apps8.contraloria.gob.pe/SPIC/srvDownload/ViewPDF?CRES_CODIGO=2025CSI458100002&amp;TIPOARCHIVO=RE","http://apps8.contraloria.gob.pe/SPIC/srvDownload/ViewPDF?CRES_CODIGO=2025CSI458100002&amp;TIPOARCHIVO=RE")</f>
      </c>
      <c r="P293" s="11">
        <f>HYPERLINK("http://apps8.contraloria.gob.pe/SPIC/srvDownload/ViewPDF?CRES_CODIGO=2025CSI458100002&amp;TIPOARCHIVO=ADJUNTO","http://apps8.contraloria.gob.pe/SPIC/srvDownload/ViewPDF?CRES_CODIGO=2025CSI458100002&amp;TIPOARCHIVO=ADJUNTO")</f>
      </c>
    </row>
    <row r="294" ht="20" customHeight="1" s="7" customFormat="1">
      <c r="B294" s="8">
        <v>288</v>
      </c>
      <c r="C294" s="9" t="s">
        <v>31</v>
      </c>
      <c r="D294" s="9" t="s">
        <v>19</v>
      </c>
      <c r="E294" s="9" t="s">
        <v>836</v>
      </c>
      <c r="F294" s="9" t="s">
        <v>352</v>
      </c>
      <c r="G294" s="9" t="s">
        <v>837</v>
      </c>
      <c r="H294" s="9" t="s">
        <v>41</v>
      </c>
      <c r="I294" s="9" t="s">
        <v>24</v>
      </c>
      <c r="J294" s="9">
        <v>0</v>
      </c>
      <c r="K294" s="9" t="s">
        <v>25</v>
      </c>
      <c r="L294" s="10">
        <v>45744</v>
      </c>
      <c r="M294" s="10">
        <v>45751</v>
      </c>
      <c r="N294" s="10">
        <v>45755</v>
      </c>
      <c r="O294" s="11">
        <f>HYPERLINK("http://apps8.contraloria.gob.pe/SPIC/srvDownload/ViewPDF?CRES_CODIGO=2025CSI026200020&amp;TIPOARCHIVO=RE","http://apps8.contraloria.gob.pe/SPIC/srvDownload/ViewPDF?CRES_CODIGO=2025CSI026200020&amp;TIPOARCHIVO=RE")</f>
      </c>
      <c r="P294" s="11">
        <f>HYPERLINK("http://apps8.contraloria.gob.pe/SPIC/srvDownload/ViewPDF?CRES_CODIGO=2025CSI026200020&amp;TIPOARCHIVO=ADJUNTO","http://apps8.contraloria.gob.pe/SPIC/srvDownload/ViewPDF?CRES_CODIGO=2025CSI026200020&amp;TIPOARCHIVO=ADJUNTO")</f>
      </c>
    </row>
    <row r="295" ht="20" customHeight="1" s="7" customFormat="1">
      <c r="B295" s="8">
        <v>289</v>
      </c>
      <c r="C295" s="9" t="s">
        <v>37</v>
      </c>
      <c r="D295" s="9" t="s">
        <v>19</v>
      </c>
      <c r="E295" s="9" t="s">
        <v>838</v>
      </c>
      <c r="F295" s="9" t="s">
        <v>682</v>
      </c>
      <c r="G295" s="9" t="s">
        <v>839</v>
      </c>
      <c r="H295" s="9" t="s">
        <v>23</v>
      </c>
      <c r="I295" s="9" t="s">
        <v>24</v>
      </c>
      <c r="J295" s="9">
        <v>0</v>
      </c>
      <c r="K295" s="9" t="s">
        <v>25</v>
      </c>
      <c r="L295" s="10">
        <v>45749</v>
      </c>
      <c r="M295" s="10">
        <v>45756</v>
      </c>
      <c r="N295" s="10">
        <v>45755</v>
      </c>
      <c r="O295" s="11">
        <f>HYPERLINK("http://apps8.contraloria.gob.pe/SPIC/srvDownload/ViewPDF?CRES_CODIGO=2025CSI038400020&amp;TIPOARCHIVO=RE","http://apps8.contraloria.gob.pe/SPIC/srvDownload/ViewPDF?CRES_CODIGO=2025CSI038400020&amp;TIPOARCHIVO=RE")</f>
      </c>
      <c r="P295" s="11">
        <f>HYPERLINK("http://apps8.contraloria.gob.pe/SPIC/srvDownload/ViewPDF?CRES_CODIGO=2025CSI038400020&amp;TIPOARCHIVO=ADJUNTO","http://apps8.contraloria.gob.pe/SPIC/srvDownload/ViewPDF?CRES_CODIGO=2025CSI038400020&amp;TIPOARCHIVO=ADJUNTO")</f>
      </c>
    </row>
    <row r="296" ht="20" customHeight="1" s="7" customFormat="1">
      <c r="B296" s="8">
        <v>290</v>
      </c>
      <c r="C296" s="9" t="s">
        <v>31</v>
      </c>
      <c r="D296" s="9" t="s">
        <v>19</v>
      </c>
      <c r="E296" s="9" t="s">
        <v>840</v>
      </c>
      <c r="F296" s="9" t="s">
        <v>269</v>
      </c>
      <c r="G296" s="9" t="s">
        <v>841</v>
      </c>
      <c r="H296" s="9" t="s">
        <v>41</v>
      </c>
      <c r="I296" s="9" t="s">
        <v>24</v>
      </c>
      <c r="J296" s="9">
        <v>0</v>
      </c>
      <c r="K296" s="9" t="s">
        <v>25</v>
      </c>
      <c r="L296" s="10">
        <v>45742</v>
      </c>
      <c r="M296" s="10">
        <v>45750</v>
      </c>
      <c r="N296" s="10">
        <v>45755</v>
      </c>
      <c r="O296" s="11">
        <f>HYPERLINK("http://apps8.contraloria.gob.pe/SPIC/srvDownload/ViewPDF?CRES_CODIGO=2025CSIL33400040&amp;TIPOARCHIVO=RE","http://apps8.contraloria.gob.pe/SPIC/srvDownload/ViewPDF?CRES_CODIGO=2025CSIL33400040&amp;TIPOARCHIVO=RE")</f>
      </c>
      <c r="P296" s="11">
        <f>HYPERLINK("http://apps8.contraloria.gob.pe/SPIC/srvDownload/ViewPDF?CRES_CODIGO=2025CSIL33400040&amp;TIPOARCHIVO=ADJUNTO","http://apps8.contraloria.gob.pe/SPIC/srvDownload/ViewPDF?CRES_CODIGO=2025CSIL33400040&amp;TIPOARCHIVO=ADJUNTO")</f>
      </c>
    </row>
    <row r="297" ht="20" customHeight="1" s="7" customFormat="1">
      <c r="B297" s="8">
        <v>291</v>
      </c>
      <c r="C297" s="9" t="s">
        <v>143</v>
      </c>
      <c r="D297" s="9" t="s">
        <v>42</v>
      </c>
      <c r="E297" s="9" t="s">
        <v>842</v>
      </c>
      <c r="F297" s="9" t="s">
        <v>713</v>
      </c>
      <c r="G297" s="9" t="s">
        <v>843</v>
      </c>
      <c r="H297" s="9" t="s">
        <v>23</v>
      </c>
      <c r="I297" s="9" t="s">
        <v>24</v>
      </c>
      <c r="J297" s="9">
        <v>0</v>
      </c>
      <c r="K297" s="9" t="s">
        <v>25</v>
      </c>
      <c r="L297" s="10">
        <v>45747</v>
      </c>
      <c r="M297" s="10">
        <v>45754</v>
      </c>
      <c r="N297" s="10">
        <v>45755</v>
      </c>
      <c r="O297" s="11">
        <f>HYPERLINK("http://apps8.contraloria.gob.pe/SPIC/srvDownload/ViewPDF?CRES_CODIGO=2025CSI534600007&amp;TIPOARCHIVO=RE","http://apps8.contraloria.gob.pe/SPIC/srvDownload/ViewPDF?CRES_CODIGO=2025CSI534600007&amp;TIPOARCHIVO=RE")</f>
      </c>
      <c r="P297" s="11">
        <f>HYPERLINK("http://apps8.contraloria.gob.pe/SPIC/srvDownload/ViewPDF?CRES_CODIGO=2025CSI534600007&amp;TIPOARCHIVO=ADJUNTO","http://apps8.contraloria.gob.pe/SPIC/srvDownload/ViewPDF?CRES_CODIGO=2025CSI534600007&amp;TIPOARCHIVO=ADJUNTO")</f>
      </c>
    </row>
    <row r="298" ht="20" customHeight="1" s="7" customFormat="1">
      <c r="B298" s="8">
        <v>292</v>
      </c>
      <c r="C298" s="9" t="s">
        <v>31</v>
      </c>
      <c r="D298" s="9" t="s">
        <v>19</v>
      </c>
      <c r="E298" s="9" t="s">
        <v>844</v>
      </c>
      <c r="F298" s="9" t="s">
        <v>845</v>
      </c>
      <c r="G298" s="9" t="s">
        <v>846</v>
      </c>
      <c r="H298" s="9" t="s">
        <v>41</v>
      </c>
      <c r="I298" s="9" t="s">
        <v>24</v>
      </c>
      <c r="J298" s="9">
        <v>0</v>
      </c>
      <c r="K298" s="9" t="s">
        <v>25</v>
      </c>
      <c r="L298" s="10">
        <v>45740</v>
      </c>
      <c r="M298" s="10">
        <v>45747</v>
      </c>
      <c r="N298" s="10">
        <v>45755</v>
      </c>
      <c r="O298" s="11">
        <f>HYPERLINK("http://apps8.contraloria.gob.pe/SPIC/srvDownload/ViewPDF?CRES_CODIGO=2025CSIC92000029&amp;TIPOARCHIVO=RE","http://apps8.contraloria.gob.pe/SPIC/srvDownload/ViewPDF?CRES_CODIGO=2025CSIC92000029&amp;TIPOARCHIVO=RE")</f>
      </c>
      <c r="P298" s="11">
        <f>HYPERLINK("http://apps8.contraloria.gob.pe/SPIC/srvDownload/ViewPDF?CRES_CODIGO=2025CSIC92000029&amp;TIPOARCHIVO=ADJUNTO","http://apps8.contraloria.gob.pe/SPIC/srvDownload/ViewPDF?CRES_CODIGO=2025CSIC92000029&amp;TIPOARCHIVO=ADJUNTO")</f>
      </c>
    </row>
    <row r="299" ht="20" customHeight="1" s="7" customFormat="1">
      <c r="B299" s="8">
        <v>293</v>
      </c>
      <c r="C299" s="9" t="s">
        <v>31</v>
      </c>
      <c r="D299" s="9" t="s">
        <v>27</v>
      </c>
      <c r="E299" s="9" t="s">
        <v>847</v>
      </c>
      <c r="F299" s="9" t="s">
        <v>541</v>
      </c>
      <c r="G299" s="9" t="s">
        <v>848</v>
      </c>
      <c r="H299" s="9" t="s">
        <v>23</v>
      </c>
      <c r="I299" s="9" t="s">
        <v>24</v>
      </c>
      <c r="J299" s="9">
        <v>0</v>
      </c>
      <c r="K299" s="9" t="s">
        <v>25</v>
      </c>
      <c r="L299" s="10">
        <v>45747</v>
      </c>
      <c r="M299" s="10">
        <v>45747</v>
      </c>
      <c r="N299" s="10">
        <v>45755</v>
      </c>
      <c r="O299" s="11">
        <f>HYPERLINK("http://apps8.contraloria.gob.pe/SPIC/srvDownload/ViewPDF?CRES_CODIGO=2025CPO529400002&amp;TIPOARCHIVO=RE","http://apps8.contraloria.gob.pe/SPIC/srvDownload/ViewPDF?CRES_CODIGO=2025CPO529400002&amp;TIPOARCHIVO=RE")</f>
      </c>
      <c r="P299" s="11">
        <f>HYPERLINK("http://apps8.contraloria.gob.pe/SPIC/srvDownload/ViewPDF?CRES_CODIGO=2025CPO529400002&amp;TIPOARCHIVO=ADJUNTO","http://apps8.contraloria.gob.pe/SPIC/srvDownload/ViewPDF?CRES_CODIGO=2025CPO529400002&amp;TIPOARCHIVO=ADJUNTO")</f>
      </c>
    </row>
    <row r="300" ht="20" customHeight="1" s="7" customFormat="1">
      <c r="B300" s="8">
        <v>294</v>
      </c>
      <c r="C300" s="9" t="s">
        <v>121</v>
      </c>
      <c r="D300" s="9" t="s">
        <v>19</v>
      </c>
      <c r="E300" s="9" t="s">
        <v>849</v>
      </c>
      <c r="F300" s="9" t="s">
        <v>796</v>
      </c>
      <c r="G300" s="9" t="s">
        <v>850</v>
      </c>
      <c r="H300" s="9" t="s">
        <v>41</v>
      </c>
      <c r="I300" s="9" t="s">
        <v>24</v>
      </c>
      <c r="J300" s="9">
        <v>0</v>
      </c>
      <c r="K300" s="9" t="s">
        <v>25</v>
      </c>
      <c r="L300" s="10">
        <v>45748</v>
      </c>
      <c r="M300" s="10">
        <v>45755</v>
      </c>
      <c r="N300" s="10">
        <v>45755</v>
      </c>
      <c r="O300" s="11">
        <f>HYPERLINK("http://apps8.contraloria.gob.pe/SPIC/srvDownload/ViewPDF?CRES_CODIGO=2025CSI034400013&amp;TIPOARCHIVO=RE","http://apps8.contraloria.gob.pe/SPIC/srvDownload/ViewPDF?CRES_CODIGO=2025CSI034400013&amp;TIPOARCHIVO=RE")</f>
      </c>
      <c r="P300" s="11">
        <f>HYPERLINK("http://apps8.contraloria.gob.pe/SPIC/srvDownload/ViewPDF?CRES_CODIGO=2025CSI034400013&amp;TIPOARCHIVO=ADJUNTO","http://apps8.contraloria.gob.pe/SPIC/srvDownload/ViewPDF?CRES_CODIGO=2025CSI034400013&amp;TIPOARCHIVO=ADJUNTO")</f>
      </c>
    </row>
    <row r="301" ht="20" customHeight="1" s="7" customFormat="1">
      <c r="B301" s="8">
        <v>295</v>
      </c>
      <c r="C301" s="9" t="s">
        <v>31</v>
      </c>
      <c r="D301" s="9" t="s">
        <v>61</v>
      </c>
      <c r="E301" s="9" t="s">
        <v>851</v>
      </c>
      <c r="F301" s="9" t="s">
        <v>852</v>
      </c>
      <c r="G301" s="9" t="s">
        <v>853</v>
      </c>
      <c r="H301" s="9" t="s">
        <v>23</v>
      </c>
      <c r="I301" s="9" t="s">
        <v>24</v>
      </c>
      <c r="J301" s="9">
        <v>0</v>
      </c>
      <c r="K301" s="9" t="s">
        <v>25</v>
      </c>
      <c r="L301" s="10">
        <v>45751</v>
      </c>
      <c r="M301" s="10">
        <v>45758</v>
      </c>
      <c r="N301" s="10">
        <v>45755</v>
      </c>
      <c r="O301" s="11">
        <f>HYPERLINK("http://apps8.contraloria.gob.pe/SPIC/srvDownload/ViewPDF?CRES_CODIGO=2025CSI375800003&amp;TIPOARCHIVO=RE","http://apps8.contraloria.gob.pe/SPIC/srvDownload/ViewPDF?CRES_CODIGO=2025CSI375800003&amp;TIPOARCHIVO=RE")</f>
      </c>
      <c r="P301" s="11">
        <f>HYPERLINK("http://apps8.contraloria.gob.pe/SPIC/srvDownload/ViewPDF?CRES_CODIGO=2025CSI375800003&amp;TIPOARCHIVO=ADJUNTO","http://apps8.contraloria.gob.pe/SPIC/srvDownload/ViewPDF?CRES_CODIGO=2025CSI375800003&amp;TIPOARCHIVO=ADJUNTO")</f>
      </c>
    </row>
    <row r="302" ht="20" customHeight="1" s="7" customFormat="1">
      <c r="B302" s="8">
        <v>296</v>
      </c>
      <c r="C302" s="9" t="s">
        <v>31</v>
      </c>
      <c r="D302" s="9" t="s">
        <v>53</v>
      </c>
      <c r="E302" s="9" t="s">
        <v>854</v>
      </c>
      <c r="F302" s="9" t="s">
        <v>590</v>
      </c>
      <c r="G302" s="9" t="s">
        <v>855</v>
      </c>
      <c r="H302" s="9" t="s">
        <v>23</v>
      </c>
      <c r="I302" s="9" t="s">
        <v>24</v>
      </c>
      <c r="J302" s="9">
        <v>0</v>
      </c>
      <c r="K302" s="9" t="s">
        <v>25</v>
      </c>
      <c r="L302" s="10">
        <v>45714</v>
      </c>
      <c r="M302" s="10">
        <v>45714</v>
      </c>
      <c r="N302" s="10">
        <v>45755</v>
      </c>
      <c r="O302" s="11">
        <f>HYPERLINK("http://apps8.contraloria.gob.pe/SPIC/srvDownload/ViewPDF?CRES_CODIGO=2025CPOL34000023&amp;TIPOARCHIVO=RE","http://apps8.contraloria.gob.pe/SPIC/srvDownload/ViewPDF?CRES_CODIGO=2025CPOL34000023&amp;TIPOARCHIVO=RE")</f>
      </c>
      <c r="P302" s="11">
        <f>HYPERLINK("http://apps8.contraloria.gob.pe/SPIC/srvDownload/ViewPDF?CRES_CODIGO=2025CPOL34000023&amp;TIPOARCHIVO=ADJUNTO","http://apps8.contraloria.gob.pe/SPIC/srvDownload/ViewPDF?CRES_CODIGO=2025CPOL34000023&amp;TIPOARCHIVO=ADJUNTO")</f>
      </c>
    </row>
    <row r="303" ht="20" customHeight="1" s="7" customFormat="1">
      <c r="B303" s="8">
        <v>297</v>
      </c>
      <c r="C303" s="9" t="s">
        <v>31</v>
      </c>
      <c r="D303" s="9" t="s">
        <v>27</v>
      </c>
      <c r="E303" s="9" t="s">
        <v>856</v>
      </c>
      <c r="F303" s="9" t="s">
        <v>845</v>
      </c>
      <c r="G303" s="9" t="s">
        <v>857</v>
      </c>
      <c r="H303" s="9" t="s">
        <v>23</v>
      </c>
      <c r="I303" s="9" t="s">
        <v>24</v>
      </c>
      <c r="J303" s="9">
        <v>0</v>
      </c>
      <c r="K303" s="9" t="s">
        <v>25</v>
      </c>
      <c r="L303" s="10">
        <v>45748</v>
      </c>
      <c r="M303" s="10">
        <v>45749</v>
      </c>
      <c r="N303" s="10">
        <v>45755</v>
      </c>
      <c r="O303" s="11">
        <f>HYPERLINK("http://apps8.contraloria.gob.pe/SPIC/srvDownload/ViewPDF?CRES_CODIGO=2025CPO019000038&amp;TIPOARCHIVO=RE","http://apps8.contraloria.gob.pe/SPIC/srvDownload/ViewPDF?CRES_CODIGO=2025CPO019000038&amp;TIPOARCHIVO=RE")</f>
      </c>
      <c r="P303" s="11">
        <f>HYPERLINK("http://apps8.contraloria.gob.pe/SPIC/srvDownload/ViewPDF?CRES_CODIGO=2025CPO019000038&amp;TIPOARCHIVO=ADJUNTO","http://apps8.contraloria.gob.pe/SPIC/srvDownload/ViewPDF?CRES_CODIGO=2025CPO019000038&amp;TIPOARCHIVO=ADJUNTO")</f>
      </c>
    </row>
    <row r="304" ht="20" customHeight="1" s="7" customFormat="1">
      <c r="B304" s="8">
        <v>298</v>
      </c>
      <c r="C304" s="9" t="s">
        <v>259</v>
      </c>
      <c r="D304" s="9" t="s">
        <v>19</v>
      </c>
      <c r="E304" s="9" t="s">
        <v>858</v>
      </c>
      <c r="F304" s="9" t="s">
        <v>261</v>
      </c>
      <c r="G304" s="9" t="s">
        <v>859</v>
      </c>
      <c r="H304" s="9" t="s">
        <v>41</v>
      </c>
      <c r="I304" s="9" t="s">
        <v>24</v>
      </c>
      <c r="J304" s="9">
        <v>0</v>
      </c>
      <c r="K304" s="9" t="s">
        <v>25</v>
      </c>
      <c r="L304" s="10">
        <v>45750</v>
      </c>
      <c r="M304" s="10">
        <v>45757</v>
      </c>
      <c r="N304" s="10">
        <v>45755</v>
      </c>
      <c r="O304" s="11">
        <f>HYPERLINK("http://apps8.contraloria.gob.pe/SPIC/srvDownload/ViewPDF?CRES_CODIGO=2025CSI488800017&amp;TIPOARCHIVO=RE","http://apps8.contraloria.gob.pe/SPIC/srvDownload/ViewPDF?CRES_CODIGO=2025CSI488800017&amp;TIPOARCHIVO=RE")</f>
      </c>
      <c r="P304" s="11">
        <f>HYPERLINK("http://apps8.contraloria.gob.pe/SPIC/srvDownload/ViewPDF?CRES_CODIGO=2025CSI488800017&amp;TIPOARCHIVO=ADJUNTO","http://apps8.contraloria.gob.pe/SPIC/srvDownload/ViewPDF?CRES_CODIGO=2025CSI488800017&amp;TIPOARCHIVO=ADJUNTO")</f>
      </c>
    </row>
    <row r="305" ht="20" customHeight="1" s="7" customFormat="1">
      <c r="B305" s="8">
        <v>299</v>
      </c>
      <c r="C305" s="9" t="s">
        <v>323</v>
      </c>
      <c r="D305" s="9" t="s">
        <v>42</v>
      </c>
      <c r="E305" s="9" t="s">
        <v>860</v>
      </c>
      <c r="F305" s="9" t="s">
        <v>861</v>
      </c>
      <c r="G305" s="9" t="s">
        <v>862</v>
      </c>
      <c r="H305" s="9" t="s">
        <v>23</v>
      </c>
      <c r="I305" s="9" t="s">
        <v>24</v>
      </c>
      <c r="J305" s="9">
        <v>0</v>
      </c>
      <c r="K305" s="9" t="s">
        <v>25</v>
      </c>
      <c r="L305" s="10">
        <v>45737</v>
      </c>
      <c r="M305" s="10">
        <v>45744</v>
      </c>
      <c r="N305" s="10">
        <v>45755</v>
      </c>
      <c r="O305" s="11">
        <f>HYPERLINK("http://apps8.contraloria.gob.pe/SPIC/srvDownload/ViewPDF?CRES_CODIGO=2025CSI545800010&amp;TIPOARCHIVO=RE","http://apps8.contraloria.gob.pe/SPIC/srvDownload/ViewPDF?CRES_CODIGO=2025CSI545800010&amp;TIPOARCHIVO=RE")</f>
      </c>
      <c r="P305" s="11">
        <f>HYPERLINK("http://apps8.contraloria.gob.pe/SPIC/srvDownload/ViewPDF?CRES_CODIGO=2025CSI545800010&amp;TIPOARCHIVO=ADJUNTO","http://apps8.contraloria.gob.pe/SPIC/srvDownload/ViewPDF?CRES_CODIGO=2025CSI545800010&amp;TIPOARCHIVO=ADJUNTO")</f>
      </c>
    </row>
    <row r="306" ht="20" customHeight="1" s="7" customFormat="1">
      <c r="B306" s="8">
        <v>300</v>
      </c>
      <c r="C306" s="9" t="s">
        <v>181</v>
      </c>
      <c r="D306" s="9" t="s">
        <v>53</v>
      </c>
      <c r="E306" s="9" t="s">
        <v>863</v>
      </c>
      <c r="F306" s="9" t="s">
        <v>585</v>
      </c>
      <c r="G306" s="9" t="s">
        <v>864</v>
      </c>
      <c r="H306" s="9" t="s">
        <v>23</v>
      </c>
      <c r="I306" s="9" t="s">
        <v>24</v>
      </c>
      <c r="J306" s="9">
        <v>0</v>
      </c>
      <c r="K306" s="9" t="s">
        <v>25</v>
      </c>
      <c r="L306" s="10">
        <v>45694</v>
      </c>
      <c r="M306" s="10">
        <v>45694</v>
      </c>
      <c r="N306" s="10">
        <v>45755</v>
      </c>
      <c r="O306" s="11">
        <f>HYPERLINK("http://apps8.contraloria.gob.pe/SPIC/srvDownload/ViewPDF?CRES_CODIGO=2025CPOL45200027&amp;TIPOARCHIVO=RE","http://apps8.contraloria.gob.pe/SPIC/srvDownload/ViewPDF?CRES_CODIGO=2025CPOL45200027&amp;TIPOARCHIVO=RE")</f>
      </c>
      <c r="P306" s="11">
        <f>HYPERLINK("http://apps8.contraloria.gob.pe/SPIC/srvDownload/ViewPDF?CRES_CODIGO=2025CPOL45200027&amp;TIPOARCHIVO=ADJUNTO","http://apps8.contraloria.gob.pe/SPIC/srvDownload/ViewPDF?CRES_CODIGO=2025CPOL45200027&amp;TIPOARCHIVO=ADJUNTO")</f>
      </c>
    </row>
    <row r="307" ht="20" customHeight="1" s="7" customFormat="1">
      <c r="B307" s="8">
        <v>301</v>
      </c>
      <c r="C307" s="9" t="s">
        <v>181</v>
      </c>
      <c r="D307" s="9" t="s">
        <v>53</v>
      </c>
      <c r="E307" s="9" t="s">
        <v>865</v>
      </c>
      <c r="F307" s="9" t="s">
        <v>585</v>
      </c>
      <c r="G307" s="9" t="s">
        <v>866</v>
      </c>
      <c r="H307" s="9" t="s">
        <v>23</v>
      </c>
      <c r="I307" s="9" t="s">
        <v>24</v>
      </c>
      <c r="J307" s="9">
        <v>0</v>
      </c>
      <c r="K307" s="9" t="s">
        <v>25</v>
      </c>
      <c r="L307" s="10">
        <v>45694</v>
      </c>
      <c r="M307" s="10">
        <v>45694</v>
      </c>
      <c r="N307" s="10">
        <v>45755</v>
      </c>
      <c r="O307" s="11">
        <f>HYPERLINK("http://apps8.contraloria.gob.pe/SPIC/srvDownload/ViewPDF?CRES_CODIGO=2025CPOL45200024&amp;TIPOARCHIVO=RE","http://apps8.contraloria.gob.pe/SPIC/srvDownload/ViewPDF?CRES_CODIGO=2025CPOL45200024&amp;TIPOARCHIVO=RE")</f>
      </c>
      <c r="P307" s="11">
        <f>HYPERLINK("http://apps8.contraloria.gob.pe/SPIC/srvDownload/ViewPDF?CRES_CODIGO=2025CPOL45200024&amp;TIPOARCHIVO=ADJUNTO","http://apps8.contraloria.gob.pe/SPIC/srvDownload/ViewPDF?CRES_CODIGO=2025CPOL45200024&amp;TIPOARCHIVO=ADJUNTO")</f>
      </c>
    </row>
    <row r="308" ht="20" customHeight="1" s="7" customFormat="1">
      <c r="B308" s="8">
        <v>302</v>
      </c>
      <c r="C308" s="9" t="s">
        <v>57</v>
      </c>
      <c r="D308" s="9" t="s">
        <v>19</v>
      </c>
      <c r="E308" s="9" t="s">
        <v>867</v>
      </c>
      <c r="F308" s="9" t="s">
        <v>868</v>
      </c>
      <c r="G308" s="9" t="s">
        <v>869</v>
      </c>
      <c r="H308" s="9" t="s">
        <v>41</v>
      </c>
      <c r="I308" s="9" t="s">
        <v>24</v>
      </c>
      <c r="J308" s="9">
        <v>0</v>
      </c>
      <c r="K308" s="9" t="s">
        <v>25</v>
      </c>
      <c r="L308" s="10">
        <v>45750</v>
      </c>
      <c r="M308" s="10">
        <v>45757</v>
      </c>
      <c r="N308" s="10">
        <v>45754</v>
      </c>
      <c r="O308" s="11">
        <f>HYPERLINK("http://apps8.contraloria.gob.pe/SPIC/srvDownload/ViewPDF?CRES_CODIGO=2025CSI456700009&amp;TIPOARCHIVO=RE","http://apps8.contraloria.gob.pe/SPIC/srvDownload/ViewPDF?CRES_CODIGO=2025CSI456700009&amp;TIPOARCHIVO=RE")</f>
      </c>
      <c r="P308" s="11">
        <f>HYPERLINK("http://apps8.contraloria.gob.pe/SPIC/srvDownload/ViewPDF?CRES_CODIGO=2025CSI456700009&amp;TIPOARCHIVO=ADJUNTO","http://apps8.contraloria.gob.pe/SPIC/srvDownload/ViewPDF?CRES_CODIGO=2025CSI456700009&amp;TIPOARCHIVO=ADJUNTO")</f>
      </c>
    </row>
    <row r="309" ht="20" customHeight="1" s="7" customFormat="1">
      <c r="B309" s="8">
        <v>303</v>
      </c>
      <c r="C309" s="9" t="s">
        <v>31</v>
      </c>
      <c r="D309" s="9" t="s">
        <v>19</v>
      </c>
      <c r="E309" s="9" t="s">
        <v>870</v>
      </c>
      <c r="F309" s="9" t="s">
        <v>754</v>
      </c>
      <c r="G309" s="9" t="s">
        <v>871</v>
      </c>
      <c r="H309" s="9" t="s">
        <v>41</v>
      </c>
      <c r="I309" s="9" t="s">
        <v>24</v>
      </c>
      <c r="J309" s="9">
        <v>0</v>
      </c>
      <c r="K309" s="9" t="s">
        <v>25</v>
      </c>
      <c r="L309" s="10">
        <v>45744</v>
      </c>
      <c r="M309" s="10">
        <v>45751</v>
      </c>
      <c r="N309" s="10">
        <v>45754</v>
      </c>
      <c r="O309" s="11">
        <f>HYPERLINK("http://apps8.contraloria.gob.pe/SPIC/srvDownload/ViewPDF?CRES_CODIGO=2025CSI597800027&amp;TIPOARCHIVO=RE","http://apps8.contraloria.gob.pe/SPIC/srvDownload/ViewPDF?CRES_CODIGO=2025CSI597800027&amp;TIPOARCHIVO=RE")</f>
      </c>
      <c r="P309" s="11">
        <f>HYPERLINK("http://apps8.contraloria.gob.pe/SPIC/srvDownload/ViewPDF?CRES_CODIGO=2025CSI597800027&amp;TIPOARCHIVO=ADJUNTO","http://apps8.contraloria.gob.pe/SPIC/srvDownload/ViewPDF?CRES_CODIGO=2025CSI597800027&amp;TIPOARCHIVO=ADJUNTO")</f>
      </c>
    </row>
    <row r="310" ht="20" customHeight="1" s="7" customFormat="1">
      <c r="B310" s="8">
        <v>304</v>
      </c>
      <c r="C310" s="9" t="s">
        <v>242</v>
      </c>
      <c r="D310" s="9" t="s">
        <v>61</v>
      </c>
      <c r="E310" s="9" t="s">
        <v>872</v>
      </c>
      <c r="F310" s="9" t="s">
        <v>873</v>
      </c>
      <c r="G310" s="9" t="s">
        <v>874</v>
      </c>
      <c r="H310" s="9" t="s">
        <v>23</v>
      </c>
      <c r="I310" s="9" t="s">
        <v>24</v>
      </c>
      <c r="J310" s="9">
        <v>0</v>
      </c>
      <c r="K310" s="9" t="s">
        <v>25</v>
      </c>
      <c r="L310" s="10">
        <v>45743</v>
      </c>
      <c r="M310" s="10">
        <v>45750</v>
      </c>
      <c r="N310" s="10">
        <v>45754</v>
      </c>
      <c r="O310" s="11">
        <f>HYPERLINK("http://apps8.contraloria.gob.pe/SPIC/srvDownload/ViewPDF?CRES_CODIGO=2025CSI298200004&amp;TIPOARCHIVO=RE","http://apps8.contraloria.gob.pe/SPIC/srvDownload/ViewPDF?CRES_CODIGO=2025CSI298200004&amp;TIPOARCHIVO=RE")</f>
      </c>
      <c r="P310" s="11">
        <f>HYPERLINK("http://apps8.contraloria.gob.pe/SPIC/srvDownload/ViewPDF?CRES_CODIGO=2025CSI298200004&amp;TIPOARCHIVO=ADJUNTO","http://apps8.contraloria.gob.pe/SPIC/srvDownload/ViewPDF?CRES_CODIGO=2025CSI298200004&amp;TIPOARCHIVO=ADJUNTO")</f>
      </c>
    </row>
    <row r="311" ht="20" customHeight="1" s="7" customFormat="1">
      <c r="B311" s="8">
        <v>305</v>
      </c>
      <c r="C311" s="9" t="s">
        <v>242</v>
      </c>
      <c r="D311" s="9" t="s">
        <v>61</v>
      </c>
      <c r="E311" s="9" t="s">
        <v>875</v>
      </c>
      <c r="F311" s="9" t="s">
        <v>876</v>
      </c>
      <c r="G311" s="9" t="s">
        <v>874</v>
      </c>
      <c r="H311" s="9" t="s">
        <v>23</v>
      </c>
      <c r="I311" s="9" t="s">
        <v>24</v>
      </c>
      <c r="J311" s="9">
        <v>0</v>
      </c>
      <c r="K311" s="9" t="s">
        <v>25</v>
      </c>
      <c r="L311" s="10">
        <v>45743</v>
      </c>
      <c r="M311" s="10">
        <v>45744</v>
      </c>
      <c r="N311" s="10">
        <v>45754</v>
      </c>
      <c r="O311" s="11">
        <f>HYPERLINK("http://apps8.contraloria.gob.pe/SPIC/srvDownload/ViewPDF?CRES_CODIGO=2025CSI298200005&amp;TIPOARCHIVO=RE","http://apps8.contraloria.gob.pe/SPIC/srvDownload/ViewPDF?CRES_CODIGO=2025CSI298200005&amp;TIPOARCHIVO=RE")</f>
      </c>
      <c r="P311" s="11">
        <f>HYPERLINK("http://apps8.contraloria.gob.pe/SPIC/srvDownload/ViewPDF?CRES_CODIGO=2025CSI298200005&amp;TIPOARCHIVO=ADJUNTO","http://apps8.contraloria.gob.pe/SPIC/srvDownload/ViewPDF?CRES_CODIGO=2025CSI298200005&amp;TIPOARCHIVO=ADJUNTO")</f>
      </c>
    </row>
    <row r="312" ht="20" customHeight="1" s="7" customFormat="1">
      <c r="B312" s="8">
        <v>306</v>
      </c>
      <c r="C312" s="9" t="s">
        <v>242</v>
      </c>
      <c r="D312" s="9" t="s">
        <v>61</v>
      </c>
      <c r="E312" s="9" t="s">
        <v>877</v>
      </c>
      <c r="F312" s="9" t="s">
        <v>878</v>
      </c>
      <c r="G312" s="9" t="s">
        <v>874</v>
      </c>
      <c r="H312" s="9" t="s">
        <v>23</v>
      </c>
      <c r="I312" s="9" t="s">
        <v>24</v>
      </c>
      <c r="J312" s="9">
        <v>0</v>
      </c>
      <c r="K312" s="9" t="s">
        <v>25</v>
      </c>
      <c r="L312" s="10">
        <v>45743</v>
      </c>
      <c r="M312" s="10">
        <v>45750</v>
      </c>
      <c r="N312" s="10">
        <v>45754</v>
      </c>
      <c r="O312" s="11">
        <f>HYPERLINK("http://apps8.contraloria.gob.pe/SPIC/srvDownload/ViewPDF?CRES_CODIGO=2025CSI298200006&amp;TIPOARCHIVO=RE","http://apps8.contraloria.gob.pe/SPIC/srvDownload/ViewPDF?CRES_CODIGO=2025CSI298200006&amp;TIPOARCHIVO=RE")</f>
      </c>
      <c r="P312" s="11">
        <f>HYPERLINK("http://apps8.contraloria.gob.pe/SPIC/srvDownload/ViewPDF?CRES_CODIGO=2025CSI298200006&amp;TIPOARCHIVO=ADJUNTO","http://apps8.contraloria.gob.pe/SPIC/srvDownload/ViewPDF?CRES_CODIGO=2025CSI298200006&amp;TIPOARCHIVO=ADJUNTO")</f>
      </c>
    </row>
    <row r="313" ht="20" customHeight="1" s="7" customFormat="1">
      <c r="B313" s="8">
        <v>307</v>
      </c>
      <c r="C313" s="9" t="s">
        <v>31</v>
      </c>
      <c r="D313" s="9" t="s">
        <v>19</v>
      </c>
      <c r="E313" s="9" t="s">
        <v>879</v>
      </c>
      <c r="F313" s="9" t="s">
        <v>688</v>
      </c>
      <c r="G313" s="9" t="s">
        <v>880</v>
      </c>
      <c r="H313" s="9" t="s">
        <v>41</v>
      </c>
      <c r="I313" s="9" t="s">
        <v>24</v>
      </c>
      <c r="J313" s="9">
        <v>0</v>
      </c>
      <c r="K313" s="9" t="s">
        <v>25</v>
      </c>
      <c r="L313" s="10">
        <v>45743</v>
      </c>
      <c r="M313" s="10">
        <v>45750</v>
      </c>
      <c r="N313" s="10">
        <v>45754</v>
      </c>
      <c r="O313" s="11">
        <f>HYPERLINK("http://apps8.contraloria.gob.pe/SPIC/srvDownload/ViewPDF?CRES_CODIGO=2025CSI530300057&amp;TIPOARCHIVO=RE","http://apps8.contraloria.gob.pe/SPIC/srvDownload/ViewPDF?CRES_CODIGO=2025CSI530300057&amp;TIPOARCHIVO=RE")</f>
      </c>
      <c r="P313" s="11">
        <f>HYPERLINK("http://apps8.contraloria.gob.pe/SPIC/srvDownload/ViewPDF?CRES_CODIGO=2025CSI530300057&amp;TIPOARCHIVO=ADJUNTO","http://apps8.contraloria.gob.pe/SPIC/srvDownload/ViewPDF?CRES_CODIGO=2025CSI530300057&amp;TIPOARCHIVO=ADJUNTO")</f>
      </c>
    </row>
    <row r="314" ht="20" customHeight="1" s="7" customFormat="1">
      <c r="B314" s="8">
        <v>308</v>
      </c>
      <c r="C314" s="9" t="s">
        <v>45</v>
      </c>
      <c r="D314" s="9" t="s">
        <v>19</v>
      </c>
      <c r="E314" s="9" t="s">
        <v>881</v>
      </c>
      <c r="F314" s="9" t="s">
        <v>882</v>
      </c>
      <c r="G314" s="9" t="s">
        <v>883</v>
      </c>
      <c r="H314" s="9" t="s">
        <v>23</v>
      </c>
      <c r="I314" s="9" t="s">
        <v>24</v>
      </c>
      <c r="J314" s="9">
        <v>0</v>
      </c>
      <c r="K314" s="9" t="s">
        <v>25</v>
      </c>
      <c r="L314" s="10">
        <v>45747</v>
      </c>
      <c r="M314" s="10">
        <v>45747</v>
      </c>
      <c r="N314" s="10">
        <v>45754</v>
      </c>
      <c r="O314" s="11">
        <f>HYPERLINK("http://apps8.contraloria.gob.pe/SPIC/srvDownload/ViewPDF?CRES_CODIGO=2025CSI022700002&amp;TIPOARCHIVO=RE","http://apps8.contraloria.gob.pe/SPIC/srvDownload/ViewPDF?CRES_CODIGO=2025CSI022700002&amp;TIPOARCHIVO=RE")</f>
      </c>
      <c r="P314" s="11">
        <f>HYPERLINK("http://apps8.contraloria.gob.pe/SPIC/srvDownload/ViewPDF?CRES_CODIGO=2025CSI022700002&amp;TIPOARCHIVO=ADJUNTO","http://apps8.contraloria.gob.pe/SPIC/srvDownload/ViewPDF?CRES_CODIGO=2025CSI022700002&amp;TIPOARCHIVO=ADJUNTO")</f>
      </c>
    </row>
    <row r="315" ht="20" customHeight="1" s="7" customFormat="1">
      <c r="B315" s="8">
        <v>309</v>
      </c>
      <c r="C315" s="9" t="s">
        <v>189</v>
      </c>
      <c r="D315" s="9" t="s">
        <v>19</v>
      </c>
      <c r="E315" s="9" t="s">
        <v>884</v>
      </c>
      <c r="F315" s="9" t="s">
        <v>885</v>
      </c>
      <c r="G315" s="9" t="s">
        <v>886</v>
      </c>
      <c r="H315" s="9" t="s">
        <v>41</v>
      </c>
      <c r="I315" s="9" t="s">
        <v>24</v>
      </c>
      <c r="J315" s="9">
        <v>0</v>
      </c>
      <c r="K315" s="9" t="s">
        <v>25</v>
      </c>
      <c r="L315" s="10">
        <v>45751</v>
      </c>
      <c r="M315" s="10">
        <v>45758</v>
      </c>
      <c r="N315" s="10">
        <v>45754</v>
      </c>
      <c r="O315" s="11">
        <f>HYPERLINK("http://apps8.contraloria.gob.pe/SPIC/srvDownload/ViewPDF?CRES_CODIGO=2025CSI020400012&amp;TIPOARCHIVO=RE","http://apps8.contraloria.gob.pe/SPIC/srvDownload/ViewPDF?CRES_CODIGO=2025CSI020400012&amp;TIPOARCHIVO=RE")</f>
      </c>
      <c r="P315" s="11">
        <f>HYPERLINK("http://apps8.contraloria.gob.pe/SPIC/srvDownload/ViewPDF?CRES_CODIGO=2025CSI020400012&amp;TIPOARCHIVO=ADJUNTO","http://apps8.contraloria.gob.pe/SPIC/srvDownload/ViewPDF?CRES_CODIGO=2025CSI020400012&amp;TIPOARCHIVO=ADJUNTO")</f>
      </c>
    </row>
    <row r="316" ht="20" customHeight="1" s="7" customFormat="1">
      <c r="B316" s="8">
        <v>310</v>
      </c>
      <c r="C316" s="9" t="s">
        <v>121</v>
      </c>
      <c r="D316" s="9" t="s">
        <v>42</v>
      </c>
      <c r="E316" s="9" t="s">
        <v>887</v>
      </c>
      <c r="F316" s="9" t="s">
        <v>888</v>
      </c>
      <c r="G316" s="9" t="s">
        <v>889</v>
      </c>
      <c r="H316" s="9" t="s">
        <v>23</v>
      </c>
      <c r="I316" s="9" t="s">
        <v>24</v>
      </c>
      <c r="J316" s="9">
        <v>0</v>
      </c>
      <c r="K316" s="9" t="s">
        <v>25</v>
      </c>
      <c r="L316" s="10">
        <v>45748</v>
      </c>
      <c r="M316" s="10">
        <v>45743</v>
      </c>
      <c r="N316" s="10">
        <v>45754</v>
      </c>
      <c r="O316" s="11">
        <f>HYPERLINK("http://apps8.contraloria.gob.pe/SPIC/srvDownload/ViewPDF?CRES_CODIGO=2025CSI355100005&amp;TIPOARCHIVO=RE","http://apps8.contraloria.gob.pe/SPIC/srvDownload/ViewPDF?CRES_CODIGO=2025CSI355100005&amp;TIPOARCHIVO=RE")</f>
      </c>
      <c r="P316" s="11">
        <f>HYPERLINK("http://apps8.contraloria.gob.pe/SPIC/srvDownload/ViewPDF?CRES_CODIGO=2025CSI355100005&amp;TIPOARCHIVO=ADJUNTO","http://apps8.contraloria.gob.pe/SPIC/srvDownload/ViewPDF?CRES_CODIGO=2025CSI355100005&amp;TIPOARCHIVO=ADJUNTO")</f>
      </c>
    </row>
    <row r="317" ht="20" customHeight="1" s="7" customFormat="1">
      <c r="B317" s="8">
        <v>311</v>
      </c>
      <c r="C317" s="9" t="s">
        <v>18</v>
      </c>
      <c r="D317" s="9" t="s">
        <v>53</v>
      </c>
      <c r="E317" s="9" t="s">
        <v>890</v>
      </c>
      <c r="F317" s="9" t="s">
        <v>891</v>
      </c>
      <c r="G317" s="9" t="s">
        <v>892</v>
      </c>
      <c r="H317" s="9" t="s">
        <v>23</v>
      </c>
      <c r="I317" s="9" t="s">
        <v>24</v>
      </c>
      <c r="J317" s="9">
        <v>0</v>
      </c>
      <c r="K317" s="9" t="s">
        <v>25</v>
      </c>
      <c r="L317" s="10">
        <v>45713</v>
      </c>
      <c r="M317" s="10">
        <v>45713</v>
      </c>
      <c r="N317" s="10">
        <v>45754</v>
      </c>
      <c r="O317" s="11">
        <f>HYPERLINK("http://apps8.contraloria.gob.pe/SPIC/srvDownload/ViewPDF?CRES_CODIGO=2025CPOL45500013&amp;TIPOARCHIVO=RE","http://apps8.contraloria.gob.pe/SPIC/srvDownload/ViewPDF?CRES_CODIGO=2025CPOL45500013&amp;TIPOARCHIVO=RE")</f>
      </c>
      <c r="P317" s="11">
        <f>HYPERLINK("http://apps8.contraloria.gob.pe/SPIC/srvDownload/ViewPDF?CRES_CODIGO=2025CPOL45500013&amp;TIPOARCHIVO=ADJUNTO","http://apps8.contraloria.gob.pe/SPIC/srvDownload/ViewPDF?CRES_CODIGO=2025CPOL45500013&amp;TIPOARCHIVO=ADJUNTO")</f>
      </c>
    </row>
    <row r="318" ht="20" customHeight="1" s="7" customFormat="1">
      <c r="B318" s="8">
        <v>312</v>
      </c>
      <c r="C318" s="9" t="s">
        <v>37</v>
      </c>
      <c r="D318" s="9" t="s">
        <v>61</v>
      </c>
      <c r="E318" s="9" t="s">
        <v>893</v>
      </c>
      <c r="F318" s="9" t="s">
        <v>894</v>
      </c>
      <c r="G318" s="9" t="s">
        <v>895</v>
      </c>
      <c r="H318" s="9" t="s">
        <v>23</v>
      </c>
      <c r="I318" s="9" t="s">
        <v>24</v>
      </c>
      <c r="J318" s="9">
        <v>0</v>
      </c>
      <c r="K318" s="9" t="s">
        <v>25</v>
      </c>
      <c r="L318" s="10">
        <v>45750</v>
      </c>
      <c r="M318" s="10">
        <v>45758</v>
      </c>
      <c r="N318" s="10">
        <v>45754</v>
      </c>
      <c r="O318" s="11">
        <f>HYPERLINK("http://apps8.contraloria.gob.pe/SPIC/srvDownload/ViewPDF?CRES_CODIGO=2025CSI038300016&amp;TIPOARCHIVO=RE","http://apps8.contraloria.gob.pe/SPIC/srvDownload/ViewPDF?CRES_CODIGO=2025CSI038300016&amp;TIPOARCHIVO=RE")</f>
      </c>
      <c r="P318" s="11">
        <f>HYPERLINK("http://apps8.contraloria.gob.pe/SPIC/srvDownload/ViewPDF?CRES_CODIGO=2025CSI038300016&amp;TIPOARCHIVO=ADJUNTO","http://apps8.contraloria.gob.pe/SPIC/srvDownload/ViewPDF?CRES_CODIGO=2025CSI038300016&amp;TIPOARCHIVO=ADJUNTO")</f>
      </c>
    </row>
    <row r="319" ht="20" customHeight="1" s="7" customFormat="1">
      <c r="B319" s="8">
        <v>313</v>
      </c>
      <c r="C319" s="9" t="s">
        <v>52</v>
      </c>
      <c r="D319" s="9" t="s">
        <v>42</v>
      </c>
      <c r="E319" s="9" t="s">
        <v>896</v>
      </c>
      <c r="F319" s="9" t="s">
        <v>897</v>
      </c>
      <c r="G319" s="9" t="s">
        <v>898</v>
      </c>
      <c r="H319" s="9" t="s">
        <v>23</v>
      </c>
      <c r="I319" s="9" t="s">
        <v>24</v>
      </c>
      <c r="J319" s="9">
        <v>0</v>
      </c>
      <c r="K319" s="9" t="s">
        <v>25</v>
      </c>
      <c r="L319" s="10">
        <v>45611</v>
      </c>
      <c r="M319" s="10">
        <v>45618</v>
      </c>
      <c r="N319" s="10">
        <v>45754</v>
      </c>
      <c r="O319" s="11">
        <f>HYPERLINK("http://apps8.contraloria.gob.pe/SPIC/srvDownload/ViewPDF?CRES_CODIGO=2025CSI544900001&amp;TIPOARCHIVO=RE","http://apps8.contraloria.gob.pe/SPIC/srvDownload/ViewPDF?CRES_CODIGO=2025CSI544900001&amp;TIPOARCHIVO=RE")</f>
      </c>
      <c r="P319" s="11">
        <f>HYPERLINK("http://apps8.contraloria.gob.pe/SPIC/srvDownload/ViewPDF?CRES_CODIGO=2025CSI544900001&amp;TIPOARCHIVO=ADJUNTO","http://apps8.contraloria.gob.pe/SPIC/srvDownload/ViewPDF?CRES_CODIGO=2025CSI544900001&amp;TIPOARCHIVO=ADJUNTO")</f>
      </c>
    </row>
    <row r="320" ht="20" customHeight="1" s="7" customFormat="1">
      <c r="B320" s="8">
        <v>314</v>
      </c>
      <c r="C320" s="9" t="s">
        <v>18</v>
      </c>
      <c r="D320" s="9" t="s">
        <v>61</v>
      </c>
      <c r="E320" s="9" t="s">
        <v>899</v>
      </c>
      <c r="F320" s="9" t="s">
        <v>336</v>
      </c>
      <c r="G320" s="9" t="s">
        <v>900</v>
      </c>
      <c r="H320" s="9" t="s">
        <v>23</v>
      </c>
      <c r="I320" s="9" t="s">
        <v>24</v>
      </c>
      <c r="J320" s="9">
        <v>0</v>
      </c>
      <c r="K320" s="9" t="s">
        <v>25</v>
      </c>
      <c r="L320" s="10">
        <v>45749</v>
      </c>
      <c r="M320" s="10">
        <v>45758</v>
      </c>
      <c r="N320" s="10">
        <v>45754</v>
      </c>
      <c r="O320" s="11">
        <f>HYPERLINK("http://apps8.contraloria.gob.pe/SPIC/srvDownload/ViewPDF?CRES_CODIGO=2025CSI045700020&amp;TIPOARCHIVO=RE","http://apps8.contraloria.gob.pe/SPIC/srvDownload/ViewPDF?CRES_CODIGO=2025CSI045700020&amp;TIPOARCHIVO=RE")</f>
      </c>
      <c r="P320" s="11">
        <f>HYPERLINK("http://apps8.contraloria.gob.pe/SPIC/srvDownload/ViewPDF?CRES_CODIGO=2025CSI045700020&amp;TIPOARCHIVO=ADJUNTO","http://apps8.contraloria.gob.pe/SPIC/srvDownload/ViewPDF?CRES_CODIGO=2025CSI045700020&amp;TIPOARCHIVO=ADJUNTO")</f>
      </c>
    </row>
    <row r="321" ht="20" customHeight="1" s="7" customFormat="1">
      <c r="B321" s="8">
        <v>315</v>
      </c>
      <c r="C321" s="9" t="s">
        <v>242</v>
      </c>
      <c r="D321" s="9" t="s">
        <v>61</v>
      </c>
      <c r="E321" s="9" t="s">
        <v>901</v>
      </c>
      <c r="F321" s="9" t="s">
        <v>876</v>
      </c>
      <c r="G321" s="9" t="s">
        <v>902</v>
      </c>
      <c r="H321" s="9" t="s">
        <v>23</v>
      </c>
      <c r="I321" s="9" t="s">
        <v>24</v>
      </c>
      <c r="J321" s="9">
        <v>0</v>
      </c>
      <c r="K321" s="9" t="s">
        <v>25</v>
      </c>
      <c r="L321" s="10">
        <v>45749</v>
      </c>
      <c r="M321" s="10">
        <v>45756</v>
      </c>
      <c r="N321" s="10">
        <v>45754</v>
      </c>
      <c r="O321" s="11">
        <f>HYPERLINK("http://apps8.contraloria.gob.pe/SPIC/srvDownload/ViewPDF?CRES_CODIGO=2025CSI298200010&amp;TIPOARCHIVO=RE","http://apps8.contraloria.gob.pe/SPIC/srvDownload/ViewPDF?CRES_CODIGO=2025CSI298200010&amp;TIPOARCHIVO=RE")</f>
      </c>
      <c r="P321" s="11">
        <f>HYPERLINK("http://apps8.contraloria.gob.pe/SPIC/srvDownload/ViewPDF?CRES_CODIGO=2025CSI298200010&amp;TIPOARCHIVO=ADJUNTO","http://apps8.contraloria.gob.pe/SPIC/srvDownload/ViewPDF?CRES_CODIGO=2025CSI298200010&amp;TIPOARCHIVO=ADJUNTO")</f>
      </c>
    </row>
    <row r="322" ht="20" customHeight="1" s="7" customFormat="1">
      <c r="B322" s="8">
        <v>316</v>
      </c>
      <c r="C322" s="9" t="s">
        <v>31</v>
      </c>
      <c r="D322" s="9" t="s">
        <v>19</v>
      </c>
      <c r="E322" s="9" t="s">
        <v>903</v>
      </c>
      <c r="F322" s="9" t="s">
        <v>904</v>
      </c>
      <c r="G322" s="9" t="s">
        <v>905</v>
      </c>
      <c r="H322" s="9" t="s">
        <v>23</v>
      </c>
      <c r="I322" s="9" t="s">
        <v>24</v>
      </c>
      <c r="J322" s="9">
        <v>0</v>
      </c>
      <c r="K322" s="9" t="s">
        <v>25</v>
      </c>
      <c r="L322" s="10">
        <v>45483</v>
      </c>
      <c r="M322" s="10">
        <v>45490</v>
      </c>
      <c r="N322" s="10">
        <v>45754</v>
      </c>
      <c r="O322" s="11">
        <f>HYPERLINK("http://apps8.contraloria.gob.pe/SPIC/srvDownload/ViewPDF?CRES_CODIGO=2024CSI215300011&amp;TIPOARCHIVO=RE","http://apps8.contraloria.gob.pe/SPIC/srvDownload/ViewPDF?CRES_CODIGO=2024CSI215300011&amp;TIPOARCHIVO=RE")</f>
      </c>
      <c r="P322" s="11">
        <f>HYPERLINK("http://apps8.contraloria.gob.pe/SPIC/srvDownload/ViewPDF?CRES_CODIGO=2024CSI215300011&amp;TIPOARCHIVO=ADJUNTO","http://apps8.contraloria.gob.pe/SPIC/srvDownload/ViewPDF?CRES_CODIGO=2024CSI215300011&amp;TIPOARCHIVO=ADJUNTO")</f>
      </c>
    </row>
    <row r="323" ht="20" customHeight="1" s="7" customFormat="1">
      <c r="B323" s="8">
        <v>317</v>
      </c>
      <c r="C323" s="9" t="s">
        <v>323</v>
      </c>
      <c r="D323" s="9" t="s">
        <v>42</v>
      </c>
      <c r="E323" s="9" t="s">
        <v>906</v>
      </c>
      <c r="F323" s="9" t="s">
        <v>907</v>
      </c>
      <c r="G323" s="9" t="s">
        <v>908</v>
      </c>
      <c r="H323" s="9" t="s">
        <v>23</v>
      </c>
      <c r="I323" s="9" t="s">
        <v>24</v>
      </c>
      <c r="J323" s="9">
        <v>0</v>
      </c>
      <c r="K323" s="9" t="s">
        <v>25</v>
      </c>
      <c r="L323" s="10">
        <v>45751</v>
      </c>
      <c r="M323" s="10">
        <v>45743</v>
      </c>
      <c r="N323" s="10">
        <v>45754</v>
      </c>
      <c r="O323" s="11">
        <f>HYPERLINK("http://apps8.contraloria.gob.pe/SPIC/srvDownload/ViewPDF?CRES_CODIGO=2025CSI036500074&amp;TIPOARCHIVO=RE","http://apps8.contraloria.gob.pe/SPIC/srvDownload/ViewPDF?CRES_CODIGO=2025CSI036500074&amp;TIPOARCHIVO=RE")</f>
      </c>
      <c r="P323" s="11">
        <f>HYPERLINK("http://apps8.contraloria.gob.pe/SPIC/srvDownload/ViewPDF?CRES_CODIGO=2025CSI036500074&amp;TIPOARCHIVO=ADJUNTO","http://apps8.contraloria.gob.pe/SPIC/srvDownload/ViewPDF?CRES_CODIGO=2025CSI036500074&amp;TIPOARCHIVO=ADJUNTO")</f>
      </c>
    </row>
    <row r="324" ht="20" customHeight="1" s="7" customFormat="1">
      <c r="B324" s="8">
        <v>318</v>
      </c>
      <c r="C324" s="9" t="s">
        <v>31</v>
      </c>
      <c r="D324" s="9" t="s">
        <v>42</v>
      </c>
      <c r="E324" s="9" t="s">
        <v>909</v>
      </c>
      <c r="F324" s="9" t="s">
        <v>910</v>
      </c>
      <c r="G324" s="9" t="s">
        <v>911</v>
      </c>
      <c r="H324" s="9" t="s">
        <v>280</v>
      </c>
      <c r="I324" s="9" t="s">
        <v>281</v>
      </c>
      <c r="J324" s="9">
        <v>0</v>
      </c>
      <c r="K324" s="9" t="s">
        <v>25</v>
      </c>
      <c r="L324" s="10">
        <v>45749</v>
      </c>
      <c r="M324" s="10">
        <v>45756</v>
      </c>
      <c r="N324" s="10">
        <v>45754</v>
      </c>
      <c r="O324" s="11">
        <f>HYPERLINK("http://apps8.contraloria.gob.pe/SPIC/srvDownload/ViewPDF?CRES_CODIGO=2025CSI215500012&amp;TIPOARCHIVO=RE","http://apps8.contraloria.gob.pe/SPIC/srvDownload/ViewPDF?CRES_CODIGO=2025CSI215500012&amp;TIPOARCHIVO=RE")</f>
      </c>
      <c r="P324" s="11">
        <f>HYPERLINK("http://apps8.contraloria.gob.pe/SPIC/srvDownload/ViewPDF?CRES_CODIGO=2025CSI215500012&amp;TIPOARCHIVO=ADJUNTO","http://apps8.contraloria.gob.pe/SPIC/srvDownload/ViewPDF?CRES_CODIGO=2025CSI215500012&amp;TIPOARCHIVO=ADJUNTO")</f>
      </c>
    </row>
    <row r="325" ht="20" customHeight="1" s="7" customFormat="1">
      <c r="B325" s="8">
        <v>319</v>
      </c>
      <c r="C325" s="9" t="s">
        <v>31</v>
      </c>
      <c r="D325" s="9" t="s">
        <v>42</v>
      </c>
      <c r="E325" s="9" t="s">
        <v>912</v>
      </c>
      <c r="F325" s="9" t="s">
        <v>913</v>
      </c>
      <c r="G325" s="9" t="s">
        <v>914</v>
      </c>
      <c r="H325" s="9" t="s">
        <v>280</v>
      </c>
      <c r="I325" s="9" t="s">
        <v>281</v>
      </c>
      <c r="J325" s="9">
        <v>0</v>
      </c>
      <c r="K325" s="9" t="s">
        <v>25</v>
      </c>
      <c r="L325" s="10">
        <v>45751</v>
      </c>
      <c r="M325" s="10">
        <v>45758</v>
      </c>
      <c r="N325" s="10">
        <v>45754</v>
      </c>
      <c r="O325" s="11">
        <f>HYPERLINK("http://apps8.contraloria.gob.pe/SPIC/srvDownload/ViewPDF?CRES_CODIGO=2025CSI215000005&amp;TIPOARCHIVO=RE","http://apps8.contraloria.gob.pe/SPIC/srvDownload/ViewPDF?CRES_CODIGO=2025CSI215000005&amp;TIPOARCHIVO=RE")</f>
      </c>
      <c r="P325" s="11">
        <f>HYPERLINK("http://apps8.contraloria.gob.pe/SPIC/srvDownload/ViewPDF?CRES_CODIGO=2025CSI215000005&amp;TIPOARCHIVO=ADJUNTO","http://apps8.contraloria.gob.pe/SPIC/srvDownload/ViewPDF?CRES_CODIGO=2025CSI215000005&amp;TIPOARCHIVO=ADJUNTO")</f>
      </c>
    </row>
    <row r="326" ht="20" customHeight="1" s="7" customFormat="1">
      <c r="B326" s="8">
        <v>320</v>
      </c>
      <c r="C326" s="9" t="s">
        <v>598</v>
      </c>
      <c r="D326" s="9" t="s">
        <v>19</v>
      </c>
      <c r="E326" s="9" t="s">
        <v>915</v>
      </c>
      <c r="F326" s="9" t="s">
        <v>721</v>
      </c>
      <c r="G326" s="9" t="s">
        <v>916</v>
      </c>
      <c r="H326" s="9" t="s">
        <v>23</v>
      </c>
      <c r="I326" s="9" t="s">
        <v>24</v>
      </c>
      <c r="J326" s="9">
        <v>0</v>
      </c>
      <c r="K326" s="9" t="s">
        <v>25</v>
      </c>
      <c r="L326" s="10">
        <v>45750</v>
      </c>
      <c r="M326" s="10">
        <v>45757</v>
      </c>
      <c r="N326" s="10">
        <v>45754</v>
      </c>
      <c r="O326" s="11">
        <f>HYPERLINK("http://apps8.contraloria.gob.pe/SPIC/srvDownload/ViewPDF?CRES_CODIGO=2025CSI070200010&amp;TIPOARCHIVO=RE","http://apps8.contraloria.gob.pe/SPIC/srvDownload/ViewPDF?CRES_CODIGO=2025CSI070200010&amp;TIPOARCHIVO=RE")</f>
      </c>
      <c r="P326" s="11">
        <f>HYPERLINK("http://apps8.contraloria.gob.pe/SPIC/srvDownload/ViewPDF?CRES_CODIGO=2025CSI070200010&amp;TIPOARCHIVO=ADJUNTO","http://apps8.contraloria.gob.pe/SPIC/srvDownload/ViewPDF?CRES_CODIGO=2025CSI070200010&amp;TIPOARCHIVO=ADJUNTO")</f>
      </c>
    </row>
    <row r="327" ht="20" customHeight="1" s="7" customFormat="1">
      <c r="B327" s="8">
        <v>321</v>
      </c>
      <c r="C327" s="9" t="s">
        <v>598</v>
      </c>
      <c r="D327" s="9" t="s">
        <v>19</v>
      </c>
      <c r="E327" s="9" t="s">
        <v>917</v>
      </c>
      <c r="F327" s="9" t="s">
        <v>721</v>
      </c>
      <c r="G327" s="9" t="s">
        <v>918</v>
      </c>
      <c r="H327" s="9" t="s">
        <v>23</v>
      </c>
      <c r="I327" s="9" t="s">
        <v>24</v>
      </c>
      <c r="J327" s="9">
        <v>0</v>
      </c>
      <c r="K327" s="9" t="s">
        <v>25</v>
      </c>
      <c r="L327" s="10">
        <v>45749</v>
      </c>
      <c r="M327" s="10">
        <v>45756</v>
      </c>
      <c r="N327" s="10">
        <v>45754</v>
      </c>
      <c r="O327" s="11">
        <f>HYPERLINK("http://apps8.contraloria.gob.pe/SPIC/srvDownload/ViewPDF?CRES_CODIGO=2025CSI070200009&amp;TIPOARCHIVO=RE","http://apps8.contraloria.gob.pe/SPIC/srvDownload/ViewPDF?CRES_CODIGO=2025CSI070200009&amp;TIPOARCHIVO=RE")</f>
      </c>
      <c r="P327" s="11">
        <f>HYPERLINK("http://apps8.contraloria.gob.pe/SPIC/srvDownload/ViewPDF?CRES_CODIGO=2025CSI070200009&amp;TIPOARCHIVO=ADJUNTO","http://apps8.contraloria.gob.pe/SPIC/srvDownload/ViewPDF?CRES_CODIGO=2025CSI070200009&amp;TIPOARCHIVO=ADJUNTO")</f>
      </c>
    </row>
    <row r="328" ht="20" customHeight="1" s="7" customFormat="1">
      <c r="B328" s="8">
        <v>322</v>
      </c>
      <c r="C328" s="9" t="s">
        <v>259</v>
      </c>
      <c r="D328" s="9" t="s">
        <v>42</v>
      </c>
      <c r="E328" s="9" t="s">
        <v>919</v>
      </c>
      <c r="F328" s="9" t="s">
        <v>261</v>
      </c>
      <c r="G328" s="9" t="s">
        <v>920</v>
      </c>
      <c r="H328" s="9" t="s">
        <v>23</v>
      </c>
      <c r="I328" s="9" t="s">
        <v>24</v>
      </c>
      <c r="J328" s="9">
        <v>0</v>
      </c>
      <c r="K328" s="9" t="s">
        <v>25</v>
      </c>
      <c r="L328" s="10">
        <v>45751</v>
      </c>
      <c r="M328" s="10">
        <v>45758</v>
      </c>
      <c r="N328" s="10">
        <v>45754</v>
      </c>
      <c r="O328" s="11">
        <f>HYPERLINK("http://apps8.contraloria.gob.pe/SPIC/srvDownload/ViewPDF?CRES_CODIGO=2025CSI488800016&amp;TIPOARCHIVO=RE","http://apps8.contraloria.gob.pe/SPIC/srvDownload/ViewPDF?CRES_CODIGO=2025CSI488800016&amp;TIPOARCHIVO=RE")</f>
      </c>
      <c r="P328" s="11">
        <f>HYPERLINK("http://apps8.contraloria.gob.pe/SPIC/srvDownload/ViewPDF?CRES_CODIGO=2025CSI488800016&amp;TIPOARCHIVO=ADJUNTO","http://apps8.contraloria.gob.pe/SPIC/srvDownload/ViewPDF?CRES_CODIGO=2025CSI488800016&amp;TIPOARCHIVO=ADJUNTO")</f>
      </c>
    </row>
    <row r="329" ht="20" customHeight="1" s="7" customFormat="1">
      <c r="B329" s="8">
        <v>323</v>
      </c>
      <c r="C329" s="9" t="s">
        <v>18</v>
      </c>
      <c r="D329" s="9" t="s">
        <v>27</v>
      </c>
      <c r="E329" s="9" t="s">
        <v>921</v>
      </c>
      <c r="F329" s="9" t="s">
        <v>922</v>
      </c>
      <c r="G329" s="9" t="s">
        <v>923</v>
      </c>
      <c r="H329" s="9" t="s">
        <v>23</v>
      </c>
      <c r="I329" s="9" t="s">
        <v>24</v>
      </c>
      <c r="J329" s="9">
        <v>0</v>
      </c>
      <c r="K329" s="9" t="s">
        <v>25</v>
      </c>
      <c r="L329" s="10">
        <v>45736</v>
      </c>
      <c r="M329" s="10">
        <v>45742</v>
      </c>
      <c r="N329" s="10">
        <v>45754</v>
      </c>
      <c r="O329" s="11">
        <f>HYPERLINK("http://apps8.contraloria.gob.pe/SPIC/srvDownload/ViewPDF?CRES_CODIGO=2025CPO046300031&amp;TIPOARCHIVO=RE","http://apps8.contraloria.gob.pe/SPIC/srvDownload/ViewPDF?CRES_CODIGO=2025CPO046300031&amp;TIPOARCHIVO=RE")</f>
      </c>
      <c r="P329" s="11">
        <f>HYPERLINK("http://apps8.contraloria.gob.pe/SPIC/srvDownload/ViewPDF?CRES_CODIGO=2025CPO046300031&amp;TIPOARCHIVO=ADJUNTO","http://apps8.contraloria.gob.pe/SPIC/srvDownload/ViewPDF?CRES_CODIGO=2025CPO046300031&amp;TIPOARCHIVO=ADJUNTO")</f>
      </c>
    </row>
    <row r="330" ht="20" customHeight="1" s="7" customFormat="1">
      <c r="B330" s="8">
        <v>324</v>
      </c>
      <c r="C330" s="9" t="s">
        <v>31</v>
      </c>
      <c r="D330" s="9" t="s">
        <v>19</v>
      </c>
      <c r="E330" s="9" t="s">
        <v>924</v>
      </c>
      <c r="F330" s="9" t="s">
        <v>657</v>
      </c>
      <c r="G330" s="9" t="s">
        <v>925</v>
      </c>
      <c r="H330" s="9" t="s">
        <v>41</v>
      </c>
      <c r="I330" s="9" t="s">
        <v>24</v>
      </c>
      <c r="J330" s="9">
        <v>0</v>
      </c>
      <c r="K330" s="9" t="s">
        <v>25</v>
      </c>
      <c r="L330" s="10">
        <v>45741</v>
      </c>
      <c r="M330" s="10">
        <v>45737</v>
      </c>
      <c r="N330" s="10">
        <v>45754</v>
      </c>
      <c r="O330" s="11">
        <f>HYPERLINK("http://apps8.contraloria.gob.pe/SPIC/srvDownload/ViewPDF?CRES_CODIGO=2025CSI600300029&amp;TIPOARCHIVO=RE","http://apps8.contraloria.gob.pe/SPIC/srvDownload/ViewPDF?CRES_CODIGO=2025CSI600300029&amp;TIPOARCHIVO=RE")</f>
      </c>
      <c r="P330" s="11">
        <f>HYPERLINK("http://apps8.contraloria.gob.pe/SPIC/srvDownload/ViewPDF?CRES_CODIGO=2025CSI600300029&amp;TIPOARCHIVO=ADJUNTO","http://apps8.contraloria.gob.pe/SPIC/srvDownload/ViewPDF?CRES_CODIGO=2025CSI600300029&amp;TIPOARCHIVO=ADJUNTO")</f>
      </c>
    </row>
    <row r="331" ht="20" customHeight="1" s="7" customFormat="1">
      <c r="B331" s="8">
        <v>325</v>
      </c>
      <c r="C331" s="9" t="s">
        <v>18</v>
      </c>
      <c r="D331" s="9" t="s">
        <v>27</v>
      </c>
      <c r="E331" s="9" t="s">
        <v>926</v>
      </c>
      <c r="F331" s="9" t="s">
        <v>927</v>
      </c>
      <c r="G331" s="9" t="s">
        <v>928</v>
      </c>
      <c r="H331" s="9" t="s">
        <v>23</v>
      </c>
      <c r="I331" s="9" t="s">
        <v>24</v>
      </c>
      <c r="J331" s="9">
        <v>0</v>
      </c>
      <c r="K331" s="9" t="s">
        <v>25</v>
      </c>
      <c r="L331" s="10">
        <v>45737</v>
      </c>
      <c r="M331" s="10">
        <v>45740</v>
      </c>
      <c r="N331" s="10">
        <v>45754</v>
      </c>
      <c r="O331" s="11">
        <f>HYPERLINK("http://apps8.contraloria.gob.pe/SPIC/srvDownload/ViewPDF?CRES_CODIGO=2025CPO046400005&amp;TIPOARCHIVO=RE","http://apps8.contraloria.gob.pe/SPIC/srvDownload/ViewPDF?CRES_CODIGO=2025CPO046400005&amp;TIPOARCHIVO=RE")</f>
      </c>
      <c r="P331" s="11">
        <f>HYPERLINK("http://apps8.contraloria.gob.pe/SPIC/srvDownload/ViewPDF?CRES_CODIGO=2025CPO046400005&amp;TIPOARCHIVO=ADJUNTO","http://apps8.contraloria.gob.pe/SPIC/srvDownload/ViewPDF?CRES_CODIGO=2025CPO046400005&amp;TIPOARCHIVO=ADJUNTO")</f>
      </c>
    </row>
    <row r="332" ht="20" customHeight="1" s="7" customFormat="1">
      <c r="B332" s="8">
        <v>326</v>
      </c>
      <c r="C332" s="9" t="s">
        <v>69</v>
      </c>
      <c r="D332" s="9" t="s">
        <v>42</v>
      </c>
      <c r="E332" s="9" t="s">
        <v>929</v>
      </c>
      <c r="F332" s="9" t="s">
        <v>930</v>
      </c>
      <c r="G332" s="9" t="s">
        <v>931</v>
      </c>
      <c r="H332" s="9" t="s">
        <v>23</v>
      </c>
      <c r="I332" s="9" t="s">
        <v>24</v>
      </c>
      <c r="J332" s="9">
        <v>0</v>
      </c>
      <c r="K332" s="9" t="s">
        <v>25</v>
      </c>
      <c r="L332" s="10">
        <v>45751</v>
      </c>
      <c r="M332" s="10">
        <v>45758</v>
      </c>
      <c r="N332" s="10">
        <v>45754</v>
      </c>
      <c r="O332" s="11">
        <f>HYPERLINK("http://apps8.contraloria.gob.pe/SPIC/srvDownload/ViewPDF?CRES_CODIGO=2025CSI425500007&amp;TIPOARCHIVO=RE","http://apps8.contraloria.gob.pe/SPIC/srvDownload/ViewPDF?CRES_CODIGO=2025CSI425500007&amp;TIPOARCHIVO=RE")</f>
      </c>
      <c r="P332" s="11">
        <f>HYPERLINK("http://apps8.contraloria.gob.pe/SPIC/srvDownload/ViewPDF?CRES_CODIGO=2025CSI425500007&amp;TIPOARCHIVO=ADJUNTO","http://apps8.contraloria.gob.pe/SPIC/srvDownload/ViewPDF?CRES_CODIGO=2025CSI425500007&amp;TIPOARCHIVO=ADJUNTO")</f>
      </c>
    </row>
    <row r="333" ht="20" customHeight="1" s="7" customFormat="1">
      <c r="B333" s="8">
        <v>327</v>
      </c>
      <c r="C333" s="9" t="s">
        <v>18</v>
      </c>
      <c r="D333" s="9" t="s">
        <v>27</v>
      </c>
      <c r="E333" s="9" t="s">
        <v>932</v>
      </c>
      <c r="F333" s="9" t="s">
        <v>933</v>
      </c>
      <c r="G333" s="9" t="s">
        <v>934</v>
      </c>
      <c r="H333" s="9" t="s">
        <v>23</v>
      </c>
      <c r="I333" s="9" t="s">
        <v>24</v>
      </c>
      <c r="J333" s="9">
        <v>0</v>
      </c>
      <c r="K333" s="9" t="s">
        <v>25</v>
      </c>
      <c r="L333" s="10">
        <v>45742</v>
      </c>
      <c r="M333" s="10">
        <v>45742</v>
      </c>
      <c r="N333" s="10">
        <v>45754</v>
      </c>
      <c r="O333" s="11">
        <f>HYPERLINK("http://apps8.contraloria.gob.pe/SPIC/srvDownload/ViewPDF?CRES_CODIGO=2025CPO046500015&amp;TIPOARCHIVO=RE","http://apps8.contraloria.gob.pe/SPIC/srvDownload/ViewPDF?CRES_CODIGO=2025CPO046500015&amp;TIPOARCHIVO=RE")</f>
      </c>
      <c r="P333" s="11">
        <f>HYPERLINK("http://apps8.contraloria.gob.pe/SPIC/srvDownload/ViewPDF?CRES_CODIGO=2025CPO046500015&amp;TIPOARCHIVO=ADJUNTO","http://apps8.contraloria.gob.pe/SPIC/srvDownload/ViewPDF?CRES_CODIGO=2025CPO046500015&amp;TIPOARCHIVO=ADJUNTO")</f>
      </c>
    </row>
    <row r="334" ht="20" customHeight="1" s="7" customFormat="1">
      <c r="B334" s="8">
        <v>328</v>
      </c>
      <c r="C334" s="9" t="s">
        <v>69</v>
      </c>
      <c r="D334" s="9" t="s">
        <v>61</v>
      </c>
      <c r="E334" s="9" t="s">
        <v>935</v>
      </c>
      <c r="F334" s="9" t="s">
        <v>936</v>
      </c>
      <c r="G334" s="9" t="s">
        <v>937</v>
      </c>
      <c r="H334" s="9" t="s">
        <v>23</v>
      </c>
      <c r="I334" s="9" t="s">
        <v>24</v>
      </c>
      <c r="J334" s="9">
        <v>0</v>
      </c>
      <c r="K334" s="9" t="s">
        <v>25</v>
      </c>
      <c r="L334" s="10">
        <v>45751</v>
      </c>
      <c r="M334" s="10">
        <v>45758</v>
      </c>
      <c r="N334" s="10">
        <v>45754</v>
      </c>
      <c r="O334" s="11">
        <f>HYPERLINK("http://apps8.contraloria.gob.pe/SPIC/srvDownload/ViewPDF?CRES_CODIGO=2025CSI534300012&amp;TIPOARCHIVO=RE","http://apps8.contraloria.gob.pe/SPIC/srvDownload/ViewPDF?CRES_CODIGO=2025CSI534300012&amp;TIPOARCHIVO=RE")</f>
      </c>
      <c r="P334" s="11">
        <f>HYPERLINK("http://apps8.contraloria.gob.pe/SPIC/srvDownload/ViewPDF?CRES_CODIGO=2025CSI534300012&amp;TIPOARCHIVO=ADJUNTO","http://apps8.contraloria.gob.pe/SPIC/srvDownload/ViewPDF?CRES_CODIGO=2025CSI534300012&amp;TIPOARCHIVO=ADJUNTO")</f>
      </c>
    </row>
    <row r="335" ht="20" customHeight="1" s="7" customFormat="1">
      <c r="B335" s="8">
        <v>329</v>
      </c>
      <c r="C335" s="9" t="s">
        <v>18</v>
      </c>
      <c r="D335" s="9" t="s">
        <v>32</v>
      </c>
      <c r="E335" s="9" t="s">
        <v>938</v>
      </c>
      <c r="F335" s="9" t="s">
        <v>939</v>
      </c>
      <c r="G335" s="9" t="s">
        <v>940</v>
      </c>
      <c r="H335" s="9" t="s">
        <v>23</v>
      </c>
      <c r="I335" s="9" t="s">
        <v>24</v>
      </c>
      <c r="J335" s="9">
        <v>2</v>
      </c>
      <c r="K335" s="9" t="s">
        <v>36</v>
      </c>
      <c r="L335" s="10">
        <v>45744</v>
      </c>
      <c r="M335" s="10">
        <v>45747</v>
      </c>
      <c r="N335" s="10">
        <v>45754</v>
      </c>
      <c r="O335" s="11">
        <f>HYPERLINK("http://apps8.contraloria.gob.pe/SPIC/srvDownload/ViewPDF?CRES_CODIGO=2025CPO046400006&amp;TIPOARCHIVO=RE","http://apps8.contraloria.gob.pe/SPIC/srvDownload/ViewPDF?CRES_CODIGO=2025CPO046400006&amp;TIPOARCHIVO=RE")</f>
      </c>
      <c r="P335" s="11">
        <f>HYPERLINK("http://apps8.contraloria.gob.pe/SPIC/srvDownload/ViewPDF?CRES_CODIGO=2025CPO046400006&amp;TIPOARCHIVO=ADJUNTO","http://apps8.contraloria.gob.pe/SPIC/srvDownload/ViewPDF?CRES_CODIGO=2025CPO046400006&amp;TIPOARCHIVO=ADJUNTO")</f>
      </c>
    </row>
    <row r="336" ht="20" customHeight="1" s="7" customFormat="1">
      <c r="B336" s="8">
        <v>330</v>
      </c>
      <c r="C336" s="9" t="s">
        <v>259</v>
      </c>
      <c r="D336" s="9" t="s">
        <v>42</v>
      </c>
      <c r="E336" s="9" t="s">
        <v>941</v>
      </c>
      <c r="F336" s="9" t="s">
        <v>261</v>
      </c>
      <c r="G336" s="9" t="s">
        <v>942</v>
      </c>
      <c r="H336" s="9" t="s">
        <v>23</v>
      </c>
      <c r="I336" s="9" t="s">
        <v>24</v>
      </c>
      <c r="J336" s="9">
        <v>0</v>
      </c>
      <c r="K336" s="9" t="s">
        <v>25</v>
      </c>
      <c r="L336" s="10">
        <v>45747</v>
      </c>
      <c r="M336" s="10">
        <v>45754</v>
      </c>
      <c r="N336" s="10">
        <v>45754</v>
      </c>
      <c r="O336" s="11">
        <f>HYPERLINK("http://apps8.contraloria.gob.pe/SPIC/srvDownload/ViewPDF?CRES_CODIGO=2025CSI488800015&amp;TIPOARCHIVO=RE","http://apps8.contraloria.gob.pe/SPIC/srvDownload/ViewPDF?CRES_CODIGO=2025CSI488800015&amp;TIPOARCHIVO=RE")</f>
      </c>
      <c r="P336" s="11">
        <f>HYPERLINK("http://apps8.contraloria.gob.pe/SPIC/srvDownload/ViewPDF?CRES_CODIGO=2025CSI488800015&amp;TIPOARCHIVO=ADJUNTO","http://apps8.contraloria.gob.pe/SPIC/srvDownload/ViewPDF?CRES_CODIGO=2025CSI488800015&amp;TIPOARCHIVO=ADJUNTO")</f>
      </c>
    </row>
    <row r="337" ht="20" customHeight="1" s="7" customFormat="1">
      <c r="B337" s="8">
        <v>331</v>
      </c>
      <c r="C337" s="9" t="s">
        <v>128</v>
      </c>
      <c r="D337" s="9" t="s">
        <v>53</v>
      </c>
      <c r="E337" s="9" t="s">
        <v>943</v>
      </c>
      <c r="F337" s="9" t="s">
        <v>944</v>
      </c>
      <c r="G337" s="9" t="s">
        <v>945</v>
      </c>
      <c r="H337" s="9" t="s">
        <v>23</v>
      </c>
      <c r="I337" s="9" t="s">
        <v>24</v>
      </c>
      <c r="J337" s="9">
        <v>0</v>
      </c>
      <c r="K337" s="9" t="s">
        <v>25</v>
      </c>
      <c r="L337" s="10">
        <v>45744</v>
      </c>
      <c r="M337" s="10">
        <v>45744</v>
      </c>
      <c r="N337" s="10">
        <v>45754</v>
      </c>
      <c r="O337" s="11">
        <f>HYPERLINK("http://apps8.contraloria.gob.pe/SPIC/srvDownload/ViewPDF?CRES_CODIGO=2025CPOL42000052&amp;TIPOARCHIVO=RE","http://apps8.contraloria.gob.pe/SPIC/srvDownload/ViewPDF?CRES_CODIGO=2025CPOL42000052&amp;TIPOARCHIVO=RE")</f>
      </c>
      <c r="P337" s="11">
        <f>HYPERLINK("http://apps8.contraloria.gob.pe/SPIC/srvDownload/ViewPDF?CRES_CODIGO=2025CPOL42000052&amp;TIPOARCHIVO=ADJUNTO","http://apps8.contraloria.gob.pe/SPIC/srvDownload/ViewPDF?CRES_CODIGO=2025CPOL42000052&amp;TIPOARCHIVO=ADJUNTO")</f>
      </c>
    </row>
    <row r="338" ht="20" customHeight="1" s="7" customFormat="1">
      <c r="B338" s="8">
        <v>332</v>
      </c>
      <c r="C338" s="9" t="s">
        <v>128</v>
      </c>
      <c r="D338" s="9" t="s">
        <v>53</v>
      </c>
      <c r="E338" s="9" t="s">
        <v>946</v>
      </c>
      <c r="F338" s="9" t="s">
        <v>944</v>
      </c>
      <c r="G338" s="9" t="s">
        <v>947</v>
      </c>
      <c r="H338" s="9" t="s">
        <v>23</v>
      </c>
      <c r="I338" s="9" t="s">
        <v>24</v>
      </c>
      <c r="J338" s="9">
        <v>0</v>
      </c>
      <c r="K338" s="9" t="s">
        <v>25</v>
      </c>
      <c r="L338" s="10">
        <v>45744</v>
      </c>
      <c r="M338" s="10">
        <v>45744</v>
      </c>
      <c r="N338" s="10">
        <v>45754</v>
      </c>
      <c r="O338" s="11">
        <f>HYPERLINK("http://apps8.contraloria.gob.pe/SPIC/srvDownload/ViewPDF?CRES_CODIGO=2025CPOL42000051&amp;TIPOARCHIVO=RE","http://apps8.contraloria.gob.pe/SPIC/srvDownload/ViewPDF?CRES_CODIGO=2025CPOL42000051&amp;TIPOARCHIVO=RE")</f>
      </c>
      <c r="P338" s="11">
        <f>HYPERLINK("http://apps8.contraloria.gob.pe/SPIC/srvDownload/ViewPDF?CRES_CODIGO=2025CPOL42000051&amp;TIPOARCHIVO=ADJUNTO","http://apps8.contraloria.gob.pe/SPIC/srvDownload/ViewPDF?CRES_CODIGO=2025CPOL42000051&amp;TIPOARCHIVO=ADJUNTO")</f>
      </c>
    </row>
    <row r="339" ht="20" customHeight="1" s="7" customFormat="1">
      <c r="B339" s="8">
        <v>333</v>
      </c>
      <c r="C339" s="9" t="s">
        <v>18</v>
      </c>
      <c r="D339" s="9" t="s">
        <v>53</v>
      </c>
      <c r="E339" s="9" t="s">
        <v>948</v>
      </c>
      <c r="F339" s="9" t="s">
        <v>949</v>
      </c>
      <c r="G339" s="9" t="s">
        <v>950</v>
      </c>
      <c r="H339" s="9" t="s">
        <v>23</v>
      </c>
      <c r="I339" s="9" t="s">
        <v>24</v>
      </c>
      <c r="J339" s="9">
        <v>0</v>
      </c>
      <c r="K339" s="9" t="s">
        <v>25</v>
      </c>
      <c r="L339" s="10">
        <v>45726</v>
      </c>
      <c r="M339" s="10">
        <v>45726</v>
      </c>
      <c r="N339" s="10">
        <v>45754</v>
      </c>
      <c r="O339" s="11">
        <f>HYPERLINK("http://apps8.contraloria.gob.pe/SPIC/srvDownload/ViewPDF?CRES_CODIGO=2025CPOL45500010&amp;TIPOARCHIVO=RE","http://apps8.contraloria.gob.pe/SPIC/srvDownload/ViewPDF?CRES_CODIGO=2025CPOL45500010&amp;TIPOARCHIVO=RE")</f>
      </c>
      <c r="P339" s="11">
        <f>HYPERLINK("http://apps8.contraloria.gob.pe/SPIC/srvDownload/ViewPDF?CRES_CODIGO=2025CPOL45500010&amp;TIPOARCHIVO=ADJUNTO","http://apps8.contraloria.gob.pe/SPIC/srvDownload/ViewPDF?CRES_CODIGO=2025CPOL45500010&amp;TIPOARCHIVO=ADJUNTO")</f>
      </c>
    </row>
    <row r="340" ht="20" customHeight="1" s="7" customFormat="1">
      <c r="B340" s="8">
        <v>334</v>
      </c>
      <c r="C340" s="9" t="s">
        <v>31</v>
      </c>
      <c r="D340" s="9" t="s">
        <v>42</v>
      </c>
      <c r="E340" s="9" t="s">
        <v>951</v>
      </c>
      <c r="F340" s="9" t="s">
        <v>952</v>
      </c>
      <c r="G340" s="9" t="s">
        <v>279</v>
      </c>
      <c r="H340" s="9" t="s">
        <v>280</v>
      </c>
      <c r="I340" s="9" t="s">
        <v>281</v>
      </c>
      <c r="J340" s="9">
        <v>0</v>
      </c>
      <c r="K340" s="9" t="s">
        <v>25</v>
      </c>
      <c r="L340" s="10">
        <v>45751</v>
      </c>
      <c r="M340" s="10">
        <v>45758</v>
      </c>
      <c r="N340" s="10">
        <v>45754</v>
      </c>
      <c r="O340" s="11">
        <f>HYPERLINK("http://apps8.contraloria.gob.pe/SPIC/srvDownload/ViewPDF?CRES_CODIGO=2025CSI214900003&amp;TIPOARCHIVO=RE","http://apps8.contraloria.gob.pe/SPIC/srvDownload/ViewPDF?CRES_CODIGO=2025CSI214900003&amp;TIPOARCHIVO=RE")</f>
      </c>
      <c r="P340" s="11">
        <f>HYPERLINK("http://apps8.contraloria.gob.pe/SPIC/srvDownload/ViewPDF?CRES_CODIGO=2025CSI214900003&amp;TIPOARCHIVO=ADJUNTO","http://apps8.contraloria.gob.pe/SPIC/srvDownload/ViewPDF?CRES_CODIGO=2025CSI214900003&amp;TIPOARCHIVO=ADJUNTO")</f>
      </c>
    </row>
    <row r="341" ht="20" customHeight="1" s="7" customFormat="1">
      <c r="B341" s="8">
        <v>335</v>
      </c>
      <c r="C341" s="9" t="s">
        <v>18</v>
      </c>
      <c r="D341" s="9" t="s">
        <v>53</v>
      </c>
      <c r="E341" s="9" t="s">
        <v>953</v>
      </c>
      <c r="F341" s="9" t="s">
        <v>891</v>
      </c>
      <c r="G341" s="9" t="s">
        <v>954</v>
      </c>
      <c r="H341" s="9" t="s">
        <v>23</v>
      </c>
      <c r="I341" s="9" t="s">
        <v>24</v>
      </c>
      <c r="J341" s="9">
        <v>0</v>
      </c>
      <c r="K341" s="9" t="s">
        <v>25</v>
      </c>
      <c r="L341" s="10">
        <v>45713</v>
      </c>
      <c r="M341" s="10">
        <v>45713</v>
      </c>
      <c r="N341" s="10">
        <v>45754</v>
      </c>
      <c r="O341" s="11">
        <f>HYPERLINK("http://apps8.contraloria.gob.pe/SPIC/srvDownload/ViewPDF?CRES_CODIGO=2025CPOL45500014&amp;TIPOARCHIVO=RE","http://apps8.contraloria.gob.pe/SPIC/srvDownload/ViewPDF?CRES_CODIGO=2025CPOL45500014&amp;TIPOARCHIVO=RE")</f>
      </c>
      <c r="P341" s="11">
        <f>HYPERLINK("http://apps8.contraloria.gob.pe/SPIC/srvDownload/ViewPDF?CRES_CODIGO=2025CPOL45500014&amp;TIPOARCHIVO=ADJUNTO","http://apps8.contraloria.gob.pe/SPIC/srvDownload/ViewPDF?CRES_CODIGO=2025CPOL45500014&amp;TIPOARCHIVO=ADJUNTO")</f>
      </c>
    </row>
    <row r="342" ht="20" customHeight="1" s="7" customFormat="1">
      <c r="B342" s="8">
        <v>336</v>
      </c>
      <c r="C342" s="9" t="s">
        <v>37</v>
      </c>
      <c r="D342" s="9" t="s">
        <v>19</v>
      </c>
      <c r="E342" s="9" t="s">
        <v>955</v>
      </c>
      <c r="F342" s="9" t="s">
        <v>956</v>
      </c>
      <c r="G342" s="9" t="s">
        <v>957</v>
      </c>
      <c r="H342" s="9" t="s">
        <v>41</v>
      </c>
      <c r="I342" s="9" t="s">
        <v>24</v>
      </c>
      <c r="J342" s="9">
        <v>0</v>
      </c>
      <c r="K342" s="9" t="s">
        <v>25</v>
      </c>
      <c r="L342" s="10">
        <v>45750</v>
      </c>
      <c r="M342" s="10">
        <v>45757</v>
      </c>
      <c r="N342" s="10">
        <v>45754</v>
      </c>
      <c r="O342" s="11">
        <f>HYPERLINK("http://apps8.contraloria.gob.pe/SPIC/srvDownload/ViewPDF?CRES_CODIGO=2025CSI038800038&amp;TIPOARCHIVO=RE","http://apps8.contraloria.gob.pe/SPIC/srvDownload/ViewPDF?CRES_CODIGO=2025CSI038800038&amp;TIPOARCHIVO=RE")</f>
      </c>
      <c r="P342" s="11">
        <f>HYPERLINK("http://apps8.contraloria.gob.pe/SPIC/srvDownload/ViewPDF?CRES_CODIGO=2025CSI038800038&amp;TIPOARCHIVO=ADJUNTO","http://apps8.contraloria.gob.pe/SPIC/srvDownload/ViewPDF?CRES_CODIGO=2025CSI038800038&amp;TIPOARCHIVO=ADJUNTO")</f>
      </c>
    </row>
    <row r="343" ht="20" customHeight="1" s="7" customFormat="1">
      <c r="B343" s="8">
        <v>337</v>
      </c>
      <c r="C343" s="9" t="s">
        <v>65</v>
      </c>
      <c r="D343" s="9" t="s">
        <v>19</v>
      </c>
      <c r="E343" s="9" t="s">
        <v>958</v>
      </c>
      <c r="F343" s="9" t="s">
        <v>593</v>
      </c>
      <c r="G343" s="9" t="s">
        <v>959</v>
      </c>
      <c r="H343" s="9" t="s">
        <v>111</v>
      </c>
      <c r="I343" s="9" t="s">
        <v>24</v>
      </c>
      <c r="J343" s="9">
        <v>0</v>
      </c>
      <c r="K343" s="9" t="s">
        <v>25</v>
      </c>
      <c r="L343" s="10">
        <v>45747</v>
      </c>
      <c r="M343" s="10">
        <v>45754</v>
      </c>
      <c r="N343" s="10">
        <v>45754</v>
      </c>
      <c r="O343" s="11">
        <f>HYPERLINK("http://apps8.contraloria.gob.pe/SPIC/srvDownload/ViewPDF?CRES_CODIGO=2025CSI047400016&amp;TIPOARCHIVO=RE","http://apps8.contraloria.gob.pe/SPIC/srvDownload/ViewPDF?CRES_CODIGO=2025CSI047400016&amp;TIPOARCHIVO=RE")</f>
      </c>
      <c r="P343" s="11">
        <f>HYPERLINK("http://apps8.contraloria.gob.pe/SPIC/srvDownload/ViewPDF?CRES_CODIGO=2025CSI047400016&amp;TIPOARCHIVO=ADJUNTO","http://apps8.contraloria.gob.pe/SPIC/srvDownload/ViewPDF?CRES_CODIGO=2025CSI047400016&amp;TIPOARCHIVO=ADJUNTO")</f>
      </c>
    </row>
    <row r="344" ht="20" customHeight="1" s="7" customFormat="1">
      <c r="B344" s="8">
        <v>338</v>
      </c>
      <c r="C344" s="9" t="s">
        <v>37</v>
      </c>
      <c r="D344" s="9" t="s">
        <v>19</v>
      </c>
      <c r="E344" s="9" t="s">
        <v>960</v>
      </c>
      <c r="F344" s="9" t="s">
        <v>956</v>
      </c>
      <c r="G344" s="9" t="s">
        <v>961</v>
      </c>
      <c r="H344" s="9" t="s">
        <v>41</v>
      </c>
      <c r="I344" s="9" t="s">
        <v>24</v>
      </c>
      <c r="J344" s="9">
        <v>0</v>
      </c>
      <c r="K344" s="9" t="s">
        <v>25</v>
      </c>
      <c r="L344" s="10">
        <v>45747</v>
      </c>
      <c r="M344" s="10">
        <v>45742</v>
      </c>
      <c r="N344" s="10">
        <v>45754</v>
      </c>
      <c r="O344" s="11">
        <f>HYPERLINK("http://apps8.contraloria.gob.pe/SPIC/srvDownload/ViewPDF?CRES_CODIGO=2025CSI038800034&amp;TIPOARCHIVO=RE","http://apps8.contraloria.gob.pe/SPIC/srvDownload/ViewPDF?CRES_CODIGO=2025CSI038800034&amp;TIPOARCHIVO=RE")</f>
      </c>
      <c r="P344" s="11">
        <f>HYPERLINK("http://apps8.contraloria.gob.pe/SPIC/srvDownload/ViewPDF?CRES_CODIGO=2025CSI038800034&amp;TIPOARCHIVO=ADJUNTO","http://apps8.contraloria.gob.pe/SPIC/srvDownload/ViewPDF?CRES_CODIGO=2025CSI038800034&amp;TIPOARCHIVO=ADJUNTO")</f>
      </c>
    </row>
    <row r="345" ht="20" customHeight="1" s="7" customFormat="1">
      <c r="B345" s="8">
        <v>339</v>
      </c>
      <c r="C345" s="9" t="s">
        <v>37</v>
      </c>
      <c r="D345" s="9" t="s">
        <v>61</v>
      </c>
      <c r="E345" s="9" t="s">
        <v>962</v>
      </c>
      <c r="F345" s="9" t="s">
        <v>963</v>
      </c>
      <c r="G345" s="9" t="s">
        <v>964</v>
      </c>
      <c r="H345" s="9" t="s">
        <v>23</v>
      </c>
      <c r="I345" s="9" t="s">
        <v>24</v>
      </c>
      <c r="J345" s="9">
        <v>0</v>
      </c>
      <c r="K345" s="9" t="s">
        <v>25</v>
      </c>
      <c r="L345" s="10">
        <v>45747</v>
      </c>
      <c r="M345" s="10">
        <v>45754</v>
      </c>
      <c r="N345" s="10">
        <v>45754</v>
      </c>
      <c r="O345" s="11">
        <f>HYPERLINK("http://apps8.contraloria.gob.pe/SPIC/srvDownload/ViewPDF?CRES_CODIGO=2025CSI038300015&amp;TIPOARCHIVO=RE","http://apps8.contraloria.gob.pe/SPIC/srvDownload/ViewPDF?CRES_CODIGO=2025CSI038300015&amp;TIPOARCHIVO=RE")</f>
      </c>
      <c r="P345" s="11">
        <f>HYPERLINK("http://apps8.contraloria.gob.pe/SPIC/srvDownload/ViewPDF?CRES_CODIGO=2025CSI038300015&amp;TIPOARCHIVO=ADJUNTO","http://apps8.contraloria.gob.pe/SPIC/srvDownload/ViewPDF?CRES_CODIGO=2025CSI038300015&amp;TIPOARCHIVO=ADJUNTO")</f>
      </c>
    </row>
    <row r="346" ht="20" customHeight="1" s="7" customFormat="1">
      <c r="B346" s="8">
        <v>340</v>
      </c>
      <c r="C346" s="9" t="s">
        <v>31</v>
      </c>
      <c r="D346" s="9" t="s">
        <v>42</v>
      </c>
      <c r="E346" s="9" t="s">
        <v>965</v>
      </c>
      <c r="F346" s="9" t="s">
        <v>966</v>
      </c>
      <c r="G346" s="9" t="s">
        <v>967</v>
      </c>
      <c r="H346" s="9" t="s">
        <v>23</v>
      </c>
      <c r="I346" s="9" t="s">
        <v>24</v>
      </c>
      <c r="J346" s="9">
        <v>0</v>
      </c>
      <c r="K346" s="9" t="s">
        <v>25</v>
      </c>
      <c r="L346" s="10">
        <v>45747</v>
      </c>
      <c r="M346" s="10">
        <v>45754</v>
      </c>
      <c r="N346" s="10">
        <v>45754</v>
      </c>
      <c r="O346" s="11">
        <f>HYPERLINK("http://apps8.contraloria.gob.pe/SPIC/srvDownload/ViewPDF?CRES_CODIGO=2025CSI216700003&amp;TIPOARCHIVO=RE","http://apps8.contraloria.gob.pe/SPIC/srvDownload/ViewPDF?CRES_CODIGO=2025CSI216700003&amp;TIPOARCHIVO=RE")</f>
      </c>
      <c r="P346" s="11">
        <f>HYPERLINK("http://apps8.contraloria.gob.pe/SPIC/srvDownload/ViewPDF?CRES_CODIGO=2025CSI216700003&amp;TIPOARCHIVO=ADJUNTO","http://apps8.contraloria.gob.pe/SPIC/srvDownload/ViewPDF?CRES_CODIGO=2025CSI216700003&amp;TIPOARCHIVO=ADJUNTO")</f>
      </c>
    </row>
    <row r="347" ht="20" customHeight="1" s="7" customFormat="1">
      <c r="B347" s="8">
        <v>341</v>
      </c>
      <c r="C347" s="9" t="s">
        <v>31</v>
      </c>
      <c r="D347" s="9" t="s">
        <v>19</v>
      </c>
      <c r="E347" s="9" t="s">
        <v>968</v>
      </c>
      <c r="F347" s="9" t="s">
        <v>952</v>
      </c>
      <c r="G347" s="9" t="s">
        <v>969</v>
      </c>
      <c r="H347" s="9" t="s">
        <v>23</v>
      </c>
      <c r="I347" s="9" t="s">
        <v>24</v>
      </c>
      <c r="J347" s="9">
        <v>0</v>
      </c>
      <c r="K347" s="9" t="s">
        <v>25</v>
      </c>
      <c r="L347" s="10">
        <v>45748</v>
      </c>
      <c r="M347" s="10">
        <v>45743</v>
      </c>
      <c r="N347" s="10">
        <v>45754</v>
      </c>
      <c r="O347" s="11">
        <f>HYPERLINK("http://apps8.contraloria.gob.pe/SPIC/srvDownload/ViewPDF?CRES_CODIGO=2025CSI214900002&amp;TIPOARCHIVO=RE","http://apps8.contraloria.gob.pe/SPIC/srvDownload/ViewPDF?CRES_CODIGO=2025CSI214900002&amp;TIPOARCHIVO=RE")</f>
      </c>
      <c r="P347" s="11">
        <f>HYPERLINK("http://apps8.contraloria.gob.pe/SPIC/srvDownload/ViewPDF?CRES_CODIGO=2025CSI214900002&amp;TIPOARCHIVO=ADJUNTO","http://apps8.contraloria.gob.pe/SPIC/srvDownload/ViewPDF?CRES_CODIGO=2025CSI214900002&amp;TIPOARCHIVO=ADJUNTO")</f>
      </c>
    </row>
    <row r="348" ht="20" customHeight="1" s="7" customFormat="1">
      <c r="B348" s="8">
        <v>342</v>
      </c>
      <c r="C348" s="9" t="s">
        <v>121</v>
      </c>
      <c r="D348" s="9" t="s">
        <v>19</v>
      </c>
      <c r="E348" s="9" t="s">
        <v>970</v>
      </c>
      <c r="F348" s="9" t="s">
        <v>888</v>
      </c>
      <c r="G348" s="9" t="s">
        <v>971</v>
      </c>
      <c r="H348" s="9" t="s">
        <v>23</v>
      </c>
      <c r="I348" s="9" t="s">
        <v>24</v>
      </c>
      <c r="J348" s="9">
        <v>0</v>
      </c>
      <c r="K348" s="9" t="s">
        <v>25</v>
      </c>
      <c r="L348" s="10">
        <v>45744</v>
      </c>
      <c r="M348" s="10">
        <v>45751</v>
      </c>
      <c r="N348" s="10">
        <v>45754</v>
      </c>
      <c r="O348" s="11">
        <f>HYPERLINK("http://apps8.contraloria.gob.pe/SPIC/srvDownload/ViewPDF?CRES_CODIGO=2025CSI355100004&amp;TIPOARCHIVO=RE","http://apps8.contraloria.gob.pe/SPIC/srvDownload/ViewPDF?CRES_CODIGO=2025CSI355100004&amp;TIPOARCHIVO=RE")</f>
      </c>
      <c r="P348" s="11">
        <f>HYPERLINK("http://apps8.contraloria.gob.pe/SPIC/srvDownload/ViewPDF?CRES_CODIGO=2025CSI355100004&amp;TIPOARCHIVO=ADJUNTO","http://apps8.contraloria.gob.pe/SPIC/srvDownload/ViewPDF?CRES_CODIGO=2025CSI355100004&amp;TIPOARCHIVO=ADJUNTO")</f>
      </c>
    </row>
    <row r="349" ht="20" customHeight="1" s="7" customFormat="1">
      <c r="B349" s="8">
        <v>343</v>
      </c>
      <c r="C349" s="9" t="s">
        <v>37</v>
      </c>
      <c r="D349" s="9" t="s">
        <v>19</v>
      </c>
      <c r="E349" s="9" t="s">
        <v>972</v>
      </c>
      <c r="F349" s="9" t="s">
        <v>956</v>
      </c>
      <c r="G349" s="9" t="s">
        <v>973</v>
      </c>
      <c r="H349" s="9" t="s">
        <v>41</v>
      </c>
      <c r="I349" s="9" t="s">
        <v>24</v>
      </c>
      <c r="J349" s="9">
        <v>0</v>
      </c>
      <c r="K349" s="9" t="s">
        <v>25</v>
      </c>
      <c r="L349" s="10">
        <v>45744</v>
      </c>
      <c r="M349" s="10">
        <v>45735</v>
      </c>
      <c r="N349" s="10">
        <v>45754</v>
      </c>
      <c r="O349" s="11">
        <f>HYPERLINK("http://apps8.contraloria.gob.pe/SPIC/srvDownload/ViewPDF?CRES_CODIGO=2025CSI038800036&amp;TIPOARCHIVO=RE","http://apps8.contraloria.gob.pe/SPIC/srvDownload/ViewPDF?CRES_CODIGO=2025CSI038800036&amp;TIPOARCHIVO=RE")</f>
      </c>
      <c r="P349" s="11">
        <f>HYPERLINK("http://apps8.contraloria.gob.pe/SPIC/srvDownload/ViewPDF?CRES_CODIGO=2025CSI038800036&amp;TIPOARCHIVO=ADJUNTO","http://apps8.contraloria.gob.pe/SPIC/srvDownload/ViewPDF?CRES_CODIGO=2025CSI038800036&amp;TIPOARCHIVO=ADJUNTO")</f>
      </c>
    </row>
    <row r="350" ht="20" customHeight="1" s="7" customFormat="1">
      <c r="B350" s="8">
        <v>344</v>
      </c>
      <c r="C350" s="9" t="s">
        <v>323</v>
      </c>
      <c r="D350" s="9" t="s">
        <v>42</v>
      </c>
      <c r="E350" s="9" t="s">
        <v>974</v>
      </c>
      <c r="F350" s="9" t="s">
        <v>975</v>
      </c>
      <c r="G350" s="9" t="s">
        <v>976</v>
      </c>
      <c r="H350" s="9" t="s">
        <v>23</v>
      </c>
      <c r="I350" s="9" t="s">
        <v>24</v>
      </c>
      <c r="J350" s="9">
        <v>0</v>
      </c>
      <c r="K350" s="9" t="s">
        <v>25</v>
      </c>
      <c r="L350" s="10">
        <v>45749</v>
      </c>
      <c r="M350" s="10">
        <v>45756</v>
      </c>
      <c r="N350" s="10">
        <v>45754</v>
      </c>
      <c r="O350" s="11">
        <f>HYPERLINK("http://apps8.contraloria.gob.pe/SPIC/srvDownload/ViewPDF?CRES_CODIGO=2025CSI036200014&amp;TIPOARCHIVO=RE","http://apps8.contraloria.gob.pe/SPIC/srvDownload/ViewPDF?CRES_CODIGO=2025CSI036200014&amp;TIPOARCHIVO=RE")</f>
      </c>
      <c r="P350" s="11">
        <f>HYPERLINK("http://apps8.contraloria.gob.pe/SPIC/srvDownload/ViewPDF?CRES_CODIGO=2025CSI036200014&amp;TIPOARCHIVO=ADJUNTO","http://apps8.contraloria.gob.pe/SPIC/srvDownload/ViewPDF?CRES_CODIGO=2025CSI036200014&amp;TIPOARCHIVO=ADJUNTO")</f>
      </c>
    </row>
    <row r="351" ht="20" customHeight="1" s="7" customFormat="1">
      <c r="B351" s="8">
        <v>345</v>
      </c>
      <c r="C351" s="9" t="s">
        <v>37</v>
      </c>
      <c r="D351" s="9" t="s">
        <v>19</v>
      </c>
      <c r="E351" s="9" t="s">
        <v>977</v>
      </c>
      <c r="F351" s="9" t="s">
        <v>978</v>
      </c>
      <c r="G351" s="9" t="s">
        <v>979</v>
      </c>
      <c r="H351" s="9" t="s">
        <v>41</v>
      </c>
      <c r="I351" s="9" t="s">
        <v>24</v>
      </c>
      <c r="J351" s="9">
        <v>0</v>
      </c>
      <c r="K351" s="9" t="s">
        <v>25</v>
      </c>
      <c r="L351" s="10">
        <v>45751</v>
      </c>
      <c r="M351" s="10">
        <v>45758</v>
      </c>
      <c r="N351" s="10">
        <v>45754</v>
      </c>
      <c r="O351" s="11">
        <f>HYPERLINK("http://apps8.contraloria.gob.pe/SPIC/srvDownload/ViewPDF?CRES_CODIGO=2025CSI038800042&amp;TIPOARCHIVO=RE","http://apps8.contraloria.gob.pe/SPIC/srvDownload/ViewPDF?CRES_CODIGO=2025CSI038800042&amp;TIPOARCHIVO=RE")</f>
      </c>
      <c r="P351" s="11">
        <f>HYPERLINK("http://apps8.contraloria.gob.pe/SPIC/srvDownload/ViewPDF?CRES_CODIGO=2025CSI038800042&amp;TIPOARCHIVO=ADJUNTO","http://apps8.contraloria.gob.pe/SPIC/srvDownload/ViewPDF?CRES_CODIGO=2025CSI038800042&amp;TIPOARCHIVO=ADJUNTO")</f>
      </c>
    </row>
    <row r="352" ht="20" customHeight="1" s="7" customFormat="1">
      <c r="B352" s="8">
        <v>346</v>
      </c>
      <c r="C352" s="9" t="s">
        <v>242</v>
      </c>
      <c r="D352" s="9" t="s">
        <v>61</v>
      </c>
      <c r="E352" s="9" t="s">
        <v>980</v>
      </c>
      <c r="F352" s="9" t="s">
        <v>873</v>
      </c>
      <c r="G352" s="9" t="s">
        <v>981</v>
      </c>
      <c r="H352" s="9" t="s">
        <v>23</v>
      </c>
      <c r="I352" s="9" t="s">
        <v>24</v>
      </c>
      <c r="J352" s="9">
        <v>0</v>
      </c>
      <c r="K352" s="9" t="s">
        <v>25</v>
      </c>
      <c r="L352" s="10">
        <v>45749</v>
      </c>
      <c r="M352" s="10">
        <v>45756</v>
      </c>
      <c r="N352" s="10">
        <v>45754</v>
      </c>
      <c r="O352" s="11">
        <f>HYPERLINK("http://apps8.contraloria.gob.pe/SPIC/srvDownload/ViewPDF?CRES_CODIGO=2025CSI298200008&amp;TIPOARCHIVO=RE","http://apps8.contraloria.gob.pe/SPIC/srvDownload/ViewPDF?CRES_CODIGO=2025CSI298200008&amp;TIPOARCHIVO=RE")</f>
      </c>
      <c r="P352" s="11">
        <f>HYPERLINK("http://apps8.contraloria.gob.pe/SPIC/srvDownload/ViewPDF?CRES_CODIGO=2025CSI298200008&amp;TIPOARCHIVO=ADJUNTO","http://apps8.contraloria.gob.pe/SPIC/srvDownload/ViewPDF?CRES_CODIGO=2025CSI298200008&amp;TIPOARCHIVO=ADJUNTO")</f>
      </c>
    </row>
    <row r="353" ht="20" customHeight="1" s="7" customFormat="1">
      <c r="B353" s="8">
        <v>347</v>
      </c>
      <c r="C353" s="9" t="s">
        <v>242</v>
      </c>
      <c r="D353" s="9" t="s">
        <v>61</v>
      </c>
      <c r="E353" s="9" t="s">
        <v>982</v>
      </c>
      <c r="F353" s="9" t="s">
        <v>983</v>
      </c>
      <c r="G353" s="9" t="s">
        <v>984</v>
      </c>
      <c r="H353" s="9" t="s">
        <v>23</v>
      </c>
      <c r="I353" s="9" t="s">
        <v>24</v>
      </c>
      <c r="J353" s="9">
        <v>0</v>
      </c>
      <c r="K353" s="9" t="s">
        <v>25</v>
      </c>
      <c r="L353" s="10">
        <v>45749</v>
      </c>
      <c r="M353" s="10">
        <v>45758</v>
      </c>
      <c r="N353" s="10">
        <v>45754</v>
      </c>
      <c r="O353" s="11">
        <f>HYPERLINK("http://apps8.contraloria.gob.pe/SPIC/srvDownload/ViewPDF?CRES_CODIGO=2025CSI298200009&amp;TIPOARCHIVO=RE","http://apps8.contraloria.gob.pe/SPIC/srvDownload/ViewPDF?CRES_CODIGO=2025CSI298200009&amp;TIPOARCHIVO=RE")</f>
      </c>
      <c r="P353" s="11">
        <f>HYPERLINK("http://apps8.contraloria.gob.pe/SPIC/srvDownload/ViewPDF?CRES_CODIGO=2025CSI298200009&amp;TIPOARCHIVO=ADJUNTO","http://apps8.contraloria.gob.pe/SPIC/srvDownload/ViewPDF?CRES_CODIGO=2025CSI298200009&amp;TIPOARCHIVO=ADJUNTO")</f>
      </c>
    </row>
    <row r="354" ht="20" customHeight="1" s="7" customFormat="1">
      <c r="B354" s="8">
        <v>348</v>
      </c>
      <c r="C354" s="9" t="s">
        <v>31</v>
      </c>
      <c r="D354" s="9" t="s">
        <v>19</v>
      </c>
      <c r="E354" s="9" t="s">
        <v>985</v>
      </c>
      <c r="F354" s="9" t="s">
        <v>657</v>
      </c>
      <c r="G354" s="9" t="s">
        <v>986</v>
      </c>
      <c r="H354" s="9" t="s">
        <v>41</v>
      </c>
      <c r="I354" s="9" t="s">
        <v>24</v>
      </c>
      <c r="J354" s="9">
        <v>0</v>
      </c>
      <c r="K354" s="9" t="s">
        <v>25</v>
      </c>
      <c r="L354" s="10">
        <v>45747</v>
      </c>
      <c r="M354" s="10">
        <v>45754</v>
      </c>
      <c r="N354" s="10">
        <v>45754</v>
      </c>
      <c r="O354" s="11">
        <f>HYPERLINK("http://apps8.contraloria.gob.pe/SPIC/srvDownload/ViewPDF?CRES_CODIGO=2025CSI600300034&amp;TIPOARCHIVO=RE","http://apps8.contraloria.gob.pe/SPIC/srvDownload/ViewPDF?CRES_CODIGO=2025CSI600300034&amp;TIPOARCHIVO=RE")</f>
      </c>
      <c r="P354" s="11">
        <f>HYPERLINK("http://apps8.contraloria.gob.pe/SPIC/srvDownload/ViewPDF?CRES_CODIGO=2025CSI600300034&amp;TIPOARCHIVO=ADJUNTO","http://apps8.contraloria.gob.pe/SPIC/srvDownload/ViewPDF?CRES_CODIGO=2025CSI600300034&amp;TIPOARCHIVO=ADJUNTO")</f>
      </c>
    </row>
    <row r="355" ht="20" customHeight="1" s="7" customFormat="1">
      <c r="B355" s="8">
        <v>349</v>
      </c>
      <c r="C355" s="9" t="s">
        <v>31</v>
      </c>
      <c r="D355" s="9" t="s">
        <v>42</v>
      </c>
      <c r="E355" s="9" t="s">
        <v>987</v>
      </c>
      <c r="F355" s="9" t="s">
        <v>988</v>
      </c>
      <c r="G355" s="9" t="s">
        <v>989</v>
      </c>
      <c r="H355" s="9" t="s">
        <v>280</v>
      </c>
      <c r="I355" s="9" t="s">
        <v>281</v>
      </c>
      <c r="J355" s="9">
        <v>0</v>
      </c>
      <c r="K355" s="9" t="s">
        <v>25</v>
      </c>
      <c r="L355" s="10">
        <v>45750</v>
      </c>
      <c r="M355" s="10">
        <v>45757</v>
      </c>
      <c r="N355" s="10">
        <v>45754</v>
      </c>
      <c r="O355" s="11">
        <f>HYPERLINK("http://apps8.contraloria.gob.pe/SPIC/srvDownload/ViewPDF?CRES_CODIGO=2025CSI043400011&amp;TIPOARCHIVO=RE","http://apps8.contraloria.gob.pe/SPIC/srvDownload/ViewPDF?CRES_CODIGO=2025CSI043400011&amp;TIPOARCHIVO=RE")</f>
      </c>
      <c r="P355" s="11">
        <f>HYPERLINK("http://apps8.contraloria.gob.pe/SPIC/srvDownload/ViewPDF?CRES_CODIGO=2025CSI043400011&amp;TIPOARCHIVO=ADJUNTO","http://apps8.contraloria.gob.pe/SPIC/srvDownload/ViewPDF?CRES_CODIGO=2025CSI043400011&amp;TIPOARCHIVO=ADJUNTO")</f>
      </c>
    </row>
    <row r="356" ht="20" customHeight="1" s="7" customFormat="1">
      <c r="B356" s="8">
        <v>350</v>
      </c>
      <c r="C356" s="9" t="s">
        <v>31</v>
      </c>
      <c r="D356" s="9" t="s">
        <v>42</v>
      </c>
      <c r="E356" s="9" t="s">
        <v>990</v>
      </c>
      <c r="F356" s="9" t="s">
        <v>991</v>
      </c>
      <c r="G356" s="9" t="s">
        <v>992</v>
      </c>
      <c r="H356" s="9" t="s">
        <v>23</v>
      </c>
      <c r="I356" s="9" t="s">
        <v>24</v>
      </c>
      <c r="J356" s="9">
        <v>0</v>
      </c>
      <c r="K356" s="9" t="s">
        <v>25</v>
      </c>
      <c r="L356" s="10">
        <v>45737</v>
      </c>
      <c r="M356" s="10">
        <v>45744</v>
      </c>
      <c r="N356" s="10">
        <v>45754</v>
      </c>
      <c r="O356" s="11">
        <f>HYPERLINK("http://apps8.contraloria.gob.pe/SPIC/srvDownload/ViewPDF?CRES_CODIGO=2025CSI031300003&amp;TIPOARCHIVO=RE","http://apps8.contraloria.gob.pe/SPIC/srvDownload/ViewPDF?CRES_CODIGO=2025CSI031300003&amp;TIPOARCHIVO=RE")</f>
      </c>
      <c r="P356" s="11">
        <f>HYPERLINK("http://apps8.contraloria.gob.pe/SPIC/srvDownload/ViewPDF?CRES_CODIGO=2025CSI031300003&amp;TIPOARCHIVO=ADJUNTO","http://apps8.contraloria.gob.pe/SPIC/srvDownload/ViewPDF?CRES_CODIGO=2025CSI031300003&amp;TIPOARCHIVO=ADJUNTO")</f>
      </c>
    </row>
    <row r="357" ht="20" customHeight="1" s="7" customFormat="1">
      <c r="B357" s="8">
        <v>351</v>
      </c>
      <c r="C357" s="9" t="s">
        <v>143</v>
      </c>
      <c r="D357" s="9" t="s">
        <v>19</v>
      </c>
      <c r="E357" s="9" t="s">
        <v>993</v>
      </c>
      <c r="F357" s="9" t="s">
        <v>994</v>
      </c>
      <c r="G357" s="9" t="s">
        <v>995</v>
      </c>
      <c r="H357" s="9" t="s">
        <v>23</v>
      </c>
      <c r="I357" s="9" t="s">
        <v>24</v>
      </c>
      <c r="J357" s="9">
        <v>0</v>
      </c>
      <c r="K357" s="9" t="s">
        <v>25</v>
      </c>
      <c r="L357" s="10">
        <v>45709</v>
      </c>
      <c r="M357" s="10">
        <v>45716</v>
      </c>
      <c r="N357" s="10">
        <v>45754</v>
      </c>
      <c r="O357" s="11">
        <f>HYPERLINK("http://apps8.contraloria.gob.pe/SPIC/srvDownload/ViewPDF?CRES_CODIGO=2025CSIL48200020&amp;TIPOARCHIVO=RE","http://apps8.contraloria.gob.pe/SPIC/srvDownload/ViewPDF?CRES_CODIGO=2025CSIL48200020&amp;TIPOARCHIVO=RE")</f>
      </c>
      <c r="P357" s="11">
        <f>HYPERLINK("http://apps8.contraloria.gob.pe/SPIC/srvDownload/ViewPDF?CRES_CODIGO=2025CSIL48200020&amp;TIPOARCHIVO=ADJUNTO","http://apps8.contraloria.gob.pe/SPIC/srvDownload/ViewPDF?CRES_CODIGO=2025CSIL48200020&amp;TIPOARCHIVO=ADJUNTO")</f>
      </c>
    </row>
    <row r="358" ht="20" customHeight="1" s="7" customFormat="1">
      <c r="B358" s="8">
        <v>352</v>
      </c>
      <c r="C358" s="9" t="s">
        <v>31</v>
      </c>
      <c r="D358" s="9" t="s">
        <v>61</v>
      </c>
      <c r="E358" s="9" t="s">
        <v>996</v>
      </c>
      <c r="F358" s="9" t="s">
        <v>446</v>
      </c>
      <c r="G358" s="9" t="s">
        <v>997</v>
      </c>
      <c r="H358" s="9" t="s">
        <v>23</v>
      </c>
      <c r="I358" s="9" t="s">
        <v>24</v>
      </c>
      <c r="J358" s="9">
        <v>0</v>
      </c>
      <c r="K358" s="9" t="s">
        <v>25</v>
      </c>
      <c r="L358" s="10">
        <v>45749</v>
      </c>
      <c r="M358" s="10">
        <v>45757</v>
      </c>
      <c r="N358" s="10">
        <v>45754</v>
      </c>
      <c r="O358" s="11">
        <f>HYPERLINK("http://apps8.contraloria.gob.pe/SPIC/srvDownload/ViewPDF?CRES_CODIGO=2025CSI005200006&amp;TIPOARCHIVO=RE","http://apps8.contraloria.gob.pe/SPIC/srvDownload/ViewPDF?CRES_CODIGO=2025CSI005200006&amp;TIPOARCHIVO=RE")</f>
      </c>
      <c r="P358" s="11">
        <f>HYPERLINK("http://apps8.contraloria.gob.pe/SPIC/srvDownload/ViewPDF?CRES_CODIGO=2025CSI005200006&amp;TIPOARCHIVO=ADJUNTO","http://apps8.contraloria.gob.pe/SPIC/srvDownload/ViewPDF?CRES_CODIGO=2025CSI005200006&amp;TIPOARCHIVO=ADJUNTO")</f>
      </c>
    </row>
    <row r="359" ht="20" customHeight="1" s="7" customFormat="1">
      <c r="B359" s="8">
        <v>353</v>
      </c>
      <c r="C359" s="9" t="s">
        <v>31</v>
      </c>
      <c r="D359" s="9" t="s">
        <v>19</v>
      </c>
      <c r="E359" s="9" t="s">
        <v>998</v>
      </c>
      <c r="F359" s="9" t="s">
        <v>999</v>
      </c>
      <c r="G359" s="9" t="s">
        <v>1000</v>
      </c>
      <c r="H359" s="9" t="s">
        <v>41</v>
      </c>
      <c r="I359" s="9" t="s">
        <v>24</v>
      </c>
      <c r="J359" s="9">
        <v>0</v>
      </c>
      <c r="K359" s="9" t="s">
        <v>25</v>
      </c>
      <c r="L359" s="10">
        <v>45750</v>
      </c>
      <c r="M359" s="10">
        <v>45757</v>
      </c>
      <c r="N359" s="10">
        <v>45754</v>
      </c>
      <c r="O359" s="11">
        <f>HYPERLINK("http://apps8.contraloria.gob.pe/SPIC/srvDownload/ViewPDF?CRES_CODIGO=2025CSI424300012&amp;TIPOARCHIVO=RE","http://apps8.contraloria.gob.pe/SPIC/srvDownload/ViewPDF?CRES_CODIGO=2025CSI424300012&amp;TIPOARCHIVO=RE")</f>
      </c>
      <c r="P359" s="11">
        <f>HYPERLINK("http://apps8.contraloria.gob.pe/SPIC/srvDownload/ViewPDF?CRES_CODIGO=2025CSI424300012&amp;TIPOARCHIVO=ADJUNTO","http://apps8.contraloria.gob.pe/SPIC/srvDownload/ViewPDF?CRES_CODIGO=2025CSI424300012&amp;TIPOARCHIVO=ADJUNTO")</f>
      </c>
    </row>
    <row r="360" ht="20" customHeight="1" s="7" customFormat="1">
      <c r="B360" s="8">
        <v>354</v>
      </c>
      <c r="C360" s="9" t="s">
        <v>26</v>
      </c>
      <c r="D360" s="9" t="s">
        <v>19</v>
      </c>
      <c r="E360" s="9" t="s">
        <v>1001</v>
      </c>
      <c r="F360" s="9" t="s">
        <v>783</v>
      </c>
      <c r="G360" s="9" t="s">
        <v>1002</v>
      </c>
      <c r="H360" s="9" t="s">
        <v>41</v>
      </c>
      <c r="I360" s="9" t="s">
        <v>24</v>
      </c>
      <c r="J360" s="9">
        <v>0</v>
      </c>
      <c r="K360" s="9" t="s">
        <v>25</v>
      </c>
      <c r="L360" s="10">
        <v>45747</v>
      </c>
      <c r="M360" s="10">
        <v>45727</v>
      </c>
      <c r="N360" s="10">
        <v>45754</v>
      </c>
      <c r="O360" s="11">
        <f>HYPERLINK("http://apps8.contraloria.gob.pe/SPIC/srvDownload/ViewPDF?CRES_CODIGO=2025CSI533300014&amp;TIPOARCHIVO=RE","http://apps8.contraloria.gob.pe/SPIC/srvDownload/ViewPDF?CRES_CODIGO=2025CSI533300014&amp;TIPOARCHIVO=RE")</f>
      </c>
      <c r="P360" s="11">
        <f>HYPERLINK("http://apps8.contraloria.gob.pe/SPIC/srvDownload/ViewPDF?CRES_CODIGO=2025CSI533300014&amp;TIPOARCHIVO=ADJUNTO","http://apps8.contraloria.gob.pe/SPIC/srvDownload/ViewPDF?CRES_CODIGO=2025CSI533300014&amp;TIPOARCHIVO=ADJUNTO")</f>
      </c>
    </row>
    <row r="361" ht="20" customHeight="1" s="7" customFormat="1">
      <c r="B361" s="8">
        <v>355</v>
      </c>
      <c r="C361" s="9" t="s">
        <v>323</v>
      </c>
      <c r="D361" s="9" t="s">
        <v>61</v>
      </c>
      <c r="E361" s="9" t="s">
        <v>1003</v>
      </c>
      <c r="F361" s="9" t="s">
        <v>1004</v>
      </c>
      <c r="G361" s="9" t="s">
        <v>1005</v>
      </c>
      <c r="H361" s="9" t="s">
        <v>23</v>
      </c>
      <c r="I361" s="9" t="s">
        <v>24</v>
      </c>
      <c r="J361" s="9">
        <v>0</v>
      </c>
      <c r="K361" s="9" t="s">
        <v>25</v>
      </c>
      <c r="L361" s="10">
        <v>45748</v>
      </c>
      <c r="M361" s="10">
        <v>45756</v>
      </c>
      <c r="N361" s="10">
        <v>45754</v>
      </c>
      <c r="O361" s="11">
        <f>HYPERLINK("http://apps8.contraloria.gob.pe/SPIC/srvDownload/ViewPDF?CRES_CODIGO=2025CSI383400003&amp;TIPOARCHIVO=RE","http://apps8.contraloria.gob.pe/SPIC/srvDownload/ViewPDF?CRES_CODIGO=2025CSI383400003&amp;TIPOARCHIVO=RE")</f>
      </c>
      <c r="P361" s="11">
        <f>HYPERLINK("http://apps8.contraloria.gob.pe/SPIC/srvDownload/ViewPDF?CRES_CODIGO=2025CSI383400003&amp;TIPOARCHIVO=ADJUNTO","http://apps8.contraloria.gob.pe/SPIC/srvDownload/ViewPDF?CRES_CODIGO=2025CSI383400003&amp;TIPOARCHIVO=ADJUNTO")</f>
      </c>
    </row>
    <row r="362" ht="20" customHeight="1" s="7" customFormat="1">
      <c r="B362" s="8">
        <v>356</v>
      </c>
      <c r="C362" s="9" t="s">
        <v>31</v>
      </c>
      <c r="D362" s="9" t="s">
        <v>42</v>
      </c>
      <c r="E362" s="9" t="s">
        <v>1006</v>
      </c>
      <c r="F362" s="9" t="s">
        <v>1007</v>
      </c>
      <c r="G362" s="9" t="s">
        <v>279</v>
      </c>
      <c r="H362" s="9" t="s">
        <v>280</v>
      </c>
      <c r="I362" s="9" t="s">
        <v>281</v>
      </c>
      <c r="J362" s="9">
        <v>0</v>
      </c>
      <c r="K362" s="9" t="s">
        <v>25</v>
      </c>
      <c r="L362" s="10">
        <v>45750</v>
      </c>
      <c r="M362" s="10">
        <v>45757</v>
      </c>
      <c r="N362" s="10">
        <v>45754</v>
      </c>
      <c r="O362" s="11">
        <f>HYPERLINK("http://apps8.contraloria.gob.pe/SPIC/srvDownload/ViewPDF?CRES_CODIGO=2025CSI218100007&amp;TIPOARCHIVO=RE","http://apps8.contraloria.gob.pe/SPIC/srvDownload/ViewPDF?CRES_CODIGO=2025CSI218100007&amp;TIPOARCHIVO=RE")</f>
      </c>
      <c r="P362" s="11">
        <f>HYPERLINK("http://apps8.contraloria.gob.pe/SPIC/srvDownload/ViewPDF?CRES_CODIGO=2025CSI218100007&amp;TIPOARCHIVO=ADJUNTO","http://apps8.contraloria.gob.pe/SPIC/srvDownload/ViewPDF?CRES_CODIGO=2025CSI218100007&amp;TIPOARCHIVO=ADJUNTO")</f>
      </c>
    </row>
    <row r="363" ht="20" customHeight="1" s="7" customFormat="1">
      <c r="B363" s="8">
        <v>357</v>
      </c>
      <c r="C363" s="9" t="s">
        <v>31</v>
      </c>
      <c r="D363" s="9" t="s">
        <v>19</v>
      </c>
      <c r="E363" s="9" t="s">
        <v>1008</v>
      </c>
      <c r="F363" s="9" t="s">
        <v>688</v>
      </c>
      <c r="G363" s="9" t="s">
        <v>1009</v>
      </c>
      <c r="H363" s="9" t="s">
        <v>41</v>
      </c>
      <c r="I363" s="9" t="s">
        <v>24</v>
      </c>
      <c r="J363" s="9">
        <v>0</v>
      </c>
      <c r="K363" s="9" t="s">
        <v>25</v>
      </c>
      <c r="L363" s="10">
        <v>45737</v>
      </c>
      <c r="M363" s="10">
        <v>45744</v>
      </c>
      <c r="N363" s="10">
        <v>45754</v>
      </c>
      <c r="O363" s="11">
        <f>HYPERLINK("http://apps8.contraloria.gob.pe/SPIC/srvDownload/ViewPDF?CRES_CODIGO=2025CSI530300056&amp;TIPOARCHIVO=RE","http://apps8.contraloria.gob.pe/SPIC/srvDownload/ViewPDF?CRES_CODIGO=2025CSI530300056&amp;TIPOARCHIVO=RE")</f>
      </c>
      <c r="P363" s="11">
        <f>HYPERLINK("http://apps8.contraloria.gob.pe/SPIC/srvDownload/ViewPDF?CRES_CODIGO=2025CSI530300056&amp;TIPOARCHIVO=ADJUNTO","http://apps8.contraloria.gob.pe/SPIC/srvDownload/ViewPDF?CRES_CODIGO=2025CSI530300056&amp;TIPOARCHIVO=ADJUNTO")</f>
      </c>
    </row>
    <row r="364" ht="20" customHeight="1" s="7" customFormat="1">
      <c r="B364" s="8">
        <v>358</v>
      </c>
      <c r="C364" s="9" t="s">
        <v>31</v>
      </c>
      <c r="D364" s="9" t="s">
        <v>61</v>
      </c>
      <c r="E364" s="9" t="s">
        <v>1010</v>
      </c>
      <c r="F364" s="9" t="s">
        <v>1011</v>
      </c>
      <c r="G364" s="9" t="s">
        <v>1012</v>
      </c>
      <c r="H364" s="9" t="s">
        <v>23</v>
      </c>
      <c r="I364" s="9" t="s">
        <v>24</v>
      </c>
      <c r="J364" s="9">
        <v>0</v>
      </c>
      <c r="K364" s="9" t="s">
        <v>25</v>
      </c>
      <c r="L364" s="10">
        <v>45751</v>
      </c>
      <c r="M364" s="10">
        <v>45758</v>
      </c>
      <c r="N364" s="10">
        <v>45754</v>
      </c>
      <c r="O364" s="11">
        <f>HYPERLINK("http://apps8.contraloria.gob.pe/SPIC/srvDownload/ViewPDF?CRES_CODIGO=2025CSI599100007&amp;TIPOARCHIVO=RE","http://apps8.contraloria.gob.pe/SPIC/srvDownload/ViewPDF?CRES_CODIGO=2025CSI599100007&amp;TIPOARCHIVO=RE")</f>
      </c>
      <c r="P364" s="11">
        <f>HYPERLINK("http://apps8.contraloria.gob.pe/SPIC/srvDownload/ViewPDF?CRES_CODIGO=2025CSI599100007&amp;TIPOARCHIVO=ADJUNTO","http://apps8.contraloria.gob.pe/SPIC/srvDownload/ViewPDF?CRES_CODIGO=2025CSI599100007&amp;TIPOARCHIVO=ADJUNTO")</f>
      </c>
    </row>
    <row r="365" ht="20" customHeight="1" s="7" customFormat="1">
      <c r="B365" s="8">
        <v>359</v>
      </c>
      <c r="C365" s="9" t="s">
        <v>31</v>
      </c>
      <c r="D365" s="9" t="s">
        <v>61</v>
      </c>
      <c r="E365" s="9" t="s">
        <v>1013</v>
      </c>
      <c r="F365" s="9" t="s">
        <v>660</v>
      </c>
      <c r="G365" s="9" t="s">
        <v>1014</v>
      </c>
      <c r="H365" s="9" t="s">
        <v>23</v>
      </c>
      <c r="I365" s="9" t="s">
        <v>24</v>
      </c>
      <c r="J365" s="9">
        <v>0</v>
      </c>
      <c r="K365" s="9" t="s">
        <v>25</v>
      </c>
      <c r="L365" s="10">
        <v>45749</v>
      </c>
      <c r="M365" s="10">
        <v>45758</v>
      </c>
      <c r="N365" s="10">
        <v>45754</v>
      </c>
      <c r="O365" s="11">
        <f>HYPERLINK("http://apps8.contraloria.gob.pe/SPIC/srvDownload/ViewPDF?CRES_CODIGO=2025CSI217600010&amp;TIPOARCHIVO=RE","http://apps8.contraloria.gob.pe/SPIC/srvDownload/ViewPDF?CRES_CODIGO=2025CSI217600010&amp;TIPOARCHIVO=RE")</f>
      </c>
      <c r="P365" s="11">
        <f>HYPERLINK("http://apps8.contraloria.gob.pe/SPIC/srvDownload/ViewPDF?CRES_CODIGO=2025CSI217600010&amp;TIPOARCHIVO=ADJUNTO","http://apps8.contraloria.gob.pe/SPIC/srvDownload/ViewPDF?CRES_CODIGO=2025CSI217600010&amp;TIPOARCHIVO=ADJUNTO")</f>
      </c>
    </row>
    <row r="366" ht="20" customHeight="1" s="7" customFormat="1">
      <c r="B366" s="8">
        <v>360</v>
      </c>
      <c r="C366" s="9" t="s">
        <v>217</v>
      </c>
      <c r="D366" s="9" t="s">
        <v>61</v>
      </c>
      <c r="E366" s="9" t="s">
        <v>1015</v>
      </c>
      <c r="F366" s="9" t="s">
        <v>488</v>
      </c>
      <c r="G366" s="9" t="s">
        <v>1016</v>
      </c>
      <c r="H366" s="9" t="s">
        <v>23</v>
      </c>
      <c r="I366" s="9" t="s">
        <v>24</v>
      </c>
      <c r="J366" s="9">
        <v>0</v>
      </c>
      <c r="K366" s="9" t="s">
        <v>25</v>
      </c>
      <c r="L366" s="10">
        <v>45751</v>
      </c>
      <c r="M366" s="10">
        <v>45758</v>
      </c>
      <c r="N366" s="10">
        <v>45754</v>
      </c>
      <c r="O366" s="11">
        <f>HYPERLINK("http://apps8.contraloria.gob.pe/SPIC/srvDownload/ViewPDF?CRES_CODIGO=2025CSI074600007&amp;TIPOARCHIVO=RE","http://apps8.contraloria.gob.pe/SPIC/srvDownload/ViewPDF?CRES_CODIGO=2025CSI074600007&amp;TIPOARCHIVO=RE")</f>
      </c>
      <c r="P366" s="11">
        <f>HYPERLINK("http://apps8.contraloria.gob.pe/SPIC/srvDownload/ViewPDF?CRES_CODIGO=2025CSI074600007&amp;TIPOARCHIVO=ADJUNTO","http://apps8.contraloria.gob.pe/SPIC/srvDownload/ViewPDF?CRES_CODIGO=2025CSI074600007&amp;TIPOARCHIVO=ADJUNTO")</f>
      </c>
    </row>
    <row r="367" ht="20" customHeight="1" s="7" customFormat="1">
      <c r="B367" s="8">
        <v>361</v>
      </c>
      <c r="C367" s="9" t="s">
        <v>31</v>
      </c>
      <c r="D367" s="9" t="s">
        <v>19</v>
      </c>
      <c r="E367" s="9" t="s">
        <v>1017</v>
      </c>
      <c r="F367" s="9" t="s">
        <v>657</v>
      </c>
      <c r="G367" s="9" t="s">
        <v>1018</v>
      </c>
      <c r="H367" s="9" t="s">
        <v>41</v>
      </c>
      <c r="I367" s="9" t="s">
        <v>24</v>
      </c>
      <c r="J367" s="9">
        <v>0</v>
      </c>
      <c r="K367" s="9" t="s">
        <v>25</v>
      </c>
      <c r="L367" s="10">
        <v>45743</v>
      </c>
      <c r="M367" s="10">
        <v>45750</v>
      </c>
      <c r="N367" s="10">
        <v>45754</v>
      </c>
      <c r="O367" s="11">
        <f>HYPERLINK("http://apps8.contraloria.gob.pe/SPIC/srvDownload/ViewPDF?CRES_CODIGO=2025CSI600300028&amp;TIPOARCHIVO=RE","http://apps8.contraloria.gob.pe/SPIC/srvDownload/ViewPDF?CRES_CODIGO=2025CSI600300028&amp;TIPOARCHIVO=RE")</f>
      </c>
      <c r="P367" s="11">
        <f>HYPERLINK("http://apps8.contraloria.gob.pe/SPIC/srvDownload/ViewPDF?CRES_CODIGO=2025CSI600300028&amp;TIPOARCHIVO=ADJUNTO","http://apps8.contraloria.gob.pe/SPIC/srvDownload/ViewPDF?CRES_CODIGO=2025CSI600300028&amp;TIPOARCHIVO=ADJUNTO")</f>
      </c>
    </row>
    <row r="368" ht="20" customHeight="1" s="7" customFormat="1">
      <c r="B368" s="8">
        <v>362</v>
      </c>
      <c r="C368" s="9" t="s">
        <v>31</v>
      </c>
      <c r="D368" s="9" t="s">
        <v>19</v>
      </c>
      <c r="E368" s="9" t="s">
        <v>1019</v>
      </c>
      <c r="F368" s="9" t="s">
        <v>657</v>
      </c>
      <c r="G368" s="9" t="s">
        <v>1020</v>
      </c>
      <c r="H368" s="9" t="s">
        <v>41</v>
      </c>
      <c r="I368" s="9" t="s">
        <v>24</v>
      </c>
      <c r="J368" s="9">
        <v>0</v>
      </c>
      <c r="K368" s="9" t="s">
        <v>25</v>
      </c>
      <c r="L368" s="10">
        <v>45747</v>
      </c>
      <c r="M368" s="10">
        <v>45754</v>
      </c>
      <c r="N368" s="10">
        <v>45754</v>
      </c>
      <c r="O368" s="11">
        <f>HYPERLINK("http://apps8.contraloria.gob.pe/SPIC/srvDownload/ViewPDF?CRES_CODIGO=2025CSI600300033&amp;TIPOARCHIVO=RE","http://apps8.contraloria.gob.pe/SPIC/srvDownload/ViewPDF?CRES_CODIGO=2025CSI600300033&amp;TIPOARCHIVO=RE")</f>
      </c>
      <c r="P368" s="11">
        <f>HYPERLINK("http://apps8.contraloria.gob.pe/SPIC/srvDownload/ViewPDF?CRES_CODIGO=2025CSI600300033&amp;TIPOARCHIVO=ADJUNTO","http://apps8.contraloria.gob.pe/SPIC/srvDownload/ViewPDF?CRES_CODIGO=2025CSI600300033&amp;TIPOARCHIVO=ADJUNTO")</f>
      </c>
    </row>
    <row r="369" ht="20" customHeight="1" s="7" customFormat="1">
      <c r="B369" s="8">
        <v>363</v>
      </c>
      <c r="C369" s="9" t="s">
        <v>31</v>
      </c>
      <c r="D369" s="9" t="s">
        <v>19</v>
      </c>
      <c r="E369" s="9" t="s">
        <v>1021</v>
      </c>
      <c r="F369" s="9" t="s">
        <v>657</v>
      </c>
      <c r="G369" s="9" t="s">
        <v>1022</v>
      </c>
      <c r="H369" s="9" t="s">
        <v>1023</v>
      </c>
      <c r="I369" s="9" t="s">
        <v>24</v>
      </c>
      <c r="J369" s="9">
        <v>0</v>
      </c>
      <c r="K369" s="9" t="s">
        <v>25</v>
      </c>
      <c r="L369" s="10">
        <v>45744</v>
      </c>
      <c r="M369" s="10">
        <v>45751</v>
      </c>
      <c r="N369" s="10">
        <v>45754</v>
      </c>
      <c r="O369" s="11">
        <f>HYPERLINK("http://apps8.contraloria.gob.pe/SPIC/srvDownload/ViewPDF?CRES_CODIGO=2025CSI600300031&amp;TIPOARCHIVO=RE","http://apps8.contraloria.gob.pe/SPIC/srvDownload/ViewPDF?CRES_CODIGO=2025CSI600300031&amp;TIPOARCHIVO=RE")</f>
      </c>
      <c r="P369" s="11">
        <f>HYPERLINK("http://apps8.contraloria.gob.pe/SPIC/srvDownload/ViewPDF?CRES_CODIGO=2025CSI600300031&amp;TIPOARCHIVO=ADJUNTO","http://apps8.contraloria.gob.pe/SPIC/srvDownload/ViewPDF?CRES_CODIGO=2025CSI600300031&amp;TIPOARCHIVO=ADJUNTO")</f>
      </c>
    </row>
    <row r="370" ht="20" customHeight="1" s="7" customFormat="1">
      <c r="B370" s="8">
        <v>364</v>
      </c>
      <c r="C370" s="9" t="s">
        <v>18</v>
      </c>
      <c r="D370" s="9" t="s">
        <v>27</v>
      </c>
      <c r="E370" s="9" t="s">
        <v>1024</v>
      </c>
      <c r="F370" s="9" t="s">
        <v>1025</v>
      </c>
      <c r="G370" s="9" t="s">
        <v>1026</v>
      </c>
      <c r="H370" s="9" t="s">
        <v>23</v>
      </c>
      <c r="I370" s="9" t="s">
        <v>24</v>
      </c>
      <c r="J370" s="9">
        <v>0</v>
      </c>
      <c r="K370" s="9" t="s">
        <v>25</v>
      </c>
      <c r="L370" s="10">
        <v>45734</v>
      </c>
      <c r="M370" s="10">
        <v>45734</v>
      </c>
      <c r="N370" s="10">
        <v>45754</v>
      </c>
      <c r="O370" s="11">
        <f>HYPERLINK("http://apps8.contraloria.gob.pe/SPIC/srvDownload/ViewPDF?CRES_CODIGO=2025CPO045700015&amp;TIPOARCHIVO=RE","http://apps8.contraloria.gob.pe/SPIC/srvDownload/ViewPDF?CRES_CODIGO=2025CPO045700015&amp;TIPOARCHIVO=RE")</f>
      </c>
      <c r="P370" s="11">
        <f>HYPERLINK("http://apps8.contraloria.gob.pe/SPIC/srvDownload/ViewPDF?CRES_CODIGO=2025CPO045700015&amp;TIPOARCHIVO=ADJUNTO","http://apps8.contraloria.gob.pe/SPIC/srvDownload/ViewPDF?CRES_CODIGO=2025CPO045700015&amp;TIPOARCHIVO=ADJUNTO")</f>
      </c>
    </row>
    <row r="371" ht="20" customHeight="1" s="7" customFormat="1">
      <c r="B371" s="8">
        <v>365</v>
      </c>
      <c r="C371" s="9" t="s">
        <v>31</v>
      </c>
      <c r="D371" s="9" t="s">
        <v>42</v>
      </c>
      <c r="E371" s="9" t="s">
        <v>1027</v>
      </c>
      <c r="F371" s="9" t="s">
        <v>1028</v>
      </c>
      <c r="G371" s="9" t="s">
        <v>1029</v>
      </c>
      <c r="H371" s="9" t="s">
        <v>23</v>
      </c>
      <c r="I371" s="9" t="s">
        <v>24</v>
      </c>
      <c r="J371" s="9">
        <v>0</v>
      </c>
      <c r="K371" s="9" t="s">
        <v>25</v>
      </c>
      <c r="L371" s="10">
        <v>45747</v>
      </c>
      <c r="M371" s="10">
        <v>45754</v>
      </c>
      <c r="N371" s="10">
        <v>45754</v>
      </c>
      <c r="O371" s="11">
        <f>HYPERLINK("http://apps8.contraloria.gob.pe/SPIC/srvDownload/ViewPDF?CRES_CODIGO=2025CSI621500001&amp;TIPOARCHIVO=RE","http://apps8.contraloria.gob.pe/SPIC/srvDownload/ViewPDF?CRES_CODIGO=2025CSI621500001&amp;TIPOARCHIVO=RE")</f>
      </c>
      <c r="P371" s="11">
        <f>HYPERLINK("http://apps8.contraloria.gob.pe/SPIC/srvDownload/ViewPDF?CRES_CODIGO=2025CSI621500001&amp;TIPOARCHIVO=ADJUNTO","http://apps8.contraloria.gob.pe/SPIC/srvDownload/ViewPDF?CRES_CODIGO=2025CSI621500001&amp;TIPOARCHIVO=ADJUNTO")</f>
      </c>
    </row>
    <row r="372" ht="20" customHeight="1" s="7" customFormat="1">
      <c r="B372" s="8">
        <v>366</v>
      </c>
      <c r="C372" s="9" t="s">
        <v>323</v>
      </c>
      <c r="D372" s="9" t="s">
        <v>19</v>
      </c>
      <c r="E372" s="9" t="s">
        <v>1030</v>
      </c>
      <c r="F372" s="9" t="s">
        <v>804</v>
      </c>
      <c r="G372" s="9" t="s">
        <v>1031</v>
      </c>
      <c r="H372" s="9" t="s">
        <v>23</v>
      </c>
      <c r="I372" s="9" t="s">
        <v>24</v>
      </c>
      <c r="J372" s="9">
        <v>0</v>
      </c>
      <c r="K372" s="9" t="s">
        <v>25</v>
      </c>
      <c r="L372" s="10">
        <v>45747</v>
      </c>
      <c r="M372" s="10">
        <v>45754</v>
      </c>
      <c r="N372" s="10">
        <v>45754</v>
      </c>
      <c r="O372" s="11">
        <f>HYPERLINK("http://apps8.contraloria.gob.pe/SPIC/srvDownload/ViewPDF?CRES_CODIGO=2025CSI533500016&amp;TIPOARCHIVO=RE","http://apps8.contraloria.gob.pe/SPIC/srvDownload/ViewPDF?CRES_CODIGO=2025CSI533500016&amp;TIPOARCHIVO=RE")</f>
      </c>
      <c r="P372" s="11">
        <f>HYPERLINK("http://apps8.contraloria.gob.pe/SPIC/srvDownload/ViewPDF?CRES_CODIGO=2025CSI533500016&amp;TIPOARCHIVO=ADJUNTO","http://apps8.contraloria.gob.pe/SPIC/srvDownload/ViewPDF?CRES_CODIGO=2025CSI533500016&amp;TIPOARCHIVO=ADJUNTO")</f>
      </c>
    </row>
    <row r="373" ht="20" customHeight="1" s="7" customFormat="1">
      <c r="B373" s="8">
        <v>367</v>
      </c>
      <c r="C373" s="9" t="s">
        <v>65</v>
      </c>
      <c r="D373" s="9" t="s">
        <v>61</v>
      </c>
      <c r="E373" s="9" t="s">
        <v>1032</v>
      </c>
      <c r="F373" s="9" t="s">
        <v>593</v>
      </c>
      <c r="G373" s="9" t="s">
        <v>1033</v>
      </c>
      <c r="H373" s="9" t="s">
        <v>111</v>
      </c>
      <c r="I373" s="9" t="s">
        <v>24</v>
      </c>
      <c r="J373" s="9">
        <v>0</v>
      </c>
      <c r="K373" s="9" t="s">
        <v>25</v>
      </c>
      <c r="L373" s="10">
        <v>45750</v>
      </c>
      <c r="M373" s="10">
        <v>45757</v>
      </c>
      <c r="N373" s="10">
        <v>45754</v>
      </c>
      <c r="O373" s="11">
        <f>HYPERLINK("http://apps8.contraloria.gob.pe/SPIC/srvDownload/ViewPDF?CRES_CODIGO=2025CSI047400017&amp;TIPOARCHIVO=RE","http://apps8.contraloria.gob.pe/SPIC/srvDownload/ViewPDF?CRES_CODIGO=2025CSI047400017&amp;TIPOARCHIVO=RE")</f>
      </c>
      <c r="P373" s="11">
        <f>HYPERLINK("http://apps8.contraloria.gob.pe/SPIC/srvDownload/ViewPDF?CRES_CODIGO=2025CSI047400017&amp;TIPOARCHIVO=ADJUNTO","http://apps8.contraloria.gob.pe/SPIC/srvDownload/ViewPDF?CRES_CODIGO=2025CSI047400017&amp;TIPOARCHIVO=ADJUNTO")</f>
      </c>
    </row>
    <row r="374" ht="20" customHeight="1" s="7" customFormat="1">
      <c r="B374" s="8">
        <v>368</v>
      </c>
      <c r="C374" s="9" t="s">
        <v>323</v>
      </c>
      <c r="D374" s="9" t="s">
        <v>42</v>
      </c>
      <c r="E374" s="9" t="s">
        <v>1034</v>
      </c>
      <c r="F374" s="9" t="s">
        <v>1035</v>
      </c>
      <c r="G374" s="9" t="s">
        <v>1036</v>
      </c>
      <c r="H374" s="9" t="s">
        <v>23</v>
      </c>
      <c r="I374" s="9" t="s">
        <v>24</v>
      </c>
      <c r="J374" s="9">
        <v>0</v>
      </c>
      <c r="K374" s="9" t="s">
        <v>25</v>
      </c>
      <c r="L374" s="10">
        <v>45749</v>
      </c>
      <c r="M374" s="10">
        <v>45756</v>
      </c>
      <c r="N374" s="10">
        <v>45754</v>
      </c>
      <c r="O374" s="11">
        <f>HYPERLINK("http://apps8.contraloria.gob.pe/SPIC/srvDownload/ViewPDF?CRES_CODIGO=2025CSI036200013&amp;TIPOARCHIVO=RE","http://apps8.contraloria.gob.pe/SPIC/srvDownload/ViewPDF?CRES_CODIGO=2025CSI036200013&amp;TIPOARCHIVO=RE")</f>
      </c>
      <c r="P374" s="11">
        <f>HYPERLINK("http://apps8.contraloria.gob.pe/SPIC/srvDownload/ViewPDF?CRES_CODIGO=2025CSI036200013&amp;TIPOARCHIVO=ADJUNTO","http://apps8.contraloria.gob.pe/SPIC/srvDownload/ViewPDF?CRES_CODIGO=2025CSI036200013&amp;TIPOARCHIVO=ADJUNTO")</f>
      </c>
    </row>
    <row r="375" ht="20" customHeight="1" s="7" customFormat="1">
      <c r="B375" s="8">
        <v>369</v>
      </c>
      <c r="C375" s="9" t="s">
        <v>65</v>
      </c>
      <c r="D375" s="9" t="s">
        <v>42</v>
      </c>
      <c r="E375" s="9" t="s">
        <v>1037</v>
      </c>
      <c r="F375" s="9" t="s">
        <v>593</v>
      </c>
      <c r="G375" s="9" t="s">
        <v>1038</v>
      </c>
      <c r="H375" s="9" t="s">
        <v>1023</v>
      </c>
      <c r="I375" s="9" t="s">
        <v>24</v>
      </c>
      <c r="J375" s="9">
        <v>0</v>
      </c>
      <c r="K375" s="9" t="s">
        <v>25</v>
      </c>
      <c r="L375" s="10">
        <v>45744</v>
      </c>
      <c r="M375" s="10">
        <v>45751</v>
      </c>
      <c r="N375" s="10">
        <v>45754</v>
      </c>
      <c r="O375" s="11">
        <f>HYPERLINK("http://apps8.contraloria.gob.pe/SPIC/srvDownload/ViewPDF?CRES_CODIGO=2025CSI047400015&amp;TIPOARCHIVO=RE","http://apps8.contraloria.gob.pe/SPIC/srvDownload/ViewPDF?CRES_CODIGO=2025CSI047400015&amp;TIPOARCHIVO=RE")</f>
      </c>
      <c r="P375" s="11">
        <f>HYPERLINK("http://apps8.contraloria.gob.pe/SPIC/srvDownload/ViewPDF?CRES_CODIGO=2025CSI047400015&amp;TIPOARCHIVO=ADJUNTO","http://apps8.contraloria.gob.pe/SPIC/srvDownload/ViewPDF?CRES_CODIGO=2025CSI047400015&amp;TIPOARCHIVO=ADJUNTO")</f>
      </c>
    </row>
    <row r="376" ht="20" customHeight="1" s="7" customFormat="1">
      <c r="B376" s="8">
        <v>370</v>
      </c>
      <c r="C376" s="9" t="s">
        <v>242</v>
      </c>
      <c r="D376" s="9" t="s">
        <v>61</v>
      </c>
      <c r="E376" s="9" t="s">
        <v>1039</v>
      </c>
      <c r="F376" s="9" t="s">
        <v>983</v>
      </c>
      <c r="G376" s="9" t="s">
        <v>874</v>
      </c>
      <c r="H376" s="9" t="s">
        <v>23</v>
      </c>
      <c r="I376" s="9" t="s">
        <v>24</v>
      </c>
      <c r="J376" s="9">
        <v>0</v>
      </c>
      <c r="K376" s="9" t="s">
        <v>25</v>
      </c>
      <c r="L376" s="10">
        <v>45743</v>
      </c>
      <c r="M376" s="10">
        <v>45744</v>
      </c>
      <c r="N376" s="10">
        <v>45754</v>
      </c>
      <c r="O376" s="11">
        <f>HYPERLINK("http://apps8.contraloria.gob.pe/SPIC/srvDownload/ViewPDF?CRES_CODIGO=2025CSI298200007&amp;TIPOARCHIVO=RE","http://apps8.contraloria.gob.pe/SPIC/srvDownload/ViewPDF?CRES_CODIGO=2025CSI298200007&amp;TIPOARCHIVO=RE")</f>
      </c>
      <c r="P376" s="11">
        <f>HYPERLINK("http://apps8.contraloria.gob.pe/SPIC/srvDownload/ViewPDF?CRES_CODIGO=2025CSI298200007&amp;TIPOARCHIVO=ADJUNTO","http://apps8.contraloria.gob.pe/SPIC/srvDownload/ViewPDF?CRES_CODIGO=2025CSI298200007&amp;TIPOARCHIVO=ADJUNTO")</f>
      </c>
    </row>
    <row r="377" ht="20" customHeight="1" s="7" customFormat="1">
      <c r="B377" s="8">
        <v>371</v>
      </c>
      <c r="C377" s="9" t="s">
        <v>323</v>
      </c>
      <c r="D377" s="9" t="s">
        <v>42</v>
      </c>
      <c r="E377" s="9" t="s">
        <v>1040</v>
      </c>
      <c r="F377" s="9" t="s">
        <v>804</v>
      </c>
      <c r="G377" s="9" t="s">
        <v>1041</v>
      </c>
      <c r="H377" s="9" t="s">
        <v>23</v>
      </c>
      <c r="I377" s="9" t="s">
        <v>24</v>
      </c>
      <c r="J377" s="9">
        <v>0</v>
      </c>
      <c r="K377" s="9" t="s">
        <v>25</v>
      </c>
      <c r="L377" s="10">
        <v>45751</v>
      </c>
      <c r="M377" s="10">
        <v>45758</v>
      </c>
      <c r="N377" s="10">
        <v>45754</v>
      </c>
      <c r="O377" s="11">
        <f>HYPERLINK("http://apps8.contraloria.gob.pe/SPIC/srvDownload/ViewPDF?CRES_CODIGO=2025CSI390400003&amp;TIPOARCHIVO=RE","http://apps8.contraloria.gob.pe/SPIC/srvDownload/ViewPDF?CRES_CODIGO=2025CSI390400003&amp;TIPOARCHIVO=RE")</f>
      </c>
      <c r="P377" s="11">
        <f>HYPERLINK("http://apps8.contraloria.gob.pe/SPIC/srvDownload/ViewPDF?CRES_CODIGO=2025CSI390400003&amp;TIPOARCHIVO=ADJUNTO","http://apps8.contraloria.gob.pe/SPIC/srvDownload/ViewPDF?CRES_CODIGO=2025CSI390400003&amp;TIPOARCHIVO=ADJUNTO")</f>
      </c>
    </row>
    <row r="378" ht="20" customHeight="1" s="7" customFormat="1">
      <c r="B378" s="8">
        <v>372</v>
      </c>
      <c r="C378" s="9" t="s">
        <v>242</v>
      </c>
      <c r="D378" s="9" t="s">
        <v>61</v>
      </c>
      <c r="E378" s="9" t="s">
        <v>1042</v>
      </c>
      <c r="F378" s="9" t="s">
        <v>878</v>
      </c>
      <c r="G378" s="9" t="s">
        <v>1043</v>
      </c>
      <c r="H378" s="9" t="s">
        <v>23</v>
      </c>
      <c r="I378" s="9" t="s">
        <v>24</v>
      </c>
      <c r="J378" s="9">
        <v>0</v>
      </c>
      <c r="K378" s="9" t="s">
        <v>25</v>
      </c>
      <c r="L378" s="10">
        <v>45749</v>
      </c>
      <c r="M378" s="10">
        <v>45758</v>
      </c>
      <c r="N378" s="10">
        <v>45754</v>
      </c>
      <c r="O378" s="11">
        <f>HYPERLINK("http://apps8.contraloria.gob.pe/SPIC/srvDownload/ViewPDF?CRES_CODIGO=2025CSI298200011&amp;TIPOARCHIVO=RE","http://apps8.contraloria.gob.pe/SPIC/srvDownload/ViewPDF?CRES_CODIGO=2025CSI298200011&amp;TIPOARCHIVO=RE")</f>
      </c>
      <c r="P378" s="11">
        <f>HYPERLINK("http://apps8.contraloria.gob.pe/SPIC/srvDownload/ViewPDF?CRES_CODIGO=2025CSI298200011&amp;TIPOARCHIVO=ADJUNTO","http://apps8.contraloria.gob.pe/SPIC/srvDownload/ViewPDF?CRES_CODIGO=2025CSI298200011&amp;TIPOARCHIVO=ADJUNTO")</f>
      </c>
    </row>
    <row r="379" ht="20" customHeight="1" s="7" customFormat="1">
      <c r="B379" s="8">
        <v>373</v>
      </c>
      <c r="C379" s="9" t="s">
        <v>313</v>
      </c>
      <c r="D379" s="9" t="s">
        <v>42</v>
      </c>
      <c r="E379" s="9" t="s">
        <v>1044</v>
      </c>
      <c r="F379" s="9" t="s">
        <v>1045</v>
      </c>
      <c r="G379" s="9" t="s">
        <v>1046</v>
      </c>
      <c r="H379" s="9" t="s">
        <v>23</v>
      </c>
      <c r="I379" s="9" t="s">
        <v>24</v>
      </c>
      <c r="J379" s="9">
        <v>0</v>
      </c>
      <c r="K379" s="9" t="s">
        <v>25</v>
      </c>
      <c r="L379" s="10">
        <v>45751</v>
      </c>
      <c r="M379" s="10">
        <v>45758</v>
      </c>
      <c r="N379" s="10">
        <v>45754</v>
      </c>
      <c r="O379" s="11">
        <f>HYPERLINK("http://apps8.contraloria.gob.pe/SPIC/srvDownload/ViewPDF?CRES_CODIGO=2025CSI042100011&amp;TIPOARCHIVO=RE","http://apps8.contraloria.gob.pe/SPIC/srvDownload/ViewPDF?CRES_CODIGO=2025CSI042100011&amp;TIPOARCHIVO=RE")</f>
      </c>
      <c r="P379" s="11">
        <f>HYPERLINK("http://apps8.contraloria.gob.pe/SPIC/srvDownload/ViewPDF?CRES_CODIGO=2025CSI042100011&amp;TIPOARCHIVO=ADJUNTO","http://apps8.contraloria.gob.pe/SPIC/srvDownload/ViewPDF?CRES_CODIGO=2025CSI042100011&amp;TIPOARCHIVO=ADJUNTO")</f>
      </c>
    </row>
    <row r="380" ht="20" customHeight="1" s="7" customFormat="1">
      <c r="B380" s="8">
        <v>374</v>
      </c>
      <c r="C380" s="9" t="s">
        <v>189</v>
      </c>
      <c r="D380" s="9" t="s">
        <v>42</v>
      </c>
      <c r="E380" s="9" t="s">
        <v>1047</v>
      </c>
      <c r="F380" s="9" t="s">
        <v>1048</v>
      </c>
      <c r="G380" s="9" t="s">
        <v>1049</v>
      </c>
      <c r="H380" s="9" t="s">
        <v>23</v>
      </c>
      <c r="I380" s="9" t="s">
        <v>24</v>
      </c>
      <c r="J380" s="9">
        <v>0</v>
      </c>
      <c r="K380" s="9" t="s">
        <v>25</v>
      </c>
      <c r="L380" s="10">
        <v>45748</v>
      </c>
      <c r="M380" s="10">
        <v>45755</v>
      </c>
      <c r="N380" s="10">
        <v>45754</v>
      </c>
      <c r="O380" s="11">
        <f>HYPERLINK("http://apps8.contraloria.gob.pe/SPIC/srvDownload/ViewPDF?CRES_CODIGO=2025CSI082800011&amp;TIPOARCHIVO=RE","http://apps8.contraloria.gob.pe/SPIC/srvDownload/ViewPDF?CRES_CODIGO=2025CSI082800011&amp;TIPOARCHIVO=RE")</f>
      </c>
      <c r="P380" s="11">
        <f>HYPERLINK("http://apps8.contraloria.gob.pe/SPIC/srvDownload/ViewPDF?CRES_CODIGO=2025CSI082800011&amp;TIPOARCHIVO=ADJUNTO","http://apps8.contraloria.gob.pe/SPIC/srvDownload/ViewPDF?CRES_CODIGO=2025CSI082800011&amp;TIPOARCHIVO=ADJUNTO")</f>
      </c>
    </row>
    <row r="381" ht="20" customHeight="1" s="7" customFormat="1">
      <c r="B381" s="8">
        <v>375</v>
      </c>
      <c r="C381" s="9" t="s">
        <v>18</v>
      </c>
      <c r="D381" s="9" t="s">
        <v>27</v>
      </c>
      <c r="E381" s="9" t="s">
        <v>1050</v>
      </c>
      <c r="F381" s="9" t="s">
        <v>1051</v>
      </c>
      <c r="G381" s="9" t="s">
        <v>1052</v>
      </c>
      <c r="H381" s="9" t="s">
        <v>23</v>
      </c>
      <c r="I381" s="9" t="s">
        <v>24</v>
      </c>
      <c r="J381" s="9">
        <v>0</v>
      </c>
      <c r="K381" s="9" t="s">
        <v>25</v>
      </c>
      <c r="L381" s="10">
        <v>45730</v>
      </c>
      <c r="M381" s="10">
        <v>45733</v>
      </c>
      <c r="N381" s="10">
        <v>45754</v>
      </c>
      <c r="O381" s="11">
        <f>HYPERLINK("http://apps8.contraloria.gob.pe/SPIC/srvDownload/ViewPDF?CRES_CODIGO=2025CPO020200005&amp;TIPOARCHIVO=RE","http://apps8.contraloria.gob.pe/SPIC/srvDownload/ViewPDF?CRES_CODIGO=2025CPO020200005&amp;TIPOARCHIVO=RE")</f>
      </c>
      <c r="P381" s="11">
        <f>HYPERLINK("http://apps8.contraloria.gob.pe/SPIC/srvDownload/ViewPDF?CRES_CODIGO=2025CPO020200005&amp;TIPOARCHIVO=ADJUNTO","http://apps8.contraloria.gob.pe/SPIC/srvDownload/ViewPDF?CRES_CODIGO=2025CPO020200005&amp;TIPOARCHIVO=ADJUNTO")</f>
      </c>
    </row>
    <row r="382" ht="20" customHeight="1" s="7" customFormat="1">
      <c r="B382" s="8">
        <v>376</v>
      </c>
      <c r="C382" s="9" t="s">
        <v>128</v>
      </c>
      <c r="D382" s="9" t="s">
        <v>53</v>
      </c>
      <c r="E382" s="9" t="s">
        <v>1053</v>
      </c>
      <c r="F382" s="9" t="s">
        <v>944</v>
      </c>
      <c r="G382" s="9" t="s">
        <v>945</v>
      </c>
      <c r="H382" s="9" t="s">
        <v>23</v>
      </c>
      <c r="I382" s="9" t="s">
        <v>24</v>
      </c>
      <c r="J382" s="9">
        <v>0</v>
      </c>
      <c r="K382" s="9" t="s">
        <v>25</v>
      </c>
      <c r="L382" s="10">
        <v>45744</v>
      </c>
      <c r="M382" s="10">
        <v>45744</v>
      </c>
      <c r="N382" s="10">
        <v>45754</v>
      </c>
      <c r="O382" s="11">
        <f>HYPERLINK("http://apps8.contraloria.gob.pe/SPIC/srvDownload/ViewPDF?CRES_CODIGO=2025CPOL42000050&amp;TIPOARCHIVO=RE","http://apps8.contraloria.gob.pe/SPIC/srvDownload/ViewPDF?CRES_CODIGO=2025CPOL42000050&amp;TIPOARCHIVO=RE")</f>
      </c>
      <c r="P382" s="11">
        <f>HYPERLINK("http://apps8.contraloria.gob.pe/SPIC/srvDownload/ViewPDF?CRES_CODIGO=2025CPOL42000050&amp;TIPOARCHIVO=ADJUNTO","http://apps8.contraloria.gob.pe/SPIC/srvDownload/ViewPDF?CRES_CODIGO=2025CPOL42000050&amp;TIPOARCHIVO=ADJUNTO")</f>
      </c>
    </row>
    <row r="383" ht="20" customHeight="1" s="7" customFormat="1">
      <c r="B383" s="8">
        <v>377</v>
      </c>
      <c r="C383" s="9" t="s">
        <v>18</v>
      </c>
      <c r="D383" s="9" t="s">
        <v>27</v>
      </c>
      <c r="E383" s="9" t="s">
        <v>1054</v>
      </c>
      <c r="F383" s="9" t="s">
        <v>922</v>
      </c>
      <c r="G383" s="9" t="s">
        <v>1055</v>
      </c>
      <c r="H383" s="9" t="s">
        <v>23</v>
      </c>
      <c r="I383" s="9" t="s">
        <v>24</v>
      </c>
      <c r="J383" s="9">
        <v>0</v>
      </c>
      <c r="K383" s="9" t="s">
        <v>25</v>
      </c>
      <c r="L383" s="10">
        <v>45736</v>
      </c>
      <c r="M383" s="10">
        <v>45736</v>
      </c>
      <c r="N383" s="10">
        <v>45754</v>
      </c>
      <c r="O383" s="11">
        <f>HYPERLINK("http://apps8.contraloria.gob.pe/SPIC/srvDownload/ViewPDF?CRES_CODIGO=2025CPO046300028&amp;TIPOARCHIVO=RE","http://apps8.contraloria.gob.pe/SPIC/srvDownload/ViewPDF?CRES_CODIGO=2025CPO046300028&amp;TIPOARCHIVO=RE")</f>
      </c>
      <c r="P383" s="11">
        <f>HYPERLINK("http://apps8.contraloria.gob.pe/SPIC/srvDownload/ViewPDF?CRES_CODIGO=2025CPO046300028&amp;TIPOARCHIVO=ADJUNTO","http://apps8.contraloria.gob.pe/SPIC/srvDownload/ViewPDF?CRES_CODIGO=2025CPO046300028&amp;TIPOARCHIVO=ADJUNTO")</f>
      </c>
    </row>
    <row r="384" ht="20" customHeight="1" s="7" customFormat="1">
      <c r="B384" s="8">
        <v>378</v>
      </c>
      <c r="C384" s="9" t="s">
        <v>18</v>
      </c>
      <c r="D384" s="9" t="s">
        <v>53</v>
      </c>
      <c r="E384" s="9" t="s">
        <v>1056</v>
      </c>
      <c r="F384" s="9" t="s">
        <v>891</v>
      </c>
      <c r="G384" s="9" t="s">
        <v>1057</v>
      </c>
      <c r="H384" s="9" t="s">
        <v>23</v>
      </c>
      <c r="I384" s="9" t="s">
        <v>24</v>
      </c>
      <c r="J384" s="9">
        <v>0</v>
      </c>
      <c r="K384" s="9" t="s">
        <v>25</v>
      </c>
      <c r="L384" s="10">
        <v>45709</v>
      </c>
      <c r="M384" s="10">
        <v>45713</v>
      </c>
      <c r="N384" s="10">
        <v>45754</v>
      </c>
      <c r="O384" s="11">
        <f>HYPERLINK("http://apps8.contraloria.gob.pe/SPIC/srvDownload/ViewPDF?CRES_CODIGO=2025CPOL45500012&amp;TIPOARCHIVO=RE","http://apps8.contraloria.gob.pe/SPIC/srvDownload/ViewPDF?CRES_CODIGO=2025CPOL45500012&amp;TIPOARCHIVO=RE")</f>
      </c>
      <c r="P384" s="11">
        <f>HYPERLINK("http://apps8.contraloria.gob.pe/SPIC/srvDownload/ViewPDF?CRES_CODIGO=2025CPOL45500012&amp;TIPOARCHIVO=ADJUNTO","http://apps8.contraloria.gob.pe/SPIC/srvDownload/ViewPDF?CRES_CODIGO=2025CPOL45500012&amp;TIPOARCHIVO=ADJUNTO")</f>
      </c>
    </row>
    <row r="385" ht="20" customHeight="1" s="7" customFormat="1">
      <c r="B385" s="8">
        <v>379</v>
      </c>
      <c r="C385" s="9" t="s">
        <v>18</v>
      </c>
      <c r="D385" s="9" t="s">
        <v>53</v>
      </c>
      <c r="E385" s="9" t="s">
        <v>1058</v>
      </c>
      <c r="F385" s="9" t="s">
        <v>891</v>
      </c>
      <c r="G385" s="9" t="s">
        <v>1059</v>
      </c>
      <c r="H385" s="9" t="s">
        <v>23</v>
      </c>
      <c r="I385" s="9" t="s">
        <v>24</v>
      </c>
      <c r="J385" s="9">
        <v>0</v>
      </c>
      <c r="K385" s="9" t="s">
        <v>25</v>
      </c>
      <c r="L385" s="10">
        <v>45713</v>
      </c>
      <c r="M385" s="10">
        <v>45713</v>
      </c>
      <c r="N385" s="10">
        <v>45754</v>
      </c>
      <c r="O385" s="11">
        <f>HYPERLINK("http://apps8.contraloria.gob.pe/SPIC/srvDownload/ViewPDF?CRES_CODIGO=2025CPOL45500015&amp;TIPOARCHIVO=RE","http://apps8.contraloria.gob.pe/SPIC/srvDownload/ViewPDF?CRES_CODIGO=2025CPOL45500015&amp;TIPOARCHIVO=RE")</f>
      </c>
      <c r="P385" s="11">
        <f>HYPERLINK("http://apps8.contraloria.gob.pe/SPIC/srvDownload/ViewPDF?CRES_CODIGO=2025CPOL45500015&amp;TIPOARCHIVO=ADJUNTO","http://apps8.contraloria.gob.pe/SPIC/srvDownload/ViewPDF?CRES_CODIGO=2025CPOL45500015&amp;TIPOARCHIVO=ADJUNTO")</f>
      </c>
    </row>
    <row r="386" ht="20" customHeight="1" s="7" customFormat="1">
      <c r="B386" s="8">
        <v>380</v>
      </c>
      <c r="C386" s="9" t="s">
        <v>31</v>
      </c>
      <c r="D386" s="9" t="s">
        <v>19</v>
      </c>
      <c r="E386" s="9" t="s">
        <v>1060</v>
      </c>
      <c r="F386" s="9" t="s">
        <v>1061</v>
      </c>
      <c r="G386" s="9" t="s">
        <v>1062</v>
      </c>
      <c r="H386" s="9" t="s">
        <v>41</v>
      </c>
      <c r="I386" s="9" t="s">
        <v>24</v>
      </c>
      <c r="J386" s="9">
        <v>0</v>
      </c>
      <c r="K386" s="9" t="s">
        <v>25</v>
      </c>
      <c r="L386" s="10">
        <v>45750</v>
      </c>
      <c r="M386" s="10">
        <v>45757</v>
      </c>
      <c r="N386" s="10">
        <v>45754</v>
      </c>
      <c r="O386" s="11">
        <f>HYPERLINK("http://apps8.contraloria.gob.pe/SPIC/srvDownload/ViewPDF?CRES_CODIGO=2025CSI481200006&amp;TIPOARCHIVO=RE","http://apps8.contraloria.gob.pe/SPIC/srvDownload/ViewPDF?CRES_CODIGO=2025CSI481200006&amp;TIPOARCHIVO=RE")</f>
      </c>
      <c r="P386" s="11">
        <f>HYPERLINK("http://apps8.contraloria.gob.pe/SPIC/srvDownload/ViewPDF?CRES_CODIGO=2025CSI481200006&amp;TIPOARCHIVO=ADJUNTO","http://apps8.contraloria.gob.pe/SPIC/srvDownload/ViewPDF?CRES_CODIGO=2025CSI481200006&amp;TIPOARCHIVO=ADJUNTO")</f>
      </c>
    </row>
    <row r="387" ht="20" customHeight="1" s="7" customFormat="1">
      <c r="B387" s="8">
        <v>381</v>
      </c>
      <c r="C387" s="9" t="s">
        <v>31</v>
      </c>
      <c r="D387" s="9" t="s">
        <v>19</v>
      </c>
      <c r="E387" s="9" t="s">
        <v>1063</v>
      </c>
      <c r="F387" s="9" t="s">
        <v>1064</v>
      </c>
      <c r="G387" s="9" t="s">
        <v>1065</v>
      </c>
      <c r="H387" s="9" t="s">
        <v>23</v>
      </c>
      <c r="I387" s="9" t="s">
        <v>24</v>
      </c>
      <c r="J387" s="9">
        <v>0</v>
      </c>
      <c r="K387" s="9" t="s">
        <v>25</v>
      </c>
      <c r="L387" s="10">
        <v>45747</v>
      </c>
      <c r="M387" s="10">
        <v>45754</v>
      </c>
      <c r="N387" s="10">
        <v>45754</v>
      </c>
      <c r="O387" s="11">
        <f>HYPERLINK("http://apps8.contraloria.gob.pe/SPIC/srvDownload/ViewPDF?CRES_CODIGO=2025CSI296000008&amp;TIPOARCHIVO=RE","http://apps8.contraloria.gob.pe/SPIC/srvDownload/ViewPDF?CRES_CODIGO=2025CSI296000008&amp;TIPOARCHIVO=RE")</f>
      </c>
      <c r="P387" s="11">
        <f>HYPERLINK("http://apps8.contraloria.gob.pe/SPIC/srvDownload/ViewPDF?CRES_CODIGO=2025CSI296000008&amp;TIPOARCHIVO=ADJUNTO","http://apps8.contraloria.gob.pe/SPIC/srvDownload/ViewPDF?CRES_CODIGO=2025CSI296000008&amp;TIPOARCHIVO=ADJUNTO")</f>
      </c>
    </row>
    <row r="388" ht="20" customHeight="1" s="7" customFormat="1">
      <c r="B388" s="8">
        <v>382</v>
      </c>
      <c r="C388" s="9" t="s">
        <v>104</v>
      </c>
      <c r="D388" s="9" t="s">
        <v>27</v>
      </c>
      <c r="E388" s="9" t="s">
        <v>1066</v>
      </c>
      <c r="F388" s="9" t="s">
        <v>1067</v>
      </c>
      <c r="G388" s="9" t="s">
        <v>1068</v>
      </c>
      <c r="H388" s="9" t="s">
        <v>23</v>
      </c>
      <c r="I388" s="9" t="s">
        <v>24</v>
      </c>
      <c r="J388" s="9">
        <v>0</v>
      </c>
      <c r="K388" s="9" t="s">
        <v>25</v>
      </c>
      <c r="L388" s="10">
        <v>45744</v>
      </c>
      <c r="M388" s="10">
        <v>45747</v>
      </c>
      <c r="N388" s="10">
        <v>45754</v>
      </c>
      <c r="O388" s="11">
        <f>HYPERLINK("http://apps8.contraloria.gob.pe/SPIC/srvDownload/ViewPDF?CRES_CODIGO=2025CPO039600038&amp;TIPOARCHIVO=RE","http://apps8.contraloria.gob.pe/SPIC/srvDownload/ViewPDF?CRES_CODIGO=2025CPO039600038&amp;TIPOARCHIVO=RE")</f>
      </c>
      <c r="P388" s="11">
        <f>HYPERLINK("http://apps8.contraloria.gob.pe/SPIC/srvDownload/ViewPDF?CRES_CODIGO=2025CPO039600038&amp;TIPOARCHIVO=ADJUNTO","http://apps8.contraloria.gob.pe/SPIC/srvDownload/ViewPDF?CRES_CODIGO=2025CPO039600038&amp;TIPOARCHIVO=ADJUNTO")</f>
      </c>
    </row>
    <row r="389" ht="20" customHeight="1" s="7" customFormat="1">
      <c r="B389" s="8">
        <v>383</v>
      </c>
      <c r="C389" s="9" t="s">
        <v>26</v>
      </c>
      <c r="D389" s="9" t="s">
        <v>19</v>
      </c>
      <c r="E389" s="9" t="s">
        <v>1069</v>
      </c>
      <c r="F389" s="9" t="s">
        <v>1070</v>
      </c>
      <c r="G389" s="9" t="s">
        <v>1071</v>
      </c>
      <c r="H389" s="9" t="s">
        <v>23</v>
      </c>
      <c r="I389" s="9" t="s">
        <v>24</v>
      </c>
      <c r="J389" s="9">
        <v>0</v>
      </c>
      <c r="K389" s="9" t="s">
        <v>25</v>
      </c>
      <c r="L389" s="10">
        <v>45744</v>
      </c>
      <c r="M389" s="10">
        <v>45751</v>
      </c>
      <c r="N389" s="10">
        <v>45754</v>
      </c>
      <c r="O389" s="11">
        <f>HYPERLINK("http://apps8.contraloria.gob.pe/SPIC/srvDownload/ViewPDF?CRES_CODIGO=2025CSI535700008&amp;TIPOARCHIVO=RE","http://apps8.contraloria.gob.pe/SPIC/srvDownload/ViewPDF?CRES_CODIGO=2025CSI535700008&amp;TIPOARCHIVO=RE")</f>
      </c>
      <c r="P389" s="11">
        <f>HYPERLINK("http://apps8.contraloria.gob.pe/SPIC/srvDownload/ViewPDF?CRES_CODIGO=2025CSI535700008&amp;TIPOARCHIVO=ADJUNTO","http://apps8.contraloria.gob.pe/SPIC/srvDownload/ViewPDF?CRES_CODIGO=2025CSI535700008&amp;TIPOARCHIVO=ADJUNTO")</f>
      </c>
    </row>
    <row r="390" ht="20" customHeight="1" s="7" customFormat="1">
      <c r="B390" s="8">
        <v>384</v>
      </c>
      <c r="C390" s="9" t="s">
        <v>31</v>
      </c>
      <c r="D390" s="9" t="s">
        <v>42</v>
      </c>
      <c r="E390" s="9" t="s">
        <v>1072</v>
      </c>
      <c r="F390" s="9" t="s">
        <v>1073</v>
      </c>
      <c r="G390" s="9" t="s">
        <v>1074</v>
      </c>
      <c r="H390" s="9" t="s">
        <v>280</v>
      </c>
      <c r="I390" s="9" t="s">
        <v>281</v>
      </c>
      <c r="J390" s="9">
        <v>0</v>
      </c>
      <c r="K390" s="9" t="s">
        <v>25</v>
      </c>
      <c r="L390" s="10">
        <v>45750</v>
      </c>
      <c r="M390" s="10">
        <v>45757</v>
      </c>
      <c r="N390" s="10">
        <v>45754</v>
      </c>
      <c r="O390" s="11">
        <f>HYPERLINK("http://apps8.contraloria.gob.pe/SPIC/srvDownload/ViewPDF?CRES_CODIGO=2025CSI218400008&amp;TIPOARCHIVO=RE","http://apps8.contraloria.gob.pe/SPIC/srvDownload/ViewPDF?CRES_CODIGO=2025CSI218400008&amp;TIPOARCHIVO=RE")</f>
      </c>
      <c r="P390" s="11">
        <f>HYPERLINK("http://apps8.contraloria.gob.pe/SPIC/srvDownload/ViewPDF?CRES_CODIGO=2025CSI218400008&amp;TIPOARCHIVO=ADJUNTO","http://apps8.contraloria.gob.pe/SPIC/srvDownload/ViewPDF?CRES_CODIGO=2025CSI218400008&amp;TIPOARCHIVO=ADJUNTO")</f>
      </c>
    </row>
    <row r="391" ht="20" customHeight="1" s="7" customFormat="1">
      <c r="B391" s="8">
        <v>385</v>
      </c>
      <c r="C391" s="9" t="s">
        <v>37</v>
      </c>
      <c r="D391" s="9" t="s">
        <v>19</v>
      </c>
      <c r="E391" s="9" t="s">
        <v>1075</v>
      </c>
      <c r="F391" s="9" t="s">
        <v>956</v>
      </c>
      <c r="G391" s="9" t="s">
        <v>1076</v>
      </c>
      <c r="H391" s="9" t="s">
        <v>41</v>
      </c>
      <c r="I391" s="9" t="s">
        <v>24</v>
      </c>
      <c r="J391" s="9">
        <v>0</v>
      </c>
      <c r="K391" s="9" t="s">
        <v>25</v>
      </c>
      <c r="L391" s="10">
        <v>45747</v>
      </c>
      <c r="M391" s="10">
        <v>45735</v>
      </c>
      <c r="N391" s="10">
        <v>45754</v>
      </c>
      <c r="O391" s="11">
        <f>HYPERLINK("http://apps8.contraloria.gob.pe/SPIC/srvDownload/ViewPDF?CRES_CODIGO=2025CSI038800037&amp;TIPOARCHIVO=RE","http://apps8.contraloria.gob.pe/SPIC/srvDownload/ViewPDF?CRES_CODIGO=2025CSI038800037&amp;TIPOARCHIVO=RE")</f>
      </c>
      <c r="P391" s="11">
        <f>HYPERLINK("http://apps8.contraloria.gob.pe/SPIC/srvDownload/ViewPDF?CRES_CODIGO=2025CSI038800037&amp;TIPOARCHIVO=ADJUNTO","http://apps8.contraloria.gob.pe/SPIC/srvDownload/ViewPDF?CRES_CODIGO=2025CSI038800037&amp;TIPOARCHIVO=ADJUNTO")</f>
      </c>
    </row>
    <row r="392" ht="20" customHeight="1" s="7" customFormat="1">
      <c r="B392" s="8">
        <v>386</v>
      </c>
      <c r="C392" s="9" t="s">
        <v>323</v>
      </c>
      <c r="D392" s="9" t="s">
        <v>42</v>
      </c>
      <c r="E392" s="9" t="s">
        <v>1077</v>
      </c>
      <c r="F392" s="9" t="s">
        <v>1078</v>
      </c>
      <c r="G392" s="9" t="s">
        <v>908</v>
      </c>
      <c r="H392" s="9" t="s">
        <v>23</v>
      </c>
      <c r="I392" s="9" t="s">
        <v>24</v>
      </c>
      <c r="J392" s="9">
        <v>0</v>
      </c>
      <c r="K392" s="9" t="s">
        <v>25</v>
      </c>
      <c r="L392" s="10">
        <v>45749</v>
      </c>
      <c r="M392" s="10">
        <v>45743</v>
      </c>
      <c r="N392" s="10">
        <v>45754</v>
      </c>
      <c r="O392" s="11">
        <f>HYPERLINK("http://apps8.contraloria.gob.pe/SPIC/srvDownload/ViewPDF?CRES_CODIGO=2025CSI036500073&amp;TIPOARCHIVO=RE","http://apps8.contraloria.gob.pe/SPIC/srvDownload/ViewPDF?CRES_CODIGO=2025CSI036500073&amp;TIPOARCHIVO=RE")</f>
      </c>
      <c r="P392" s="11">
        <f>HYPERLINK("http://apps8.contraloria.gob.pe/SPIC/srvDownload/ViewPDF?CRES_CODIGO=2025CSI036500073&amp;TIPOARCHIVO=ADJUNTO","http://apps8.contraloria.gob.pe/SPIC/srvDownload/ViewPDF?CRES_CODIGO=2025CSI036500073&amp;TIPOARCHIVO=ADJUNTO")</f>
      </c>
    </row>
    <row r="393" ht="20" customHeight="1" s="7" customFormat="1">
      <c r="B393" s="8">
        <v>387</v>
      </c>
      <c r="C393" s="9" t="s">
        <v>18</v>
      </c>
      <c r="D393" s="9" t="s">
        <v>42</v>
      </c>
      <c r="E393" s="9" t="s">
        <v>1079</v>
      </c>
      <c r="F393" s="9" t="s">
        <v>1080</v>
      </c>
      <c r="G393" s="9" t="s">
        <v>1081</v>
      </c>
      <c r="H393" s="9" t="s">
        <v>23</v>
      </c>
      <c r="I393" s="9" t="s">
        <v>24</v>
      </c>
      <c r="J393" s="9">
        <v>0</v>
      </c>
      <c r="K393" s="9" t="s">
        <v>25</v>
      </c>
      <c r="L393" s="10">
        <v>45742</v>
      </c>
      <c r="M393" s="10">
        <v>45749</v>
      </c>
      <c r="N393" s="10">
        <v>45754</v>
      </c>
      <c r="O393" s="11">
        <f>HYPERLINK("http://apps8.contraloria.gob.pe/SPIC/srvDownload/ViewPDF?CRES_CODIGO=2025CSI045900027&amp;TIPOARCHIVO=RE","http://apps8.contraloria.gob.pe/SPIC/srvDownload/ViewPDF?CRES_CODIGO=2025CSI045900027&amp;TIPOARCHIVO=RE")</f>
      </c>
      <c r="P393" s="11">
        <f>HYPERLINK("http://apps8.contraloria.gob.pe/SPIC/srvDownload/ViewPDF?CRES_CODIGO=2025CSI045900027&amp;TIPOARCHIVO=ADJUNTO","http://apps8.contraloria.gob.pe/SPIC/srvDownload/ViewPDF?CRES_CODIGO=2025CSI045900027&amp;TIPOARCHIVO=ADJUNTO")</f>
      </c>
    </row>
    <row r="394" ht="20" customHeight="1" s="7" customFormat="1">
      <c r="B394" s="8">
        <v>388</v>
      </c>
      <c r="C394" s="9" t="s">
        <v>104</v>
      </c>
      <c r="D394" s="9" t="s">
        <v>27</v>
      </c>
      <c r="E394" s="9" t="s">
        <v>1082</v>
      </c>
      <c r="F394" s="9" t="s">
        <v>1083</v>
      </c>
      <c r="G394" s="9" t="s">
        <v>1084</v>
      </c>
      <c r="H394" s="9" t="s">
        <v>23</v>
      </c>
      <c r="I394" s="9" t="s">
        <v>24</v>
      </c>
      <c r="J394" s="9">
        <v>0</v>
      </c>
      <c r="K394" s="9" t="s">
        <v>25</v>
      </c>
      <c r="L394" s="10">
        <v>45750</v>
      </c>
      <c r="M394" s="10">
        <v>45751</v>
      </c>
      <c r="N394" s="10">
        <v>45754</v>
      </c>
      <c r="O394" s="11">
        <f>HYPERLINK("http://apps8.contraloria.gob.pe/SPIC/srvDownload/ViewPDF?CRES_CODIGO=2025CPOL44600103&amp;TIPOARCHIVO=RE","http://apps8.contraloria.gob.pe/SPIC/srvDownload/ViewPDF?CRES_CODIGO=2025CPOL44600103&amp;TIPOARCHIVO=RE")</f>
      </c>
      <c r="P394" s="11">
        <f>HYPERLINK("http://apps8.contraloria.gob.pe/SPIC/srvDownload/ViewPDF?CRES_CODIGO=2025CPOL44600103&amp;TIPOARCHIVO=ADJUNTO","http://apps8.contraloria.gob.pe/SPIC/srvDownload/ViewPDF?CRES_CODIGO=2025CPOL44600103&amp;TIPOARCHIVO=ADJUNTO")</f>
      </c>
    </row>
    <row r="395" ht="20" customHeight="1" s="7" customFormat="1">
      <c r="B395" s="8">
        <v>389</v>
      </c>
      <c r="C395" s="9" t="s">
        <v>18</v>
      </c>
      <c r="D395" s="9" t="s">
        <v>53</v>
      </c>
      <c r="E395" s="9" t="s">
        <v>1085</v>
      </c>
      <c r="F395" s="9" t="s">
        <v>949</v>
      </c>
      <c r="G395" s="9" t="s">
        <v>1086</v>
      </c>
      <c r="H395" s="9" t="s">
        <v>23</v>
      </c>
      <c r="I395" s="9" t="s">
        <v>24</v>
      </c>
      <c r="J395" s="9">
        <v>0</v>
      </c>
      <c r="K395" s="9" t="s">
        <v>25</v>
      </c>
      <c r="L395" s="10">
        <v>45719</v>
      </c>
      <c r="M395" s="10">
        <v>45726</v>
      </c>
      <c r="N395" s="10">
        <v>45754</v>
      </c>
      <c r="O395" s="11">
        <f>HYPERLINK("http://apps8.contraloria.gob.pe/SPIC/srvDownload/ViewPDF?CRES_CODIGO=2025CPOL45500011&amp;TIPOARCHIVO=RE","http://apps8.contraloria.gob.pe/SPIC/srvDownload/ViewPDF?CRES_CODIGO=2025CPOL45500011&amp;TIPOARCHIVO=RE")</f>
      </c>
      <c r="P395" s="11">
        <f>HYPERLINK("http://apps8.contraloria.gob.pe/SPIC/srvDownload/ViewPDF?CRES_CODIGO=2025CPOL45500011&amp;TIPOARCHIVO=ADJUNTO","http://apps8.contraloria.gob.pe/SPIC/srvDownload/ViewPDF?CRES_CODIGO=2025CPOL45500011&amp;TIPOARCHIVO=ADJUNTO")</f>
      </c>
    </row>
    <row r="396" ht="20" customHeight="1" s="7" customFormat="1">
      <c r="B396" s="8">
        <v>390</v>
      </c>
      <c r="C396" s="9" t="s">
        <v>69</v>
      </c>
      <c r="D396" s="9" t="s">
        <v>19</v>
      </c>
      <c r="E396" s="9" t="s">
        <v>1087</v>
      </c>
      <c r="F396" s="9" t="s">
        <v>479</v>
      </c>
      <c r="G396" s="9" t="s">
        <v>1088</v>
      </c>
      <c r="H396" s="9" t="s">
        <v>41</v>
      </c>
      <c r="I396" s="9" t="s">
        <v>24</v>
      </c>
      <c r="J396" s="9">
        <v>0</v>
      </c>
      <c r="K396" s="9" t="s">
        <v>25</v>
      </c>
      <c r="L396" s="10">
        <v>45748</v>
      </c>
      <c r="M396" s="10">
        <v>45755</v>
      </c>
      <c r="N396" s="10">
        <v>45754</v>
      </c>
      <c r="O396" s="11">
        <f>HYPERLINK("http://apps8.contraloria.gob.pe/SPIC/srvDownload/ViewPDF?CRES_CODIGO=2025CSI020500005&amp;TIPOARCHIVO=RE","http://apps8.contraloria.gob.pe/SPIC/srvDownload/ViewPDF?CRES_CODIGO=2025CSI020500005&amp;TIPOARCHIVO=RE")</f>
      </c>
      <c r="P396" s="11">
        <f>HYPERLINK("http://apps8.contraloria.gob.pe/SPIC/srvDownload/ViewPDF?CRES_CODIGO=2025CSI020500005&amp;TIPOARCHIVO=ADJUNTO","http://apps8.contraloria.gob.pe/SPIC/srvDownload/ViewPDF?CRES_CODIGO=2025CSI020500005&amp;TIPOARCHIVO=ADJUNTO")</f>
      </c>
    </row>
    <row r="397" ht="20" customHeight="1" s="7" customFormat="1">
      <c r="B397" s="8">
        <v>391</v>
      </c>
      <c r="C397" s="9" t="s">
        <v>128</v>
      </c>
      <c r="D397" s="9" t="s">
        <v>42</v>
      </c>
      <c r="E397" s="9" t="s">
        <v>1089</v>
      </c>
      <c r="F397" s="9" t="s">
        <v>1090</v>
      </c>
      <c r="G397" s="9" t="s">
        <v>1091</v>
      </c>
      <c r="H397" s="9" t="s">
        <v>23</v>
      </c>
      <c r="I397" s="9" t="s">
        <v>24</v>
      </c>
      <c r="J397" s="9">
        <v>0</v>
      </c>
      <c r="K397" s="9" t="s">
        <v>25</v>
      </c>
      <c r="L397" s="10">
        <v>45751</v>
      </c>
      <c r="M397" s="10">
        <v>45758</v>
      </c>
      <c r="N397" s="10">
        <v>45754</v>
      </c>
      <c r="O397" s="11">
        <f>HYPERLINK("http://apps8.contraloria.gob.pe/SPIC/srvDownload/ViewPDF?CRES_CODIGO=2025CSI534900027&amp;TIPOARCHIVO=RE","http://apps8.contraloria.gob.pe/SPIC/srvDownload/ViewPDF?CRES_CODIGO=2025CSI534900027&amp;TIPOARCHIVO=RE")</f>
      </c>
      <c r="P397" s="11">
        <f>HYPERLINK("http://apps8.contraloria.gob.pe/SPIC/srvDownload/ViewPDF?CRES_CODIGO=2025CSI534900027&amp;TIPOARCHIVO=ADJUNTO","http://apps8.contraloria.gob.pe/SPIC/srvDownload/ViewPDF?CRES_CODIGO=2025CSI534900027&amp;TIPOARCHIVO=ADJUNTO")</f>
      </c>
    </row>
    <row r="398" ht="20" customHeight="1" s="7" customFormat="1">
      <c r="B398" s="8">
        <v>392</v>
      </c>
      <c r="C398" s="9" t="s">
        <v>52</v>
      </c>
      <c r="D398" s="9" t="s">
        <v>61</v>
      </c>
      <c r="E398" s="9" t="s">
        <v>1092</v>
      </c>
      <c r="F398" s="9" t="s">
        <v>1093</v>
      </c>
      <c r="G398" s="9" t="s">
        <v>1094</v>
      </c>
      <c r="H398" s="9" t="s">
        <v>23</v>
      </c>
      <c r="I398" s="9" t="s">
        <v>24</v>
      </c>
      <c r="J398" s="9">
        <v>0</v>
      </c>
      <c r="K398" s="9" t="s">
        <v>25</v>
      </c>
      <c r="L398" s="10">
        <v>45750</v>
      </c>
      <c r="M398" s="10">
        <v>45758</v>
      </c>
      <c r="N398" s="10">
        <v>45754</v>
      </c>
      <c r="O398" s="11">
        <f>HYPERLINK("http://apps8.contraloria.gob.pe/SPIC/srvDownload/ViewPDF?CRES_CODIGO=2025CSI083600012&amp;TIPOARCHIVO=RE","http://apps8.contraloria.gob.pe/SPIC/srvDownload/ViewPDF?CRES_CODIGO=2025CSI083600012&amp;TIPOARCHIVO=RE")</f>
      </c>
      <c r="P398" s="11">
        <f>HYPERLINK("http://apps8.contraloria.gob.pe/SPIC/srvDownload/ViewPDF?CRES_CODIGO=2025CSI083600012&amp;TIPOARCHIVO=ADJUNTO","http://apps8.contraloria.gob.pe/SPIC/srvDownload/ViewPDF?CRES_CODIGO=2025CSI083600012&amp;TIPOARCHIVO=ADJUNTO")</f>
      </c>
    </row>
    <row r="399" ht="20" customHeight="1" s="7" customFormat="1">
      <c r="B399" s="8">
        <v>393</v>
      </c>
      <c r="C399" s="9" t="s">
        <v>128</v>
      </c>
      <c r="D399" s="9" t="s">
        <v>19</v>
      </c>
      <c r="E399" s="9" t="s">
        <v>1095</v>
      </c>
      <c r="F399" s="9" t="s">
        <v>1096</v>
      </c>
      <c r="G399" s="9" t="s">
        <v>1097</v>
      </c>
      <c r="H399" s="9" t="s">
        <v>23</v>
      </c>
      <c r="I399" s="9" t="s">
        <v>24</v>
      </c>
      <c r="J399" s="9">
        <v>0</v>
      </c>
      <c r="K399" s="9" t="s">
        <v>25</v>
      </c>
      <c r="L399" s="10">
        <v>45744</v>
      </c>
      <c r="M399" s="10">
        <v>45751</v>
      </c>
      <c r="N399" s="10">
        <v>45754</v>
      </c>
      <c r="O399" s="11">
        <f>HYPERLINK("http://apps8.contraloria.gob.pe/SPIC/srvDownload/ViewPDF?CRES_CODIGO=2025CSI534900026&amp;TIPOARCHIVO=RE","http://apps8.contraloria.gob.pe/SPIC/srvDownload/ViewPDF?CRES_CODIGO=2025CSI534900026&amp;TIPOARCHIVO=RE")</f>
      </c>
      <c r="P399" s="11">
        <f>HYPERLINK("http://apps8.contraloria.gob.pe/SPIC/srvDownload/ViewPDF?CRES_CODIGO=2025CSI534900026&amp;TIPOARCHIVO=ADJUNTO","http://apps8.contraloria.gob.pe/SPIC/srvDownload/ViewPDF?CRES_CODIGO=2025CSI534900026&amp;TIPOARCHIVO=ADJUNTO")</f>
      </c>
    </row>
    <row r="400" ht="20" customHeight="1" s="7" customFormat="1">
      <c r="B400" s="8">
        <v>394</v>
      </c>
      <c r="C400" s="9" t="s">
        <v>31</v>
      </c>
      <c r="D400" s="9" t="s">
        <v>19</v>
      </c>
      <c r="E400" s="9" t="s">
        <v>1098</v>
      </c>
      <c r="F400" s="9" t="s">
        <v>688</v>
      </c>
      <c r="G400" s="9" t="s">
        <v>1099</v>
      </c>
      <c r="H400" s="9" t="s">
        <v>41</v>
      </c>
      <c r="I400" s="9" t="s">
        <v>24</v>
      </c>
      <c r="J400" s="9">
        <v>0</v>
      </c>
      <c r="K400" s="9" t="s">
        <v>25</v>
      </c>
      <c r="L400" s="10">
        <v>45749</v>
      </c>
      <c r="M400" s="10">
        <v>45756</v>
      </c>
      <c r="N400" s="10">
        <v>45754</v>
      </c>
      <c r="O400" s="11">
        <f>HYPERLINK("http://apps8.contraloria.gob.pe/SPIC/srvDownload/ViewPDF?CRES_CODIGO=2025CSI530300059&amp;TIPOARCHIVO=RE","http://apps8.contraloria.gob.pe/SPIC/srvDownload/ViewPDF?CRES_CODIGO=2025CSI530300059&amp;TIPOARCHIVO=RE")</f>
      </c>
      <c r="P400" s="11">
        <f>HYPERLINK("http://apps8.contraloria.gob.pe/SPIC/srvDownload/ViewPDF?CRES_CODIGO=2025CSI530300059&amp;TIPOARCHIVO=ADJUNTO","http://apps8.contraloria.gob.pe/SPIC/srvDownload/ViewPDF?CRES_CODIGO=2025CSI530300059&amp;TIPOARCHIVO=ADJUNTO")</f>
      </c>
    </row>
    <row r="401" ht="20" customHeight="1" s="7" customFormat="1">
      <c r="B401" s="8">
        <v>395</v>
      </c>
      <c r="C401" s="9" t="s">
        <v>18</v>
      </c>
      <c r="D401" s="9" t="s">
        <v>27</v>
      </c>
      <c r="E401" s="9" t="s">
        <v>1100</v>
      </c>
      <c r="F401" s="9" t="s">
        <v>1101</v>
      </c>
      <c r="G401" s="9" t="s">
        <v>1102</v>
      </c>
      <c r="H401" s="9" t="s">
        <v>23</v>
      </c>
      <c r="I401" s="9" t="s">
        <v>24</v>
      </c>
      <c r="J401" s="9">
        <v>0</v>
      </c>
      <c r="K401" s="9" t="s">
        <v>25</v>
      </c>
      <c r="L401" s="10">
        <v>45744</v>
      </c>
      <c r="M401" s="10">
        <v>45744</v>
      </c>
      <c r="N401" s="10">
        <v>45754</v>
      </c>
      <c r="O401" s="11">
        <f>HYPERLINK("http://apps8.contraloria.gob.pe/SPIC/srvDownload/ViewPDF?CRES_CODIGO=2025CPO045800004&amp;TIPOARCHIVO=RE","http://apps8.contraloria.gob.pe/SPIC/srvDownload/ViewPDF?CRES_CODIGO=2025CPO045800004&amp;TIPOARCHIVO=RE")</f>
      </c>
      <c r="P401" s="11">
        <f>HYPERLINK("http://apps8.contraloria.gob.pe/SPIC/srvDownload/ViewPDF?CRES_CODIGO=2025CPO045800004&amp;TIPOARCHIVO=ADJUNTO","http://apps8.contraloria.gob.pe/SPIC/srvDownload/ViewPDF?CRES_CODIGO=2025CPO045800004&amp;TIPOARCHIVO=ADJUNTO")</f>
      </c>
    </row>
    <row r="402" ht="20" customHeight="1" s="7" customFormat="1">
      <c r="B402" s="8">
        <v>396</v>
      </c>
      <c r="C402" s="9" t="s">
        <v>31</v>
      </c>
      <c r="D402" s="9" t="s">
        <v>42</v>
      </c>
      <c r="E402" s="9" t="s">
        <v>1103</v>
      </c>
      <c r="F402" s="9" t="s">
        <v>1104</v>
      </c>
      <c r="G402" s="9" t="s">
        <v>1105</v>
      </c>
      <c r="H402" s="9" t="s">
        <v>280</v>
      </c>
      <c r="I402" s="9" t="s">
        <v>281</v>
      </c>
      <c r="J402" s="9">
        <v>0</v>
      </c>
      <c r="K402" s="9" t="s">
        <v>25</v>
      </c>
      <c r="L402" s="10">
        <v>45750</v>
      </c>
      <c r="M402" s="10">
        <v>45757</v>
      </c>
      <c r="N402" s="10">
        <v>45754</v>
      </c>
      <c r="O402" s="11">
        <f>HYPERLINK("http://apps8.contraloria.gob.pe/SPIC/srvDownload/ViewPDF?CRES_CODIGO=2025CSI215200004&amp;TIPOARCHIVO=RE","http://apps8.contraloria.gob.pe/SPIC/srvDownload/ViewPDF?CRES_CODIGO=2025CSI215200004&amp;TIPOARCHIVO=RE")</f>
      </c>
      <c r="P402" s="11">
        <f>HYPERLINK("http://apps8.contraloria.gob.pe/SPIC/srvDownload/ViewPDF?CRES_CODIGO=2025CSI215200004&amp;TIPOARCHIVO=ADJUNTO","http://apps8.contraloria.gob.pe/SPIC/srvDownload/ViewPDF?CRES_CODIGO=2025CSI215200004&amp;TIPOARCHIVO=ADJUNTO")</f>
      </c>
    </row>
    <row r="403" ht="20" customHeight="1" s="7" customFormat="1">
      <c r="B403" s="8">
        <v>397</v>
      </c>
      <c r="C403" s="9" t="s">
        <v>31</v>
      </c>
      <c r="D403" s="9" t="s">
        <v>61</v>
      </c>
      <c r="E403" s="9" t="s">
        <v>1106</v>
      </c>
      <c r="F403" s="9" t="s">
        <v>446</v>
      </c>
      <c r="G403" s="9" t="s">
        <v>1107</v>
      </c>
      <c r="H403" s="9" t="s">
        <v>23</v>
      </c>
      <c r="I403" s="9" t="s">
        <v>24</v>
      </c>
      <c r="J403" s="9">
        <v>0</v>
      </c>
      <c r="K403" s="9" t="s">
        <v>25</v>
      </c>
      <c r="L403" s="10">
        <v>45750</v>
      </c>
      <c r="M403" s="10">
        <v>45758</v>
      </c>
      <c r="N403" s="10">
        <v>45754</v>
      </c>
      <c r="O403" s="11">
        <f>HYPERLINK("http://apps8.contraloria.gob.pe/SPIC/srvDownload/ViewPDF?CRES_CODIGO=2025CSI005200007&amp;TIPOARCHIVO=RE","http://apps8.contraloria.gob.pe/SPIC/srvDownload/ViewPDF?CRES_CODIGO=2025CSI005200007&amp;TIPOARCHIVO=RE")</f>
      </c>
      <c r="P403" s="11">
        <f>HYPERLINK("http://apps8.contraloria.gob.pe/SPIC/srvDownload/ViewPDF?CRES_CODIGO=2025CSI005200007&amp;TIPOARCHIVO=ADJUNTO","http://apps8.contraloria.gob.pe/SPIC/srvDownload/ViewPDF?CRES_CODIGO=2025CSI005200007&amp;TIPOARCHIVO=ADJUNTO")</f>
      </c>
    </row>
    <row r="404" ht="20" customHeight="1" s="7" customFormat="1">
      <c r="B404" s="8">
        <v>398</v>
      </c>
      <c r="C404" s="9" t="s">
        <v>18</v>
      </c>
      <c r="D404" s="9" t="s">
        <v>19</v>
      </c>
      <c r="E404" s="9" t="s">
        <v>1108</v>
      </c>
      <c r="F404" s="9" t="s">
        <v>1109</v>
      </c>
      <c r="G404" s="9" t="s">
        <v>1110</v>
      </c>
      <c r="H404" s="9" t="s">
        <v>1023</v>
      </c>
      <c r="I404" s="9" t="s">
        <v>24</v>
      </c>
      <c r="J404" s="9">
        <v>0</v>
      </c>
      <c r="K404" s="9" t="s">
        <v>25</v>
      </c>
      <c r="L404" s="10">
        <v>45749</v>
      </c>
      <c r="M404" s="10">
        <v>45756</v>
      </c>
      <c r="N404" s="10">
        <v>45754</v>
      </c>
      <c r="O404" s="11">
        <f>HYPERLINK("http://apps8.contraloria.gob.pe/SPIC/srvDownload/ViewPDF?CRES_CODIGO=2025CSI080400005&amp;TIPOARCHIVO=RE","http://apps8.contraloria.gob.pe/SPIC/srvDownload/ViewPDF?CRES_CODIGO=2025CSI080400005&amp;TIPOARCHIVO=RE")</f>
      </c>
      <c r="P404" s="11">
        <f>HYPERLINK("http://apps8.contraloria.gob.pe/SPIC/srvDownload/ViewPDF?CRES_CODIGO=2025CSI080400005&amp;TIPOARCHIVO=ADJUNTO","http://apps8.contraloria.gob.pe/SPIC/srvDownload/ViewPDF?CRES_CODIGO=2025CSI080400005&amp;TIPOARCHIVO=ADJUNTO")</f>
      </c>
    </row>
    <row r="405" ht="20" customHeight="1" s="7" customFormat="1">
      <c r="B405" s="8">
        <v>399</v>
      </c>
      <c r="C405" s="9" t="s">
        <v>31</v>
      </c>
      <c r="D405" s="9" t="s">
        <v>42</v>
      </c>
      <c r="E405" s="9" t="s">
        <v>1111</v>
      </c>
      <c r="F405" s="9" t="s">
        <v>1112</v>
      </c>
      <c r="G405" s="9" t="s">
        <v>1113</v>
      </c>
      <c r="H405" s="9" t="s">
        <v>23</v>
      </c>
      <c r="I405" s="9" t="s">
        <v>24</v>
      </c>
      <c r="J405" s="9">
        <v>0</v>
      </c>
      <c r="K405" s="9" t="s">
        <v>25</v>
      </c>
      <c r="L405" s="10">
        <v>45749</v>
      </c>
      <c r="M405" s="10">
        <v>45756</v>
      </c>
      <c r="N405" s="10">
        <v>45754</v>
      </c>
      <c r="O405" s="11">
        <f>HYPERLINK("http://apps8.contraloria.gob.pe/SPIC/srvDownload/ViewPDF?CRES_CODIGO=2025CSI486900002&amp;TIPOARCHIVO=RE","http://apps8.contraloria.gob.pe/SPIC/srvDownload/ViewPDF?CRES_CODIGO=2025CSI486900002&amp;TIPOARCHIVO=RE")</f>
      </c>
      <c r="P405" s="11">
        <f>HYPERLINK("http://apps8.contraloria.gob.pe/SPIC/srvDownload/ViewPDF?CRES_CODIGO=2025CSI486900002&amp;TIPOARCHIVO=ADJUNTO","http://apps8.contraloria.gob.pe/SPIC/srvDownload/ViewPDF?CRES_CODIGO=2025CSI486900002&amp;TIPOARCHIVO=ADJUNTO")</f>
      </c>
    </row>
    <row r="406" ht="20" customHeight="1" s="7" customFormat="1">
      <c r="B406" s="8">
        <v>400</v>
      </c>
      <c r="C406" s="9" t="s">
        <v>31</v>
      </c>
      <c r="D406" s="9" t="s">
        <v>19</v>
      </c>
      <c r="E406" s="9" t="s">
        <v>1114</v>
      </c>
      <c r="F406" s="9" t="s">
        <v>1115</v>
      </c>
      <c r="G406" s="9" t="s">
        <v>1116</v>
      </c>
      <c r="H406" s="9" t="s">
        <v>332</v>
      </c>
      <c r="I406" s="9" t="s">
        <v>24</v>
      </c>
      <c r="J406" s="9">
        <v>0</v>
      </c>
      <c r="K406" s="9" t="s">
        <v>25</v>
      </c>
      <c r="L406" s="10">
        <v>45750</v>
      </c>
      <c r="M406" s="10">
        <v>45771</v>
      </c>
      <c r="N406" s="10">
        <v>45754</v>
      </c>
      <c r="O406" s="11">
        <f>HYPERLINK("http://apps8.contraloria.gob.pe/SPIC/srvDownload/ViewPDF?CRES_CODIGO=2025CSI019000039&amp;TIPOARCHIVO=RE","http://apps8.contraloria.gob.pe/SPIC/srvDownload/ViewPDF?CRES_CODIGO=2025CSI019000039&amp;TIPOARCHIVO=RE")</f>
      </c>
      <c r="P406" s="11">
        <f>HYPERLINK("http://apps8.contraloria.gob.pe/SPIC/srvDownload/ViewPDF?CRES_CODIGO=2025CSI019000039&amp;TIPOARCHIVO=ADJUNTO","http://apps8.contraloria.gob.pe/SPIC/srvDownload/ViewPDF?CRES_CODIGO=2025CSI019000039&amp;TIPOARCHIVO=ADJUNTO")</f>
      </c>
    </row>
    <row r="407" ht="20" customHeight="1" s="7" customFormat="1">
      <c r="B407" s="8">
        <v>401</v>
      </c>
      <c r="C407" s="9" t="s">
        <v>259</v>
      </c>
      <c r="D407" s="9" t="s">
        <v>61</v>
      </c>
      <c r="E407" s="9" t="s">
        <v>1117</v>
      </c>
      <c r="F407" s="9" t="s">
        <v>1118</v>
      </c>
      <c r="G407" s="9" t="s">
        <v>1119</v>
      </c>
      <c r="H407" s="9" t="s">
        <v>23</v>
      </c>
      <c r="I407" s="9" t="s">
        <v>24</v>
      </c>
      <c r="J407" s="9">
        <v>0</v>
      </c>
      <c r="K407" s="9" t="s">
        <v>25</v>
      </c>
      <c r="L407" s="10">
        <v>45749</v>
      </c>
      <c r="M407" s="10">
        <v>45756</v>
      </c>
      <c r="N407" s="10">
        <v>45754</v>
      </c>
      <c r="O407" s="11">
        <f>HYPERLINK("http://apps8.contraloria.gob.pe/SPIC/srvDownload/ViewPDF?CRES_CODIGO=2025CSI020100005&amp;TIPOARCHIVO=RE","http://apps8.contraloria.gob.pe/SPIC/srvDownload/ViewPDF?CRES_CODIGO=2025CSI020100005&amp;TIPOARCHIVO=RE")</f>
      </c>
      <c r="P407" s="11">
        <f>HYPERLINK("http://apps8.contraloria.gob.pe/SPIC/srvDownload/ViewPDF?CRES_CODIGO=2025CSI020100005&amp;TIPOARCHIVO=ADJUNTO","http://apps8.contraloria.gob.pe/SPIC/srvDownload/ViewPDF?CRES_CODIGO=2025CSI020100005&amp;TIPOARCHIVO=ADJUNTO")</f>
      </c>
    </row>
    <row r="408" ht="20" customHeight="1" s="7" customFormat="1">
      <c r="B408" s="8">
        <v>402</v>
      </c>
      <c r="C408" s="9" t="s">
        <v>31</v>
      </c>
      <c r="D408" s="9" t="s">
        <v>42</v>
      </c>
      <c r="E408" s="9" t="s">
        <v>1120</v>
      </c>
      <c r="F408" s="9" t="s">
        <v>1121</v>
      </c>
      <c r="G408" s="9" t="s">
        <v>1122</v>
      </c>
      <c r="H408" s="9" t="s">
        <v>280</v>
      </c>
      <c r="I408" s="9" t="s">
        <v>281</v>
      </c>
      <c r="J408" s="9">
        <v>0</v>
      </c>
      <c r="K408" s="9" t="s">
        <v>25</v>
      </c>
      <c r="L408" s="10">
        <v>45751</v>
      </c>
      <c r="M408" s="10">
        <v>45758</v>
      </c>
      <c r="N408" s="10">
        <v>45754</v>
      </c>
      <c r="O408" s="11">
        <f>HYPERLINK("http://apps8.contraloria.gob.pe/SPIC/srvDownload/ViewPDF?CRES_CODIGO=2025CSI217000005&amp;TIPOARCHIVO=RE","http://apps8.contraloria.gob.pe/SPIC/srvDownload/ViewPDF?CRES_CODIGO=2025CSI217000005&amp;TIPOARCHIVO=RE")</f>
      </c>
      <c r="P408" s="11">
        <f>HYPERLINK("http://apps8.contraloria.gob.pe/SPIC/srvDownload/ViewPDF?CRES_CODIGO=2025CSI217000005&amp;TIPOARCHIVO=ADJUNTO","http://apps8.contraloria.gob.pe/SPIC/srvDownload/ViewPDF?CRES_CODIGO=2025CSI217000005&amp;TIPOARCHIVO=ADJUNTO")</f>
      </c>
    </row>
    <row r="409" ht="20" customHeight="1" s="7" customFormat="1">
      <c r="B409" s="8">
        <v>403</v>
      </c>
      <c r="C409" s="9" t="s">
        <v>79</v>
      </c>
      <c r="D409" s="9" t="s">
        <v>42</v>
      </c>
      <c r="E409" s="9" t="s">
        <v>1123</v>
      </c>
      <c r="F409" s="9" t="s">
        <v>1124</v>
      </c>
      <c r="G409" s="9" t="s">
        <v>1125</v>
      </c>
      <c r="H409" s="9" t="s">
        <v>280</v>
      </c>
      <c r="I409" s="9" t="s">
        <v>281</v>
      </c>
      <c r="J409" s="9">
        <v>0</v>
      </c>
      <c r="K409" s="9" t="s">
        <v>25</v>
      </c>
      <c r="L409" s="10">
        <v>45749</v>
      </c>
      <c r="M409" s="10">
        <v>45756</v>
      </c>
      <c r="N409" s="10">
        <v>45754</v>
      </c>
      <c r="O409" s="11">
        <f>HYPERLINK("http://apps8.contraloria.gob.pe/SPIC/srvDownload/ViewPDF?CRES_CODIGO=2025CSI162000002&amp;TIPOARCHIVO=RE","http://apps8.contraloria.gob.pe/SPIC/srvDownload/ViewPDF?CRES_CODIGO=2025CSI162000002&amp;TIPOARCHIVO=RE")</f>
      </c>
      <c r="P409" s="11">
        <f>HYPERLINK("http://apps8.contraloria.gob.pe/SPIC/srvDownload/ViewPDF?CRES_CODIGO=2025CSI162000002&amp;TIPOARCHIVO=ADJUNTO","http://apps8.contraloria.gob.pe/SPIC/srvDownload/ViewPDF?CRES_CODIGO=2025CSI162000002&amp;TIPOARCHIVO=ADJUNTO")</f>
      </c>
    </row>
    <row r="410" ht="20" customHeight="1" s="7" customFormat="1">
      <c r="B410" s="8">
        <v>404</v>
      </c>
      <c r="C410" s="9" t="s">
        <v>26</v>
      </c>
      <c r="D410" s="9" t="s">
        <v>42</v>
      </c>
      <c r="E410" s="9" t="s">
        <v>1126</v>
      </c>
      <c r="F410" s="9" t="s">
        <v>783</v>
      </c>
      <c r="G410" s="9" t="s">
        <v>1127</v>
      </c>
      <c r="H410" s="9" t="s">
        <v>23</v>
      </c>
      <c r="I410" s="9" t="s">
        <v>24</v>
      </c>
      <c r="J410" s="9">
        <v>0</v>
      </c>
      <c r="K410" s="9" t="s">
        <v>25</v>
      </c>
      <c r="L410" s="10">
        <v>45747</v>
      </c>
      <c r="M410" s="10">
        <v>45754</v>
      </c>
      <c r="N410" s="10">
        <v>45754</v>
      </c>
      <c r="O410" s="11">
        <f>HYPERLINK("http://apps8.contraloria.gob.pe/SPIC/srvDownload/ViewPDF?CRES_CODIGO=2025CSI533300013&amp;TIPOARCHIVO=RE","http://apps8.contraloria.gob.pe/SPIC/srvDownload/ViewPDF?CRES_CODIGO=2025CSI533300013&amp;TIPOARCHIVO=RE")</f>
      </c>
      <c r="P410" s="11">
        <f>HYPERLINK("http://apps8.contraloria.gob.pe/SPIC/srvDownload/ViewPDF?CRES_CODIGO=2025CSI533300013&amp;TIPOARCHIVO=ADJUNTO","http://apps8.contraloria.gob.pe/SPIC/srvDownload/ViewPDF?CRES_CODIGO=2025CSI533300013&amp;TIPOARCHIVO=ADJUNTO")</f>
      </c>
    </row>
    <row r="411" ht="20" customHeight="1" s="7" customFormat="1">
      <c r="B411" s="8">
        <v>405</v>
      </c>
      <c r="C411" s="9" t="s">
        <v>37</v>
      </c>
      <c r="D411" s="9" t="s">
        <v>19</v>
      </c>
      <c r="E411" s="9" t="s">
        <v>1128</v>
      </c>
      <c r="F411" s="9" t="s">
        <v>956</v>
      </c>
      <c r="G411" s="9" t="s">
        <v>1129</v>
      </c>
      <c r="H411" s="9" t="s">
        <v>41</v>
      </c>
      <c r="I411" s="9" t="s">
        <v>24</v>
      </c>
      <c r="J411" s="9">
        <v>0</v>
      </c>
      <c r="K411" s="9" t="s">
        <v>25</v>
      </c>
      <c r="L411" s="10">
        <v>45744</v>
      </c>
      <c r="M411" s="10">
        <v>45742</v>
      </c>
      <c r="N411" s="10">
        <v>45754</v>
      </c>
      <c r="O411" s="11">
        <f>HYPERLINK("http://apps8.contraloria.gob.pe/SPIC/srvDownload/ViewPDF?CRES_CODIGO=2025CSI038800035&amp;TIPOARCHIVO=RE","http://apps8.contraloria.gob.pe/SPIC/srvDownload/ViewPDF?CRES_CODIGO=2025CSI038800035&amp;TIPOARCHIVO=RE")</f>
      </c>
      <c r="P411" s="11">
        <f>HYPERLINK("http://apps8.contraloria.gob.pe/SPIC/srvDownload/ViewPDF?CRES_CODIGO=2025CSI038800035&amp;TIPOARCHIVO=ADJUNTO","http://apps8.contraloria.gob.pe/SPIC/srvDownload/ViewPDF?CRES_CODIGO=2025CSI038800035&amp;TIPOARCHIVO=ADJUNTO")</f>
      </c>
    </row>
    <row r="412" ht="20" customHeight="1" s="7" customFormat="1">
      <c r="B412" s="8">
        <v>406</v>
      </c>
      <c r="C412" s="9" t="s">
        <v>31</v>
      </c>
      <c r="D412" s="9" t="s">
        <v>42</v>
      </c>
      <c r="E412" s="9" t="s">
        <v>1130</v>
      </c>
      <c r="F412" s="9" t="s">
        <v>991</v>
      </c>
      <c r="G412" s="9" t="s">
        <v>1131</v>
      </c>
      <c r="H412" s="9" t="s">
        <v>23</v>
      </c>
      <c r="I412" s="9" t="s">
        <v>24</v>
      </c>
      <c r="J412" s="9">
        <v>0</v>
      </c>
      <c r="K412" s="9" t="s">
        <v>25</v>
      </c>
      <c r="L412" s="10">
        <v>45726</v>
      </c>
      <c r="M412" s="10">
        <v>45733</v>
      </c>
      <c r="N412" s="10">
        <v>45754</v>
      </c>
      <c r="O412" s="11">
        <f>HYPERLINK("http://apps8.contraloria.gob.pe/SPIC/srvDownload/ViewPDF?CRES_CODIGO=2025CSI031300002&amp;TIPOARCHIVO=RE","http://apps8.contraloria.gob.pe/SPIC/srvDownload/ViewPDF?CRES_CODIGO=2025CSI031300002&amp;TIPOARCHIVO=RE")</f>
      </c>
      <c r="P412" s="11">
        <f>HYPERLINK("http://apps8.contraloria.gob.pe/SPIC/srvDownload/ViewPDF?CRES_CODIGO=2025CSI031300002&amp;TIPOARCHIVO=ADJUNTO","http://apps8.contraloria.gob.pe/SPIC/srvDownload/ViewPDF?CRES_CODIGO=2025CSI031300002&amp;TIPOARCHIVO=ADJUNTO")</f>
      </c>
    </row>
    <row r="413" ht="20" customHeight="1" s="7" customFormat="1">
      <c r="B413" s="8">
        <v>407</v>
      </c>
      <c r="C413" s="9" t="s">
        <v>31</v>
      </c>
      <c r="D413" s="9" t="s">
        <v>19</v>
      </c>
      <c r="E413" s="9" t="s">
        <v>1132</v>
      </c>
      <c r="F413" s="9" t="s">
        <v>1133</v>
      </c>
      <c r="G413" s="9" t="s">
        <v>1134</v>
      </c>
      <c r="H413" s="9" t="s">
        <v>258</v>
      </c>
      <c r="I413" s="9" t="s">
        <v>24</v>
      </c>
      <c r="J413" s="9">
        <v>0</v>
      </c>
      <c r="K413" s="9" t="s">
        <v>25</v>
      </c>
      <c r="L413" s="10">
        <v>45744</v>
      </c>
      <c r="M413" s="10">
        <v>45751</v>
      </c>
      <c r="N413" s="10">
        <v>45754</v>
      </c>
      <c r="O413" s="11">
        <f>HYPERLINK("http://apps8.contraloria.gob.pe/SPIC/srvDownload/ViewPDF?CRES_CODIGO=2025CSI533200016&amp;TIPOARCHIVO=RE","http://apps8.contraloria.gob.pe/SPIC/srvDownload/ViewPDF?CRES_CODIGO=2025CSI533200016&amp;TIPOARCHIVO=RE")</f>
      </c>
      <c r="P413" s="11">
        <f>HYPERLINK("http://apps8.contraloria.gob.pe/SPIC/srvDownload/ViewPDF?CRES_CODIGO=2025CSI533200016&amp;TIPOARCHIVO=ADJUNTO","http://apps8.contraloria.gob.pe/SPIC/srvDownload/ViewPDF?CRES_CODIGO=2025CSI533200016&amp;TIPOARCHIVO=ADJUNTO")</f>
      </c>
    </row>
    <row r="414" ht="20" customHeight="1" s="7" customFormat="1">
      <c r="B414" s="8">
        <v>408</v>
      </c>
      <c r="C414" s="9" t="s">
        <v>31</v>
      </c>
      <c r="D414" s="9" t="s">
        <v>19</v>
      </c>
      <c r="E414" s="9" t="s">
        <v>1135</v>
      </c>
      <c r="F414" s="9" t="s">
        <v>754</v>
      </c>
      <c r="G414" s="9" t="s">
        <v>1136</v>
      </c>
      <c r="H414" s="9" t="s">
        <v>41</v>
      </c>
      <c r="I414" s="9" t="s">
        <v>24</v>
      </c>
      <c r="J414" s="9">
        <v>0</v>
      </c>
      <c r="K414" s="9" t="s">
        <v>25</v>
      </c>
      <c r="L414" s="10">
        <v>45736</v>
      </c>
      <c r="M414" s="10">
        <v>45743</v>
      </c>
      <c r="N414" s="10">
        <v>45754</v>
      </c>
      <c r="O414" s="11">
        <f>HYPERLINK("http://apps8.contraloria.gob.pe/SPIC/srvDownload/ViewPDF?CRES_CODIGO=2025CSI597800026&amp;TIPOARCHIVO=RE","http://apps8.contraloria.gob.pe/SPIC/srvDownload/ViewPDF?CRES_CODIGO=2025CSI597800026&amp;TIPOARCHIVO=RE")</f>
      </c>
      <c r="P414" s="11">
        <f>HYPERLINK("http://apps8.contraloria.gob.pe/SPIC/srvDownload/ViewPDF?CRES_CODIGO=2025CSI597800026&amp;TIPOARCHIVO=ADJUNTO","http://apps8.contraloria.gob.pe/SPIC/srvDownload/ViewPDF?CRES_CODIGO=2025CSI597800026&amp;TIPOARCHIVO=ADJUNTO")</f>
      </c>
    </row>
    <row r="415" ht="20" customHeight="1" s="7" customFormat="1">
      <c r="B415" s="8">
        <v>409</v>
      </c>
      <c r="C415" s="9" t="s">
        <v>31</v>
      </c>
      <c r="D415" s="9" t="s">
        <v>19</v>
      </c>
      <c r="E415" s="9" t="s">
        <v>1137</v>
      </c>
      <c r="F415" s="9" t="s">
        <v>657</v>
      </c>
      <c r="G415" s="9" t="s">
        <v>1138</v>
      </c>
      <c r="H415" s="9" t="s">
        <v>41</v>
      </c>
      <c r="I415" s="9" t="s">
        <v>24</v>
      </c>
      <c r="J415" s="9">
        <v>0</v>
      </c>
      <c r="K415" s="9" t="s">
        <v>25</v>
      </c>
      <c r="L415" s="10">
        <v>45744</v>
      </c>
      <c r="M415" s="10">
        <v>45751</v>
      </c>
      <c r="N415" s="10">
        <v>45754</v>
      </c>
      <c r="O415" s="11">
        <f>HYPERLINK("http://apps8.contraloria.gob.pe/SPIC/srvDownload/ViewPDF?CRES_CODIGO=2025CSI600300032&amp;TIPOARCHIVO=RE","http://apps8.contraloria.gob.pe/SPIC/srvDownload/ViewPDF?CRES_CODIGO=2025CSI600300032&amp;TIPOARCHIVO=RE")</f>
      </c>
      <c r="P415" s="11">
        <f>HYPERLINK("http://apps8.contraloria.gob.pe/SPIC/srvDownload/ViewPDF?CRES_CODIGO=2025CSI600300032&amp;TIPOARCHIVO=ADJUNTO","http://apps8.contraloria.gob.pe/SPIC/srvDownload/ViewPDF?CRES_CODIGO=2025CSI600300032&amp;TIPOARCHIVO=ADJUNTO")</f>
      </c>
    </row>
    <row r="416" ht="20" customHeight="1" s="7" customFormat="1">
      <c r="B416" s="8">
        <v>410</v>
      </c>
      <c r="C416" s="9" t="s">
        <v>31</v>
      </c>
      <c r="D416" s="9" t="s">
        <v>19</v>
      </c>
      <c r="E416" s="9" t="s">
        <v>1139</v>
      </c>
      <c r="F416" s="9" t="s">
        <v>1140</v>
      </c>
      <c r="G416" s="9" t="s">
        <v>1141</v>
      </c>
      <c r="H416" s="9" t="s">
        <v>41</v>
      </c>
      <c r="I416" s="9" t="s">
        <v>24</v>
      </c>
      <c r="J416" s="9">
        <v>0</v>
      </c>
      <c r="K416" s="9" t="s">
        <v>25</v>
      </c>
      <c r="L416" s="10">
        <v>45747</v>
      </c>
      <c r="M416" s="10">
        <v>45740</v>
      </c>
      <c r="N416" s="10">
        <v>45754</v>
      </c>
      <c r="O416" s="11">
        <f>HYPERLINK("http://apps8.contraloria.gob.pe/SPIC/srvDownload/ViewPDF?CRES_CODIGO=2025CSI086500002&amp;TIPOARCHIVO=RE","http://apps8.contraloria.gob.pe/SPIC/srvDownload/ViewPDF?CRES_CODIGO=2025CSI086500002&amp;TIPOARCHIVO=RE")</f>
      </c>
      <c r="P416" s="11">
        <f>HYPERLINK("http://apps8.contraloria.gob.pe/SPIC/srvDownload/ViewPDF?CRES_CODIGO=2025CSI086500002&amp;TIPOARCHIVO=ADJUNTO","http://apps8.contraloria.gob.pe/SPIC/srvDownload/ViewPDF?CRES_CODIGO=2025CSI086500002&amp;TIPOARCHIVO=ADJUNTO")</f>
      </c>
    </row>
    <row r="417" ht="20" customHeight="1" s="7" customFormat="1">
      <c r="B417" s="8">
        <v>411</v>
      </c>
      <c r="C417" s="9" t="s">
        <v>213</v>
      </c>
      <c r="D417" s="9" t="s">
        <v>42</v>
      </c>
      <c r="E417" s="9" t="s">
        <v>1142</v>
      </c>
      <c r="F417" s="9" t="s">
        <v>1143</v>
      </c>
      <c r="G417" s="9" t="s">
        <v>1144</v>
      </c>
      <c r="H417" s="9" t="s">
        <v>23</v>
      </c>
      <c r="I417" s="9" t="s">
        <v>24</v>
      </c>
      <c r="J417" s="9">
        <v>0</v>
      </c>
      <c r="K417" s="9" t="s">
        <v>25</v>
      </c>
      <c r="L417" s="10">
        <v>45751</v>
      </c>
      <c r="M417" s="10">
        <v>45758</v>
      </c>
      <c r="N417" s="10">
        <v>45754</v>
      </c>
      <c r="O417" s="11">
        <f>HYPERLINK("http://apps8.contraloria.gob.pe/SPIC/srvDownload/ViewPDF?CRES_CODIGO=2025CSI455300003&amp;TIPOARCHIVO=RE","http://apps8.contraloria.gob.pe/SPIC/srvDownload/ViewPDF?CRES_CODIGO=2025CSI455300003&amp;TIPOARCHIVO=RE")</f>
      </c>
      <c r="P417" s="11">
        <f>HYPERLINK("http://apps8.contraloria.gob.pe/SPIC/srvDownload/ViewPDF?CRES_CODIGO=2025CSI455300003&amp;TIPOARCHIVO=ADJUNTO","http://apps8.contraloria.gob.pe/SPIC/srvDownload/ViewPDF?CRES_CODIGO=2025CSI455300003&amp;TIPOARCHIVO=ADJUNTO")</f>
      </c>
    </row>
    <row r="418" ht="20" customHeight="1" s="7" customFormat="1">
      <c r="B418" s="8">
        <v>412</v>
      </c>
      <c r="C418" s="9" t="s">
        <v>242</v>
      </c>
      <c r="D418" s="9" t="s">
        <v>61</v>
      </c>
      <c r="E418" s="9" t="s">
        <v>1145</v>
      </c>
      <c r="F418" s="9" t="s">
        <v>1146</v>
      </c>
      <c r="G418" s="9" t="s">
        <v>874</v>
      </c>
      <c r="H418" s="9" t="s">
        <v>23</v>
      </c>
      <c r="I418" s="9" t="s">
        <v>24</v>
      </c>
      <c r="J418" s="9">
        <v>0</v>
      </c>
      <c r="K418" s="9" t="s">
        <v>25</v>
      </c>
      <c r="L418" s="10">
        <v>45741</v>
      </c>
      <c r="M418" s="10">
        <v>45748</v>
      </c>
      <c r="N418" s="10">
        <v>45754</v>
      </c>
      <c r="O418" s="11">
        <f>HYPERLINK("http://apps8.contraloria.gob.pe/SPIC/srvDownload/ViewPDF?CRES_CODIGO=2025CSI298200003&amp;TIPOARCHIVO=RE","http://apps8.contraloria.gob.pe/SPIC/srvDownload/ViewPDF?CRES_CODIGO=2025CSI298200003&amp;TIPOARCHIVO=RE")</f>
      </c>
      <c r="P418" s="11">
        <f>HYPERLINK("http://apps8.contraloria.gob.pe/SPIC/srvDownload/ViewPDF?CRES_CODIGO=2025CSI298200003&amp;TIPOARCHIVO=ADJUNTO","http://apps8.contraloria.gob.pe/SPIC/srvDownload/ViewPDF?CRES_CODIGO=2025CSI298200003&amp;TIPOARCHIVO=ADJUNTO")</f>
      </c>
    </row>
    <row r="419" ht="20" customHeight="1" s="7" customFormat="1">
      <c r="B419" s="8">
        <v>413</v>
      </c>
      <c r="C419" s="9" t="s">
        <v>128</v>
      </c>
      <c r="D419" s="9" t="s">
        <v>42</v>
      </c>
      <c r="E419" s="9" t="s">
        <v>1147</v>
      </c>
      <c r="F419" s="9" t="s">
        <v>1148</v>
      </c>
      <c r="G419" s="9" t="s">
        <v>1149</v>
      </c>
      <c r="H419" s="9" t="s">
        <v>1150</v>
      </c>
      <c r="I419" s="9" t="s">
        <v>24</v>
      </c>
      <c r="J419" s="9">
        <v>0</v>
      </c>
      <c r="K419" s="9" t="s">
        <v>25</v>
      </c>
      <c r="L419" s="10">
        <v>45749</v>
      </c>
      <c r="M419" s="10">
        <v>45756</v>
      </c>
      <c r="N419" s="10">
        <v>45754</v>
      </c>
      <c r="O419" s="11">
        <f>HYPERLINK("http://apps8.contraloria.gob.pe/SPIC/srvDownload/ViewPDF?CRES_CODIGO=2025CSIL42000061&amp;TIPOARCHIVO=RE","http://apps8.contraloria.gob.pe/SPIC/srvDownload/ViewPDF?CRES_CODIGO=2025CSIL42000061&amp;TIPOARCHIVO=RE")</f>
      </c>
      <c r="P419" s="11">
        <f>HYPERLINK("http://apps8.contraloria.gob.pe/SPIC/srvDownload/ViewPDF?CRES_CODIGO=2025CSIL42000061&amp;TIPOARCHIVO=ADJUNTO","http://apps8.contraloria.gob.pe/SPIC/srvDownload/ViewPDF?CRES_CODIGO=2025CSIL42000061&amp;TIPOARCHIVO=ADJUNTO")</f>
      </c>
    </row>
    <row r="420" ht="20" customHeight="1" s="7" customFormat="1">
      <c r="B420" s="8">
        <v>414</v>
      </c>
      <c r="C420" s="9" t="s">
        <v>31</v>
      </c>
      <c r="D420" s="9" t="s">
        <v>19</v>
      </c>
      <c r="E420" s="9" t="s">
        <v>1151</v>
      </c>
      <c r="F420" s="9" t="s">
        <v>657</v>
      </c>
      <c r="G420" s="9" t="s">
        <v>1152</v>
      </c>
      <c r="H420" s="9" t="s">
        <v>23</v>
      </c>
      <c r="I420" s="9" t="s">
        <v>24</v>
      </c>
      <c r="J420" s="9">
        <v>0</v>
      </c>
      <c r="K420" s="9" t="s">
        <v>25</v>
      </c>
      <c r="L420" s="10">
        <v>45737</v>
      </c>
      <c r="M420" s="10">
        <v>45744</v>
      </c>
      <c r="N420" s="10">
        <v>45754</v>
      </c>
      <c r="O420" s="11">
        <f>HYPERLINK("http://apps8.contraloria.gob.pe/SPIC/srvDownload/ViewPDF?CRES_CODIGO=2025CSI600300027&amp;TIPOARCHIVO=RE","http://apps8.contraloria.gob.pe/SPIC/srvDownload/ViewPDF?CRES_CODIGO=2025CSI600300027&amp;TIPOARCHIVO=RE")</f>
      </c>
      <c r="P420" s="11">
        <f>HYPERLINK("http://apps8.contraloria.gob.pe/SPIC/srvDownload/ViewPDF?CRES_CODIGO=2025CSI600300027&amp;TIPOARCHIVO=ADJUNTO","http://apps8.contraloria.gob.pe/SPIC/srvDownload/ViewPDF?CRES_CODIGO=2025CSI600300027&amp;TIPOARCHIVO=ADJUNTO")</f>
      </c>
    </row>
    <row r="421" ht="20" customHeight="1" s="7" customFormat="1">
      <c r="B421" s="8">
        <v>415</v>
      </c>
      <c r="C421" s="9" t="s">
        <v>45</v>
      </c>
      <c r="D421" s="9" t="s">
        <v>42</v>
      </c>
      <c r="E421" s="9" t="s">
        <v>1153</v>
      </c>
      <c r="F421" s="9" t="s">
        <v>882</v>
      </c>
      <c r="G421" s="9" t="s">
        <v>1154</v>
      </c>
      <c r="H421" s="9" t="s">
        <v>23</v>
      </c>
      <c r="I421" s="9" t="s">
        <v>24</v>
      </c>
      <c r="J421" s="9">
        <v>0</v>
      </c>
      <c r="K421" s="9" t="s">
        <v>25</v>
      </c>
      <c r="L421" s="10">
        <v>45747</v>
      </c>
      <c r="M421" s="10">
        <v>45754</v>
      </c>
      <c r="N421" s="10">
        <v>45754</v>
      </c>
      <c r="O421" s="11">
        <f>HYPERLINK("http://apps8.contraloria.gob.pe/SPIC/srvDownload/ViewPDF?CRES_CODIGO=2025CSI022700003&amp;TIPOARCHIVO=RE","http://apps8.contraloria.gob.pe/SPIC/srvDownload/ViewPDF?CRES_CODIGO=2025CSI022700003&amp;TIPOARCHIVO=RE")</f>
      </c>
      <c r="P421" s="11">
        <f>HYPERLINK("http://apps8.contraloria.gob.pe/SPIC/srvDownload/ViewPDF?CRES_CODIGO=2025CSI022700003&amp;TIPOARCHIVO=ADJUNTO","http://apps8.contraloria.gob.pe/SPIC/srvDownload/ViewPDF?CRES_CODIGO=2025CSI022700003&amp;TIPOARCHIVO=ADJUNTO")</f>
      </c>
    </row>
    <row r="422" ht="20" customHeight="1" s="7" customFormat="1">
      <c r="B422" s="8">
        <v>416</v>
      </c>
      <c r="C422" s="9" t="s">
        <v>323</v>
      </c>
      <c r="D422" s="9" t="s">
        <v>42</v>
      </c>
      <c r="E422" s="9" t="s">
        <v>1155</v>
      </c>
      <c r="F422" s="9" t="s">
        <v>1156</v>
      </c>
      <c r="G422" s="9" t="s">
        <v>1157</v>
      </c>
      <c r="H422" s="9" t="s">
        <v>23</v>
      </c>
      <c r="I422" s="9" t="s">
        <v>24</v>
      </c>
      <c r="J422" s="9">
        <v>0</v>
      </c>
      <c r="K422" s="9" t="s">
        <v>25</v>
      </c>
      <c r="L422" s="10">
        <v>45747</v>
      </c>
      <c r="M422" s="10">
        <v>45754</v>
      </c>
      <c r="N422" s="10">
        <v>45754</v>
      </c>
      <c r="O422" s="11">
        <f>HYPERLINK("http://apps8.contraloria.gob.pe/SPIC/srvDownload/ViewPDF?CRES_CODIGO=2025CSI533500017&amp;TIPOARCHIVO=RE","http://apps8.contraloria.gob.pe/SPIC/srvDownload/ViewPDF?CRES_CODIGO=2025CSI533500017&amp;TIPOARCHIVO=RE")</f>
      </c>
      <c r="P422" s="11">
        <f>HYPERLINK("http://apps8.contraloria.gob.pe/SPIC/srvDownload/ViewPDF?CRES_CODIGO=2025CSI533500017&amp;TIPOARCHIVO=ADJUNTO","http://apps8.contraloria.gob.pe/SPIC/srvDownload/ViewPDF?CRES_CODIGO=2025CSI533500017&amp;TIPOARCHIVO=ADJUNTO")</f>
      </c>
    </row>
    <row r="423" ht="20" customHeight="1" s="7" customFormat="1">
      <c r="B423" s="8">
        <v>417</v>
      </c>
      <c r="C423" s="9" t="s">
        <v>313</v>
      </c>
      <c r="D423" s="9" t="s">
        <v>42</v>
      </c>
      <c r="E423" s="9" t="s">
        <v>1158</v>
      </c>
      <c r="F423" s="9" t="s">
        <v>1159</v>
      </c>
      <c r="G423" s="9" t="s">
        <v>1160</v>
      </c>
      <c r="H423" s="9" t="s">
        <v>23</v>
      </c>
      <c r="I423" s="9" t="s">
        <v>24</v>
      </c>
      <c r="J423" s="9">
        <v>0</v>
      </c>
      <c r="K423" s="9" t="s">
        <v>25</v>
      </c>
      <c r="L423" s="10">
        <v>45750</v>
      </c>
      <c r="M423" s="10">
        <v>45757</v>
      </c>
      <c r="N423" s="10">
        <v>45754</v>
      </c>
      <c r="O423" s="11">
        <f>HYPERLINK("http://apps8.contraloria.gob.pe/SPIC/srvDownload/ViewPDF?CRES_CODIGO=2025CSI042100010&amp;TIPOARCHIVO=RE","http://apps8.contraloria.gob.pe/SPIC/srvDownload/ViewPDF?CRES_CODIGO=2025CSI042100010&amp;TIPOARCHIVO=RE")</f>
      </c>
      <c r="P423" s="11">
        <f>HYPERLINK("http://apps8.contraloria.gob.pe/SPIC/srvDownload/ViewPDF?CRES_CODIGO=2025CSI042100010&amp;TIPOARCHIVO=ADJUNTO","http://apps8.contraloria.gob.pe/SPIC/srvDownload/ViewPDF?CRES_CODIGO=2025CSI042100010&amp;TIPOARCHIVO=ADJUNTO")</f>
      </c>
    </row>
    <row r="424" ht="20" customHeight="1" s="7" customFormat="1">
      <c r="B424" s="8">
        <v>418</v>
      </c>
      <c r="C424" s="9" t="s">
        <v>31</v>
      </c>
      <c r="D424" s="9" t="s">
        <v>42</v>
      </c>
      <c r="E424" s="9" t="s">
        <v>1161</v>
      </c>
      <c r="F424" s="9" t="s">
        <v>1162</v>
      </c>
      <c r="G424" s="9" t="s">
        <v>1163</v>
      </c>
      <c r="H424" s="9" t="s">
        <v>23</v>
      </c>
      <c r="I424" s="9" t="s">
        <v>281</v>
      </c>
      <c r="J424" s="9">
        <v>0</v>
      </c>
      <c r="K424" s="9" t="s">
        <v>25</v>
      </c>
      <c r="L424" s="10">
        <v>45750</v>
      </c>
      <c r="M424" s="10">
        <v>45757</v>
      </c>
      <c r="N424" s="10">
        <v>45754</v>
      </c>
      <c r="O424" s="11">
        <f>HYPERLINK("http://apps8.contraloria.gob.pe/SPIC/srvDownload/ViewPDF?CRES_CODIGO=2025CSI901200001&amp;TIPOARCHIVO=RE","http://apps8.contraloria.gob.pe/SPIC/srvDownload/ViewPDF?CRES_CODIGO=2025CSI901200001&amp;TIPOARCHIVO=RE")</f>
      </c>
      <c r="P424" s="11">
        <f>HYPERLINK("http://apps8.contraloria.gob.pe/SPIC/srvDownload/ViewPDF?CRES_CODIGO=2025CSI901200001&amp;TIPOARCHIVO=ADJUNTO","http://apps8.contraloria.gob.pe/SPIC/srvDownload/ViewPDF?CRES_CODIGO=2025CSI901200001&amp;TIPOARCHIVO=ADJUNTO")</f>
      </c>
    </row>
    <row r="425" ht="20" customHeight="1" s="7" customFormat="1">
      <c r="B425" s="8">
        <v>419</v>
      </c>
      <c r="C425" s="9" t="s">
        <v>37</v>
      </c>
      <c r="D425" s="9" t="s">
        <v>19</v>
      </c>
      <c r="E425" s="9" t="s">
        <v>1164</v>
      </c>
      <c r="F425" s="9" t="s">
        <v>1165</v>
      </c>
      <c r="G425" s="9" t="s">
        <v>1166</v>
      </c>
      <c r="H425" s="9" t="s">
        <v>41</v>
      </c>
      <c r="I425" s="9" t="s">
        <v>24</v>
      </c>
      <c r="J425" s="9">
        <v>0</v>
      </c>
      <c r="K425" s="9" t="s">
        <v>25</v>
      </c>
      <c r="L425" s="10">
        <v>45747</v>
      </c>
      <c r="M425" s="10">
        <v>45754</v>
      </c>
      <c r="N425" s="10">
        <v>45754</v>
      </c>
      <c r="O425" s="11">
        <f>HYPERLINK("http://apps8.contraloria.gob.pe/SPIC/srvDownload/ViewPDF?CRES_CODIGO=2025CSI038800033&amp;TIPOARCHIVO=RE","http://apps8.contraloria.gob.pe/SPIC/srvDownload/ViewPDF?CRES_CODIGO=2025CSI038800033&amp;TIPOARCHIVO=RE")</f>
      </c>
      <c r="P425" s="11">
        <f>HYPERLINK("http://apps8.contraloria.gob.pe/SPIC/srvDownload/ViewPDF?CRES_CODIGO=2025CSI038800033&amp;TIPOARCHIVO=ADJUNTO","http://apps8.contraloria.gob.pe/SPIC/srvDownload/ViewPDF?CRES_CODIGO=2025CSI038800033&amp;TIPOARCHIVO=ADJUNTO")</f>
      </c>
    </row>
    <row r="426" ht="20" customHeight="1" s="7" customFormat="1">
      <c r="B426" s="8">
        <v>420</v>
      </c>
      <c r="C426" s="9" t="s">
        <v>31</v>
      </c>
      <c r="D426" s="9" t="s">
        <v>42</v>
      </c>
      <c r="E426" s="9" t="s">
        <v>1167</v>
      </c>
      <c r="F426" s="9" t="s">
        <v>1168</v>
      </c>
      <c r="G426" s="9" t="s">
        <v>1169</v>
      </c>
      <c r="H426" s="9" t="s">
        <v>280</v>
      </c>
      <c r="I426" s="9" t="s">
        <v>281</v>
      </c>
      <c r="J426" s="9">
        <v>0</v>
      </c>
      <c r="K426" s="9" t="s">
        <v>25</v>
      </c>
      <c r="L426" s="10">
        <v>45751</v>
      </c>
      <c r="M426" s="10">
        <v>45758</v>
      </c>
      <c r="N426" s="10">
        <v>45754</v>
      </c>
      <c r="O426" s="11">
        <f>HYPERLINK("http://apps8.contraloria.gob.pe/SPIC/srvDownload/ViewPDF?CRES_CODIGO=2025CSI043400012&amp;TIPOARCHIVO=RE","http://apps8.contraloria.gob.pe/SPIC/srvDownload/ViewPDF?CRES_CODIGO=2025CSI043400012&amp;TIPOARCHIVO=RE")</f>
      </c>
      <c r="P426" s="11">
        <f>HYPERLINK("http://apps8.contraloria.gob.pe/SPIC/srvDownload/ViewPDF?CRES_CODIGO=2025CSI043400012&amp;TIPOARCHIVO=ADJUNTO","http://apps8.contraloria.gob.pe/SPIC/srvDownload/ViewPDF?CRES_CODIGO=2025CSI043400012&amp;TIPOARCHIVO=ADJUNTO")</f>
      </c>
    </row>
    <row r="427" ht="20" customHeight="1" s="7" customFormat="1">
      <c r="B427" s="8">
        <v>421</v>
      </c>
      <c r="C427" s="9" t="s">
        <v>128</v>
      </c>
      <c r="D427" s="9" t="s">
        <v>53</v>
      </c>
      <c r="E427" s="9" t="s">
        <v>1170</v>
      </c>
      <c r="F427" s="9" t="s">
        <v>944</v>
      </c>
      <c r="G427" s="9" t="s">
        <v>1171</v>
      </c>
      <c r="H427" s="9" t="s">
        <v>23</v>
      </c>
      <c r="I427" s="9" t="s">
        <v>24</v>
      </c>
      <c r="J427" s="9">
        <v>0</v>
      </c>
      <c r="K427" s="9" t="s">
        <v>25</v>
      </c>
      <c r="L427" s="10">
        <v>45744</v>
      </c>
      <c r="M427" s="10">
        <v>45744</v>
      </c>
      <c r="N427" s="10">
        <v>45754</v>
      </c>
      <c r="O427" s="11">
        <f>HYPERLINK("http://apps8.contraloria.gob.pe/SPIC/srvDownload/ViewPDF?CRES_CODIGO=2025CPOL42000053&amp;TIPOARCHIVO=RE","http://apps8.contraloria.gob.pe/SPIC/srvDownload/ViewPDF?CRES_CODIGO=2025CPOL42000053&amp;TIPOARCHIVO=RE")</f>
      </c>
      <c r="P427" s="11">
        <f>HYPERLINK("http://apps8.contraloria.gob.pe/SPIC/srvDownload/ViewPDF?CRES_CODIGO=2025CPOL42000053&amp;TIPOARCHIVO=ADJUNTO","http://apps8.contraloria.gob.pe/SPIC/srvDownload/ViewPDF?CRES_CODIGO=2025CPOL42000053&amp;TIPOARCHIVO=ADJUNTO")</f>
      </c>
    </row>
    <row r="428" ht="20" customHeight="1" s="7" customFormat="1">
      <c r="B428" s="8">
        <v>422</v>
      </c>
      <c r="C428" s="9" t="s">
        <v>18</v>
      </c>
      <c r="D428" s="9" t="s">
        <v>27</v>
      </c>
      <c r="E428" s="9" t="s">
        <v>1172</v>
      </c>
      <c r="F428" s="9" t="s">
        <v>1173</v>
      </c>
      <c r="G428" s="9" t="s">
        <v>1174</v>
      </c>
      <c r="H428" s="9" t="s">
        <v>23</v>
      </c>
      <c r="I428" s="9" t="s">
        <v>24</v>
      </c>
      <c r="J428" s="9">
        <v>0</v>
      </c>
      <c r="K428" s="9" t="s">
        <v>25</v>
      </c>
      <c r="L428" s="10">
        <v>45740</v>
      </c>
      <c r="M428" s="10">
        <v>45740</v>
      </c>
      <c r="N428" s="10">
        <v>45754</v>
      </c>
      <c r="O428" s="11">
        <f>HYPERLINK("http://apps8.contraloria.gob.pe/SPIC/srvDownload/ViewPDF?CRES_CODIGO=2025CPO046300030&amp;TIPOARCHIVO=RE","http://apps8.contraloria.gob.pe/SPIC/srvDownload/ViewPDF?CRES_CODIGO=2025CPO046300030&amp;TIPOARCHIVO=RE")</f>
      </c>
      <c r="P428" s="11">
        <f>HYPERLINK("http://apps8.contraloria.gob.pe/SPIC/srvDownload/ViewPDF?CRES_CODIGO=2025CPO046300030&amp;TIPOARCHIVO=ADJUNTO","http://apps8.contraloria.gob.pe/SPIC/srvDownload/ViewPDF?CRES_CODIGO=2025CPO046300030&amp;TIPOARCHIVO=ADJUNTO")</f>
      </c>
    </row>
    <row r="429" ht="20" customHeight="1" s="7" customFormat="1">
      <c r="B429" s="8">
        <v>423</v>
      </c>
      <c r="C429" s="9" t="s">
        <v>18</v>
      </c>
      <c r="D429" s="9" t="s">
        <v>53</v>
      </c>
      <c r="E429" s="9" t="s">
        <v>1175</v>
      </c>
      <c r="F429" s="9" t="s">
        <v>949</v>
      </c>
      <c r="G429" s="9" t="s">
        <v>1176</v>
      </c>
      <c r="H429" s="9" t="s">
        <v>23</v>
      </c>
      <c r="I429" s="9" t="s">
        <v>24</v>
      </c>
      <c r="J429" s="9">
        <v>0</v>
      </c>
      <c r="K429" s="9" t="s">
        <v>25</v>
      </c>
      <c r="L429" s="10">
        <v>45719</v>
      </c>
      <c r="M429" s="10">
        <v>45726</v>
      </c>
      <c r="N429" s="10">
        <v>45754</v>
      </c>
      <c r="O429" s="11">
        <f>HYPERLINK("http://apps8.contraloria.gob.pe/SPIC/srvDownload/ViewPDF?CRES_CODIGO=2025CPOL45500009&amp;TIPOARCHIVO=RE","http://apps8.contraloria.gob.pe/SPIC/srvDownload/ViewPDF?CRES_CODIGO=2025CPOL45500009&amp;TIPOARCHIVO=RE")</f>
      </c>
      <c r="P429" s="11">
        <f>HYPERLINK("http://apps8.contraloria.gob.pe/SPIC/srvDownload/ViewPDF?CRES_CODIGO=2025CPOL45500009&amp;TIPOARCHIVO=ADJUNTO","http://apps8.contraloria.gob.pe/SPIC/srvDownload/ViewPDF?CRES_CODIGO=2025CPOL45500009&amp;TIPOARCHIVO=ADJUNTO")</f>
      </c>
    </row>
    <row r="430" ht="20" customHeight="1" s="7" customFormat="1">
      <c r="B430" s="8">
        <v>424</v>
      </c>
      <c r="C430" s="9" t="s">
        <v>189</v>
      </c>
      <c r="D430" s="9" t="s">
        <v>42</v>
      </c>
      <c r="E430" s="9" t="s">
        <v>1177</v>
      </c>
      <c r="F430" s="9" t="s">
        <v>1178</v>
      </c>
      <c r="G430" s="9" t="s">
        <v>1179</v>
      </c>
      <c r="H430" s="9" t="s">
        <v>23</v>
      </c>
      <c r="I430" s="9" t="s">
        <v>24</v>
      </c>
      <c r="J430" s="9">
        <v>0</v>
      </c>
      <c r="K430" s="9" t="s">
        <v>25</v>
      </c>
      <c r="L430" s="10">
        <v>45749</v>
      </c>
      <c r="M430" s="10">
        <v>45756</v>
      </c>
      <c r="N430" s="10">
        <v>45751</v>
      </c>
      <c r="O430" s="11">
        <f>HYPERLINK("http://apps8.contraloria.gob.pe/SPIC/srvDownload/ViewPDF?CRES_CODIGO=2025CSI037700003&amp;TIPOARCHIVO=RE","http://apps8.contraloria.gob.pe/SPIC/srvDownload/ViewPDF?CRES_CODIGO=2025CSI037700003&amp;TIPOARCHIVO=RE")</f>
      </c>
      <c r="P430" s="11">
        <f>HYPERLINK("http://apps8.contraloria.gob.pe/SPIC/srvDownload/ViewPDF?CRES_CODIGO=2025CSI037700003&amp;TIPOARCHIVO=ADJUNTO","http://apps8.contraloria.gob.pe/SPIC/srvDownload/ViewPDF?CRES_CODIGO=2025CSI037700003&amp;TIPOARCHIVO=ADJUNTO")</f>
      </c>
    </row>
    <row r="431" ht="20" customHeight="1" s="7" customFormat="1">
      <c r="B431" s="8">
        <v>425</v>
      </c>
      <c r="C431" s="9" t="s">
        <v>31</v>
      </c>
      <c r="D431" s="9" t="s">
        <v>61</v>
      </c>
      <c r="E431" s="9" t="s">
        <v>1180</v>
      </c>
      <c r="F431" s="9" t="s">
        <v>1181</v>
      </c>
      <c r="G431" s="9" t="s">
        <v>1182</v>
      </c>
      <c r="H431" s="9" t="s">
        <v>23</v>
      </c>
      <c r="I431" s="9" t="s">
        <v>24</v>
      </c>
      <c r="J431" s="9">
        <v>0</v>
      </c>
      <c r="K431" s="9" t="s">
        <v>25</v>
      </c>
      <c r="L431" s="10">
        <v>45750</v>
      </c>
      <c r="M431" s="10">
        <v>45757</v>
      </c>
      <c r="N431" s="10">
        <v>45751</v>
      </c>
      <c r="O431" s="11">
        <f>HYPERLINK("http://apps8.contraloria.gob.pe/SPIC/srvDownload/ViewPDF?CRES_CODIGO=2025CSI378900003&amp;TIPOARCHIVO=RE","http://apps8.contraloria.gob.pe/SPIC/srvDownload/ViewPDF?CRES_CODIGO=2025CSI378900003&amp;TIPOARCHIVO=RE")</f>
      </c>
      <c r="P431" s="11">
        <f>HYPERLINK("http://apps8.contraloria.gob.pe/SPIC/srvDownload/ViewPDF?CRES_CODIGO=2025CSI378900003&amp;TIPOARCHIVO=ADJUNTO","http://apps8.contraloria.gob.pe/SPIC/srvDownload/ViewPDF?CRES_CODIGO=2025CSI378900003&amp;TIPOARCHIVO=ADJUNTO")</f>
      </c>
    </row>
    <row r="432" ht="20" customHeight="1" s="7" customFormat="1">
      <c r="B432" s="8">
        <v>426</v>
      </c>
      <c r="C432" s="9" t="s">
        <v>31</v>
      </c>
      <c r="D432" s="9" t="s">
        <v>19</v>
      </c>
      <c r="E432" s="9" t="s">
        <v>1183</v>
      </c>
      <c r="F432" s="9" t="s">
        <v>305</v>
      </c>
      <c r="G432" s="9" t="s">
        <v>1184</v>
      </c>
      <c r="H432" s="9" t="s">
        <v>41</v>
      </c>
      <c r="I432" s="9" t="s">
        <v>24</v>
      </c>
      <c r="J432" s="9">
        <v>0</v>
      </c>
      <c r="K432" s="9" t="s">
        <v>25</v>
      </c>
      <c r="L432" s="10">
        <v>45737</v>
      </c>
      <c r="M432" s="10">
        <v>45744</v>
      </c>
      <c r="N432" s="10">
        <v>45751</v>
      </c>
      <c r="O432" s="11">
        <f>HYPERLINK("http://apps8.contraloria.gob.pe/SPIC/srvDownload/ViewPDF?CRES_CODIGO=2025CSI640300011&amp;TIPOARCHIVO=RE","http://apps8.contraloria.gob.pe/SPIC/srvDownload/ViewPDF?CRES_CODIGO=2025CSI640300011&amp;TIPOARCHIVO=RE")</f>
      </c>
      <c r="P432" s="11">
        <f>HYPERLINK("http://apps8.contraloria.gob.pe/SPIC/srvDownload/ViewPDF?CRES_CODIGO=2025CSI640300011&amp;TIPOARCHIVO=ADJUNTO","http://apps8.contraloria.gob.pe/SPIC/srvDownload/ViewPDF?CRES_CODIGO=2025CSI640300011&amp;TIPOARCHIVO=ADJUNTO")</f>
      </c>
    </row>
    <row r="433" ht="20" customHeight="1" s="7" customFormat="1">
      <c r="B433" s="8">
        <v>427</v>
      </c>
      <c r="C433" s="9" t="s">
        <v>128</v>
      </c>
      <c r="D433" s="9" t="s">
        <v>32</v>
      </c>
      <c r="E433" s="9" t="s">
        <v>1185</v>
      </c>
      <c r="F433" s="9" t="s">
        <v>1186</v>
      </c>
      <c r="G433" s="9" t="s">
        <v>1187</v>
      </c>
      <c r="H433" s="9" t="s">
        <v>23</v>
      </c>
      <c r="I433" s="9" t="s">
        <v>24</v>
      </c>
      <c r="J433" s="9">
        <v>5</v>
      </c>
      <c r="K433" s="9" t="s">
        <v>36</v>
      </c>
      <c r="L433" s="10">
        <v>45740</v>
      </c>
      <c r="M433" s="10">
        <v>45743</v>
      </c>
      <c r="N433" s="10">
        <v>45751</v>
      </c>
      <c r="O433" s="11">
        <f>HYPERLINK("http://apps8.contraloria.gob.pe/SPIC/srvDownload/ViewPDF?CRES_CODIGO=2025CPO452900005&amp;TIPOARCHIVO=RE","http://apps8.contraloria.gob.pe/SPIC/srvDownload/ViewPDF?CRES_CODIGO=2025CPO452900005&amp;TIPOARCHIVO=RE")</f>
      </c>
      <c r="P433" s="11">
        <f>HYPERLINK("http://apps8.contraloria.gob.pe/SPIC/srvDownload/ViewPDF?CRES_CODIGO=2025CPO452900005&amp;TIPOARCHIVO=ADJUNTO","http://apps8.contraloria.gob.pe/SPIC/srvDownload/ViewPDF?CRES_CODIGO=2025CPO452900005&amp;TIPOARCHIVO=ADJUNTO")</f>
      </c>
    </row>
    <row r="434" ht="20" customHeight="1" s="7" customFormat="1">
      <c r="B434" s="8">
        <v>428</v>
      </c>
      <c r="C434" s="9" t="s">
        <v>128</v>
      </c>
      <c r="D434" s="9" t="s">
        <v>53</v>
      </c>
      <c r="E434" s="9" t="s">
        <v>1188</v>
      </c>
      <c r="F434" s="9" t="s">
        <v>1189</v>
      </c>
      <c r="G434" s="9" t="s">
        <v>1190</v>
      </c>
      <c r="H434" s="9" t="s">
        <v>23</v>
      </c>
      <c r="I434" s="9" t="s">
        <v>24</v>
      </c>
      <c r="J434" s="9">
        <v>0</v>
      </c>
      <c r="K434" s="9" t="s">
        <v>25</v>
      </c>
      <c r="L434" s="10">
        <v>45712</v>
      </c>
      <c r="M434" s="10">
        <v>45712</v>
      </c>
      <c r="N434" s="10">
        <v>45751</v>
      </c>
      <c r="O434" s="11">
        <f>HYPERLINK("http://apps8.contraloria.gob.pe/SPIC/srvDownload/ViewPDF?CRES_CODIGO=2025CPOL42000033&amp;TIPOARCHIVO=RE","http://apps8.contraloria.gob.pe/SPIC/srvDownload/ViewPDF?CRES_CODIGO=2025CPOL42000033&amp;TIPOARCHIVO=RE")</f>
      </c>
      <c r="P434" s="11">
        <f>HYPERLINK("http://apps8.contraloria.gob.pe/SPIC/srvDownload/ViewPDF?CRES_CODIGO=2025CPOL42000033&amp;TIPOARCHIVO=ADJUNTO","http://apps8.contraloria.gob.pe/SPIC/srvDownload/ViewPDF?CRES_CODIGO=2025CPOL42000033&amp;TIPOARCHIVO=ADJUNTO")</f>
      </c>
    </row>
    <row r="435" ht="20" customHeight="1" s="7" customFormat="1">
      <c r="B435" s="8">
        <v>429</v>
      </c>
      <c r="C435" s="9" t="s">
        <v>128</v>
      </c>
      <c r="D435" s="9" t="s">
        <v>53</v>
      </c>
      <c r="E435" s="9" t="s">
        <v>1191</v>
      </c>
      <c r="F435" s="9" t="s">
        <v>1192</v>
      </c>
      <c r="G435" s="9" t="s">
        <v>1193</v>
      </c>
      <c r="H435" s="9" t="s">
        <v>23</v>
      </c>
      <c r="I435" s="9" t="s">
        <v>24</v>
      </c>
      <c r="J435" s="9">
        <v>0</v>
      </c>
      <c r="K435" s="9" t="s">
        <v>25</v>
      </c>
      <c r="L435" s="10">
        <v>45706</v>
      </c>
      <c r="M435" s="10">
        <v>45706</v>
      </c>
      <c r="N435" s="10">
        <v>45751</v>
      </c>
      <c r="O435" s="11">
        <f>HYPERLINK("http://apps8.contraloria.gob.pe/SPIC/srvDownload/ViewPDF?CRES_CODIGO=2025CPOL42000040&amp;TIPOARCHIVO=RE","http://apps8.contraloria.gob.pe/SPIC/srvDownload/ViewPDF?CRES_CODIGO=2025CPOL42000040&amp;TIPOARCHIVO=RE")</f>
      </c>
      <c r="P435" s="11">
        <f>HYPERLINK("http://apps8.contraloria.gob.pe/SPIC/srvDownload/ViewPDF?CRES_CODIGO=2025CPOL42000040&amp;TIPOARCHIVO=ADJUNTO","http://apps8.contraloria.gob.pe/SPIC/srvDownload/ViewPDF?CRES_CODIGO=2025CPOL42000040&amp;TIPOARCHIVO=ADJUNTO")</f>
      </c>
    </row>
    <row r="436" ht="20" customHeight="1" s="7" customFormat="1">
      <c r="B436" s="8">
        <v>430</v>
      </c>
      <c r="C436" s="9" t="s">
        <v>104</v>
      </c>
      <c r="D436" s="9" t="s">
        <v>27</v>
      </c>
      <c r="E436" s="9" t="s">
        <v>1194</v>
      </c>
      <c r="F436" s="9" t="s">
        <v>1195</v>
      </c>
      <c r="G436" s="9" t="s">
        <v>1196</v>
      </c>
      <c r="H436" s="9" t="s">
        <v>23</v>
      </c>
      <c r="I436" s="9" t="s">
        <v>24</v>
      </c>
      <c r="J436" s="9">
        <v>0</v>
      </c>
      <c r="K436" s="9" t="s">
        <v>25</v>
      </c>
      <c r="L436" s="10">
        <v>45747</v>
      </c>
      <c r="M436" s="10">
        <v>45747</v>
      </c>
      <c r="N436" s="10">
        <v>45751</v>
      </c>
      <c r="O436" s="11">
        <f>HYPERLINK("http://apps8.contraloria.gob.pe/SPIC/srvDownload/ViewPDF?CRES_CODIGO=2025CPO083300017&amp;TIPOARCHIVO=RE","http://apps8.contraloria.gob.pe/SPIC/srvDownload/ViewPDF?CRES_CODIGO=2025CPO083300017&amp;TIPOARCHIVO=RE")</f>
      </c>
      <c r="P436" s="11">
        <f>HYPERLINK("http://apps8.contraloria.gob.pe/SPIC/srvDownload/ViewPDF?CRES_CODIGO=2025CPO083300017&amp;TIPOARCHIVO=ADJUNTO","http://apps8.contraloria.gob.pe/SPIC/srvDownload/ViewPDF?CRES_CODIGO=2025CPO083300017&amp;TIPOARCHIVO=ADJUNTO")</f>
      </c>
    </row>
    <row r="437" ht="20" customHeight="1" s="7" customFormat="1">
      <c r="B437" s="8">
        <v>431</v>
      </c>
      <c r="C437" s="9" t="s">
        <v>52</v>
      </c>
      <c r="D437" s="9" t="s">
        <v>27</v>
      </c>
      <c r="E437" s="9" t="s">
        <v>1197</v>
      </c>
      <c r="F437" s="9" t="s">
        <v>1198</v>
      </c>
      <c r="G437" s="9" t="s">
        <v>1199</v>
      </c>
      <c r="H437" s="9" t="s">
        <v>23</v>
      </c>
      <c r="I437" s="9" t="s">
        <v>24</v>
      </c>
      <c r="J437" s="9">
        <v>0</v>
      </c>
      <c r="K437" s="9" t="s">
        <v>25</v>
      </c>
      <c r="L437" s="10">
        <v>45743</v>
      </c>
      <c r="M437" s="10">
        <v>45743</v>
      </c>
      <c r="N437" s="10">
        <v>45751</v>
      </c>
      <c r="O437" s="11">
        <f>HYPERLINK("http://apps8.contraloria.gob.pe/SPIC/srvDownload/ViewPDF?CRES_CODIGO=2025CPO047700019&amp;TIPOARCHIVO=RE","http://apps8.contraloria.gob.pe/SPIC/srvDownload/ViewPDF?CRES_CODIGO=2025CPO047700019&amp;TIPOARCHIVO=RE")</f>
      </c>
      <c r="P437" s="11">
        <f>HYPERLINK("http://apps8.contraloria.gob.pe/SPIC/srvDownload/ViewPDF?CRES_CODIGO=2025CPO047700019&amp;TIPOARCHIVO=ADJUNTO","http://apps8.contraloria.gob.pe/SPIC/srvDownload/ViewPDF?CRES_CODIGO=2025CPO047700019&amp;TIPOARCHIVO=ADJUNTO")</f>
      </c>
    </row>
    <row r="438" ht="20" customHeight="1" s="7" customFormat="1">
      <c r="B438" s="8">
        <v>432</v>
      </c>
      <c r="C438" s="9" t="s">
        <v>189</v>
      </c>
      <c r="D438" s="9" t="s">
        <v>27</v>
      </c>
      <c r="E438" s="9" t="s">
        <v>1200</v>
      </c>
      <c r="F438" s="9" t="s">
        <v>1201</v>
      </c>
      <c r="G438" s="9" t="s">
        <v>1202</v>
      </c>
      <c r="H438" s="9" t="s">
        <v>23</v>
      </c>
      <c r="I438" s="9" t="s">
        <v>24</v>
      </c>
      <c r="J438" s="9">
        <v>0</v>
      </c>
      <c r="K438" s="9" t="s">
        <v>25</v>
      </c>
      <c r="L438" s="10">
        <v>45735</v>
      </c>
      <c r="M438" s="10">
        <v>45735</v>
      </c>
      <c r="N438" s="10">
        <v>45751</v>
      </c>
      <c r="O438" s="11">
        <f>HYPERLINK("http://apps8.contraloria.gob.pe/SPIC/srvDownload/ViewPDF?CRES_CODIGO=2025CPO071500003&amp;TIPOARCHIVO=RE","http://apps8.contraloria.gob.pe/SPIC/srvDownload/ViewPDF?CRES_CODIGO=2025CPO071500003&amp;TIPOARCHIVO=RE")</f>
      </c>
      <c r="P438" s="11">
        <f>HYPERLINK("http://apps8.contraloria.gob.pe/SPIC/srvDownload/ViewPDF?CRES_CODIGO=2025CPO071500003&amp;TIPOARCHIVO=ADJUNTO","http://apps8.contraloria.gob.pe/SPIC/srvDownload/ViewPDF?CRES_CODIGO=2025CPO071500003&amp;TIPOARCHIVO=ADJUNTO")</f>
      </c>
    </row>
    <row r="439" ht="20" customHeight="1" s="7" customFormat="1">
      <c r="B439" s="8">
        <v>433</v>
      </c>
      <c r="C439" s="9" t="s">
        <v>104</v>
      </c>
      <c r="D439" s="9" t="s">
        <v>27</v>
      </c>
      <c r="E439" s="9" t="s">
        <v>1203</v>
      </c>
      <c r="F439" s="9" t="s">
        <v>1204</v>
      </c>
      <c r="G439" s="9" t="s">
        <v>1205</v>
      </c>
      <c r="H439" s="9" t="s">
        <v>23</v>
      </c>
      <c r="I439" s="9" t="s">
        <v>24</v>
      </c>
      <c r="J439" s="9">
        <v>0</v>
      </c>
      <c r="K439" s="9" t="s">
        <v>25</v>
      </c>
      <c r="L439" s="10">
        <v>45749</v>
      </c>
      <c r="M439" s="10">
        <v>45749</v>
      </c>
      <c r="N439" s="10">
        <v>45751</v>
      </c>
      <c r="O439" s="11">
        <f>HYPERLINK("http://apps8.contraloria.gob.pe/SPIC/srvDownload/ViewPDF?CRES_CODIGO=2025CPO083300019&amp;TIPOARCHIVO=RE","http://apps8.contraloria.gob.pe/SPIC/srvDownload/ViewPDF?CRES_CODIGO=2025CPO083300019&amp;TIPOARCHIVO=RE")</f>
      </c>
      <c r="P439" s="11">
        <f>HYPERLINK("http://apps8.contraloria.gob.pe/SPIC/srvDownload/ViewPDF?CRES_CODIGO=2025CPO083300019&amp;TIPOARCHIVO=ADJUNTO","http://apps8.contraloria.gob.pe/SPIC/srvDownload/ViewPDF?CRES_CODIGO=2025CPO083300019&amp;TIPOARCHIVO=ADJUNTO")</f>
      </c>
    </row>
    <row r="440" ht="20" customHeight="1" s="7" customFormat="1">
      <c r="B440" s="8">
        <v>434</v>
      </c>
      <c r="C440" s="9" t="s">
        <v>104</v>
      </c>
      <c r="D440" s="9" t="s">
        <v>27</v>
      </c>
      <c r="E440" s="9" t="s">
        <v>1206</v>
      </c>
      <c r="F440" s="9" t="s">
        <v>1195</v>
      </c>
      <c r="G440" s="9" t="s">
        <v>1207</v>
      </c>
      <c r="H440" s="9" t="s">
        <v>23</v>
      </c>
      <c r="I440" s="9" t="s">
        <v>24</v>
      </c>
      <c r="J440" s="9">
        <v>0</v>
      </c>
      <c r="K440" s="9" t="s">
        <v>25</v>
      </c>
      <c r="L440" s="10">
        <v>45747</v>
      </c>
      <c r="M440" s="10">
        <v>45747</v>
      </c>
      <c r="N440" s="10">
        <v>45751</v>
      </c>
      <c r="O440" s="11">
        <f>HYPERLINK("http://apps8.contraloria.gob.pe/SPIC/srvDownload/ViewPDF?CRES_CODIGO=2025CPO083300015&amp;TIPOARCHIVO=RE","http://apps8.contraloria.gob.pe/SPIC/srvDownload/ViewPDF?CRES_CODIGO=2025CPO083300015&amp;TIPOARCHIVO=RE")</f>
      </c>
      <c r="P440" s="11">
        <f>HYPERLINK("http://apps8.contraloria.gob.pe/SPIC/srvDownload/ViewPDF?CRES_CODIGO=2025CPO083300015&amp;TIPOARCHIVO=ADJUNTO","http://apps8.contraloria.gob.pe/SPIC/srvDownload/ViewPDF?CRES_CODIGO=2025CPO083300015&amp;TIPOARCHIVO=ADJUNTO")</f>
      </c>
    </row>
    <row r="441" ht="20" customHeight="1" s="7" customFormat="1">
      <c r="B441" s="8">
        <v>435</v>
      </c>
      <c r="C441" s="9" t="s">
        <v>31</v>
      </c>
      <c r="D441" s="9" t="s">
        <v>19</v>
      </c>
      <c r="E441" s="9" t="s">
        <v>1208</v>
      </c>
      <c r="F441" s="9" t="s">
        <v>1209</v>
      </c>
      <c r="G441" s="9" t="s">
        <v>1210</v>
      </c>
      <c r="H441" s="9" t="s">
        <v>41</v>
      </c>
      <c r="I441" s="9" t="s">
        <v>24</v>
      </c>
      <c r="J441" s="9">
        <v>0</v>
      </c>
      <c r="K441" s="9" t="s">
        <v>25</v>
      </c>
      <c r="L441" s="10">
        <v>45744</v>
      </c>
      <c r="M441" s="10">
        <v>45751</v>
      </c>
      <c r="N441" s="10">
        <v>45751</v>
      </c>
      <c r="O441" s="11">
        <f>HYPERLINK("http://apps8.contraloria.gob.pe/SPIC/srvDownload/ViewPDF?CRES_CODIGO=2025CSI022400006&amp;TIPOARCHIVO=RE","http://apps8.contraloria.gob.pe/SPIC/srvDownload/ViewPDF?CRES_CODIGO=2025CSI022400006&amp;TIPOARCHIVO=RE")</f>
      </c>
      <c r="P441" s="11">
        <f>HYPERLINK("http://apps8.contraloria.gob.pe/SPIC/srvDownload/ViewPDF?CRES_CODIGO=2025CSI022400006&amp;TIPOARCHIVO=ADJUNTO","http://apps8.contraloria.gob.pe/SPIC/srvDownload/ViewPDF?CRES_CODIGO=2025CSI022400006&amp;TIPOARCHIVO=ADJUNTO")</f>
      </c>
    </row>
    <row r="442" ht="20" customHeight="1" s="7" customFormat="1">
      <c r="B442" s="8">
        <v>436</v>
      </c>
      <c r="C442" s="9" t="s">
        <v>121</v>
      </c>
      <c r="D442" s="9" t="s">
        <v>42</v>
      </c>
      <c r="E442" s="9" t="s">
        <v>1211</v>
      </c>
      <c r="F442" s="9" t="s">
        <v>1212</v>
      </c>
      <c r="G442" s="9" t="s">
        <v>1213</v>
      </c>
      <c r="H442" s="9" t="s">
        <v>23</v>
      </c>
      <c r="I442" s="9" t="s">
        <v>24</v>
      </c>
      <c r="J442" s="9">
        <v>0</v>
      </c>
      <c r="K442" s="9" t="s">
        <v>25</v>
      </c>
      <c r="L442" s="10">
        <v>45743</v>
      </c>
      <c r="M442" s="10">
        <v>45750</v>
      </c>
      <c r="N442" s="10">
        <v>45751</v>
      </c>
      <c r="O442" s="11">
        <f>HYPERLINK("http://apps8.contraloria.gob.pe/SPIC/srvDownload/ViewPDF?CRES_CODIGO=2025CSI396000006&amp;TIPOARCHIVO=RE","http://apps8.contraloria.gob.pe/SPIC/srvDownload/ViewPDF?CRES_CODIGO=2025CSI396000006&amp;TIPOARCHIVO=RE")</f>
      </c>
      <c r="P442" s="11">
        <f>HYPERLINK("http://apps8.contraloria.gob.pe/SPIC/srvDownload/ViewPDF?CRES_CODIGO=2025CSI396000006&amp;TIPOARCHIVO=ADJUNTO","http://apps8.contraloria.gob.pe/SPIC/srvDownload/ViewPDF?CRES_CODIGO=2025CSI396000006&amp;TIPOARCHIVO=ADJUNTO")</f>
      </c>
    </row>
    <row r="443" ht="20" customHeight="1" s="7" customFormat="1">
      <c r="B443" s="8">
        <v>437</v>
      </c>
      <c r="C443" s="9" t="s">
        <v>213</v>
      </c>
      <c r="D443" s="9" t="s">
        <v>19</v>
      </c>
      <c r="E443" s="9" t="s">
        <v>1214</v>
      </c>
      <c r="F443" s="9" t="s">
        <v>698</v>
      </c>
      <c r="G443" s="9" t="s">
        <v>1215</v>
      </c>
      <c r="H443" s="9" t="s">
        <v>41</v>
      </c>
      <c r="I443" s="9" t="s">
        <v>24</v>
      </c>
      <c r="J443" s="9">
        <v>0</v>
      </c>
      <c r="K443" s="9" t="s">
        <v>25</v>
      </c>
      <c r="L443" s="10">
        <v>45747</v>
      </c>
      <c r="M443" s="10">
        <v>45754</v>
      </c>
      <c r="N443" s="10">
        <v>45751</v>
      </c>
      <c r="O443" s="11">
        <f>HYPERLINK("http://apps8.contraloria.gob.pe/SPIC/srvDownload/ViewPDF?CRES_CODIGO=2025CSI534700017&amp;TIPOARCHIVO=RE","http://apps8.contraloria.gob.pe/SPIC/srvDownload/ViewPDF?CRES_CODIGO=2025CSI534700017&amp;TIPOARCHIVO=RE")</f>
      </c>
      <c r="P443" s="11">
        <f>HYPERLINK("http://apps8.contraloria.gob.pe/SPIC/srvDownload/ViewPDF?CRES_CODIGO=2025CSI534700017&amp;TIPOARCHIVO=ADJUNTO","http://apps8.contraloria.gob.pe/SPIC/srvDownload/ViewPDF?CRES_CODIGO=2025CSI534700017&amp;TIPOARCHIVO=ADJUNTO")</f>
      </c>
    </row>
    <row r="444" ht="20" customHeight="1" s="7" customFormat="1">
      <c r="B444" s="8">
        <v>438</v>
      </c>
      <c r="C444" s="9" t="s">
        <v>31</v>
      </c>
      <c r="D444" s="9" t="s">
        <v>61</v>
      </c>
      <c r="E444" s="9" t="s">
        <v>1216</v>
      </c>
      <c r="F444" s="9" t="s">
        <v>822</v>
      </c>
      <c r="G444" s="9" t="s">
        <v>1217</v>
      </c>
      <c r="H444" s="9" t="s">
        <v>23</v>
      </c>
      <c r="I444" s="9" t="s">
        <v>24</v>
      </c>
      <c r="J444" s="9">
        <v>0</v>
      </c>
      <c r="K444" s="9" t="s">
        <v>25</v>
      </c>
      <c r="L444" s="10">
        <v>45744</v>
      </c>
      <c r="M444" s="10">
        <v>45751</v>
      </c>
      <c r="N444" s="10">
        <v>45751</v>
      </c>
      <c r="O444" s="11">
        <f>HYPERLINK("http://apps8.contraloria.gob.pe/SPIC/srvDownload/ViewPDF?CRES_CODIGO=2025CSI635300007&amp;TIPOARCHIVO=RE","http://apps8.contraloria.gob.pe/SPIC/srvDownload/ViewPDF?CRES_CODIGO=2025CSI635300007&amp;TIPOARCHIVO=RE")</f>
      </c>
      <c r="P444" s="11">
        <f>HYPERLINK("http://apps8.contraloria.gob.pe/SPIC/srvDownload/ViewPDF?CRES_CODIGO=2025CSI635300007&amp;TIPOARCHIVO=ADJUNTO","http://apps8.contraloria.gob.pe/SPIC/srvDownload/ViewPDF?CRES_CODIGO=2025CSI635300007&amp;TIPOARCHIVO=ADJUNTO")</f>
      </c>
    </row>
    <row r="445" ht="20" customHeight="1" s="7" customFormat="1">
      <c r="B445" s="8">
        <v>439</v>
      </c>
      <c r="C445" s="9" t="s">
        <v>57</v>
      </c>
      <c r="D445" s="9" t="s">
        <v>61</v>
      </c>
      <c r="E445" s="9" t="s">
        <v>1218</v>
      </c>
      <c r="F445" s="9" t="s">
        <v>1219</v>
      </c>
      <c r="G445" s="9" t="s">
        <v>1220</v>
      </c>
      <c r="H445" s="9" t="s">
        <v>23</v>
      </c>
      <c r="I445" s="9" t="s">
        <v>24</v>
      </c>
      <c r="J445" s="9">
        <v>0</v>
      </c>
      <c r="K445" s="9" t="s">
        <v>25</v>
      </c>
      <c r="L445" s="10">
        <v>45748</v>
      </c>
      <c r="M445" s="10">
        <v>45756</v>
      </c>
      <c r="N445" s="10">
        <v>45751</v>
      </c>
      <c r="O445" s="11">
        <f>HYPERLINK("http://apps8.contraloria.gob.pe/SPIC/srvDownload/ViewPDF?CRES_CODIGO=2025CSI035300007&amp;TIPOARCHIVO=RE","http://apps8.contraloria.gob.pe/SPIC/srvDownload/ViewPDF?CRES_CODIGO=2025CSI035300007&amp;TIPOARCHIVO=RE")</f>
      </c>
      <c r="P445" s="11">
        <f>HYPERLINK("http://apps8.contraloria.gob.pe/SPIC/srvDownload/ViewPDF?CRES_CODIGO=2025CSI035300007&amp;TIPOARCHIVO=ADJUNTO","http://apps8.contraloria.gob.pe/SPIC/srvDownload/ViewPDF?CRES_CODIGO=2025CSI035300007&amp;TIPOARCHIVO=ADJUNTO")</f>
      </c>
    </row>
    <row r="446" ht="20" customHeight="1" s="7" customFormat="1">
      <c r="B446" s="8">
        <v>440</v>
      </c>
      <c r="C446" s="9" t="s">
        <v>79</v>
      </c>
      <c r="D446" s="9" t="s">
        <v>42</v>
      </c>
      <c r="E446" s="9" t="s">
        <v>1221</v>
      </c>
      <c r="F446" s="9" t="s">
        <v>1222</v>
      </c>
      <c r="G446" s="9" t="s">
        <v>1223</v>
      </c>
      <c r="H446" s="9" t="s">
        <v>280</v>
      </c>
      <c r="I446" s="9" t="s">
        <v>281</v>
      </c>
      <c r="J446" s="9">
        <v>0</v>
      </c>
      <c r="K446" s="9" t="s">
        <v>25</v>
      </c>
      <c r="L446" s="10">
        <v>45750</v>
      </c>
      <c r="M446" s="10">
        <v>45757</v>
      </c>
      <c r="N446" s="10">
        <v>45751</v>
      </c>
      <c r="O446" s="11">
        <f>HYPERLINK("http://apps8.contraloria.gob.pe/SPIC/srvDownload/ViewPDF?CRES_CODIGO=2025CSI161900004&amp;TIPOARCHIVO=RE","http://apps8.contraloria.gob.pe/SPIC/srvDownload/ViewPDF?CRES_CODIGO=2025CSI161900004&amp;TIPOARCHIVO=RE")</f>
      </c>
      <c r="P446" s="11">
        <f>HYPERLINK("http://apps8.contraloria.gob.pe/SPIC/srvDownload/ViewPDF?CRES_CODIGO=2025CSI161900004&amp;TIPOARCHIVO=ADJUNTO","http://apps8.contraloria.gob.pe/SPIC/srvDownload/ViewPDF?CRES_CODIGO=2025CSI161900004&amp;TIPOARCHIVO=ADJUNTO")</f>
      </c>
    </row>
    <row r="447" ht="20" customHeight="1" s="7" customFormat="1">
      <c r="B447" s="8">
        <v>441</v>
      </c>
      <c r="C447" s="9" t="s">
        <v>104</v>
      </c>
      <c r="D447" s="9" t="s">
        <v>42</v>
      </c>
      <c r="E447" s="9" t="s">
        <v>1224</v>
      </c>
      <c r="F447" s="9" t="s">
        <v>1225</v>
      </c>
      <c r="G447" s="9" t="s">
        <v>1226</v>
      </c>
      <c r="H447" s="9" t="s">
        <v>23</v>
      </c>
      <c r="I447" s="9" t="s">
        <v>24</v>
      </c>
      <c r="J447" s="9">
        <v>0</v>
      </c>
      <c r="K447" s="9" t="s">
        <v>25</v>
      </c>
      <c r="L447" s="10">
        <v>45744</v>
      </c>
      <c r="M447" s="10">
        <v>45751</v>
      </c>
      <c r="N447" s="10">
        <v>45751</v>
      </c>
      <c r="O447" s="11">
        <f>HYPERLINK("http://apps8.contraloria.gob.pe/SPIC/srvDownload/ViewPDF?CRES_CODIGO=2025CSI072100031&amp;TIPOARCHIVO=RE","http://apps8.contraloria.gob.pe/SPIC/srvDownload/ViewPDF?CRES_CODIGO=2025CSI072100031&amp;TIPOARCHIVO=RE")</f>
      </c>
      <c r="P447" s="11">
        <f>HYPERLINK("http://apps8.contraloria.gob.pe/SPIC/srvDownload/ViewPDF?CRES_CODIGO=2025CSI072100031&amp;TIPOARCHIVO=ADJUNTO","http://apps8.contraloria.gob.pe/SPIC/srvDownload/ViewPDF?CRES_CODIGO=2025CSI072100031&amp;TIPOARCHIVO=ADJUNTO")</f>
      </c>
    </row>
    <row r="448" ht="20" customHeight="1" s="7" customFormat="1">
      <c r="B448" s="8">
        <v>442</v>
      </c>
      <c r="C448" s="9" t="s">
        <v>31</v>
      </c>
      <c r="D448" s="9" t="s">
        <v>42</v>
      </c>
      <c r="E448" s="9" t="s">
        <v>1227</v>
      </c>
      <c r="F448" s="9" t="s">
        <v>1228</v>
      </c>
      <c r="G448" s="9" t="s">
        <v>1229</v>
      </c>
      <c r="H448" s="9" t="s">
        <v>280</v>
      </c>
      <c r="I448" s="9" t="s">
        <v>281</v>
      </c>
      <c r="J448" s="9">
        <v>0</v>
      </c>
      <c r="K448" s="9" t="s">
        <v>25</v>
      </c>
      <c r="L448" s="10">
        <v>45750</v>
      </c>
      <c r="M448" s="10">
        <v>45757</v>
      </c>
      <c r="N448" s="10">
        <v>45751</v>
      </c>
      <c r="O448" s="11">
        <f>HYPERLINK("http://apps8.contraloria.gob.pe/SPIC/srvDownload/ViewPDF?CRES_CODIGO=2025CSI215600005&amp;TIPOARCHIVO=RE","http://apps8.contraloria.gob.pe/SPIC/srvDownload/ViewPDF?CRES_CODIGO=2025CSI215600005&amp;TIPOARCHIVO=RE")</f>
      </c>
      <c r="P448" s="11">
        <f>HYPERLINK("http://apps8.contraloria.gob.pe/SPIC/srvDownload/ViewPDF?CRES_CODIGO=2025CSI215600005&amp;TIPOARCHIVO=ADJUNTO","http://apps8.contraloria.gob.pe/SPIC/srvDownload/ViewPDF?CRES_CODIGO=2025CSI215600005&amp;TIPOARCHIVO=ADJUNTO")</f>
      </c>
    </row>
    <row r="449" ht="20" customHeight="1" s="7" customFormat="1">
      <c r="B449" s="8">
        <v>443</v>
      </c>
      <c r="C449" s="9" t="s">
        <v>31</v>
      </c>
      <c r="D449" s="9" t="s">
        <v>42</v>
      </c>
      <c r="E449" s="9" t="s">
        <v>1230</v>
      </c>
      <c r="F449" s="9" t="s">
        <v>1231</v>
      </c>
      <c r="G449" s="9" t="s">
        <v>1232</v>
      </c>
      <c r="H449" s="9" t="s">
        <v>23</v>
      </c>
      <c r="I449" s="9" t="s">
        <v>24</v>
      </c>
      <c r="J449" s="9">
        <v>0</v>
      </c>
      <c r="K449" s="9" t="s">
        <v>25</v>
      </c>
      <c r="L449" s="10">
        <v>45748</v>
      </c>
      <c r="M449" s="10">
        <v>45741</v>
      </c>
      <c r="N449" s="10">
        <v>45751</v>
      </c>
      <c r="O449" s="11">
        <f>HYPERLINK("http://apps8.contraloria.gob.pe/SPIC/srvDownload/ViewPDF?CRES_CODIGO=2025CSI009600003&amp;TIPOARCHIVO=RE","http://apps8.contraloria.gob.pe/SPIC/srvDownload/ViewPDF?CRES_CODIGO=2025CSI009600003&amp;TIPOARCHIVO=RE")</f>
      </c>
      <c r="P449" s="11">
        <f>HYPERLINK("http://apps8.contraloria.gob.pe/SPIC/srvDownload/ViewPDF?CRES_CODIGO=2025CSI009600003&amp;TIPOARCHIVO=ADJUNTO","http://apps8.contraloria.gob.pe/SPIC/srvDownload/ViewPDF?CRES_CODIGO=2025CSI009600003&amp;TIPOARCHIVO=ADJUNTO")</f>
      </c>
    </row>
    <row r="450" ht="20" customHeight="1" s="7" customFormat="1">
      <c r="B450" s="8">
        <v>444</v>
      </c>
      <c r="C450" s="9" t="s">
        <v>31</v>
      </c>
      <c r="D450" s="9" t="s">
        <v>19</v>
      </c>
      <c r="E450" s="9" t="s">
        <v>1233</v>
      </c>
      <c r="F450" s="9" t="s">
        <v>1234</v>
      </c>
      <c r="G450" s="9" t="s">
        <v>1235</v>
      </c>
      <c r="H450" s="9" t="s">
        <v>41</v>
      </c>
      <c r="I450" s="9" t="s">
        <v>24</v>
      </c>
      <c r="J450" s="9">
        <v>0</v>
      </c>
      <c r="K450" s="9" t="s">
        <v>25</v>
      </c>
      <c r="L450" s="10">
        <v>45744</v>
      </c>
      <c r="M450" s="10">
        <v>45751</v>
      </c>
      <c r="N450" s="10">
        <v>45751</v>
      </c>
      <c r="O450" s="11">
        <f>HYPERLINK("http://apps8.contraloria.gob.pe/SPIC/srvDownload/ViewPDF?CRES_CODIGO=2025CSI379300017&amp;TIPOARCHIVO=RE","http://apps8.contraloria.gob.pe/SPIC/srvDownload/ViewPDF?CRES_CODIGO=2025CSI379300017&amp;TIPOARCHIVO=RE")</f>
      </c>
      <c r="P450" s="11">
        <f>HYPERLINK("http://apps8.contraloria.gob.pe/SPIC/srvDownload/ViewPDF?CRES_CODIGO=2025CSI379300017&amp;TIPOARCHIVO=ADJUNTO","http://apps8.contraloria.gob.pe/SPIC/srvDownload/ViewPDF?CRES_CODIGO=2025CSI379300017&amp;TIPOARCHIVO=ADJUNTO")</f>
      </c>
    </row>
    <row r="451" ht="20" customHeight="1" s="7" customFormat="1">
      <c r="B451" s="8">
        <v>445</v>
      </c>
      <c r="C451" s="9" t="s">
        <v>31</v>
      </c>
      <c r="D451" s="9" t="s">
        <v>19</v>
      </c>
      <c r="E451" s="9" t="s">
        <v>1236</v>
      </c>
      <c r="F451" s="9" t="s">
        <v>356</v>
      </c>
      <c r="G451" s="9" t="s">
        <v>1237</v>
      </c>
      <c r="H451" s="9" t="s">
        <v>41</v>
      </c>
      <c r="I451" s="9" t="s">
        <v>24</v>
      </c>
      <c r="J451" s="9">
        <v>0</v>
      </c>
      <c r="K451" s="9" t="s">
        <v>25</v>
      </c>
      <c r="L451" s="10">
        <v>45747</v>
      </c>
      <c r="M451" s="10">
        <v>45754</v>
      </c>
      <c r="N451" s="10">
        <v>45751</v>
      </c>
      <c r="O451" s="11">
        <f>HYPERLINK("http://apps8.contraloria.gob.pe/SPIC/srvDownload/ViewPDF?CRES_CODIGO=2025CSIL42000054&amp;TIPOARCHIVO=RE","http://apps8.contraloria.gob.pe/SPIC/srvDownload/ViewPDF?CRES_CODIGO=2025CSIL42000054&amp;TIPOARCHIVO=RE")</f>
      </c>
      <c r="P451" s="11">
        <f>HYPERLINK("http://apps8.contraloria.gob.pe/SPIC/srvDownload/ViewPDF?CRES_CODIGO=2025CSIL42000054&amp;TIPOARCHIVO=ADJUNTO","http://apps8.contraloria.gob.pe/SPIC/srvDownload/ViewPDF?CRES_CODIGO=2025CSIL42000054&amp;TIPOARCHIVO=ADJUNTO")</f>
      </c>
    </row>
    <row r="452" ht="20" customHeight="1" s="7" customFormat="1">
      <c r="B452" s="8">
        <v>446</v>
      </c>
      <c r="C452" s="9" t="s">
        <v>259</v>
      </c>
      <c r="D452" s="9" t="s">
        <v>19</v>
      </c>
      <c r="E452" s="9" t="s">
        <v>1238</v>
      </c>
      <c r="F452" s="9" t="s">
        <v>261</v>
      </c>
      <c r="G452" s="9" t="s">
        <v>1239</v>
      </c>
      <c r="H452" s="9" t="s">
        <v>41</v>
      </c>
      <c r="I452" s="9" t="s">
        <v>24</v>
      </c>
      <c r="J452" s="9">
        <v>0</v>
      </c>
      <c r="K452" s="9" t="s">
        <v>25</v>
      </c>
      <c r="L452" s="10">
        <v>45744</v>
      </c>
      <c r="M452" s="10">
        <v>45751</v>
      </c>
      <c r="N452" s="10">
        <v>45751</v>
      </c>
      <c r="O452" s="11">
        <f>HYPERLINK("http://apps8.contraloria.gob.pe/SPIC/srvDownload/ViewPDF?CRES_CODIGO=2025CSI488800013&amp;TIPOARCHIVO=RE","http://apps8.contraloria.gob.pe/SPIC/srvDownload/ViewPDF?CRES_CODIGO=2025CSI488800013&amp;TIPOARCHIVO=RE")</f>
      </c>
      <c r="P452" s="11">
        <f>HYPERLINK("http://apps8.contraloria.gob.pe/SPIC/srvDownload/ViewPDF?CRES_CODIGO=2025CSI488800013&amp;TIPOARCHIVO=ADJUNTO","http://apps8.contraloria.gob.pe/SPIC/srvDownload/ViewPDF?CRES_CODIGO=2025CSI488800013&amp;TIPOARCHIVO=ADJUNTO")</f>
      </c>
    </row>
    <row r="453" ht="20" customHeight="1" s="7" customFormat="1">
      <c r="B453" s="8">
        <v>447</v>
      </c>
      <c r="C453" s="9" t="s">
        <v>259</v>
      </c>
      <c r="D453" s="9" t="s">
        <v>19</v>
      </c>
      <c r="E453" s="9" t="s">
        <v>1240</v>
      </c>
      <c r="F453" s="9" t="s">
        <v>261</v>
      </c>
      <c r="G453" s="9" t="s">
        <v>1241</v>
      </c>
      <c r="H453" s="9" t="s">
        <v>41</v>
      </c>
      <c r="I453" s="9" t="s">
        <v>24</v>
      </c>
      <c r="J453" s="9">
        <v>0</v>
      </c>
      <c r="K453" s="9" t="s">
        <v>25</v>
      </c>
      <c r="L453" s="10">
        <v>45744</v>
      </c>
      <c r="M453" s="10">
        <v>45751</v>
      </c>
      <c r="N453" s="10">
        <v>45751</v>
      </c>
      <c r="O453" s="11">
        <f>HYPERLINK("http://apps8.contraloria.gob.pe/SPIC/srvDownload/ViewPDF?CRES_CODIGO=2025CSI488800012&amp;TIPOARCHIVO=RE","http://apps8.contraloria.gob.pe/SPIC/srvDownload/ViewPDF?CRES_CODIGO=2025CSI488800012&amp;TIPOARCHIVO=RE")</f>
      </c>
      <c r="P453" s="11">
        <f>HYPERLINK("http://apps8.contraloria.gob.pe/SPIC/srvDownload/ViewPDF?CRES_CODIGO=2025CSI488800012&amp;TIPOARCHIVO=ADJUNTO","http://apps8.contraloria.gob.pe/SPIC/srvDownload/ViewPDF?CRES_CODIGO=2025CSI488800012&amp;TIPOARCHIVO=ADJUNTO")</f>
      </c>
    </row>
    <row r="454" ht="20" customHeight="1" s="7" customFormat="1">
      <c r="B454" s="8">
        <v>448</v>
      </c>
      <c r="C454" s="9" t="s">
        <v>31</v>
      </c>
      <c r="D454" s="9" t="s">
        <v>61</v>
      </c>
      <c r="E454" s="9" t="s">
        <v>1242</v>
      </c>
      <c r="F454" s="9" t="s">
        <v>99</v>
      </c>
      <c r="G454" s="9" t="s">
        <v>1243</v>
      </c>
      <c r="H454" s="9" t="s">
        <v>23</v>
      </c>
      <c r="I454" s="9" t="s">
        <v>24</v>
      </c>
      <c r="J454" s="9">
        <v>0</v>
      </c>
      <c r="K454" s="9" t="s">
        <v>25</v>
      </c>
      <c r="L454" s="10">
        <v>45740</v>
      </c>
      <c r="M454" s="10">
        <v>45756</v>
      </c>
      <c r="N454" s="10">
        <v>45751</v>
      </c>
      <c r="O454" s="11">
        <f>HYPERLINK("http://apps8.contraloria.gob.pe/SPIC/srvDownload/ViewPDF?CRES_CODIGO=2025CSI376300012&amp;TIPOARCHIVO=RE","http://apps8.contraloria.gob.pe/SPIC/srvDownload/ViewPDF?CRES_CODIGO=2025CSI376300012&amp;TIPOARCHIVO=RE")</f>
      </c>
      <c r="P454" s="11">
        <f>HYPERLINK("http://apps8.contraloria.gob.pe/SPIC/srvDownload/ViewPDF?CRES_CODIGO=2025CSI376300012&amp;TIPOARCHIVO=ADJUNTO","http://apps8.contraloria.gob.pe/SPIC/srvDownload/ViewPDF?CRES_CODIGO=2025CSI376300012&amp;TIPOARCHIVO=ADJUNTO")</f>
      </c>
    </row>
    <row r="455" ht="20" customHeight="1" s="7" customFormat="1">
      <c r="B455" s="8">
        <v>449</v>
      </c>
      <c r="C455" s="9" t="s">
        <v>18</v>
      </c>
      <c r="D455" s="9" t="s">
        <v>42</v>
      </c>
      <c r="E455" s="9" t="s">
        <v>1244</v>
      </c>
      <c r="F455" s="9" t="s">
        <v>1245</v>
      </c>
      <c r="G455" s="9" t="s">
        <v>1246</v>
      </c>
      <c r="H455" s="9" t="s">
        <v>23</v>
      </c>
      <c r="I455" s="9" t="s">
        <v>24</v>
      </c>
      <c r="J455" s="9">
        <v>0</v>
      </c>
      <c r="K455" s="9" t="s">
        <v>25</v>
      </c>
      <c r="L455" s="10">
        <v>45749</v>
      </c>
      <c r="M455" s="10">
        <v>45756</v>
      </c>
      <c r="N455" s="10">
        <v>45751</v>
      </c>
      <c r="O455" s="11">
        <f>HYPERLINK("http://apps8.contraloria.gob.pe/SPIC/srvDownload/ViewPDF?CRES_CODIGO=2025CSI045700019&amp;TIPOARCHIVO=RE","http://apps8.contraloria.gob.pe/SPIC/srvDownload/ViewPDF?CRES_CODIGO=2025CSI045700019&amp;TIPOARCHIVO=RE")</f>
      </c>
      <c r="P455" s="11">
        <f>HYPERLINK("http://apps8.contraloria.gob.pe/SPIC/srvDownload/ViewPDF?CRES_CODIGO=2025CSI045700019&amp;TIPOARCHIVO=ADJUNTO","http://apps8.contraloria.gob.pe/SPIC/srvDownload/ViewPDF?CRES_CODIGO=2025CSI045700019&amp;TIPOARCHIVO=ADJUNTO")</f>
      </c>
    </row>
    <row r="456" ht="20" customHeight="1" s="7" customFormat="1">
      <c r="B456" s="8">
        <v>450</v>
      </c>
      <c r="C456" s="9" t="s">
        <v>57</v>
      </c>
      <c r="D456" s="9" t="s">
        <v>42</v>
      </c>
      <c r="E456" s="9" t="s">
        <v>1247</v>
      </c>
      <c r="F456" s="9" t="s">
        <v>63</v>
      </c>
      <c r="G456" s="9" t="s">
        <v>1248</v>
      </c>
      <c r="H456" s="9" t="s">
        <v>23</v>
      </c>
      <c r="I456" s="9" t="s">
        <v>24</v>
      </c>
      <c r="J456" s="9">
        <v>0</v>
      </c>
      <c r="K456" s="9" t="s">
        <v>25</v>
      </c>
      <c r="L456" s="10">
        <v>45749</v>
      </c>
      <c r="M456" s="10">
        <v>45756</v>
      </c>
      <c r="N456" s="10">
        <v>45751</v>
      </c>
      <c r="O456" s="11">
        <f>HYPERLINK("http://apps8.contraloria.gob.pe/SPIC/srvDownload/ViewPDF?CRES_CODIGO=2025CSI131300008&amp;TIPOARCHIVO=RE","http://apps8.contraloria.gob.pe/SPIC/srvDownload/ViewPDF?CRES_CODIGO=2025CSI131300008&amp;TIPOARCHIVO=RE")</f>
      </c>
      <c r="P456" s="11">
        <f>HYPERLINK("http://apps8.contraloria.gob.pe/SPIC/srvDownload/ViewPDF?CRES_CODIGO=2025CSI131300008&amp;TIPOARCHIVO=ADJUNTO","http://apps8.contraloria.gob.pe/SPIC/srvDownload/ViewPDF?CRES_CODIGO=2025CSI131300008&amp;TIPOARCHIVO=ADJUNTO")</f>
      </c>
    </row>
    <row r="457" ht="20" customHeight="1" s="7" customFormat="1">
      <c r="B457" s="8">
        <v>451</v>
      </c>
      <c r="C457" s="9" t="s">
        <v>31</v>
      </c>
      <c r="D457" s="9" t="s">
        <v>42</v>
      </c>
      <c r="E457" s="9" t="s">
        <v>1249</v>
      </c>
      <c r="F457" s="9" t="s">
        <v>1181</v>
      </c>
      <c r="G457" s="9" t="s">
        <v>1250</v>
      </c>
      <c r="H457" s="9" t="s">
        <v>23</v>
      </c>
      <c r="I457" s="9" t="s">
        <v>24</v>
      </c>
      <c r="J457" s="9">
        <v>0</v>
      </c>
      <c r="K457" s="9" t="s">
        <v>25</v>
      </c>
      <c r="L457" s="10">
        <v>45747</v>
      </c>
      <c r="M457" s="10">
        <v>45754</v>
      </c>
      <c r="N457" s="10">
        <v>45751</v>
      </c>
      <c r="O457" s="11">
        <f>HYPERLINK("http://apps8.contraloria.gob.pe/SPIC/srvDownload/ViewPDF?CRES_CODIGO=2025CSI378900002&amp;TIPOARCHIVO=RE","http://apps8.contraloria.gob.pe/SPIC/srvDownload/ViewPDF?CRES_CODIGO=2025CSI378900002&amp;TIPOARCHIVO=RE")</f>
      </c>
      <c r="P457" s="11">
        <f>HYPERLINK("http://apps8.contraloria.gob.pe/SPIC/srvDownload/ViewPDF?CRES_CODIGO=2025CSI378900002&amp;TIPOARCHIVO=ADJUNTO","http://apps8.contraloria.gob.pe/SPIC/srvDownload/ViewPDF?CRES_CODIGO=2025CSI378900002&amp;TIPOARCHIVO=ADJUNTO")</f>
      </c>
    </row>
    <row r="458" ht="20" customHeight="1" s="7" customFormat="1">
      <c r="B458" s="8">
        <v>452</v>
      </c>
      <c r="C458" s="9" t="s">
        <v>31</v>
      </c>
      <c r="D458" s="9" t="s">
        <v>61</v>
      </c>
      <c r="E458" s="9" t="s">
        <v>1251</v>
      </c>
      <c r="F458" s="9" t="s">
        <v>1011</v>
      </c>
      <c r="G458" s="9" t="s">
        <v>1252</v>
      </c>
      <c r="H458" s="9" t="s">
        <v>23</v>
      </c>
      <c r="I458" s="9" t="s">
        <v>24</v>
      </c>
      <c r="J458" s="9">
        <v>0</v>
      </c>
      <c r="K458" s="9" t="s">
        <v>25</v>
      </c>
      <c r="L458" s="10">
        <v>45750</v>
      </c>
      <c r="M458" s="10">
        <v>45757</v>
      </c>
      <c r="N458" s="10">
        <v>45751</v>
      </c>
      <c r="O458" s="11">
        <f>HYPERLINK("http://apps8.contraloria.gob.pe/SPIC/srvDownload/ViewPDF?CRES_CODIGO=2025CSI599100006&amp;TIPOARCHIVO=RE","http://apps8.contraloria.gob.pe/SPIC/srvDownload/ViewPDF?CRES_CODIGO=2025CSI599100006&amp;TIPOARCHIVO=RE")</f>
      </c>
      <c r="P458" s="11">
        <f>HYPERLINK("http://apps8.contraloria.gob.pe/SPIC/srvDownload/ViewPDF?CRES_CODIGO=2025CSI599100006&amp;TIPOARCHIVO=ADJUNTO","http://apps8.contraloria.gob.pe/SPIC/srvDownload/ViewPDF?CRES_CODIGO=2025CSI599100006&amp;TIPOARCHIVO=ADJUNTO")</f>
      </c>
    </row>
    <row r="459" ht="20" customHeight="1" s="7" customFormat="1">
      <c r="B459" s="8">
        <v>453</v>
      </c>
      <c r="C459" s="9" t="s">
        <v>213</v>
      </c>
      <c r="D459" s="9" t="s">
        <v>19</v>
      </c>
      <c r="E459" s="9" t="s">
        <v>1253</v>
      </c>
      <c r="F459" s="9" t="s">
        <v>698</v>
      </c>
      <c r="G459" s="9" t="s">
        <v>1254</v>
      </c>
      <c r="H459" s="9" t="s">
        <v>41</v>
      </c>
      <c r="I459" s="9" t="s">
        <v>24</v>
      </c>
      <c r="J459" s="9">
        <v>0</v>
      </c>
      <c r="K459" s="9" t="s">
        <v>25</v>
      </c>
      <c r="L459" s="10">
        <v>45744</v>
      </c>
      <c r="M459" s="10">
        <v>45737</v>
      </c>
      <c r="N459" s="10">
        <v>45751</v>
      </c>
      <c r="O459" s="11">
        <f>HYPERLINK("http://apps8.contraloria.gob.pe/SPIC/srvDownload/ViewPDF?CRES_CODIGO=2025CSI534700019&amp;TIPOARCHIVO=RE","http://apps8.contraloria.gob.pe/SPIC/srvDownload/ViewPDF?CRES_CODIGO=2025CSI534700019&amp;TIPOARCHIVO=RE")</f>
      </c>
      <c r="P459" s="11">
        <f>HYPERLINK("http://apps8.contraloria.gob.pe/SPIC/srvDownload/ViewPDF?CRES_CODIGO=2025CSI534700019&amp;TIPOARCHIVO=ADJUNTO","http://apps8.contraloria.gob.pe/SPIC/srvDownload/ViewPDF?CRES_CODIGO=2025CSI534700019&amp;TIPOARCHIVO=ADJUNTO")</f>
      </c>
    </row>
    <row r="460" ht="20" customHeight="1" s="7" customFormat="1">
      <c r="B460" s="8">
        <v>454</v>
      </c>
      <c r="C460" s="9" t="s">
        <v>31</v>
      </c>
      <c r="D460" s="9" t="s">
        <v>1255</v>
      </c>
      <c r="E460" s="9" t="s">
        <v>1256</v>
      </c>
      <c r="F460" s="9" t="s">
        <v>1257</v>
      </c>
      <c r="G460" s="9" t="s">
        <v>1258</v>
      </c>
      <c r="H460" s="9" t="s">
        <v>41</v>
      </c>
      <c r="I460" s="9" t="s">
        <v>24</v>
      </c>
      <c r="J460" s="9">
        <v>1</v>
      </c>
      <c r="K460" s="9" t="s">
        <v>417</v>
      </c>
      <c r="L460" s="10">
        <v>45744</v>
      </c>
      <c r="M460" s="10">
        <v>45747</v>
      </c>
      <c r="N460" s="10">
        <v>45751</v>
      </c>
      <c r="O460" s="11">
        <f>HYPERLINK("http://apps8.contraloria.gob.pe/SPIC/srvDownload/ViewPDF?CRES_CODIGO=2025CPO058100007&amp;TIPOARCHIVO=RE","http://apps8.contraloria.gob.pe/SPIC/srvDownload/ViewPDF?CRES_CODIGO=2025CPO058100007&amp;TIPOARCHIVO=RE")</f>
      </c>
      <c r="P460" s="11">
        <f>HYPERLINK("http://apps8.contraloria.gob.pe/SPIC/srvDownload/ViewPDF?CRES_CODIGO=2025CPO058100007&amp;TIPOARCHIVO=ADJUNTO","http://apps8.contraloria.gob.pe/SPIC/srvDownload/ViewPDF?CRES_CODIGO=2025CPO058100007&amp;TIPOARCHIVO=ADJUNTO")</f>
      </c>
    </row>
    <row r="461" ht="20" customHeight="1" s="7" customFormat="1">
      <c r="B461" s="8">
        <v>455</v>
      </c>
      <c r="C461" s="9" t="s">
        <v>323</v>
      </c>
      <c r="D461" s="9" t="s">
        <v>27</v>
      </c>
      <c r="E461" s="9" t="s">
        <v>1259</v>
      </c>
      <c r="F461" s="9" t="s">
        <v>861</v>
      </c>
      <c r="G461" s="9" t="s">
        <v>1260</v>
      </c>
      <c r="H461" s="9" t="s">
        <v>23</v>
      </c>
      <c r="I461" s="9" t="s">
        <v>24</v>
      </c>
      <c r="J461" s="9">
        <v>0</v>
      </c>
      <c r="K461" s="9" t="s">
        <v>25</v>
      </c>
      <c r="L461" s="10">
        <v>45743</v>
      </c>
      <c r="M461" s="10">
        <v>45744</v>
      </c>
      <c r="N461" s="10">
        <v>45751</v>
      </c>
      <c r="O461" s="11">
        <f>HYPERLINK("http://apps8.contraloria.gob.pe/SPIC/srvDownload/ViewPDF?CRES_CODIGO=2025CPOL49000031&amp;TIPOARCHIVO=RE","http://apps8.contraloria.gob.pe/SPIC/srvDownload/ViewPDF?CRES_CODIGO=2025CPOL49000031&amp;TIPOARCHIVO=RE")</f>
      </c>
      <c r="P461" s="11">
        <f>HYPERLINK("http://apps8.contraloria.gob.pe/SPIC/srvDownload/ViewPDF?CRES_CODIGO=2025CPOL49000031&amp;TIPOARCHIVO=ADJUNTO","http://apps8.contraloria.gob.pe/SPIC/srvDownload/ViewPDF?CRES_CODIGO=2025CPOL49000031&amp;TIPOARCHIVO=ADJUNTO")</f>
      </c>
    </row>
    <row r="462" ht="20" customHeight="1" s="7" customFormat="1">
      <c r="B462" s="8">
        <v>456</v>
      </c>
      <c r="C462" s="9" t="s">
        <v>128</v>
      </c>
      <c r="D462" s="9" t="s">
        <v>53</v>
      </c>
      <c r="E462" s="9" t="s">
        <v>1261</v>
      </c>
      <c r="F462" s="9" t="s">
        <v>1189</v>
      </c>
      <c r="G462" s="9" t="s">
        <v>1262</v>
      </c>
      <c r="H462" s="9" t="s">
        <v>23</v>
      </c>
      <c r="I462" s="9" t="s">
        <v>24</v>
      </c>
      <c r="J462" s="9">
        <v>0</v>
      </c>
      <c r="K462" s="9" t="s">
        <v>25</v>
      </c>
      <c r="L462" s="10">
        <v>45712</v>
      </c>
      <c r="M462" s="10">
        <v>45712</v>
      </c>
      <c r="N462" s="10">
        <v>45751</v>
      </c>
      <c r="O462" s="11">
        <f>HYPERLINK("http://apps8.contraloria.gob.pe/SPIC/srvDownload/ViewPDF?CRES_CODIGO=2025CPOL42000036&amp;TIPOARCHIVO=RE","http://apps8.contraloria.gob.pe/SPIC/srvDownload/ViewPDF?CRES_CODIGO=2025CPOL42000036&amp;TIPOARCHIVO=RE")</f>
      </c>
      <c r="P462" s="11">
        <f>HYPERLINK("http://apps8.contraloria.gob.pe/SPIC/srvDownload/ViewPDF?CRES_CODIGO=2025CPOL42000036&amp;TIPOARCHIVO=ADJUNTO","http://apps8.contraloria.gob.pe/SPIC/srvDownload/ViewPDF?CRES_CODIGO=2025CPOL42000036&amp;TIPOARCHIVO=ADJUNTO")</f>
      </c>
    </row>
    <row r="463" ht="20" customHeight="1" s="7" customFormat="1">
      <c r="B463" s="8">
        <v>457</v>
      </c>
      <c r="C463" s="9" t="s">
        <v>69</v>
      </c>
      <c r="D463" s="9" t="s">
        <v>61</v>
      </c>
      <c r="E463" s="9" t="s">
        <v>1263</v>
      </c>
      <c r="F463" s="9" t="s">
        <v>1264</v>
      </c>
      <c r="G463" s="9" t="s">
        <v>1265</v>
      </c>
      <c r="H463" s="9" t="s">
        <v>23</v>
      </c>
      <c r="I463" s="9" t="s">
        <v>24</v>
      </c>
      <c r="J463" s="9">
        <v>0</v>
      </c>
      <c r="K463" s="9" t="s">
        <v>25</v>
      </c>
      <c r="L463" s="10">
        <v>45750</v>
      </c>
      <c r="M463" s="10">
        <v>45757</v>
      </c>
      <c r="N463" s="10">
        <v>45751</v>
      </c>
      <c r="O463" s="11">
        <f>HYPERLINK("http://apps8.contraloria.gob.pe/SPIC/srvDownload/ViewPDF?CRES_CODIGO=2025CSI042500011&amp;TIPOARCHIVO=RE","http://apps8.contraloria.gob.pe/SPIC/srvDownload/ViewPDF?CRES_CODIGO=2025CSI042500011&amp;TIPOARCHIVO=RE")</f>
      </c>
      <c r="P463" s="11">
        <f>HYPERLINK("http://apps8.contraloria.gob.pe/SPIC/srvDownload/ViewPDF?CRES_CODIGO=2025CSI042500011&amp;TIPOARCHIVO=ADJUNTO","http://apps8.contraloria.gob.pe/SPIC/srvDownload/ViewPDF?CRES_CODIGO=2025CSI042500011&amp;TIPOARCHIVO=ADJUNTO")</f>
      </c>
    </row>
    <row r="464" ht="20" customHeight="1" s="7" customFormat="1">
      <c r="B464" s="8">
        <v>458</v>
      </c>
      <c r="C464" s="9" t="s">
        <v>128</v>
      </c>
      <c r="D464" s="9" t="s">
        <v>53</v>
      </c>
      <c r="E464" s="9" t="s">
        <v>1266</v>
      </c>
      <c r="F464" s="9" t="s">
        <v>1192</v>
      </c>
      <c r="G464" s="9" t="s">
        <v>1267</v>
      </c>
      <c r="H464" s="9" t="s">
        <v>23</v>
      </c>
      <c r="I464" s="9" t="s">
        <v>24</v>
      </c>
      <c r="J464" s="9">
        <v>0</v>
      </c>
      <c r="K464" s="9" t="s">
        <v>25</v>
      </c>
      <c r="L464" s="10">
        <v>45687</v>
      </c>
      <c r="M464" s="10">
        <v>45706</v>
      </c>
      <c r="N464" s="10">
        <v>45751</v>
      </c>
      <c r="O464" s="11">
        <f>HYPERLINK("http://apps8.contraloria.gob.pe/SPIC/srvDownload/ViewPDF?CRES_CODIGO=2025CPOL42000038&amp;TIPOARCHIVO=RE","http://apps8.contraloria.gob.pe/SPIC/srvDownload/ViewPDF?CRES_CODIGO=2025CPOL42000038&amp;TIPOARCHIVO=RE")</f>
      </c>
      <c r="P464" s="11">
        <f>HYPERLINK("http://apps8.contraloria.gob.pe/SPIC/srvDownload/ViewPDF?CRES_CODIGO=2025CPOL42000038&amp;TIPOARCHIVO=ADJUNTO","http://apps8.contraloria.gob.pe/SPIC/srvDownload/ViewPDF?CRES_CODIGO=2025CPOL42000038&amp;TIPOARCHIVO=ADJUNTO")</f>
      </c>
    </row>
    <row r="465" ht="20" customHeight="1" s="7" customFormat="1">
      <c r="B465" s="8">
        <v>459</v>
      </c>
      <c r="C465" s="9" t="s">
        <v>128</v>
      </c>
      <c r="D465" s="9" t="s">
        <v>27</v>
      </c>
      <c r="E465" s="9" t="s">
        <v>1268</v>
      </c>
      <c r="F465" s="9" t="s">
        <v>1148</v>
      </c>
      <c r="G465" s="9" t="s">
        <v>1269</v>
      </c>
      <c r="H465" s="9" t="s">
        <v>23</v>
      </c>
      <c r="I465" s="9" t="s">
        <v>24</v>
      </c>
      <c r="J465" s="9">
        <v>0</v>
      </c>
      <c r="K465" s="9" t="s">
        <v>25</v>
      </c>
      <c r="L465" s="10">
        <v>45744</v>
      </c>
      <c r="M465" s="10">
        <v>45747</v>
      </c>
      <c r="N465" s="10">
        <v>45751</v>
      </c>
      <c r="O465" s="11">
        <f>HYPERLINK("http://apps8.contraloria.gob.pe/SPIC/srvDownload/ViewPDF?CRES_CODIGO=2025CPO240700009&amp;TIPOARCHIVO=RE","http://apps8.contraloria.gob.pe/SPIC/srvDownload/ViewPDF?CRES_CODIGO=2025CPO240700009&amp;TIPOARCHIVO=RE")</f>
      </c>
      <c r="P465" s="11">
        <f>HYPERLINK("http://apps8.contraloria.gob.pe/SPIC/srvDownload/ViewPDF?CRES_CODIGO=2025CPO240700009&amp;TIPOARCHIVO=ADJUNTO","http://apps8.contraloria.gob.pe/SPIC/srvDownload/ViewPDF?CRES_CODIGO=2025CPO240700009&amp;TIPOARCHIVO=ADJUNTO")</f>
      </c>
    </row>
    <row r="466" ht="20" customHeight="1" s="7" customFormat="1">
      <c r="B466" s="8">
        <v>460</v>
      </c>
      <c r="C466" s="9" t="s">
        <v>37</v>
      </c>
      <c r="D466" s="9" t="s">
        <v>19</v>
      </c>
      <c r="E466" s="9" t="s">
        <v>1270</v>
      </c>
      <c r="F466" s="9" t="s">
        <v>1271</v>
      </c>
      <c r="G466" s="9" t="s">
        <v>1272</v>
      </c>
      <c r="H466" s="9" t="s">
        <v>41</v>
      </c>
      <c r="I466" s="9" t="s">
        <v>24</v>
      </c>
      <c r="J466" s="9">
        <v>0</v>
      </c>
      <c r="K466" s="9" t="s">
        <v>25</v>
      </c>
      <c r="L466" s="10">
        <v>45750</v>
      </c>
      <c r="M466" s="10">
        <v>45744</v>
      </c>
      <c r="N466" s="10">
        <v>45751</v>
      </c>
      <c r="O466" s="11">
        <f>HYPERLINK("http://apps8.contraloria.gob.pe/SPIC/srvDownload/ViewPDF?CRES_CODIGO=2025CSI039000014&amp;TIPOARCHIVO=RE","http://apps8.contraloria.gob.pe/SPIC/srvDownload/ViewPDF?CRES_CODIGO=2025CSI039000014&amp;TIPOARCHIVO=RE")</f>
      </c>
      <c r="P466" s="11">
        <f>HYPERLINK("http://apps8.contraloria.gob.pe/SPIC/srvDownload/ViewPDF?CRES_CODIGO=2025CSI039000014&amp;TIPOARCHIVO=ADJUNTO","http://apps8.contraloria.gob.pe/SPIC/srvDownload/ViewPDF?CRES_CODIGO=2025CSI039000014&amp;TIPOARCHIVO=ADJUNTO")</f>
      </c>
    </row>
    <row r="467" ht="20" customHeight="1" s="7" customFormat="1">
      <c r="B467" s="8">
        <v>461</v>
      </c>
      <c r="C467" s="9" t="s">
        <v>31</v>
      </c>
      <c r="D467" s="9" t="s">
        <v>61</v>
      </c>
      <c r="E467" s="9" t="s">
        <v>1273</v>
      </c>
      <c r="F467" s="9" t="s">
        <v>99</v>
      </c>
      <c r="G467" s="9" t="s">
        <v>1274</v>
      </c>
      <c r="H467" s="9" t="s">
        <v>23</v>
      </c>
      <c r="I467" s="9" t="s">
        <v>24</v>
      </c>
      <c r="J467" s="9">
        <v>0</v>
      </c>
      <c r="K467" s="9" t="s">
        <v>25</v>
      </c>
      <c r="L467" s="10">
        <v>45729</v>
      </c>
      <c r="M467" s="10">
        <v>45742</v>
      </c>
      <c r="N467" s="10">
        <v>45751</v>
      </c>
      <c r="O467" s="11">
        <f>HYPERLINK("http://apps8.contraloria.gob.pe/SPIC/srvDownload/ViewPDF?CRES_CODIGO=2025CSI376300010&amp;TIPOARCHIVO=RE","http://apps8.contraloria.gob.pe/SPIC/srvDownload/ViewPDF?CRES_CODIGO=2025CSI376300010&amp;TIPOARCHIVO=RE")</f>
      </c>
      <c r="P467" s="11">
        <f>HYPERLINK("http://apps8.contraloria.gob.pe/SPIC/srvDownload/ViewPDF?CRES_CODIGO=2025CSI376300010&amp;TIPOARCHIVO=ADJUNTO","http://apps8.contraloria.gob.pe/SPIC/srvDownload/ViewPDF?CRES_CODIGO=2025CSI376300010&amp;TIPOARCHIVO=ADJUNTO")</f>
      </c>
    </row>
    <row r="468" ht="20" customHeight="1" s="7" customFormat="1">
      <c r="B468" s="8">
        <v>462</v>
      </c>
      <c r="C468" s="9" t="s">
        <v>37</v>
      </c>
      <c r="D468" s="9" t="s">
        <v>42</v>
      </c>
      <c r="E468" s="9" t="s">
        <v>1275</v>
      </c>
      <c r="F468" s="9" t="s">
        <v>1276</v>
      </c>
      <c r="G468" s="9" t="s">
        <v>1277</v>
      </c>
      <c r="H468" s="9" t="s">
        <v>23</v>
      </c>
      <c r="I468" s="9" t="s">
        <v>24</v>
      </c>
      <c r="J468" s="9">
        <v>0</v>
      </c>
      <c r="K468" s="9" t="s">
        <v>25</v>
      </c>
      <c r="L468" s="10">
        <v>45748</v>
      </c>
      <c r="M468" s="10">
        <v>45755</v>
      </c>
      <c r="N468" s="10">
        <v>45751</v>
      </c>
      <c r="O468" s="11">
        <f>HYPERLINK("http://apps8.contraloria.gob.pe/SPIC/srvDownload/ViewPDF?CRES_CODIGO=2025CSI038100008&amp;TIPOARCHIVO=RE","http://apps8.contraloria.gob.pe/SPIC/srvDownload/ViewPDF?CRES_CODIGO=2025CSI038100008&amp;TIPOARCHIVO=RE")</f>
      </c>
      <c r="P468" s="11">
        <f>HYPERLINK("http://apps8.contraloria.gob.pe/SPIC/srvDownload/ViewPDF?CRES_CODIGO=2025CSI038100008&amp;TIPOARCHIVO=ADJUNTO","http://apps8.contraloria.gob.pe/SPIC/srvDownload/ViewPDF?CRES_CODIGO=2025CSI038100008&amp;TIPOARCHIVO=ADJUNTO")</f>
      </c>
    </row>
    <row r="469" ht="20" customHeight="1" s="7" customFormat="1">
      <c r="B469" s="8">
        <v>463</v>
      </c>
      <c r="C469" s="9" t="s">
        <v>598</v>
      </c>
      <c r="D469" s="9" t="s">
        <v>19</v>
      </c>
      <c r="E469" s="9" t="s">
        <v>1278</v>
      </c>
      <c r="F469" s="9" t="s">
        <v>1279</v>
      </c>
      <c r="G469" s="9" t="s">
        <v>1280</v>
      </c>
      <c r="H469" s="9" t="s">
        <v>23</v>
      </c>
      <c r="I469" s="9" t="s">
        <v>24</v>
      </c>
      <c r="J469" s="9">
        <v>0</v>
      </c>
      <c r="K469" s="9" t="s">
        <v>25</v>
      </c>
      <c r="L469" s="10">
        <v>45750</v>
      </c>
      <c r="M469" s="10">
        <v>45757</v>
      </c>
      <c r="N469" s="10">
        <v>45751</v>
      </c>
      <c r="O469" s="11">
        <f>HYPERLINK("http://apps8.contraloria.gob.pe/SPIC/srvDownload/ViewPDF?CRES_CODIGO=2025CSI040400004&amp;TIPOARCHIVO=RE","http://apps8.contraloria.gob.pe/SPIC/srvDownload/ViewPDF?CRES_CODIGO=2025CSI040400004&amp;TIPOARCHIVO=RE")</f>
      </c>
      <c r="P469" s="11">
        <f>HYPERLINK("http://apps8.contraloria.gob.pe/SPIC/srvDownload/ViewPDF?CRES_CODIGO=2025CSI040400004&amp;TIPOARCHIVO=ADJUNTO","http://apps8.contraloria.gob.pe/SPIC/srvDownload/ViewPDF?CRES_CODIGO=2025CSI040400004&amp;TIPOARCHIVO=ADJUNTO")</f>
      </c>
    </row>
    <row r="470" ht="20" customHeight="1" s="7" customFormat="1">
      <c r="B470" s="8">
        <v>464</v>
      </c>
      <c r="C470" s="9" t="s">
        <v>31</v>
      </c>
      <c r="D470" s="9" t="s">
        <v>42</v>
      </c>
      <c r="E470" s="9" t="s">
        <v>1281</v>
      </c>
      <c r="F470" s="9" t="s">
        <v>1282</v>
      </c>
      <c r="G470" s="9" t="s">
        <v>1283</v>
      </c>
      <c r="H470" s="9" t="s">
        <v>23</v>
      </c>
      <c r="I470" s="9" t="s">
        <v>24</v>
      </c>
      <c r="J470" s="9">
        <v>0</v>
      </c>
      <c r="K470" s="9" t="s">
        <v>25</v>
      </c>
      <c r="L470" s="10">
        <v>45749</v>
      </c>
      <c r="M470" s="10">
        <v>45756</v>
      </c>
      <c r="N470" s="10">
        <v>45751</v>
      </c>
      <c r="O470" s="11">
        <f>HYPERLINK("http://apps8.contraloria.gob.pe/SPIC/srvDownload/ViewPDF?CRES_CODIGO=2025CSI000300002&amp;TIPOARCHIVO=RE","http://apps8.contraloria.gob.pe/SPIC/srvDownload/ViewPDF?CRES_CODIGO=2025CSI000300002&amp;TIPOARCHIVO=RE")</f>
      </c>
      <c r="P470" s="11">
        <f>HYPERLINK("http://apps8.contraloria.gob.pe/SPIC/srvDownload/ViewPDF?CRES_CODIGO=2025CSI000300002&amp;TIPOARCHIVO=ADJUNTO","http://apps8.contraloria.gob.pe/SPIC/srvDownload/ViewPDF?CRES_CODIGO=2025CSI000300002&amp;TIPOARCHIVO=ADJUNTO")</f>
      </c>
    </row>
    <row r="471" ht="20" customHeight="1" s="7" customFormat="1">
      <c r="B471" s="8">
        <v>465</v>
      </c>
      <c r="C471" s="9" t="s">
        <v>121</v>
      </c>
      <c r="D471" s="9" t="s">
        <v>19</v>
      </c>
      <c r="E471" s="9" t="s">
        <v>1284</v>
      </c>
      <c r="F471" s="9" t="s">
        <v>1285</v>
      </c>
      <c r="G471" s="9" t="s">
        <v>1286</v>
      </c>
      <c r="H471" s="9" t="s">
        <v>23</v>
      </c>
      <c r="I471" s="9" t="s">
        <v>24</v>
      </c>
      <c r="J471" s="9">
        <v>0</v>
      </c>
      <c r="K471" s="9" t="s">
        <v>25</v>
      </c>
      <c r="L471" s="10">
        <v>45749</v>
      </c>
      <c r="M471" s="10">
        <v>45756</v>
      </c>
      <c r="N471" s="10">
        <v>45751</v>
      </c>
      <c r="O471" s="11">
        <f>HYPERLINK("http://apps8.contraloria.gob.pe/SPIC/srvDownload/ViewPDF?CRES_CODIGO=2025CSI033500013&amp;TIPOARCHIVO=RE","http://apps8.contraloria.gob.pe/SPIC/srvDownload/ViewPDF?CRES_CODIGO=2025CSI033500013&amp;TIPOARCHIVO=RE")</f>
      </c>
      <c r="P471" s="11">
        <f>HYPERLINK("http://apps8.contraloria.gob.pe/SPIC/srvDownload/ViewPDF?CRES_CODIGO=2025CSI033500013&amp;TIPOARCHIVO=ADJUNTO","http://apps8.contraloria.gob.pe/SPIC/srvDownload/ViewPDF?CRES_CODIGO=2025CSI033500013&amp;TIPOARCHIVO=ADJUNTO")</f>
      </c>
    </row>
    <row r="472" ht="20" customHeight="1" s="7" customFormat="1">
      <c r="B472" s="8">
        <v>466</v>
      </c>
      <c r="C472" s="9" t="s">
        <v>31</v>
      </c>
      <c r="D472" s="9" t="s">
        <v>42</v>
      </c>
      <c r="E472" s="9" t="s">
        <v>1287</v>
      </c>
      <c r="F472" s="9" t="s">
        <v>1209</v>
      </c>
      <c r="G472" s="9" t="s">
        <v>1288</v>
      </c>
      <c r="H472" s="9" t="s">
        <v>23</v>
      </c>
      <c r="I472" s="9" t="s">
        <v>24</v>
      </c>
      <c r="J472" s="9">
        <v>0</v>
      </c>
      <c r="K472" s="9" t="s">
        <v>25</v>
      </c>
      <c r="L472" s="10">
        <v>45749</v>
      </c>
      <c r="M472" s="10">
        <v>45756</v>
      </c>
      <c r="N472" s="10">
        <v>45751</v>
      </c>
      <c r="O472" s="11">
        <f>HYPERLINK("http://apps8.contraloria.gob.pe/SPIC/srvDownload/ViewPDF?CRES_CODIGO=2025CSI022400007&amp;TIPOARCHIVO=RE","http://apps8.contraloria.gob.pe/SPIC/srvDownload/ViewPDF?CRES_CODIGO=2025CSI022400007&amp;TIPOARCHIVO=RE")</f>
      </c>
      <c r="P472" s="11">
        <f>HYPERLINK("http://apps8.contraloria.gob.pe/SPIC/srvDownload/ViewPDF?CRES_CODIGO=2025CSI022400007&amp;TIPOARCHIVO=ADJUNTO","http://apps8.contraloria.gob.pe/SPIC/srvDownload/ViewPDF?CRES_CODIGO=2025CSI022400007&amp;TIPOARCHIVO=ADJUNTO")</f>
      </c>
    </row>
    <row r="473" ht="20" customHeight="1" s="7" customFormat="1">
      <c r="B473" s="8">
        <v>467</v>
      </c>
      <c r="C473" s="9" t="s">
        <v>263</v>
      </c>
      <c r="D473" s="9" t="s">
        <v>61</v>
      </c>
      <c r="E473" s="9" t="s">
        <v>1289</v>
      </c>
      <c r="F473" s="9" t="s">
        <v>1290</v>
      </c>
      <c r="G473" s="9" t="s">
        <v>1291</v>
      </c>
      <c r="H473" s="9" t="s">
        <v>23</v>
      </c>
      <c r="I473" s="9" t="s">
        <v>24</v>
      </c>
      <c r="J473" s="9">
        <v>0</v>
      </c>
      <c r="K473" s="9" t="s">
        <v>25</v>
      </c>
      <c r="L473" s="10">
        <v>45750</v>
      </c>
      <c r="M473" s="10">
        <v>45757</v>
      </c>
      <c r="N473" s="10">
        <v>45751</v>
      </c>
      <c r="O473" s="11">
        <f>HYPERLINK("http://apps8.contraloria.gob.pe/SPIC/srvDownload/ViewPDF?CRES_CODIGO=2025CSI482900001&amp;TIPOARCHIVO=RE","http://apps8.contraloria.gob.pe/SPIC/srvDownload/ViewPDF?CRES_CODIGO=2025CSI482900001&amp;TIPOARCHIVO=RE")</f>
      </c>
      <c r="P473" s="11">
        <f>HYPERLINK("http://apps8.contraloria.gob.pe/SPIC/srvDownload/ViewPDF?CRES_CODIGO=2025CSI482900001&amp;TIPOARCHIVO=ADJUNTO","http://apps8.contraloria.gob.pe/SPIC/srvDownload/ViewPDF?CRES_CODIGO=2025CSI482900001&amp;TIPOARCHIVO=ADJUNTO")</f>
      </c>
    </row>
    <row r="474" ht="20" customHeight="1" s="7" customFormat="1">
      <c r="B474" s="8">
        <v>468</v>
      </c>
      <c r="C474" s="9" t="s">
        <v>31</v>
      </c>
      <c r="D474" s="9" t="s">
        <v>19</v>
      </c>
      <c r="E474" s="9" t="s">
        <v>1292</v>
      </c>
      <c r="F474" s="9" t="s">
        <v>1293</v>
      </c>
      <c r="G474" s="9" t="s">
        <v>1294</v>
      </c>
      <c r="H474" s="9" t="s">
        <v>41</v>
      </c>
      <c r="I474" s="9" t="s">
        <v>24</v>
      </c>
      <c r="J474" s="9">
        <v>0</v>
      </c>
      <c r="K474" s="9" t="s">
        <v>25</v>
      </c>
      <c r="L474" s="10">
        <v>45748</v>
      </c>
      <c r="M474" s="10">
        <v>45755</v>
      </c>
      <c r="N474" s="10">
        <v>45751</v>
      </c>
      <c r="O474" s="11">
        <f>HYPERLINK("http://apps8.contraloria.gob.pe/SPIC/srvDownload/ViewPDF?CRES_CODIGO=2025CSIL40100053&amp;TIPOARCHIVO=RE","http://apps8.contraloria.gob.pe/SPIC/srvDownload/ViewPDF?CRES_CODIGO=2025CSIL40100053&amp;TIPOARCHIVO=RE")</f>
      </c>
      <c r="P474" s="11">
        <f>HYPERLINK("http://apps8.contraloria.gob.pe/SPIC/srvDownload/ViewPDF?CRES_CODIGO=2025CSIL40100053&amp;TIPOARCHIVO=ADJUNTO","http://apps8.contraloria.gob.pe/SPIC/srvDownload/ViewPDF?CRES_CODIGO=2025CSIL40100053&amp;TIPOARCHIVO=ADJUNTO")</f>
      </c>
    </row>
    <row r="475" ht="20" customHeight="1" s="7" customFormat="1">
      <c r="B475" s="8">
        <v>469</v>
      </c>
      <c r="C475" s="9" t="s">
        <v>121</v>
      </c>
      <c r="D475" s="9" t="s">
        <v>42</v>
      </c>
      <c r="E475" s="9" t="s">
        <v>1295</v>
      </c>
      <c r="F475" s="9" t="s">
        <v>1296</v>
      </c>
      <c r="G475" s="9" t="s">
        <v>1297</v>
      </c>
      <c r="H475" s="9" t="s">
        <v>23</v>
      </c>
      <c r="I475" s="9" t="s">
        <v>24</v>
      </c>
      <c r="J475" s="9">
        <v>0</v>
      </c>
      <c r="K475" s="9" t="s">
        <v>25</v>
      </c>
      <c r="L475" s="10">
        <v>45749</v>
      </c>
      <c r="M475" s="10">
        <v>45756</v>
      </c>
      <c r="N475" s="10">
        <v>45751</v>
      </c>
      <c r="O475" s="11">
        <f>HYPERLINK("http://apps8.contraloria.gob.pe/SPIC/srvDownload/ViewPDF?CRES_CODIGO=2025CSI033100001&amp;TIPOARCHIVO=RE","http://apps8.contraloria.gob.pe/SPIC/srvDownload/ViewPDF?CRES_CODIGO=2025CSI033100001&amp;TIPOARCHIVO=RE")</f>
      </c>
      <c r="P475" s="11">
        <f>HYPERLINK("http://apps8.contraloria.gob.pe/SPIC/srvDownload/ViewPDF?CRES_CODIGO=2025CSI033100001&amp;TIPOARCHIVO=ADJUNTO","http://apps8.contraloria.gob.pe/SPIC/srvDownload/ViewPDF?CRES_CODIGO=2025CSI033100001&amp;TIPOARCHIVO=ADJUNTO")</f>
      </c>
    </row>
    <row r="476" ht="20" customHeight="1" s="7" customFormat="1">
      <c r="B476" s="8">
        <v>470</v>
      </c>
      <c r="C476" s="9" t="s">
        <v>189</v>
      </c>
      <c r="D476" s="9" t="s">
        <v>19</v>
      </c>
      <c r="E476" s="9" t="s">
        <v>1298</v>
      </c>
      <c r="F476" s="9" t="s">
        <v>1299</v>
      </c>
      <c r="G476" s="9" t="s">
        <v>1300</v>
      </c>
      <c r="H476" s="9" t="s">
        <v>41</v>
      </c>
      <c r="I476" s="9" t="s">
        <v>24</v>
      </c>
      <c r="J476" s="9">
        <v>0</v>
      </c>
      <c r="K476" s="9" t="s">
        <v>25</v>
      </c>
      <c r="L476" s="10">
        <v>45726</v>
      </c>
      <c r="M476" s="10">
        <v>45733</v>
      </c>
      <c r="N476" s="10">
        <v>45751</v>
      </c>
      <c r="O476" s="11">
        <f>HYPERLINK("http://apps8.contraloria.gob.pe/SPIC/srvDownload/ViewPDF?CRES_CODIGO=2025CSI037300003&amp;TIPOARCHIVO=RE","http://apps8.contraloria.gob.pe/SPIC/srvDownload/ViewPDF?CRES_CODIGO=2025CSI037300003&amp;TIPOARCHIVO=RE")</f>
      </c>
      <c r="P476" s="11">
        <f>HYPERLINK("http://apps8.contraloria.gob.pe/SPIC/srvDownload/ViewPDF?CRES_CODIGO=2025CSI037300003&amp;TIPOARCHIVO=ADJUNTO","http://apps8.contraloria.gob.pe/SPIC/srvDownload/ViewPDF?CRES_CODIGO=2025CSI037300003&amp;TIPOARCHIVO=ADJUNTO")</f>
      </c>
    </row>
    <row r="477" ht="20" customHeight="1" s="7" customFormat="1">
      <c r="B477" s="8">
        <v>471</v>
      </c>
      <c r="C477" s="9" t="s">
        <v>104</v>
      </c>
      <c r="D477" s="9" t="s">
        <v>27</v>
      </c>
      <c r="E477" s="9" t="s">
        <v>1301</v>
      </c>
      <c r="F477" s="9" t="s">
        <v>1225</v>
      </c>
      <c r="G477" s="9" t="s">
        <v>1302</v>
      </c>
      <c r="H477" s="9" t="s">
        <v>23</v>
      </c>
      <c r="I477" s="9" t="s">
        <v>24</v>
      </c>
      <c r="J477" s="9">
        <v>0</v>
      </c>
      <c r="K477" s="9" t="s">
        <v>25</v>
      </c>
      <c r="L477" s="10">
        <v>45735</v>
      </c>
      <c r="M477" s="10">
        <v>45735</v>
      </c>
      <c r="N477" s="10">
        <v>45751</v>
      </c>
      <c r="O477" s="11">
        <f>HYPERLINK("http://apps8.contraloria.gob.pe/SPIC/srvDownload/ViewPDF?CRES_CODIGO=2025CPO072100029&amp;TIPOARCHIVO=RE","http://apps8.contraloria.gob.pe/SPIC/srvDownload/ViewPDF?CRES_CODIGO=2025CPO072100029&amp;TIPOARCHIVO=RE")</f>
      </c>
      <c r="P477" s="11">
        <f>HYPERLINK("http://apps8.contraloria.gob.pe/SPIC/srvDownload/ViewPDF?CRES_CODIGO=2025CPO072100029&amp;TIPOARCHIVO=ADJUNTO","http://apps8.contraloria.gob.pe/SPIC/srvDownload/ViewPDF?CRES_CODIGO=2025CPO072100029&amp;TIPOARCHIVO=ADJUNTO")</f>
      </c>
    </row>
    <row r="478" ht="20" customHeight="1" s="7" customFormat="1">
      <c r="B478" s="8">
        <v>472</v>
      </c>
      <c r="C478" s="9" t="s">
        <v>313</v>
      </c>
      <c r="D478" s="9" t="s">
        <v>19</v>
      </c>
      <c r="E478" s="9" t="s">
        <v>1303</v>
      </c>
      <c r="F478" s="9" t="s">
        <v>1304</v>
      </c>
      <c r="G478" s="9" t="s">
        <v>1305</v>
      </c>
      <c r="H478" s="9" t="s">
        <v>41</v>
      </c>
      <c r="I478" s="9" t="s">
        <v>24</v>
      </c>
      <c r="J478" s="9">
        <v>0</v>
      </c>
      <c r="K478" s="9" t="s">
        <v>25</v>
      </c>
      <c r="L478" s="10">
        <v>45730</v>
      </c>
      <c r="M478" s="10">
        <v>45737</v>
      </c>
      <c r="N478" s="10">
        <v>45751</v>
      </c>
      <c r="O478" s="11">
        <f>HYPERLINK("http://apps8.contraloria.gob.pe/SPIC/srvDownload/ViewPDF?CRES_CODIGO=2025CSIL49500024&amp;TIPOARCHIVO=RE","http://apps8.contraloria.gob.pe/SPIC/srvDownload/ViewPDF?CRES_CODIGO=2025CSIL49500024&amp;TIPOARCHIVO=RE")</f>
      </c>
      <c r="P478" s="11">
        <f>HYPERLINK("http://apps8.contraloria.gob.pe/SPIC/srvDownload/ViewPDF?CRES_CODIGO=2025CSIL49500024&amp;TIPOARCHIVO=ADJUNTO","http://apps8.contraloria.gob.pe/SPIC/srvDownload/ViewPDF?CRES_CODIGO=2025CSIL49500024&amp;TIPOARCHIVO=ADJUNTO")</f>
      </c>
    </row>
    <row r="479" ht="20" customHeight="1" s="7" customFormat="1">
      <c r="B479" s="8">
        <v>473</v>
      </c>
      <c r="C479" s="9" t="s">
        <v>217</v>
      </c>
      <c r="D479" s="9" t="s">
        <v>19</v>
      </c>
      <c r="E479" s="9" t="s">
        <v>1306</v>
      </c>
      <c r="F479" s="9" t="s">
        <v>436</v>
      </c>
      <c r="G479" s="9" t="s">
        <v>1307</v>
      </c>
      <c r="H479" s="9" t="s">
        <v>41</v>
      </c>
      <c r="I479" s="9" t="s">
        <v>24</v>
      </c>
      <c r="J479" s="9">
        <v>0</v>
      </c>
      <c r="K479" s="9" t="s">
        <v>25</v>
      </c>
      <c r="L479" s="10">
        <v>45747</v>
      </c>
      <c r="M479" s="10">
        <v>45754</v>
      </c>
      <c r="N479" s="10">
        <v>45751</v>
      </c>
      <c r="O479" s="11">
        <f>HYPERLINK("http://apps8.contraloria.gob.pe/SPIC/srvDownload/ViewPDF?CRES_CODIGO=2025CSI535200028&amp;TIPOARCHIVO=RE","http://apps8.contraloria.gob.pe/SPIC/srvDownload/ViewPDF?CRES_CODIGO=2025CSI535200028&amp;TIPOARCHIVO=RE")</f>
      </c>
      <c r="P479" s="11">
        <f>HYPERLINK("http://apps8.contraloria.gob.pe/SPIC/srvDownload/ViewPDF?CRES_CODIGO=2025CSI535200028&amp;TIPOARCHIVO=ADJUNTO","http://apps8.contraloria.gob.pe/SPIC/srvDownload/ViewPDF?CRES_CODIGO=2025CSI535200028&amp;TIPOARCHIVO=ADJUNTO")</f>
      </c>
    </row>
    <row r="480" ht="20" customHeight="1" s="7" customFormat="1">
      <c r="B480" s="8">
        <v>474</v>
      </c>
      <c r="C480" s="9" t="s">
        <v>31</v>
      </c>
      <c r="D480" s="9" t="s">
        <v>19</v>
      </c>
      <c r="E480" s="9" t="s">
        <v>1308</v>
      </c>
      <c r="F480" s="9" t="s">
        <v>822</v>
      </c>
      <c r="G480" s="9" t="s">
        <v>1309</v>
      </c>
      <c r="H480" s="9" t="s">
        <v>23</v>
      </c>
      <c r="I480" s="9" t="s">
        <v>24</v>
      </c>
      <c r="J480" s="9">
        <v>0</v>
      </c>
      <c r="K480" s="9" t="s">
        <v>25</v>
      </c>
      <c r="L480" s="10">
        <v>45743</v>
      </c>
      <c r="M480" s="10">
        <v>45750</v>
      </c>
      <c r="N480" s="10">
        <v>45751</v>
      </c>
      <c r="O480" s="11">
        <f>HYPERLINK("http://apps8.contraloria.gob.pe/SPIC/srvDownload/ViewPDF?CRES_CODIGO=2025CSI635300006&amp;TIPOARCHIVO=RE","http://apps8.contraloria.gob.pe/SPIC/srvDownload/ViewPDF?CRES_CODIGO=2025CSI635300006&amp;TIPOARCHIVO=RE")</f>
      </c>
      <c r="P480" s="11">
        <f>HYPERLINK("http://apps8.contraloria.gob.pe/SPIC/srvDownload/ViewPDF?CRES_CODIGO=2025CSI635300006&amp;TIPOARCHIVO=ADJUNTO","http://apps8.contraloria.gob.pe/SPIC/srvDownload/ViewPDF?CRES_CODIGO=2025CSI635300006&amp;TIPOARCHIVO=ADJUNTO")</f>
      </c>
    </row>
    <row r="481" ht="20" customHeight="1" s="7" customFormat="1">
      <c r="B481" s="8">
        <v>475</v>
      </c>
      <c r="C481" s="9" t="s">
        <v>37</v>
      </c>
      <c r="D481" s="9" t="s">
        <v>19</v>
      </c>
      <c r="E481" s="9" t="s">
        <v>1310</v>
      </c>
      <c r="F481" s="9" t="s">
        <v>287</v>
      </c>
      <c r="G481" s="9" t="s">
        <v>1311</v>
      </c>
      <c r="H481" s="9" t="s">
        <v>23</v>
      </c>
      <c r="I481" s="9" t="s">
        <v>24</v>
      </c>
      <c r="J481" s="9">
        <v>0</v>
      </c>
      <c r="K481" s="9" t="s">
        <v>25</v>
      </c>
      <c r="L481" s="10">
        <v>45747</v>
      </c>
      <c r="M481" s="10">
        <v>45754</v>
      </c>
      <c r="N481" s="10">
        <v>45751</v>
      </c>
      <c r="O481" s="11">
        <f>HYPERLINK("http://apps8.contraloria.gob.pe/SPIC/srvDownload/ViewPDF?CRES_CODIGO=2025CSI163000002&amp;TIPOARCHIVO=RE","http://apps8.contraloria.gob.pe/SPIC/srvDownload/ViewPDF?CRES_CODIGO=2025CSI163000002&amp;TIPOARCHIVO=RE")</f>
      </c>
      <c r="P481" s="11">
        <f>HYPERLINK("http://apps8.contraloria.gob.pe/SPIC/srvDownload/ViewPDF?CRES_CODIGO=2025CSI163000002&amp;TIPOARCHIVO=ADJUNTO","http://apps8.contraloria.gob.pe/SPIC/srvDownload/ViewPDF?CRES_CODIGO=2025CSI163000002&amp;TIPOARCHIVO=ADJUNTO")</f>
      </c>
    </row>
    <row r="482" ht="20" customHeight="1" s="7" customFormat="1">
      <c r="B482" s="8">
        <v>476</v>
      </c>
      <c r="C482" s="9" t="s">
        <v>242</v>
      </c>
      <c r="D482" s="9" t="s">
        <v>61</v>
      </c>
      <c r="E482" s="9" t="s">
        <v>1312</v>
      </c>
      <c r="F482" s="9" t="s">
        <v>1313</v>
      </c>
      <c r="G482" s="9" t="s">
        <v>1314</v>
      </c>
      <c r="H482" s="9" t="s">
        <v>23</v>
      </c>
      <c r="I482" s="9" t="s">
        <v>24</v>
      </c>
      <c r="J482" s="9">
        <v>0</v>
      </c>
      <c r="K482" s="9" t="s">
        <v>25</v>
      </c>
      <c r="L482" s="10">
        <v>45749</v>
      </c>
      <c r="M482" s="10">
        <v>45756</v>
      </c>
      <c r="N482" s="10">
        <v>45751</v>
      </c>
      <c r="O482" s="11">
        <f>HYPERLINK("http://apps8.contraloria.gob.pe/SPIC/srvDownload/ViewPDF?CRES_CODIGO=2025CSI047100040&amp;TIPOARCHIVO=RE","http://apps8.contraloria.gob.pe/SPIC/srvDownload/ViewPDF?CRES_CODIGO=2025CSI047100040&amp;TIPOARCHIVO=RE")</f>
      </c>
      <c r="P482" s="11">
        <f>HYPERLINK("http://apps8.contraloria.gob.pe/SPIC/srvDownload/ViewPDF?CRES_CODIGO=2025CSI047100040&amp;TIPOARCHIVO=ADJUNTO","http://apps8.contraloria.gob.pe/SPIC/srvDownload/ViewPDF?CRES_CODIGO=2025CSI047100040&amp;TIPOARCHIVO=ADJUNTO")</f>
      </c>
    </row>
    <row r="483" ht="20" customHeight="1" s="7" customFormat="1">
      <c r="B483" s="8">
        <v>477</v>
      </c>
      <c r="C483" s="9" t="s">
        <v>37</v>
      </c>
      <c r="D483" s="9" t="s">
        <v>19</v>
      </c>
      <c r="E483" s="9" t="s">
        <v>1315</v>
      </c>
      <c r="F483" s="9" t="s">
        <v>287</v>
      </c>
      <c r="G483" s="9" t="s">
        <v>1316</v>
      </c>
      <c r="H483" s="9" t="s">
        <v>23</v>
      </c>
      <c r="I483" s="9" t="s">
        <v>24</v>
      </c>
      <c r="J483" s="9">
        <v>0</v>
      </c>
      <c r="K483" s="9" t="s">
        <v>25</v>
      </c>
      <c r="L483" s="10">
        <v>45747</v>
      </c>
      <c r="M483" s="10">
        <v>45754</v>
      </c>
      <c r="N483" s="10">
        <v>45751</v>
      </c>
      <c r="O483" s="11">
        <f>HYPERLINK("http://apps8.contraloria.gob.pe/SPIC/srvDownload/ViewPDF?CRES_CODIGO=2025CSI163000001&amp;TIPOARCHIVO=RE","http://apps8.contraloria.gob.pe/SPIC/srvDownload/ViewPDF?CRES_CODIGO=2025CSI163000001&amp;TIPOARCHIVO=RE")</f>
      </c>
      <c r="P483" s="11">
        <f>HYPERLINK("http://apps8.contraloria.gob.pe/SPIC/srvDownload/ViewPDF?CRES_CODIGO=2025CSI163000001&amp;TIPOARCHIVO=ADJUNTO","http://apps8.contraloria.gob.pe/SPIC/srvDownload/ViewPDF?CRES_CODIGO=2025CSI163000001&amp;TIPOARCHIVO=ADJUNTO")</f>
      </c>
    </row>
    <row r="484" ht="20" customHeight="1" s="7" customFormat="1">
      <c r="B484" s="8">
        <v>478</v>
      </c>
      <c r="C484" s="9" t="s">
        <v>31</v>
      </c>
      <c r="D484" s="9" t="s">
        <v>19</v>
      </c>
      <c r="E484" s="9" t="s">
        <v>1317</v>
      </c>
      <c r="F484" s="9" t="s">
        <v>1234</v>
      </c>
      <c r="G484" s="9" t="s">
        <v>1318</v>
      </c>
      <c r="H484" s="9" t="s">
        <v>41</v>
      </c>
      <c r="I484" s="9" t="s">
        <v>24</v>
      </c>
      <c r="J484" s="9">
        <v>0</v>
      </c>
      <c r="K484" s="9" t="s">
        <v>25</v>
      </c>
      <c r="L484" s="10">
        <v>45743</v>
      </c>
      <c r="M484" s="10">
        <v>45750</v>
      </c>
      <c r="N484" s="10">
        <v>45751</v>
      </c>
      <c r="O484" s="11">
        <f>HYPERLINK("http://apps8.contraloria.gob.pe/SPIC/srvDownload/ViewPDF?CRES_CODIGO=2025CSI379300018&amp;TIPOARCHIVO=RE","http://apps8.contraloria.gob.pe/SPIC/srvDownload/ViewPDF?CRES_CODIGO=2025CSI379300018&amp;TIPOARCHIVO=RE")</f>
      </c>
      <c r="P484" s="11">
        <f>HYPERLINK("http://apps8.contraloria.gob.pe/SPIC/srvDownload/ViewPDF?CRES_CODIGO=2025CSI379300018&amp;TIPOARCHIVO=ADJUNTO","http://apps8.contraloria.gob.pe/SPIC/srvDownload/ViewPDF?CRES_CODIGO=2025CSI379300018&amp;TIPOARCHIVO=ADJUNTO")</f>
      </c>
    </row>
    <row r="485" ht="20" customHeight="1" s="7" customFormat="1">
      <c r="B485" s="8">
        <v>479</v>
      </c>
      <c r="C485" s="9" t="s">
        <v>368</v>
      </c>
      <c r="D485" s="9" t="s">
        <v>61</v>
      </c>
      <c r="E485" s="9" t="s">
        <v>1319</v>
      </c>
      <c r="F485" s="9" t="s">
        <v>1320</v>
      </c>
      <c r="G485" s="9" t="s">
        <v>1321</v>
      </c>
      <c r="H485" s="9" t="s">
        <v>23</v>
      </c>
      <c r="I485" s="9" t="s">
        <v>24</v>
      </c>
      <c r="J485" s="9">
        <v>0</v>
      </c>
      <c r="K485" s="9" t="s">
        <v>25</v>
      </c>
      <c r="L485" s="10">
        <v>45742</v>
      </c>
      <c r="M485" s="10">
        <v>45749</v>
      </c>
      <c r="N485" s="10">
        <v>45751</v>
      </c>
      <c r="O485" s="11">
        <f>HYPERLINK("http://apps8.contraloria.gob.pe/SPIC/srvDownload/ViewPDF?CRES_CODIGO=2025CSI041000002&amp;TIPOARCHIVO=RE","http://apps8.contraloria.gob.pe/SPIC/srvDownload/ViewPDF?CRES_CODIGO=2025CSI041000002&amp;TIPOARCHIVO=RE")</f>
      </c>
      <c r="P485" s="11">
        <f>HYPERLINK("http://apps8.contraloria.gob.pe/SPIC/srvDownload/ViewPDF?CRES_CODIGO=2025CSI041000002&amp;TIPOARCHIVO=ADJUNTO","http://apps8.contraloria.gob.pe/SPIC/srvDownload/ViewPDF?CRES_CODIGO=2025CSI041000002&amp;TIPOARCHIVO=ADJUNTO")</f>
      </c>
    </row>
    <row r="486" ht="20" customHeight="1" s="7" customFormat="1">
      <c r="B486" s="8">
        <v>480</v>
      </c>
      <c r="C486" s="9" t="s">
        <v>52</v>
      </c>
      <c r="D486" s="9" t="s">
        <v>19</v>
      </c>
      <c r="E486" s="9" t="s">
        <v>1322</v>
      </c>
      <c r="F486" s="9" t="s">
        <v>449</v>
      </c>
      <c r="G486" s="9" t="s">
        <v>1323</v>
      </c>
      <c r="H486" s="9" t="s">
        <v>212</v>
      </c>
      <c r="I486" s="9" t="s">
        <v>24</v>
      </c>
      <c r="J486" s="9">
        <v>0</v>
      </c>
      <c r="K486" s="9" t="s">
        <v>25</v>
      </c>
      <c r="L486" s="10">
        <v>45736</v>
      </c>
      <c r="M486" s="10">
        <v>45743</v>
      </c>
      <c r="N486" s="10">
        <v>45751</v>
      </c>
      <c r="O486" s="11">
        <f>HYPERLINK("http://apps8.contraloria.gob.pe/SPIC/srvDownload/ViewPDF?CRES_CODIGO=2025CSI535400010&amp;TIPOARCHIVO=RE","http://apps8.contraloria.gob.pe/SPIC/srvDownload/ViewPDF?CRES_CODIGO=2025CSI535400010&amp;TIPOARCHIVO=RE")</f>
      </c>
      <c r="P486" s="11">
        <f>HYPERLINK("http://apps8.contraloria.gob.pe/SPIC/srvDownload/ViewPDF?CRES_CODIGO=2025CSI535400010&amp;TIPOARCHIVO=ADJUNTO","http://apps8.contraloria.gob.pe/SPIC/srvDownload/ViewPDF?CRES_CODIGO=2025CSI535400010&amp;TIPOARCHIVO=ADJUNTO")</f>
      </c>
    </row>
    <row r="487" ht="20" customHeight="1" s="7" customFormat="1">
      <c r="B487" s="8">
        <v>481</v>
      </c>
      <c r="C487" s="9" t="s">
        <v>31</v>
      </c>
      <c r="D487" s="9" t="s">
        <v>61</v>
      </c>
      <c r="E487" s="9" t="s">
        <v>1324</v>
      </c>
      <c r="F487" s="9" t="s">
        <v>99</v>
      </c>
      <c r="G487" s="9" t="s">
        <v>1325</v>
      </c>
      <c r="H487" s="9" t="s">
        <v>23</v>
      </c>
      <c r="I487" s="9" t="s">
        <v>24</v>
      </c>
      <c r="J487" s="9">
        <v>0</v>
      </c>
      <c r="K487" s="9" t="s">
        <v>25</v>
      </c>
      <c r="L487" s="10">
        <v>45735</v>
      </c>
      <c r="M487" s="10">
        <v>45744</v>
      </c>
      <c r="N487" s="10">
        <v>45751</v>
      </c>
      <c r="O487" s="11">
        <f>HYPERLINK("http://apps8.contraloria.gob.pe/SPIC/srvDownload/ViewPDF?CRES_CODIGO=2025CSI376300011&amp;TIPOARCHIVO=RE","http://apps8.contraloria.gob.pe/SPIC/srvDownload/ViewPDF?CRES_CODIGO=2025CSI376300011&amp;TIPOARCHIVO=RE")</f>
      </c>
      <c r="P487" s="11">
        <f>HYPERLINK("http://apps8.contraloria.gob.pe/SPIC/srvDownload/ViewPDF?CRES_CODIGO=2025CSI376300011&amp;TIPOARCHIVO=ADJUNTO","http://apps8.contraloria.gob.pe/SPIC/srvDownload/ViewPDF?CRES_CODIGO=2025CSI376300011&amp;TIPOARCHIVO=ADJUNTO")</f>
      </c>
    </row>
    <row r="488" ht="20" customHeight="1" s="7" customFormat="1">
      <c r="B488" s="8">
        <v>482</v>
      </c>
      <c r="C488" s="9" t="s">
        <v>313</v>
      </c>
      <c r="D488" s="9" t="s">
        <v>42</v>
      </c>
      <c r="E488" s="9" t="s">
        <v>1326</v>
      </c>
      <c r="F488" s="9" t="s">
        <v>1045</v>
      </c>
      <c r="G488" s="9" t="s">
        <v>1327</v>
      </c>
      <c r="H488" s="9" t="s">
        <v>23</v>
      </c>
      <c r="I488" s="9" t="s">
        <v>24</v>
      </c>
      <c r="J488" s="9">
        <v>0</v>
      </c>
      <c r="K488" s="9" t="s">
        <v>25</v>
      </c>
      <c r="L488" s="10">
        <v>45750</v>
      </c>
      <c r="M488" s="10">
        <v>45757</v>
      </c>
      <c r="N488" s="10">
        <v>45751</v>
      </c>
      <c r="O488" s="11">
        <f>HYPERLINK("http://apps8.contraloria.gob.pe/SPIC/srvDownload/ViewPDF?CRES_CODIGO=2025CSI042100009&amp;TIPOARCHIVO=RE","http://apps8.contraloria.gob.pe/SPIC/srvDownload/ViewPDF?CRES_CODIGO=2025CSI042100009&amp;TIPOARCHIVO=RE")</f>
      </c>
      <c r="P488" s="11">
        <f>HYPERLINK("http://apps8.contraloria.gob.pe/SPIC/srvDownload/ViewPDF?CRES_CODIGO=2025CSI042100009&amp;TIPOARCHIVO=ADJUNTO","http://apps8.contraloria.gob.pe/SPIC/srvDownload/ViewPDF?CRES_CODIGO=2025CSI042100009&amp;TIPOARCHIVO=ADJUNTO")</f>
      </c>
    </row>
    <row r="489" ht="20" customHeight="1" s="7" customFormat="1">
      <c r="B489" s="8">
        <v>483</v>
      </c>
      <c r="C489" s="9" t="s">
        <v>79</v>
      </c>
      <c r="D489" s="9" t="s">
        <v>42</v>
      </c>
      <c r="E489" s="9" t="s">
        <v>1328</v>
      </c>
      <c r="F489" s="9" t="s">
        <v>1329</v>
      </c>
      <c r="G489" s="9" t="s">
        <v>1330</v>
      </c>
      <c r="H489" s="9" t="s">
        <v>280</v>
      </c>
      <c r="I489" s="9" t="s">
        <v>281</v>
      </c>
      <c r="J489" s="9">
        <v>0</v>
      </c>
      <c r="K489" s="9" t="s">
        <v>25</v>
      </c>
      <c r="L489" s="10">
        <v>45750</v>
      </c>
      <c r="M489" s="10">
        <v>45757</v>
      </c>
      <c r="N489" s="10">
        <v>45751</v>
      </c>
      <c r="O489" s="11">
        <f>HYPERLINK("http://apps8.contraloria.gob.pe/SPIC/srvDownload/ViewPDF?CRES_CODIGO=2025CSI162300003&amp;TIPOARCHIVO=RE","http://apps8.contraloria.gob.pe/SPIC/srvDownload/ViewPDF?CRES_CODIGO=2025CSI162300003&amp;TIPOARCHIVO=RE")</f>
      </c>
      <c r="P489" s="11">
        <f>HYPERLINK("http://apps8.contraloria.gob.pe/SPIC/srvDownload/ViewPDF?CRES_CODIGO=2025CSI162300003&amp;TIPOARCHIVO=ADJUNTO","http://apps8.contraloria.gob.pe/SPIC/srvDownload/ViewPDF?CRES_CODIGO=2025CSI162300003&amp;TIPOARCHIVO=ADJUNTO")</f>
      </c>
    </row>
    <row r="490" ht="20" customHeight="1" s="7" customFormat="1">
      <c r="B490" s="8">
        <v>484</v>
      </c>
      <c r="C490" s="9" t="s">
        <v>69</v>
      </c>
      <c r="D490" s="9" t="s">
        <v>42</v>
      </c>
      <c r="E490" s="9" t="s">
        <v>1331</v>
      </c>
      <c r="F490" s="9" t="s">
        <v>936</v>
      </c>
      <c r="G490" s="9" t="s">
        <v>1332</v>
      </c>
      <c r="H490" s="9" t="s">
        <v>23</v>
      </c>
      <c r="I490" s="9" t="s">
        <v>24</v>
      </c>
      <c r="J490" s="9">
        <v>0</v>
      </c>
      <c r="K490" s="9" t="s">
        <v>25</v>
      </c>
      <c r="L490" s="10">
        <v>45748</v>
      </c>
      <c r="M490" s="10">
        <v>45755</v>
      </c>
      <c r="N490" s="10">
        <v>45751</v>
      </c>
      <c r="O490" s="11">
        <f>HYPERLINK("http://apps8.contraloria.gob.pe/SPIC/srvDownload/ViewPDF?CRES_CODIGO=2025CSI534300011&amp;TIPOARCHIVO=RE","http://apps8.contraloria.gob.pe/SPIC/srvDownload/ViewPDF?CRES_CODIGO=2025CSI534300011&amp;TIPOARCHIVO=RE")</f>
      </c>
      <c r="P490" s="11">
        <f>HYPERLINK("http://apps8.contraloria.gob.pe/SPIC/srvDownload/ViewPDF?CRES_CODIGO=2025CSI534300011&amp;TIPOARCHIVO=ADJUNTO","http://apps8.contraloria.gob.pe/SPIC/srvDownload/ViewPDF?CRES_CODIGO=2025CSI534300011&amp;TIPOARCHIVO=ADJUNTO")</f>
      </c>
    </row>
    <row r="491" ht="20" customHeight="1" s="7" customFormat="1">
      <c r="B491" s="8">
        <v>485</v>
      </c>
      <c r="C491" s="9" t="s">
        <v>65</v>
      </c>
      <c r="D491" s="9" t="s">
        <v>19</v>
      </c>
      <c r="E491" s="9" t="s">
        <v>1333</v>
      </c>
      <c r="F491" s="9" t="s">
        <v>1334</v>
      </c>
      <c r="G491" s="9" t="s">
        <v>1335</v>
      </c>
      <c r="H491" s="9" t="s">
        <v>41</v>
      </c>
      <c r="I491" s="9" t="s">
        <v>24</v>
      </c>
      <c r="J491" s="9">
        <v>0</v>
      </c>
      <c r="K491" s="9" t="s">
        <v>25</v>
      </c>
      <c r="L491" s="10">
        <v>45749</v>
      </c>
      <c r="M491" s="10">
        <v>45756</v>
      </c>
      <c r="N491" s="10">
        <v>45751</v>
      </c>
      <c r="O491" s="11">
        <f>HYPERLINK("http://apps8.contraloria.gob.pe/SPIC/srvDownload/ViewPDF?CRES_CODIGO=2025CSI355000007&amp;TIPOARCHIVO=RE","http://apps8.contraloria.gob.pe/SPIC/srvDownload/ViewPDF?CRES_CODIGO=2025CSI355000007&amp;TIPOARCHIVO=RE")</f>
      </c>
      <c r="P491" s="11">
        <f>HYPERLINK("http://apps8.contraloria.gob.pe/SPIC/srvDownload/ViewPDF?CRES_CODIGO=2025CSI355000007&amp;TIPOARCHIVO=ADJUNTO","http://apps8.contraloria.gob.pe/SPIC/srvDownload/ViewPDF?CRES_CODIGO=2025CSI355000007&amp;TIPOARCHIVO=ADJUNTO")</f>
      </c>
    </row>
    <row r="492" ht="20" customHeight="1" s="7" customFormat="1">
      <c r="B492" s="8">
        <v>486</v>
      </c>
      <c r="C492" s="9" t="s">
        <v>57</v>
      </c>
      <c r="D492" s="9" t="s">
        <v>19</v>
      </c>
      <c r="E492" s="9" t="s">
        <v>1336</v>
      </c>
      <c r="F492" s="9" t="s">
        <v>1337</v>
      </c>
      <c r="G492" s="9" t="s">
        <v>1338</v>
      </c>
      <c r="H492" s="9" t="s">
        <v>41</v>
      </c>
      <c r="I492" s="9" t="s">
        <v>24</v>
      </c>
      <c r="J492" s="9">
        <v>0</v>
      </c>
      <c r="K492" s="9" t="s">
        <v>25</v>
      </c>
      <c r="L492" s="10">
        <v>45747</v>
      </c>
      <c r="M492" s="10">
        <v>45754</v>
      </c>
      <c r="N492" s="10">
        <v>45751</v>
      </c>
      <c r="O492" s="11">
        <f>HYPERLINK("http://apps8.contraloria.gob.pe/SPIC/srvDownload/ViewPDF?CRES_CODIGO=2025CSI026300008&amp;TIPOARCHIVO=RE","http://apps8.contraloria.gob.pe/SPIC/srvDownload/ViewPDF?CRES_CODIGO=2025CSI026300008&amp;TIPOARCHIVO=RE")</f>
      </c>
      <c r="P492" s="11">
        <f>HYPERLINK("http://apps8.contraloria.gob.pe/SPIC/srvDownload/ViewPDF?CRES_CODIGO=2025CSI026300008&amp;TIPOARCHIVO=ADJUNTO","http://apps8.contraloria.gob.pe/SPIC/srvDownload/ViewPDF?CRES_CODIGO=2025CSI026300008&amp;TIPOARCHIVO=ADJUNTO")</f>
      </c>
    </row>
    <row r="493" ht="20" customHeight="1" s="7" customFormat="1">
      <c r="B493" s="8">
        <v>487</v>
      </c>
      <c r="C493" s="9" t="s">
        <v>45</v>
      </c>
      <c r="D493" s="9" t="s">
        <v>27</v>
      </c>
      <c r="E493" s="9" t="s">
        <v>1339</v>
      </c>
      <c r="F493" s="9" t="s">
        <v>1340</v>
      </c>
      <c r="G493" s="9" t="s">
        <v>1341</v>
      </c>
      <c r="H493" s="9" t="s">
        <v>23</v>
      </c>
      <c r="I493" s="9" t="s">
        <v>24</v>
      </c>
      <c r="J493" s="9">
        <v>0</v>
      </c>
      <c r="K493" s="9" t="s">
        <v>25</v>
      </c>
      <c r="L493" s="10">
        <v>45741</v>
      </c>
      <c r="M493" s="10">
        <v>45741</v>
      </c>
      <c r="N493" s="10">
        <v>45751</v>
      </c>
      <c r="O493" s="11">
        <f>HYPERLINK("http://apps8.contraloria.gob.pe/SPIC/srvDownload/ViewPDF?CRES_CODIGO=2025CPOL46700018&amp;TIPOARCHIVO=RE","http://apps8.contraloria.gob.pe/SPIC/srvDownload/ViewPDF?CRES_CODIGO=2025CPOL46700018&amp;TIPOARCHIVO=RE")</f>
      </c>
      <c r="P493" s="11">
        <f>HYPERLINK("http://apps8.contraloria.gob.pe/SPIC/srvDownload/ViewPDF?CRES_CODIGO=2025CPOL46700018&amp;TIPOARCHIVO=ADJUNTO","http://apps8.contraloria.gob.pe/SPIC/srvDownload/ViewPDF?CRES_CODIGO=2025CPOL46700018&amp;TIPOARCHIVO=ADJUNTO")</f>
      </c>
    </row>
    <row r="494" ht="20" customHeight="1" s="7" customFormat="1">
      <c r="B494" s="8">
        <v>488</v>
      </c>
      <c r="C494" s="9" t="s">
        <v>143</v>
      </c>
      <c r="D494" s="9" t="s">
        <v>27</v>
      </c>
      <c r="E494" s="9" t="s">
        <v>1342</v>
      </c>
      <c r="F494" s="9" t="s">
        <v>1343</v>
      </c>
      <c r="G494" s="9" t="s">
        <v>1344</v>
      </c>
      <c r="H494" s="9" t="s">
        <v>23</v>
      </c>
      <c r="I494" s="9" t="s">
        <v>24</v>
      </c>
      <c r="J494" s="9">
        <v>0</v>
      </c>
      <c r="K494" s="9" t="s">
        <v>25</v>
      </c>
      <c r="L494" s="10">
        <v>45741</v>
      </c>
      <c r="M494" s="10">
        <v>45749</v>
      </c>
      <c r="N494" s="10">
        <v>45751</v>
      </c>
      <c r="O494" s="11">
        <f>HYPERLINK("http://apps8.contraloria.gob.pe/SPIC/srvDownload/ViewPDF?CRES_CODIGO=2025CPOL48200019&amp;TIPOARCHIVO=RE","http://apps8.contraloria.gob.pe/SPIC/srvDownload/ViewPDF?CRES_CODIGO=2025CPOL48200019&amp;TIPOARCHIVO=RE")</f>
      </c>
      <c r="P494" s="11">
        <f>HYPERLINK("http://apps8.contraloria.gob.pe/SPIC/srvDownload/ViewPDF?CRES_CODIGO=2025CPOL48200019&amp;TIPOARCHIVO=ADJUNTO","http://apps8.contraloria.gob.pe/SPIC/srvDownload/ViewPDF?CRES_CODIGO=2025CPOL48200019&amp;TIPOARCHIVO=ADJUNTO")</f>
      </c>
    </row>
    <row r="495" ht="20" customHeight="1" s="7" customFormat="1">
      <c r="B495" s="8">
        <v>489</v>
      </c>
      <c r="C495" s="9" t="s">
        <v>31</v>
      </c>
      <c r="D495" s="9" t="s">
        <v>27</v>
      </c>
      <c r="E495" s="9" t="s">
        <v>1345</v>
      </c>
      <c r="F495" s="9" t="s">
        <v>1293</v>
      </c>
      <c r="G495" s="9" t="s">
        <v>1346</v>
      </c>
      <c r="H495" s="9" t="s">
        <v>23</v>
      </c>
      <c r="I495" s="9" t="s">
        <v>24</v>
      </c>
      <c r="J495" s="9">
        <v>0</v>
      </c>
      <c r="K495" s="9" t="s">
        <v>25</v>
      </c>
      <c r="L495" s="10">
        <v>45747</v>
      </c>
      <c r="M495" s="10">
        <v>45747</v>
      </c>
      <c r="N495" s="10">
        <v>45751</v>
      </c>
      <c r="O495" s="11">
        <f>HYPERLINK("http://apps8.contraloria.gob.pe/SPIC/srvDownload/ViewPDF?CRES_CODIGO=2025CPO218200003&amp;TIPOARCHIVO=RE","http://apps8.contraloria.gob.pe/SPIC/srvDownload/ViewPDF?CRES_CODIGO=2025CPO218200003&amp;TIPOARCHIVO=RE")</f>
      </c>
      <c r="P495" s="11">
        <f>HYPERLINK("http://apps8.contraloria.gob.pe/SPIC/srvDownload/ViewPDF?CRES_CODIGO=2025CPO218200003&amp;TIPOARCHIVO=ADJUNTO","http://apps8.contraloria.gob.pe/SPIC/srvDownload/ViewPDF?CRES_CODIGO=2025CPO218200003&amp;TIPOARCHIVO=ADJUNTO")</f>
      </c>
    </row>
    <row r="496" ht="20" customHeight="1" s="7" customFormat="1">
      <c r="B496" s="8">
        <v>490</v>
      </c>
      <c r="C496" s="9" t="s">
        <v>121</v>
      </c>
      <c r="D496" s="9" t="s">
        <v>27</v>
      </c>
      <c r="E496" s="9" t="s">
        <v>1347</v>
      </c>
      <c r="F496" s="9" t="s">
        <v>1348</v>
      </c>
      <c r="G496" s="9" t="s">
        <v>1349</v>
      </c>
      <c r="H496" s="9" t="s">
        <v>23</v>
      </c>
      <c r="I496" s="9" t="s">
        <v>24</v>
      </c>
      <c r="J496" s="9">
        <v>0</v>
      </c>
      <c r="K496" s="9" t="s">
        <v>25</v>
      </c>
      <c r="L496" s="10">
        <v>45742</v>
      </c>
      <c r="M496" s="10">
        <v>45742</v>
      </c>
      <c r="N496" s="10">
        <v>45751</v>
      </c>
      <c r="O496" s="11">
        <f>HYPERLINK("http://apps8.contraloria.gob.pe/SPIC/srvDownload/ViewPDF?CRES_CODIGO=2025CPO033400002&amp;TIPOARCHIVO=RE","http://apps8.contraloria.gob.pe/SPIC/srvDownload/ViewPDF?CRES_CODIGO=2025CPO033400002&amp;TIPOARCHIVO=RE")</f>
      </c>
      <c r="P496" s="11">
        <f>HYPERLINK("http://apps8.contraloria.gob.pe/SPIC/srvDownload/ViewPDF?CRES_CODIGO=2025CPO033400002&amp;TIPOARCHIVO=ADJUNTO","http://apps8.contraloria.gob.pe/SPIC/srvDownload/ViewPDF?CRES_CODIGO=2025CPO033400002&amp;TIPOARCHIVO=ADJUNTO")</f>
      </c>
    </row>
    <row r="497" ht="20" customHeight="1" s="7" customFormat="1">
      <c r="B497" s="8">
        <v>491</v>
      </c>
      <c r="C497" s="9" t="s">
        <v>128</v>
      </c>
      <c r="D497" s="9" t="s">
        <v>27</v>
      </c>
      <c r="E497" s="9" t="s">
        <v>1350</v>
      </c>
      <c r="F497" s="9" t="s">
        <v>1351</v>
      </c>
      <c r="G497" s="9" t="s">
        <v>1352</v>
      </c>
      <c r="H497" s="9" t="s">
        <v>23</v>
      </c>
      <c r="I497" s="9" t="s">
        <v>24</v>
      </c>
      <c r="J497" s="9">
        <v>0</v>
      </c>
      <c r="K497" s="9" t="s">
        <v>25</v>
      </c>
      <c r="L497" s="10">
        <v>45729</v>
      </c>
      <c r="M497" s="10">
        <v>45729</v>
      </c>
      <c r="N497" s="10">
        <v>45751</v>
      </c>
      <c r="O497" s="11">
        <f>HYPERLINK("http://apps8.contraloria.gob.pe/SPIC/srvDownload/ViewPDF?CRES_CODIGO=2025CPO045000007&amp;TIPOARCHIVO=RE","http://apps8.contraloria.gob.pe/SPIC/srvDownload/ViewPDF?CRES_CODIGO=2025CPO045000007&amp;TIPOARCHIVO=RE")</f>
      </c>
      <c r="P497" s="11">
        <f>HYPERLINK("http://apps8.contraloria.gob.pe/SPIC/srvDownload/ViewPDF?CRES_CODIGO=2025CPO045000007&amp;TIPOARCHIVO=ADJUNTO","http://apps8.contraloria.gob.pe/SPIC/srvDownload/ViewPDF?CRES_CODIGO=2025CPO045000007&amp;TIPOARCHIVO=ADJUNTO")</f>
      </c>
    </row>
    <row r="498" ht="20" customHeight="1" s="7" customFormat="1">
      <c r="B498" s="8">
        <v>492</v>
      </c>
      <c r="C498" s="9" t="s">
        <v>313</v>
      </c>
      <c r="D498" s="9" t="s">
        <v>42</v>
      </c>
      <c r="E498" s="9" t="s">
        <v>1353</v>
      </c>
      <c r="F498" s="9" t="s">
        <v>1354</v>
      </c>
      <c r="G498" s="9" t="s">
        <v>1355</v>
      </c>
      <c r="H498" s="9" t="s">
        <v>23</v>
      </c>
      <c r="I498" s="9" t="s">
        <v>24</v>
      </c>
      <c r="J498" s="9">
        <v>0</v>
      </c>
      <c r="K498" s="9" t="s">
        <v>25</v>
      </c>
      <c r="L498" s="10">
        <v>45749</v>
      </c>
      <c r="M498" s="10">
        <v>45756</v>
      </c>
      <c r="N498" s="10">
        <v>45751</v>
      </c>
      <c r="O498" s="11">
        <f>HYPERLINK("http://apps8.contraloria.gob.pe/SPIC/srvDownload/ViewPDF?CRES_CODIGO=2025CSIL49500027&amp;TIPOARCHIVO=RE","http://apps8.contraloria.gob.pe/SPIC/srvDownload/ViewPDF?CRES_CODIGO=2025CSIL49500027&amp;TIPOARCHIVO=RE")</f>
      </c>
      <c r="P498" s="11">
        <f>HYPERLINK("http://apps8.contraloria.gob.pe/SPIC/srvDownload/ViewPDF?CRES_CODIGO=2025CSIL49500027&amp;TIPOARCHIVO=ADJUNTO","http://apps8.contraloria.gob.pe/SPIC/srvDownload/ViewPDF?CRES_CODIGO=2025CSIL49500027&amp;TIPOARCHIVO=ADJUNTO")</f>
      </c>
    </row>
    <row r="499" ht="20" customHeight="1" s="7" customFormat="1">
      <c r="B499" s="8">
        <v>493</v>
      </c>
      <c r="C499" s="9" t="s">
        <v>31</v>
      </c>
      <c r="D499" s="9" t="s">
        <v>19</v>
      </c>
      <c r="E499" s="9" t="s">
        <v>1356</v>
      </c>
      <c r="F499" s="9" t="s">
        <v>1357</v>
      </c>
      <c r="G499" s="9" t="s">
        <v>1358</v>
      </c>
      <c r="H499" s="9" t="s">
        <v>41</v>
      </c>
      <c r="I499" s="9" t="s">
        <v>24</v>
      </c>
      <c r="J499" s="9">
        <v>0</v>
      </c>
      <c r="K499" s="9" t="s">
        <v>25</v>
      </c>
      <c r="L499" s="10">
        <v>45744</v>
      </c>
      <c r="M499" s="10">
        <v>45751</v>
      </c>
      <c r="N499" s="10">
        <v>45751</v>
      </c>
      <c r="O499" s="11">
        <f>HYPERLINK("http://apps8.contraloria.gob.pe/SPIC/srvDownload/ViewPDF?CRES_CODIGO=2025CSI005400009&amp;TIPOARCHIVO=RE","http://apps8.contraloria.gob.pe/SPIC/srvDownload/ViewPDF?CRES_CODIGO=2025CSI005400009&amp;TIPOARCHIVO=RE")</f>
      </c>
      <c r="P499" s="11">
        <f>HYPERLINK("http://apps8.contraloria.gob.pe/SPIC/srvDownload/ViewPDF?CRES_CODIGO=2025CSI005400009&amp;TIPOARCHIVO=ADJUNTO","http://apps8.contraloria.gob.pe/SPIC/srvDownload/ViewPDF?CRES_CODIGO=2025CSI005400009&amp;TIPOARCHIVO=ADJUNTO")</f>
      </c>
    </row>
    <row r="500" ht="20" customHeight="1" s="7" customFormat="1">
      <c r="B500" s="8">
        <v>494</v>
      </c>
      <c r="C500" s="9" t="s">
        <v>31</v>
      </c>
      <c r="D500" s="9" t="s">
        <v>61</v>
      </c>
      <c r="E500" s="9" t="s">
        <v>1359</v>
      </c>
      <c r="F500" s="9" t="s">
        <v>822</v>
      </c>
      <c r="G500" s="9" t="s">
        <v>1360</v>
      </c>
      <c r="H500" s="9" t="s">
        <v>23</v>
      </c>
      <c r="I500" s="9" t="s">
        <v>24</v>
      </c>
      <c r="J500" s="9">
        <v>0</v>
      </c>
      <c r="K500" s="9" t="s">
        <v>25</v>
      </c>
      <c r="L500" s="10">
        <v>45747</v>
      </c>
      <c r="M500" s="10">
        <v>45756</v>
      </c>
      <c r="N500" s="10">
        <v>45751</v>
      </c>
      <c r="O500" s="11">
        <f>HYPERLINK("http://apps8.contraloria.gob.pe/SPIC/srvDownload/ViewPDF?CRES_CODIGO=2025CSI635300008&amp;TIPOARCHIVO=RE","http://apps8.contraloria.gob.pe/SPIC/srvDownload/ViewPDF?CRES_CODIGO=2025CSI635300008&amp;TIPOARCHIVO=RE")</f>
      </c>
      <c r="P500" s="11">
        <f>HYPERLINK("http://apps8.contraloria.gob.pe/SPIC/srvDownload/ViewPDF?CRES_CODIGO=2025CSI635300008&amp;TIPOARCHIVO=ADJUNTO","http://apps8.contraloria.gob.pe/SPIC/srvDownload/ViewPDF?CRES_CODIGO=2025CSI635300008&amp;TIPOARCHIVO=ADJUNTO")</f>
      </c>
    </row>
    <row r="501" ht="20" customHeight="1" s="7" customFormat="1">
      <c r="B501" s="8">
        <v>495</v>
      </c>
      <c r="C501" s="9" t="s">
        <v>31</v>
      </c>
      <c r="D501" s="9" t="s">
        <v>42</v>
      </c>
      <c r="E501" s="9" t="s">
        <v>1361</v>
      </c>
      <c r="F501" s="9" t="s">
        <v>1231</v>
      </c>
      <c r="G501" s="9" t="s">
        <v>1362</v>
      </c>
      <c r="H501" s="9" t="s">
        <v>23</v>
      </c>
      <c r="I501" s="9" t="s">
        <v>24</v>
      </c>
      <c r="J501" s="9">
        <v>0</v>
      </c>
      <c r="K501" s="9" t="s">
        <v>25</v>
      </c>
      <c r="L501" s="10">
        <v>45748</v>
      </c>
      <c r="M501" s="10">
        <v>45741</v>
      </c>
      <c r="N501" s="10">
        <v>45751</v>
      </c>
      <c r="O501" s="11">
        <f>HYPERLINK("http://apps8.contraloria.gob.pe/SPIC/srvDownload/ViewPDF?CRES_CODIGO=2025CSI009600002&amp;TIPOARCHIVO=RE","http://apps8.contraloria.gob.pe/SPIC/srvDownload/ViewPDF?CRES_CODIGO=2025CSI009600002&amp;TIPOARCHIVO=RE")</f>
      </c>
      <c r="P501" s="11">
        <f>HYPERLINK("http://apps8.contraloria.gob.pe/SPIC/srvDownload/ViewPDF?CRES_CODIGO=2025CSI009600002&amp;TIPOARCHIVO=ADJUNTO","http://apps8.contraloria.gob.pe/SPIC/srvDownload/ViewPDF?CRES_CODIGO=2025CSI009600002&amp;TIPOARCHIVO=ADJUNTO")</f>
      </c>
    </row>
    <row r="502" ht="20" customHeight="1" s="7" customFormat="1">
      <c r="B502" s="8">
        <v>496</v>
      </c>
      <c r="C502" s="9" t="s">
        <v>598</v>
      </c>
      <c r="D502" s="9" t="s">
        <v>19</v>
      </c>
      <c r="E502" s="9" t="s">
        <v>1363</v>
      </c>
      <c r="F502" s="9" t="s">
        <v>1364</v>
      </c>
      <c r="G502" s="9" t="s">
        <v>1365</v>
      </c>
      <c r="H502" s="9" t="s">
        <v>41</v>
      </c>
      <c r="I502" s="9" t="s">
        <v>24</v>
      </c>
      <c r="J502" s="9">
        <v>0</v>
      </c>
      <c r="K502" s="9" t="s">
        <v>25</v>
      </c>
      <c r="L502" s="10">
        <v>45750</v>
      </c>
      <c r="M502" s="10">
        <v>45757</v>
      </c>
      <c r="N502" s="10">
        <v>45751</v>
      </c>
      <c r="O502" s="11">
        <f>HYPERLINK("http://apps8.contraloria.gob.pe/SPIC/srvDownload/ViewPDF?CRES_CODIGO=2025CSI020700006&amp;TIPOARCHIVO=RE","http://apps8.contraloria.gob.pe/SPIC/srvDownload/ViewPDF?CRES_CODIGO=2025CSI020700006&amp;TIPOARCHIVO=RE")</f>
      </c>
      <c r="P502" s="11">
        <f>HYPERLINK("http://apps8.contraloria.gob.pe/SPIC/srvDownload/ViewPDF?CRES_CODIGO=2025CSI020700006&amp;TIPOARCHIVO=ADJUNTO","http://apps8.contraloria.gob.pe/SPIC/srvDownload/ViewPDF?CRES_CODIGO=2025CSI020700006&amp;TIPOARCHIVO=ADJUNTO")</f>
      </c>
    </row>
    <row r="503" ht="20" customHeight="1" s="7" customFormat="1">
      <c r="B503" s="8">
        <v>497</v>
      </c>
      <c r="C503" s="9" t="s">
        <v>313</v>
      </c>
      <c r="D503" s="9" t="s">
        <v>27</v>
      </c>
      <c r="E503" s="9" t="s">
        <v>1366</v>
      </c>
      <c r="F503" s="9" t="s">
        <v>1367</v>
      </c>
      <c r="G503" s="9" t="s">
        <v>1368</v>
      </c>
      <c r="H503" s="9" t="s">
        <v>23</v>
      </c>
      <c r="I503" s="9" t="s">
        <v>24</v>
      </c>
      <c r="J503" s="9">
        <v>0</v>
      </c>
      <c r="K503" s="9" t="s">
        <v>25</v>
      </c>
      <c r="L503" s="10">
        <v>45741</v>
      </c>
      <c r="M503" s="10">
        <v>45741</v>
      </c>
      <c r="N503" s="10">
        <v>45751</v>
      </c>
      <c r="O503" s="11">
        <f>HYPERLINK("http://apps8.contraloria.gob.pe/SPIC/srvDownload/ViewPDF?CRES_CODIGO=2025CPO204800008&amp;TIPOARCHIVO=RE","http://apps8.contraloria.gob.pe/SPIC/srvDownload/ViewPDF?CRES_CODIGO=2025CPO204800008&amp;TIPOARCHIVO=RE")</f>
      </c>
      <c r="P503" s="11">
        <f>HYPERLINK("http://apps8.contraloria.gob.pe/SPIC/srvDownload/ViewPDF?CRES_CODIGO=2025CPO204800008&amp;TIPOARCHIVO=ADJUNTO","http://apps8.contraloria.gob.pe/SPIC/srvDownload/ViewPDF?CRES_CODIGO=2025CPO204800008&amp;TIPOARCHIVO=ADJUNTO")</f>
      </c>
    </row>
    <row r="504" ht="20" customHeight="1" s="7" customFormat="1">
      <c r="B504" s="8">
        <v>498</v>
      </c>
      <c r="C504" s="9" t="s">
        <v>121</v>
      </c>
      <c r="D504" s="9" t="s">
        <v>19</v>
      </c>
      <c r="E504" s="9" t="s">
        <v>1369</v>
      </c>
      <c r="F504" s="9" t="s">
        <v>1370</v>
      </c>
      <c r="G504" s="9" t="s">
        <v>1371</v>
      </c>
      <c r="H504" s="9" t="s">
        <v>23</v>
      </c>
      <c r="I504" s="9" t="s">
        <v>24</v>
      </c>
      <c r="J504" s="9">
        <v>0</v>
      </c>
      <c r="K504" s="9" t="s">
        <v>25</v>
      </c>
      <c r="L504" s="10">
        <v>45750</v>
      </c>
      <c r="M504" s="10">
        <v>45757</v>
      </c>
      <c r="N504" s="10">
        <v>45751</v>
      </c>
      <c r="O504" s="11">
        <f>HYPERLINK("http://apps8.contraloria.gob.pe/SPIC/srvDownload/ViewPDF?CRES_CODIGO=2025CSI275500005&amp;TIPOARCHIVO=RE","http://apps8.contraloria.gob.pe/SPIC/srvDownload/ViewPDF?CRES_CODIGO=2025CSI275500005&amp;TIPOARCHIVO=RE")</f>
      </c>
      <c r="P504" s="11">
        <f>HYPERLINK("http://apps8.contraloria.gob.pe/SPIC/srvDownload/ViewPDF?CRES_CODIGO=2025CSI275500005&amp;TIPOARCHIVO=ADJUNTO","http://apps8.contraloria.gob.pe/SPIC/srvDownload/ViewPDF?CRES_CODIGO=2025CSI275500005&amp;TIPOARCHIVO=ADJUNTO")</f>
      </c>
    </row>
    <row r="505" ht="20" customHeight="1" s="7" customFormat="1">
      <c r="B505" s="8">
        <v>499</v>
      </c>
      <c r="C505" s="9" t="s">
        <v>31</v>
      </c>
      <c r="D505" s="9" t="s">
        <v>42</v>
      </c>
      <c r="E505" s="9" t="s">
        <v>1372</v>
      </c>
      <c r="F505" s="9" t="s">
        <v>1373</v>
      </c>
      <c r="G505" s="9" t="s">
        <v>1374</v>
      </c>
      <c r="H505" s="9" t="s">
        <v>23</v>
      </c>
      <c r="I505" s="9" t="s">
        <v>24</v>
      </c>
      <c r="J505" s="9">
        <v>0</v>
      </c>
      <c r="K505" s="9" t="s">
        <v>25</v>
      </c>
      <c r="L505" s="10">
        <v>45749</v>
      </c>
      <c r="M505" s="10">
        <v>45756</v>
      </c>
      <c r="N505" s="10">
        <v>45751</v>
      </c>
      <c r="O505" s="11">
        <f>HYPERLINK("http://apps8.contraloria.gob.pe/SPIC/srvDownload/ViewPDF?CRES_CODIGO=2025CSI530900003&amp;TIPOARCHIVO=RE","http://apps8.contraloria.gob.pe/SPIC/srvDownload/ViewPDF?CRES_CODIGO=2025CSI530900003&amp;TIPOARCHIVO=RE")</f>
      </c>
      <c r="P505" s="11">
        <f>HYPERLINK("http://apps8.contraloria.gob.pe/SPIC/srvDownload/ViewPDF?CRES_CODIGO=2025CSI530900003&amp;TIPOARCHIVO=ADJUNTO","http://apps8.contraloria.gob.pe/SPIC/srvDownload/ViewPDF?CRES_CODIGO=2025CSI530900003&amp;TIPOARCHIVO=ADJUNTO")</f>
      </c>
    </row>
    <row r="506" ht="20" customHeight="1" s="7" customFormat="1">
      <c r="B506" s="8">
        <v>500</v>
      </c>
      <c r="C506" s="9" t="s">
        <v>313</v>
      </c>
      <c r="D506" s="9" t="s">
        <v>27</v>
      </c>
      <c r="E506" s="9" t="s">
        <v>1375</v>
      </c>
      <c r="F506" s="9" t="s">
        <v>1376</v>
      </c>
      <c r="G506" s="9" t="s">
        <v>1377</v>
      </c>
      <c r="H506" s="9" t="s">
        <v>23</v>
      </c>
      <c r="I506" s="9" t="s">
        <v>24</v>
      </c>
      <c r="J506" s="9">
        <v>0</v>
      </c>
      <c r="K506" s="9" t="s">
        <v>25</v>
      </c>
      <c r="L506" s="10">
        <v>45730</v>
      </c>
      <c r="M506" s="10">
        <v>45736</v>
      </c>
      <c r="N506" s="10">
        <v>45751</v>
      </c>
      <c r="O506" s="11">
        <f>HYPERLINK("http://apps8.contraloria.gob.pe/SPIC/srvDownload/ViewPDF?CRES_CODIGO=2025CPO042400012&amp;TIPOARCHIVO=RE","http://apps8.contraloria.gob.pe/SPIC/srvDownload/ViewPDF?CRES_CODIGO=2025CPO042400012&amp;TIPOARCHIVO=RE")</f>
      </c>
      <c r="P506" s="11">
        <f>HYPERLINK("http://apps8.contraloria.gob.pe/SPIC/srvDownload/ViewPDF?CRES_CODIGO=2025CPO042400012&amp;TIPOARCHIVO=ADJUNTO","http://apps8.contraloria.gob.pe/SPIC/srvDownload/ViewPDF?CRES_CODIGO=2025CPO042400012&amp;TIPOARCHIVO=ADJUNTO")</f>
      </c>
    </row>
    <row r="507" ht="20" customHeight="1" s="7" customFormat="1">
      <c r="B507" s="8">
        <v>501</v>
      </c>
      <c r="C507" s="9" t="s">
        <v>217</v>
      </c>
      <c r="D507" s="9" t="s">
        <v>19</v>
      </c>
      <c r="E507" s="9" t="s">
        <v>1378</v>
      </c>
      <c r="F507" s="9" t="s">
        <v>1379</v>
      </c>
      <c r="G507" s="9" t="s">
        <v>1380</v>
      </c>
      <c r="H507" s="9" t="s">
        <v>41</v>
      </c>
      <c r="I507" s="9" t="s">
        <v>24</v>
      </c>
      <c r="J507" s="9">
        <v>0</v>
      </c>
      <c r="K507" s="9" t="s">
        <v>25</v>
      </c>
      <c r="L507" s="10">
        <v>45747</v>
      </c>
      <c r="M507" s="10">
        <v>45754</v>
      </c>
      <c r="N507" s="10">
        <v>45751</v>
      </c>
      <c r="O507" s="11">
        <f>HYPERLINK("http://apps8.contraloria.gob.pe/SPIC/srvDownload/ViewPDF?CRES_CODIGO=2025CSIL47500106&amp;TIPOARCHIVO=RE","http://apps8.contraloria.gob.pe/SPIC/srvDownload/ViewPDF?CRES_CODIGO=2025CSIL47500106&amp;TIPOARCHIVO=RE")</f>
      </c>
      <c r="P507" s="11">
        <f>HYPERLINK("http://apps8.contraloria.gob.pe/SPIC/srvDownload/ViewPDF?CRES_CODIGO=2025CSIL47500106&amp;TIPOARCHIVO=ADJUNTO","http://apps8.contraloria.gob.pe/SPIC/srvDownload/ViewPDF?CRES_CODIGO=2025CSIL47500106&amp;TIPOARCHIVO=ADJUNTO")</f>
      </c>
    </row>
    <row r="508" ht="20" customHeight="1" s="7" customFormat="1">
      <c r="B508" s="8">
        <v>502</v>
      </c>
      <c r="C508" s="9" t="s">
        <v>259</v>
      </c>
      <c r="D508" s="9" t="s">
        <v>19</v>
      </c>
      <c r="E508" s="9" t="s">
        <v>1381</v>
      </c>
      <c r="F508" s="9" t="s">
        <v>1118</v>
      </c>
      <c r="G508" s="9" t="s">
        <v>1382</v>
      </c>
      <c r="H508" s="9" t="s">
        <v>23</v>
      </c>
      <c r="I508" s="9" t="s">
        <v>24</v>
      </c>
      <c r="J508" s="9">
        <v>0</v>
      </c>
      <c r="K508" s="9" t="s">
        <v>25</v>
      </c>
      <c r="L508" s="10">
        <v>45747</v>
      </c>
      <c r="M508" s="10">
        <v>45754</v>
      </c>
      <c r="N508" s="10">
        <v>45751</v>
      </c>
      <c r="O508" s="11">
        <f>HYPERLINK("http://apps8.contraloria.gob.pe/SPIC/srvDownload/ViewPDF?CRES_CODIGO=2025CSI020100004&amp;TIPOARCHIVO=RE","http://apps8.contraloria.gob.pe/SPIC/srvDownload/ViewPDF?CRES_CODIGO=2025CSI020100004&amp;TIPOARCHIVO=RE")</f>
      </c>
      <c r="P508" s="11">
        <f>HYPERLINK("http://apps8.contraloria.gob.pe/SPIC/srvDownload/ViewPDF?CRES_CODIGO=2025CSI020100004&amp;TIPOARCHIVO=ADJUNTO","http://apps8.contraloria.gob.pe/SPIC/srvDownload/ViewPDF?CRES_CODIGO=2025CSI020100004&amp;TIPOARCHIVO=ADJUNTO")</f>
      </c>
    </row>
    <row r="509" ht="20" customHeight="1" s="7" customFormat="1">
      <c r="B509" s="8">
        <v>503</v>
      </c>
      <c r="C509" s="9" t="s">
        <v>31</v>
      </c>
      <c r="D509" s="9" t="s">
        <v>19</v>
      </c>
      <c r="E509" s="9" t="s">
        <v>1383</v>
      </c>
      <c r="F509" s="9" t="s">
        <v>731</v>
      </c>
      <c r="G509" s="9" t="s">
        <v>1384</v>
      </c>
      <c r="H509" s="9" t="s">
        <v>41</v>
      </c>
      <c r="I509" s="9" t="s">
        <v>24</v>
      </c>
      <c r="J509" s="9">
        <v>0</v>
      </c>
      <c r="K509" s="9" t="s">
        <v>25</v>
      </c>
      <c r="L509" s="10">
        <v>45744</v>
      </c>
      <c r="M509" s="10">
        <v>45751</v>
      </c>
      <c r="N509" s="10">
        <v>45751</v>
      </c>
      <c r="O509" s="11">
        <f>HYPERLINK("http://apps8.contraloria.gob.pe/SPIC/srvDownload/ViewPDF?CRES_CODIGO=2025CSI626400005&amp;TIPOARCHIVO=RE","http://apps8.contraloria.gob.pe/SPIC/srvDownload/ViewPDF?CRES_CODIGO=2025CSI626400005&amp;TIPOARCHIVO=RE")</f>
      </c>
      <c r="P509" s="11">
        <f>HYPERLINK("http://apps8.contraloria.gob.pe/SPIC/srvDownload/ViewPDF?CRES_CODIGO=2025CSI626400005&amp;TIPOARCHIVO=ADJUNTO","http://apps8.contraloria.gob.pe/SPIC/srvDownload/ViewPDF?CRES_CODIGO=2025CSI626400005&amp;TIPOARCHIVO=ADJUNTO")</f>
      </c>
    </row>
    <row r="510" ht="20" customHeight="1" s="7" customFormat="1">
      <c r="B510" s="8">
        <v>504</v>
      </c>
      <c r="C510" s="9" t="s">
        <v>69</v>
      </c>
      <c r="D510" s="9" t="s">
        <v>27</v>
      </c>
      <c r="E510" s="9" t="s">
        <v>1385</v>
      </c>
      <c r="F510" s="9" t="s">
        <v>1386</v>
      </c>
      <c r="G510" s="9" t="s">
        <v>1387</v>
      </c>
      <c r="H510" s="9" t="s">
        <v>23</v>
      </c>
      <c r="I510" s="9" t="s">
        <v>24</v>
      </c>
      <c r="J510" s="9">
        <v>0</v>
      </c>
      <c r="K510" s="9" t="s">
        <v>25</v>
      </c>
      <c r="L510" s="10">
        <v>45741</v>
      </c>
      <c r="M510" s="10">
        <v>45742</v>
      </c>
      <c r="N510" s="10">
        <v>45751</v>
      </c>
      <c r="O510" s="11">
        <f>HYPERLINK("http://apps8.contraloria.gob.pe/SPIC/srvDownload/ViewPDF?CRES_CODIGO=2025CPO042700007&amp;TIPOARCHIVO=RE","http://apps8.contraloria.gob.pe/SPIC/srvDownload/ViewPDF?CRES_CODIGO=2025CPO042700007&amp;TIPOARCHIVO=RE")</f>
      </c>
      <c r="P510" s="11">
        <f>HYPERLINK("http://apps8.contraloria.gob.pe/SPIC/srvDownload/ViewPDF?CRES_CODIGO=2025CPO042700007&amp;TIPOARCHIVO=ADJUNTO","http://apps8.contraloria.gob.pe/SPIC/srvDownload/ViewPDF?CRES_CODIGO=2025CPO042700007&amp;TIPOARCHIVO=ADJUNTO")</f>
      </c>
    </row>
    <row r="511" ht="20" customHeight="1" s="7" customFormat="1">
      <c r="B511" s="8">
        <v>505</v>
      </c>
      <c r="C511" s="9" t="s">
        <v>37</v>
      </c>
      <c r="D511" s="9" t="s">
        <v>19</v>
      </c>
      <c r="E511" s="9" t="s">
        <v>1388</v>
      </c>
      <c r="F511" s="9" t="s">
        <v>1389</v>
      </c>
      <c r="G511" s="9" t="s">
        <v>1390</v>
      </c>
      <c r="H511" s="9" t="s">
        <v>23</v>
      </c>
      <c r="I511" s="9" t="s">
        <v>24</v>
      </c>
      <c r="J511" s="9">
        <v>0</v>
      </c>
      <c r="K511" s="9" t="s">
        <v>25</v>
      </c>
      <c r="L511" s="10">
        <v>45747</v>
      </c>
      <c r="M511" s="10">
        <v>45754</v>
      </c>
      <c r="N511" s="10">
        <v>45751</v>
      </c>
      <c r="O511" s="11">
        <f>HYPERLINK("http://apps8.contraloria.gob.pe/SPIC/srvDownload/ViewPDF?CRES_CODIGO=2025CSI456800005&amp;TIPOARCHIVO=RE","http://apps8.contraloria.gob.pe/SPIC/srvDownload/ViewPDF?CRES_CODIGO=2025CSI456800005&amp;TIPOARCHIVO=RE")</f>
      </c>
      <c r="P511" s="11">
        <f>HYPERLINK("http://apps8.contraloria.gob.pe/SPIC/srvDownload/ViewPDF?CRES_CODIGO=2025CSI456800005&amp;TIPOARCHIVO=ADJUNTO","http://apps8.contraloria.gob.pe/SPIC/srvDownload/ViewPDF?CRES_CODIGO=2025CSI456800005&amp;TIPOARCHIVO=ADJUNTO")</f>
      </c>
    </row>
    <row r="512" ht="20" customHeight="1" s="7" customFormat="1">
      <c r="B512" s="8">
        <v>506</v>
      </c>
      <c r="C512" s="9" t="s">
        <v>259</v>
      </c>
      <c r="D512" s="9" t="s">
        <v>19</v>
      </c>
      <c r="E512" s="9" t="s">
        <v>1391</v>
      </c>
      <c r="F512" s="9" t="s">
        <v>1392</v>
      </c>
      <c r="G512" s="9" t="s">
        <v>1393</v>
      </c>
      <c r="H512" s="9" t="s">
        <v>23</v>
      </c>
      <c r="I512" s="9" t="s">
        <v>24</v>
      </c>
      <c r="J512" s="9">
        <v>0</v>
      </c>
      <c r="K512" s="9" t="s">
        <v>25</v>
      </c>
      <c r="L512" s="10">
        <v>45749</v>
      </c>
      <c r="M512" s="10">
        <v>45756</v>
      </c>
      <c r="N512" s="10">
        <v>45751</v>
      </c>
      <c r="O512" s="11">
        <f>HYPERLINK("http://apps8.contraloria.gob.pe/SPIC/srvDownload/ViewPDF?CRES_CODIGO=2025CSI605400014&amp;TIPOARCHIVO=RE","http://apps8.contraloria.gob.pe/SPIC/srvDownload/ViewPDF?CRES_CODIGO=2025CSI605400014&amp;TIPOARCHIVO=RE")</f>
      </c>
      <c r="P512" s="11">
        <f>HYPERLINK("http://apps8.contraloria.gob.pe/SPIC/srvDownload/ViewPDF?CRES_CODIGO=2025CSI605400014&amp;TIPOARCHIVO=ADJUNTO","http://apps8.contraloria.gob.pe/SPIC/srvDownload/ViewPDF?CRES_CODIGO=2025CSI605400014&amp;TIPOARCHIVO=ADJUNTO")</f>
      </c>
    </row>
    <row r="513" ht="20" customHeight="1" s="7" customFormat="1">
      <c r="B513" s="8">
        <v>507</v>
      </c>
      <c r="C513" s="9" t="s">
        <v>31</v>
      </c>
      <c r="D513" s="9" t="s">
        <v>19</v>
      </c>
      <c r="E513" s="9" t="s">
        <v>1394</v>
      </c>
      <c r="F513" s="9" t="s">
        <v>1228</v>
      </c>
      <c r="G513" s="9" t="s">
        <v>1395</v>
      </c>
      <c r="H513" s="9" t="s">
        <v>23</v>
      </c>
      <c r="I513" s="9" t="s">
        <v>24</v>
      </c>
      <c r="J513" s="9">
        <v>0</v>
      </c>
      <c r="K513" s="9" t="s">
        <v>25</v>
      </c>
      <c r="L513" s="10">
        <v>45749</v>
      </c>
      <c r="M513" s="10">
        <v>45742</v>
      </c>
      <c r="N513" s="10">
        <v>45751</v>
      </c>
      <c r="O513" s="11">
        <f>HYPERLINK("http://apps8.contraloria.gob.pe/SPIC/srvDownload/ViewPDF?CRES_CODIGO=2025CSI215600004&amp;TIPOARCHIVO=RE","http://apps8.contraloria.gob.pe/SPIC/srvDownload/ViewPDF?CRES_CODIGO=2025CSI215600004&amp;TIPOARCHIVO=RE")</f>
      </c>
      <c r="P513" s="11">
        <f>HYPERLINK("http://apps8.contraloria.gob.pe/SPIC/srvDownload/ViewPDF?CRES_CODIGO=2025CSI215600004&amp;TIPOARCHIVO=ADJUNTO","http://apps8.contraloria.gob.pe/SPIC/srvDownload/ViewPDF?CRES_CODIGO=2025CSI215600004&amp;TIPOARCHIVO=ADJUNTO")</f>
      </c>
    </row>
    <row r="514" ht="20" customHeight="1" s="7" customFormat="1">
      <c r="B514" s="8">
        <v>508</v>
      </c>
      <c r="C514" s="9" t="s">
        <v>18</v>
      </c>
      <c r="D514" s="9" t="s">
        <v>19</v>
      </c>
      <c r="E514" s="9" t="s">
        <v>1396</v>
      </c>
      <c r="F514" s="9" t="s">
        <v>949</v>
      </c>
      <c r="G514" s="9" t="s">
        <v>1397</v>
      </c>
      <c r="H514" s="9" t="s">
        <v>41</v>
      </c>
      <c r="I514" s="9" t="s">
        <v>24</v>
      </c>
      <c r="J514" s="9">
        <v>0</v>
      </c>
      <c r="K514" s="9" t="s">
        <v>25</v>
      </c>
      <c r="L514" s="10">
        <v>45747</v>
      </c>
      <c r="M514" s="10">
        <v>45754</v>
      </c>
      <c r="N514" s="10">
        <v>45751</v>
      </c>
      <c r="O514" s="11">
        <f>HYPERLINK("http://apps8.contraloria.gob.pe/SPIC/srvDownload/ViewPDF?CRES_CODIGO=2025CSI518200010&amp;TIPOARCHIVO=RE","http://apps8.contraloria.gob.pe/SPIC/srvDownload/ViewPDF?CRES_CODIGO=2025CSI518200010&amp;TIPOARCHIVO=RE")</f>
      </c>
      <c r="P514" s="11">
        <f>HYPERLINK("http://apps8.contraloria.gob.pe/SPIC/srvDownload/ViewPDF?CRES_CODIGO=2025CSI518200010&amp;TIPOARCHIVO=ADJUNTO","http://apps8.contraloria.gob.pe/SPIC/srvDownload/ViewPDF?CRES_CODIGO=2025CSI518200010&amp;TIPOARCHIVO=ADJUNTO")</f>
      </c>
    </row>
    <row r="515" ht="20" customHeight="1" s="7" customFormat="1">
      <c r="B515" s="8">
        <v>509</v>
      </c>
      <c r="C515" s="9" t="s">
        <v>31</v>
      </c>
      <c r="D515" s="9" t="s">
        <v>42</v>
      </c>
      <c r="E515" s="9" t="s">
        <v>1398</v>
      </c>
      <c r="F515" s="9" t="s">
        <v>1399</v>
      </c>
      <c r="G515" s="9" t="s">
        <v>1400</v>
      </c>
      <c r="H515" s="9" t="s">
        <v>280</v>
      </c>
      <c r="I515" s="9" t="s">
        <v>281</v>
      </c>
      <c r="J515" s="9">
        <v>0</v>
      </c>
      <c r="K515" s="9" t="s">
        <v>25</v>
      </c>
      <c r="L515" s="10">
        <v>45749</v>
      </c>
      <c r="M515" s="10">
        <v>45756</v>
      </c>
      <c r="N515" s="10">
        <v>45751</v>
      </c>
      <c r="O515" s="11">
        <f>HYPERLINK("http://apps8.contraloria.gob.pe/SPIC/srvDownload/ViewPDF?CRES_CODIGO=2025CSI216500004&amp;TIPOARCHIVO=RE","http://apps8.contraloria.gob.pe/SPIC/srvDownload/ViewPDF?CRES_CODIGO=2025CSI216500004&amp;TIPOARCHIVO=RE")</f>
      </c>
      <c r="P515" s="11">
        <f>HYPERLINK("http://apps8.contraloria.gob.pe/SPIC/srvDownload/ViewPDF?CRES_CODIGO=2025CSI216500004&amp;TIPOARCHIVO=ADJUNTO","http://apps8.contraloria.gob.pe/SPIC/srvDownload/ViewPDF?CRES_CODIGO=2025CSI216500004&amp;TIPOARCHIVO=ADJUNTO")</f>
      </c>
    </row>
    <row r="516" ht="20" customHeight="1" s="7" customFormat="1">
      <c r="B516" s="8">
        <v>510</v>
      </c>
      <c r="C516" s="9" t="s">
        <v>31</v>
      </c>
      <c r="D516" s="9" t="s">
        <v>61</v>
      </c>
      <c r="E516" s="9" t="s">
        <v>1401</v>
      </c>
      <c r="F516" s="9" t="s">
        <v>1402</v>
      </c>
      <c r="G516" s="9" t="s">
        <v>1403</v>
      </c>
      <c r="H516" s="9" t="s">
        <v>23</v>
      </c>
      <c r="I516" s="9" t="s">
        <v>24</v>
      </c>
      <c r="J516" s="9">
        <v>0</v>
      </c>
      <c r="K516" s="9" t="s">
        <v>25</v>
      </c>
      <c r="L516" s="10">
        <v>45749</v>
      </c>
      <c r="M516" s="10">
        <v>45756</v>
      </c>
      <c r="N516" s="10">
        <v>45751</v>
      </c>
      <c r="O516" s="11">
        <f>HYPERLINK("http://apps8.contraloria.gob.pe/SPIC/srvDownload/ViewPDF?CRES_CODIGO=2025CSI375700015&amp;TIPOARCHIVO=RE","http://apps8.contraloria.gob.pe/SPIC/srvDownload/ViewPDF?CRES_CODIGO=2025CSI375700015&amp;TIPOARCHIVO=RE")</f>
      </c>
      <c r="P516" s="11">
        <f>HYPERLINK("http://apps8.contraloria.gob.pe/SPIC/srvDownload/ViewPDF?CRES_CODIGO=2025CSI375700015&amp;TIPOARCHIVO=ADJUNTO","http://apps8.contraloria.gob.pe/SPIC/srvDownload/ViewPDF?CRES_CODIGO=2025CSI375700015&amp;TIPOARCHIVO=ADJUNTO")</f>
      </c>
    </row>
    <row r="517" ht="20" customHeight="1" s="7" customFormat="1">
      <c r="B517" s="8">
        <v>511</v>
      </c>
      <c r="C517" s="9" t="s">
        <v>52</v>
      </c>
      <c r="D517" s="9" t="s">
        <v>61</v>
      </c>
      <c r="E517" s="9" t="s">
        <v>1404</v>
      </c>
      <c r="F517" s="9" t="s">
        <v>1405</v>
      </c>
      <c r="G517" s="9" t="s">
        <v>1406</v>
      </c>
      <c r="H517" s="9" t="s">
        <v>23</v>
      </c>
      <c r="I517" s="9" t="s">
        <v>24</v>
      </c>
      <c r="J517" s="9">
        <v>0</v>
      </c>
      <c r="K517" s="9" t="s">
        <v>25</v>
      </c>
      <c r="L517" s="10">
        <v>45743</v>
      </c>
      <c r="M517" s="10">
        <v>45755</v>
      </c>
      <c r="N517" s="10">
        <v>45751</v>
      </c>
      <c r="O517" s="11">
        <f>HYPERLINK("http://apps8.contraloria.gob.pe/SPIC/srvDownload/ViewPDF?CRES_CODIGO=2025CSI047700024&amp;TIPOARCHIVO=RE","http://apps8.contraloria.gob.pe/SPIC/srvDownload/ViewPDF?CRES_CODIGO=2025CSI047700024&amp;TIPOARCHIVO=RE")</f>
      </c>
      <c r="P517" s="11">
        <f>HYPERLINK("http://apps8.contraloria.gob.pe/SPIC/srvDownload/ViewPDF?CRES_CODIGO=2025CSI047700024&amp;TIPOARCHIVO=ADJUNTO","http://apps8.contraloria.gob.pe/SPIC/srvDownload/ViewPDF?CRES_CODIGO=2025CSI047700024&amp;TIPOARCHIVO=ADJUNTO")</f>
      </c>
    </row>
    <row r="518" ht="20" customHeight="1" s="7" customFormat="1">
      <c r="B518" s="8">
        <v>512</v>
      </c>
      <c r="C518" s="9" t="s">
        <v>57</v>
      </c>
      <c r="D518" s="9" t="s">
        <v>42</v>
      </c>
      <c r="E518" s="9" t="s">
        <v>1407</v>
      </c>
      <c r="F518" s="9" t="s">
        <v>1408</v>
      </c>
      <c r="G518" s="9" t="s">
        <v>1409</v>
      </c>
      <c r="H518" s="9" t="s">
        <v>23</v>
      </c>
      <c r="I518" s="9" t="s">
        <v>24</v>
      </c>
      <c r="J518" s="9">
        <v>0</v>
      </c>
      <c r="K518" s="9" t="s">
        <v>25</v>
      </c>
      <c r="L518" s="10">
        <v>45748</v>
      </c>
      <c r="M518" s="10">
        <v>45755</v>
      </c>
      <c r="N518" s="10">
        <v>45751</v>
      </c>
      <c r="O518" s="11">
        <f>HYPERLINK("http://apps8.contraloria.gob.pe/SPIC/srvDownload/ViewPDF?CRES_CODIGO=2025CSI489600004&amp;TIPOARCHIVO=RE","http://apps8.contraloria.gob.pe/SPIC/srvDownload/ViewPDF?CRES_CODIGO=2025CSI489600004&amp;TIPOARCHIVO=RE")</f>
      </c>
      <c r="P518" s="11">
        <f>HYPERLINK("http://apps8.contraloria.gob.pe/SPIC/srvDownload/ViewPDF?CRES_CODIGO=2025CSI489600004&amp;TIPOARCHIVO=ADJUNTO","http://apps8.contraloria.gob.pe/SPIC/srvDownload/ViewPDF?CRES_CODIGO=2025CSI489600004&amp;TIPOARCHIVO=ADJUNTO")</f>
      </c>
    </row>
    <row r="519" ht="20" customHeight="1" s="7" customFormat="1">
      <c r="B519" s="8">
        <v>513</v>
      </c>
      <c r="C519" s="9" t="s">
        <v>104</v>
      </c>
      <c r="D519" s="9" t="s">
        <v>27</v>
      </c>
      <c r="E519" s="9" t="s">
        <v>1410</v>
      </c>
      <c r="F519" s="9" t="s">
        <v>1195</v>
      </c>
      <c r="G519" s="9" t="s">
        <v>1411</v>
      </c>
      <c r="H519" s="9" t="s">
        <v>23</v>
      </c>
      <c r="I519" s="9" t="s">
        <v>24</v>
      </c>
      <c r="J519" s="9">
        <v>0</v>
      </c>
      <c r="K519" s="9" t="s">
        <v>25</v>
      </c>
      <c r="L519" s="10">
        <v>45747</v>
      </c>
      <c r="M519" s="10">
        <v>45747</v>
      </c>
      <c r="N519" s="10">
        <v>45751</v>
      </c>
      <c r="O519" s="11">
        <f>HYPERLINK("http://apps8.contraloria.gob.pe/SPIC/srvDownload/ViewPDF?CRES_CODIGO=2025CPO083300016&amp;TIPOARCHIVO=RE","http://apps8.contraloria.gob.pe/SPIC/srvDownload/ViewPDF?CRES_CODIGO=2025CPO083300016&amp;TIPOARCHIVO=RE")</f>
      </c>
      <c r="P519" s="11">
        <f>HYPERLINK("http://apps8.contraloria.gob.pe/SPIC/srvDownload/ViewPDF?CRES_CODIGO=2025CPO083300016&amp;TIPOARCHIVO=ADJUNTO","http://apps8.contraloria.gob.pe/SPIC/srvDownload/ViewPDF?CRES_CODIGO=2025CPO083300016&amp;TIPOARCHIVO=ADJUNTO")</f>
      </c>
    </row>
    <row r="520" ht="20" customHeight="1" s="7" customFormat="1">
      <c r="B520" s="8">
        <v>514</v>
      </c>
      <c r="C520" s="9" t="s">
        <v>121</v>
      </c>
      <c r="D520" s="9" t="s">
        <v>27</v>
      </c>
      <c r="E520" s="9" t="s">
        <v>1412</v>
      </c>
      <c r="F520" s="9" t="s">
        <v>1413</v>
      </c>
      <c r="G520" s="9" t="s">
        <v>1414</v>
      </c>
      <c r="H520" s="9" t="s">
        <v>23</v>
      </c>
      <c r="I520" s="9" t="s">
        <v>24</v>
      </c>
      <c r="J520" s="9">
        <v>0</v>
      </c>
      <c r="K520" s="9" t="s">
        <v>25</v>
      </c>
      <c r="L520" s="10">
        <v>45740</v>
      </c>
      <c r="M520" s="10">
        <v>45742</v>
      </c>
      <c r="N520" s="10">
        <v>45751</v>
      </c>
      <c r="O520" s="11">
        <f>HYPERLINK("http://apps8.contraloria.gob.pe/SPIC/srvDownload/ViewPDF?CRES_CODIGO=2025CPO034200010&amp;TIPOARCHIVO=RE","http://apps8.contraloria.gob.pe/SPIC/srvDownload/ViewPDF?CRES_CODIGO=2025CPO034200010&amp;TIPOARCHIVO=RE")</f>
      </c>
      <c r="P520" s="11">
        <f>HYPERLINK("http://apps8.contraloria.gob.pe/SPIC/srvDownload/ViewPDF?CRES_CODIGO=2025CPO034200010&amp;TIPOARCHIVO=ADJUNTO","http://apps8.contraloria.gob.pe/SPIC/srvDownload/ViewPDF?CRES_CODIGO=2025CPO034200010&amp;TIPOARCHIVO=ADJUNTO")</f>
      </c>
    </row>
    <row r="521" ht="20" customHeight="1" s="7" customFormat="1">
      <c r="B521" s="8">
        <v>515</v>
      </c>
      <c r="C521" s="9" t="s">
        <v>69</v>
      </c>
      <c r="D521" s="9" t="s">
        <v>19</v>
      </c>
      <c r="E521" s="9" t="s">
        <v>1415</v>
      </c>
      <c r="F521" s="9" t="s">
        <v>1416</v>
      </c>
      <c r="G521" s="9" t="s">
        <v>1417</v>
      </c>
      <c r="H521" s="9" t="s">
        <v>332</v>
      </c>
      <c r="I521" s="9" t="s">
        <v>24</v>
      </c>
      <c r="J521" s="9">
        <v>0</v>
      </c>
      <c r="K521" s="9" t="s">
        <v>25</v>
      </c>
      <c r="L521" s="10">
        <v>45749</v>
      </c>
      <c r="M521" s="10">
        <v>45756</v>
      </c>
      <c r="N521" s="10">
        <v>45751</v>
      </c>
      <c r="O521" s="11">
        <f>HYPERLINK("http://apps8.contraloria.gob.pe/SPIC/srvDownload/ViewPDF?CRES_CODIGO=2025CSI042500010&amp;TIPOARCHIVO=RE","http://apps8.contraloria.gob.pe/SPIC/srvDownload/ViewPDF?CRES_CODIGO=2025CSI042500010&amp;TIPOARCHIVO=RE")</f>
      </c>
      <c r="P521" s="11">
        <f>HYPERLINK("http://apps8.contraloria.gob.pe/SPIC/srvDownload/ViewPDF?CRES_CODIGO=2025CSI042500010&amp;TIPOARCHIVO=ADJUNTO","http://apps8.contraloria.gob.pe/SPIC/srvDownload/ViewPDF?CRES_CODIGO=2025CSI042500010&amp;TIPOARCHIVO=ADJUNTO")</f>
      </c>
    </row>
    <row r="522" ht="20" customHeight="1" s="7" customFormat="1">
      <c r="B522" s="8">
        <v>516</v>
      </c>
      <c r="C522" s="9" t="s">
        <v>217</v>
      </c>
      <c r="D522" s="9" t="s">
        <v>19</v>
      </c>
      <c r="E522" s="9" t="s">
        <v>1418</v>
      </c>
      <c r="F522" s="9" t="s">
        <v>509</v>
      </c>
      <c r="G522" s="9" t="s">
        <v>1419</v>
      </c>
      <c r="H522" s="9" t="s">
        <v>41</v>
      </c>
      <c r="I522" s="9" t="s">
        <v>24</v>
      </c>
      <c r="J522" s="9">
        <v>0</v>
      </c>
      <c r="K522" s="9" t="s">
        <v>25</v>
      </c>
      <c r="L522" s="10">
        <v>45748</v>
      </c>
      <c r="M522" s="10">
        <v>45755</v>
      </c>
      <c r="N522" s="10">
        <v>45751</v>
      </c>
      <c r="O522" s="11">
        <f>HYPERLINK("http://apps8.contraloria.gob.pe/SPIC/srvDownload/ViewPDF?CRES_CODIGO=2025CSIL47500108&amp;TIPOARCHIVO=RE","http://apps8.contraloria.gob.pe/SPIC/srvDownload/ViewPDF?CRES_CODIGO=2025CSIL47500108&amp;TIPOARCHIVO=RE")</f>
      </c>
      <c r="P522" s="11">
        <f>HYPERLINK("http://apps8.contraloria.gob.pe/SPIC/srvDownload/ViewPDF?CRES_CODIGO=2025CSIL47500108&amp;TIPOARCHIVO=ADJUNTO","http://apps8.contraloria.gob.pe/SPIC/srvDownload/ViewPDF?CRES_CODIGO=2025CSIL47500108&amp;TIPOARCHIVO=ADJUNTO")</f>
      </c>
    </row>
    <row r="523" ht="20" customHeight="1" s="7" customFormat="1">
      <c r="B523" s="8">
        <v>517</v>
      </c>
      <c r="C523" s="9" t="s">
        <v>313</v>
      </c>
      <c r="D523" s="9" t="s">
        <v>27</v>
      </c>
      <c r="E523" s="9" t="s">
        <v>1420</v>
      </c>
      <c r="F523" s="9" t="s">
        <v>1421</v>
      </c>
      <c r="G523" s="9" t="s">
        <v>1422</v>
      </c>
      <c r="H523" s="9" t="s">
        <v>23</v>
      </c>
      <c r="I523" s="9" t="s">
        <v>24</v>
      </c>
      <c r="J523" s="9">
        <v>0</v>
      </c>
      <c r="K523" s="9" t="s">
        <v>25</v>
      </c>
      <c r="L523" s="10">
        <v>45734</v>
      </c>
      <c r="M523" s="10">
        <v>45735</v>
      </c>
      <c r="N523" s="10">
        <v>45751</v>
      </c>
      <c r="O523" s="11">
        <f>HYPERLINK("http://apps8.contraloria.gob.pe/SPIC/srvDownload/ViewPDF?CRES_CODIGO=2025CPO014800027&amp;TIPOARCHIVO=RE","http://apps8.contraloria.gob.pe/SPIC/srvDownload/ViewPDF?CRES_CODIGO=2025CPO014800027&amp;TIPOARCHIVO=RE")</f>
      </c>
      <c r="P523" s="11">
        <f>HYPERLINK("http://apps8.contraloria.gob.pe/SPIC/srvDownload/ViewPDF?CRES_CODIGO=2025CPO014800027&amp;TIPOARCHIVO=ADJUNTO","http://apps8.contraloria.gob.pe/SPIC/srvDownload/ViewPDF?CRES_CODIGO=2025CPO014800027&amp;TIPOARCHIVO=ADJUNTO")</f>
      </c>
    </row>
    <row r="524" ht="20" customHeight="1" s="7" customFormat="1">
      <c r="B524" s="8">
        <v>518</v>
      </c>
      <c r="C524" s="9" t="s">
        <v>121</v>
      </c>
      <c r="D524" s="9" t="s">
        <v>61</v>
      </c>
      <c r="E524" s="9" t="s">
        <v>1423</v>
      </c>
      <c r="F524" s="9" t="s">
        <v>1424</v>
      </c>
      <c r="G524" s="9" t="s">
        <v>1425</v>
      </c>
      <c r="H524" s="9" t="s">
        <v>23</v>
      </c>
      <c r="I524" s="9" t="s">
        <v>24</v>
      </c>
      <c r="J524" s="9">
        <v>0</v>
      </c>
      <c r="K524" s="9" t="s">
        <v>25</v>
      </c>
      <c r="L524" s="10">
        <v>45750</v>
      </c>
      <c r="M524" s="10">
        <v>45757</v>
      </c>
      <c r="N524" s="10">
        <v>45751</v>
      </c>
      <c r="O524" s="11">
        <f>HYPERLINK("http://apps8.contraloria.gob.pe/SPIC/srvDownload/ViewPDF?CRES_CODIGO=2025CSI291100008&amp;TIPOARCHIVO=RE","http://apps8.contraloria.gob.pe/SPIC/srvDownload/ViewPDF?CRES_CODIGO=2025CSI291100008&amp;TIPOARCHIVO=RE")</f>
      </c>
      <c r="P524" s="11">
        <f>HYPERLINK("http://apps8.contraloria.gob.pe/SPIC/srvDownload/ViewPDF?CRES_CODIGO=2025CSI291100008&amp;TIPOARCHIVO=ADJUNTO","http://apps8.contraloria.gob.pe/SPIC/srvDownload/ViewPDF?CRES_CODIGO=2025CSI291100008&amp;TIPOARCHIVO=ADJUNTO")</f>
      </c>
    </row>
    <row r="525" ht="20" customHeight="1" s="7" customFormat="1">
      <c r="B525" s="8">
        <v>519</v>
      </c>
      <c r="C525" s="9" t="s">
        <v>128</v>
      </c>
      <c r="D525" s="9" t="s">
        <v>53</v>
      </c>
      <c r="E525" s="9" t="s">
        <v>1426</v>
      </c>
      <c r="F525" s="9" t="s">
        <v>1192</v>
      </c>
      <c r="G525" s="9" t="s">
        <v>1427</v>
      </c>
      <c r="H525" s="9" t="s">
        <v>23</v>
      </c>
      <c r="I525" s="9" t="s">
        <v>24</v>
      </c>
      <c r="J525" s="9">
        <v>0</v>
      </c>
      <c r="K525" s="9" t="s">
        <v>25</v>
      </c>
      <c r="L525" s="10">
        <v>45706</v>
      </c>
      <c r="M525" s="10">
        <v>45706</v>
      </c>
      <c r="N525" s="10">
        <v>45751</v>
      </c>
      <c r="O525" s="11">
        <f>HYPERLINK("http://apps8.contraloria.gob.pe/SPIC/srvDownload/ViewPDF?CRES_CODIGO=2025CPOL42000041&amp;TIPOARCHIVO=RE","http://apps8.contraloria.gob.pe/SPIC/srvDownload/ViewPDF?CRES_CODIGO=2025CPOL42000041&amp;TIPOARCHIVO=RE")</f>
      </c>
      <c r="P525" s="11">
        <f>HYPERLINK("http://apps8.contraloria.gob.pe/SPIC/srvDownload/ViewPDF?CRES_CODIGO=2025CPOL42000041&amp;TIPOARCHIVO=ADJUNTO","http://apps8.contraloria.gob.pe/SPIC/srvDownload/ViewPDF?CRES_CODIGO=2025CPOL42000041&amp;TIPOARCHIVO=ADJUNTO")</f>
      </c>
    </row>
    <row r="526" ht="20" customHeight="1" s="7" customFormat="1">
      <c r="B526" s="8">
        <v>520</v>
      </c>
      <c r="C526" s="9" t="s">
        <v>121</v>
      </c>
      <c r="D526" s="9" t="s">
        <v>27</v>
      </c>
      <c r="E526" s="9" t="s">
        <v>1428</v>
      </c>
      <c r="F526" s="9" t="s">
        <v>1429</v>
      </c>
      <c r="G526" s="9" t="s">
        <v>1430</v>
      </c>
      <c r="H526" s="9" t="s">
        <v>23</v>
      </c>
      <c r="I526" s="9" t="s">
        <v>24</v>
      </c>
      <c r="J526" s="9">
        <v>0</v>
      </c>
      <c r="K526" s="9" t="s">
        <v>25</v>
      </c>
      <c r="L526" s="10">
        <v>45735</v>
      </c>
      <c r="M526" s="10">
        <v>45740</v>
      </c>
      <c r="N526" s="10">
        <v>45751</v>
      </c>
      <c r="O526" s="11">
        <f>HYPERLINK("http://apps8.contraloria.gob.pe/SPIC/srvDownload/ViewPDF?CRES_CODIGO=2025CPO033600010&amp;TIPOARCHIVO=RE","http://apps8.contraloria.gob.pe/SPIC/srvDownload/ViewPDF?CRES_CODIGO=2025CPO033600010&amp;TIPOARCHIVO=RE")</f>
      </c>
      <c r="P526" s="11">
        <f>HYPERLINK("http://apps8.contraloria.gob.pe/SPIC/srvDownload/ViewPDF?CRES_CODIGO=2025CPO033600010&amp;TIPOARCHIVO=ADJUNTO","http://apps8.contraloria.gob.pe/SPIC/srvDownload/ViewPDF?CRES_CODIGO=2025CPO033600010&amp;TIPOARCHIVO=ADJUNTO")</f>
      </c>
    </row>
    <row r="527" ht="20" customHeight="1" s="7" customFormat="1">
      <c r="B527" s="8">
        <v>521</v>
      </c>
      <c r="C527" s="9" t="s">
        <v>104</v>
      </c>
      <c r="D527" s="9" t="s">
        <v>42</v>
      </c>
      <c r="E527" s="9" t="s">
        <v>1431</v>
      </c>
      <c r="F527" s="9" t="s">
        <v>1067</v>
      </c>
      <c r="G527" s="9" t="s">
        <v>1432</v>
      </c>
      <c r="H527" s="9" t="s">
        <v>23</v>
      </c>
      <c r="I527" s="9" t="s">
        <v>24</v>
      </c>
      <c r="J527" s="9">
        <v>0</v>
      </c>
      <c r="K527" s="9" t="s">
        <v>25</v>
      </c>
      <c r="L527" s="10">
        <v>45744</v>
      </c>
      <c r="M527" s="10">
        <v>45751</v>
      </c>
      <c r="N527" s="10">
        <v>45751</v>
      </c>
      <c r="O527" s="11">
        <f>HYPERLINK("http://apps8.contraloria.gob.pe/SPIC/srvDownload/ViewPDF?CRES_CODIGO=2025CSI039600039&amp;TIPOARCHIVO=RE","http://apps8.contraloria.gob.pe/SPIC/srvDownload/ViewPDF?CRES_CODIGO=2025CSI039600039&amp;TIPOARCHIVO=RE")</f>
      </c>
      <c r="P527" s="11">
        <f>HYPERLINK("http://apps8.contraloria.gob.pe/SPIC/srvDownload/ViewPDF?CRES_CODIGO=2025CSI039600039&amp;TIPOARCHIVO=ADJUNTO","http://apps8.contraloria.gob.pe/SPIC/srvDownload/ViewPDF?CRES_CODIGO=2025CSI039600039&amp;TIPOARCHIVO=ADJUNTO")</f>
      </c>
    </row>
    <row r="528" ht="20" customHeight="1" s="7" customFormat="1">
      <c r="B528" s="8">
        <v>522</v>
      </c>
      <c r="C528" s="9" t="s">
        <v>121</v>
      </c>
      <c r="D528" s="9" t="s">
        <v>27</v>
      </c>
      <c r="E528" s="9" t="s">
        <v>1433</v>
      </c>
      <c r="F528" s="9" t="s">
        <v>1434</v>
      </c>
      <c r="G528" s="9" t="s">
        <v>1430</v>
      </c>
      <c r="H528" s="9" t="s">
        <v>23</v>
      </c>
      <c r="I528" s="9" t="s">
        <v>24</v>
      </c>
      <c r="J528" s="9">
        <v>0</v>
      </c>
      <c r="K528" s="9" t="s">
        <v>25</v>
      </c>
      <c r="L528" s="10">
        <v>45735</v>
      </c>
      <c r="M528" s="10">
        <v>45741</v>
      </c>
      <c r="N528" s="10">
        <v>45751</v>
      </c>
      <c r="O528" s="11">
        <f>HYPERLINK("http://apps8.contraloria.gob.pe/SPIC/srvDownload/ViewPDF?CRES_CODIGO=2025CPO033600009&amp;TIPOARCHIVO=RE","http://apps8.contraloria.gob.pe/SPIC/srvDownload/ViewPDF?CRES_CODIGO=2025CPO033600009&amp;TIPOARCHIVO=RE")</f>
      </c>
      <c r="P528" s="11">
        <f>HYPERLINK("http://apps8.contraloria.gob.pe/SPIC/srvDownload/ViewPDF?CRES_CODIGO=2025CPO033600009&amp;TIPOARCHIVO=ADJUNTO","http://apps8.contraloria.gob.pe/SPIC/srvDownload/ViewPDF?CRES_CODIGO=2025CPO033600009&amp;TIPOARCHIVO=ADJUNTO")</f>
      </c>
    </row>
    <row r="529" ht="20" customHeight="1" s="7" customFormat="1">
      <c r="B529" s="8">
        <v>523</v>
      </c>
      <c r="C529" s="9" t="s">
        <v>181</v>
      </c>
      <c r="D529" s="9" t="s">
        <v>19</v>
      </c>
      <c r="E529" s="9" t="s">
        <v>1435</v>
      </c>
      <c r="F529" s="9" t="s">
        <v>1436</v>
      </c>
      <c r="G529" s="9" t="s">
        <v>1437</v>
      </c>
      <c r="H529" s="9" t="s">
        <v>41</v>
      </c>
      <c r="I529" s="9" t="s">
        <v>24</v>
      </c>
      <c r="J529" s="9">
        <v>0</v>
      </c>
      <c r="K529" s="9" t="s">
        <v>25</v>
      </c>
      <c r="L529" s="10">
        <v>45741</v>
      </c>
      <c r="M529" s="10">
        <v>45748</v>
      </c>
      <c r="N529" s="10">
        <v>45751</v>
      </c>
      <c r="O529" s="11">
        <f>HYPERLINK("http://apps8.contraloria.gob.pe/SPIC/srvDownload/ViewPDF?CRES_CODIGO=2025CSI033000013&amp;TIPOARCHIVO=RE","http://apps8.contraloria.gob.pe/SPIC/srvDownload/ViewPDF?CRES_CODIGO=2025CSI033000013&amp;TIPOARCHIVO=RE")</f>
      </c>
      <c r="P529" s="11">
        <f>HYPERLINK("http://apps8.contraloria.gob.pe/SPIC/srvDownload/ViewPDF?CRES_CODIGO=2025CSI033000013&amp;TIPOARCHIVO=ADJUNTO","http://apps8.contraloria.gob.pe/SPIC/srvDownload/ViewPDF?CRES_CODIGO=2025CSI033000013&amp;TIPOARCHIVO=ADJUNTO")</f>
      </c>
    </row>
    <row r="530" ht="20" customHeight="1" s="7" customFormat="1">
      <c r="B530" s="8">
        <v>524</v>
      </c>
      <c r="C530" s="9" t="s">
        <v>213</v>
      </c>
      <c r="D530" s="9" t="s">
        <v>19</v>
      </c>
      <c r="E530" s="9" t="s">
        <v>1438</v>
      </c>
      <c r="F530" s="9" t="s">
        <v>698</v>
      </c>
      <c r="G530" s="9" t="s">
        <v>1439</v>
      </c>
      <c r="H530" s="9" t="s">
        <v>41</v>
      </c>
      <c r="I530" s="9" t="s">
        <v>24</v>
      </c>
      <c r="J530" s="9">
        <v>0</v>
      </c>
      <c r="K530" s="9" t="s">
        <v>25</v>
      </c>
      <c r="L530" s="10">
        <v>45744</v>
      </c>
      <c r="M530" s="10">
        <v>45751</v>
      </c>
      <c r="N530" s="10">
        <v>45751</v>
      </c>
      <c r="O530" s="11">
        <f>HYPERLINK("http://apps8.contraloria.gob.pe/SPIC/srvDownload/ViewPDF?CRES_CODIGO=2025CSI534700018&amp;TIPOARCHIVO=RE","http://apps8.contraloria.gob.pe/SPIC/srvDownload/ViewPDF?CRES_CODIGO=2025CSI534700018&amp;TIPOARCHIVO=RE")</f>
      </c>
      <c r="P530" s="11">
        <f>HYPERLINK("http://apps8.contraloria.gob.pe/SPIC/srvDownload/ViewPDF?CRES_CODIGO=2025CSI534700018&amp;TIPOARCHIVO=ADJUNTO","http://apps8.contraloria.gob.pe/SPIC/srvDownload/ViewPDF?CRES_CODIGO=2025CSI534700018&amp;TIPOARCHIVO=ADJUNTO")</f>
      </c>
    </row>
    <row r="531" ht="20" customHeight="1" s="7" customFormat="1">
      <c r="B531" s="8">
        <v>525</v>
      </c>
      <c r="C531" s="9" t="s">
        <v>598</v>
      </c>
      <c r="D531" s="9" t="s">
        <v>19</v>
      </c>
      <c r="E531" s="9" t="s">
        <v>1440</v>
      </c>
      <c r="F531" s="9" t="s">
        <v>721</v>
      </c>
      <c r="G531" s="9" t="s">
        <v>918</v>
      </c>
      <c r="H531" s="9" t="s">
        <v>23</v>
      </c>
      <c r="I531" s="9" t="s">
        <v>24</v>
      </c>
      <c r="J531" s="9">
        <v>0</v>
      </c>
      <c r="K531" s="9" t="s">
        <v>25</v>
      </c>
      <c r="L531" s="10">
        <v>45748</v>
      </c>
      <c r="M531" s="10">
        <v>45755</v>
      </c>
      <c r="N531" s="10">
        <v>45751</v>
      </c>
      <c r="O531" s="11">
        <f>HYPERLINK("http://apps8.contraloria.gob.pe/SPIC/srvDownload/ViewPDF?CRES_CODIGO=2025CSI070200008&amp;TIPOARCHIVO=RE","http://apps8.contraloria.gob.pe/SPIC/srvDownload/ViewPDF?CRES_CODIGO=2025CSI070200008&amp;TIPOARCHIVO=RE")</f>
      </c>
      <c r="P531" s="11">
        <f>HYPERLINK("http://apps8.contraloria.gob.pe/SPIC/srvDownload/ViewPDF?CRES_CODIGO=2025CSI070200008&amp;TIPOARCHIVO=ADJUNTO","http://apps8.contraloria.gob.pe/SPIC/srvDownload/ViewPDF?CRES_CODIGO=2025CSI070200008&amp;TIPOARCHIVO=ADJUNTO")</f>
      </c>
    </row>
    <row r="532" ht="20" customHeight="1" s="7" customFormat="1">
      <c r="B532" s="8">
        <v>526</v>
      </c>
      <c r="C532" s="9" t="s">
        <v>52</v>
      </c>
      <c r="D532" s="9" t="s">
        <v>19</v>
      </c>
      <c r="E532" s="9" t="s">
        <v>1441</v>
      </c>
      <c r="F532" s="9" t="s">
        <v>449</v>
      </c>
      <c r="G532" s="9" t="s">
        <v>1442</v>
      </c>
      <c r="H532" s="9" t="s">
        <v>212</v>
      </c>
      <c r="I532" s="9" t="s">
        <v>24</v>
      </c>
      <c r="J532" s="9">
        <v>0</v>
      </c>
      <c r="K532" s="9" t="s">
        <v>25</v>
      </c>
      <c r="L532" s="10">
        <v>45735</v>
      </c>
      <c r="M532" s="10">
        <v>45742</v>
      </c>
      <c r="N532" s="10">
        <v>45751</v>
      </c>
      <c r="O532" s="11">
        <f>HYPERLINK("http://apps8.contraloria.gob.pe/SPIC/srvDownload/ViewPDF?CRES_CODIGO=2025CSI535400009&amp;TIPOARCHIVO=RE","http://apps8.contraloria.gob.pe/SPIC/srvDownload/ViewPDF?CRES_CODIGO=2025CSI535400009&amp;TIPOARCHIVO=RE")</f>
      </c>
      <c r="P532" s="11">
        <f>HYPERLINK("http://apps8.contraloria.gob.pe/SPIC/srvDownload/ViewPDF?CRES_CODIGO=2025CSI535400009&amp;TIPOARCHIVO=ADJUNTO","http://apps8.contraloria.gob.pe/SPIC/srvDownload/ViewPDF?CRES_CODIGO=2025CSI535400009&amp;TIPOARCHIVO=ADJUNTO")</f>
      </c>
    </row>
    <row r="533" ht="20" customHeight="1" s="7" customFormat="1">
      <c r="B533" s="8">
        <v>527</v>
      </c>
      <c r="C533" s="9" t="s">
        <v>31</v>
      </c>
      <c r="D533" s="9" t="s">
        <v>19</v>
      </c>
      <c r="E533" s="9" t="s">
        <v>1443</v>
      </c>
      <c r="F533" s="9" t="s">
        <v>1444</v>
      </c>
      <c r="G533" s="9" t="s">
        <v>1445</v>
      </c>
      <c r="H533" s="9" t="s">
        <v>41</v>
      </c>
      <c r="I533" s="9" t="s">
        <v>24</v>
      </c>
      <c r="J533" s="9">
        <v>0</v>
      </c>
      <c r="K533" s="9" t="s">
        <v>25</v>
      </c>
      <c r="L533" s="10">
        <v>45742</v>
      </c>
      <c r="M533" s="10">
        <v>45749</v>
      </c>
      <c r="N533" s="10">
        <v>45751</v>
      </c>
      <c r="O533" s="11">
        <f>HYPERLINK("http://apps8.contraloria.gob.pe/SPIC/srvDownload/ViewPDF?CRES_CODIGO=2025CSIL48500029&amp;TIPOARCHIVO=RE","http://apps8.contraloria.gob.pe/SPIC/srvDownload/ViewPDF?CRES_CODIGO=2025CSIL48500029&amp;TIPOARCHIVO=RE")</f>
      </c>
      <c r="P533" s="11">
        <f>HYPERLINK("http://apps8.contraloria.gob.pe/SPIC/srvDownload/ViewPDF?CRES_CODIGO=2025CSIL48500029&amp;TIPOARCHIVO=ADJUNTO","http://apps8.contraloria.gob.pe/SPIC/srvDownload/ViewPDF?CRES_CODIGO=2025CSIL48500029&amp;TIPOARCHIVO=ADJUNTO")</f>
      </c>
    </row>
    <row r="534" ht="20" customHeight="1" s="7" customFormat="1">
      <c r="B534" s="8">
        <v>528</v>
      </c>
      <c r="C534" s="9" t="s">
        <v>57</v>
      </c>
      <c r="D534" s="9" t="s">
        <v>42</v>
      </c>
      <c r="E534" s="9" t="s">
        <v>1446</v>
      </c>
      <c r="F534" s="9" t="s">
        <v>171</v>
      </c>
      <c r="G534" s="9" t="s">
        <v>1447</v>
      </c>
      <c r="H534" s="9" t="s">
        <v>23</v>
      </c>
      <c r="I534" s="9" t="s">
        <v>24</v>
      </c>
      <c r="J534" s="9">
        <v>0</v>
      </c>
      <c r="K534" s="9" t="s">
        <v>25</v>
      </c>
      <c r="L534" s="10">
        <v>45747</v>
      </c>
      <c r="M534" s="10">
        <v>45754</v>
      </c>
      <c r="N534" s="10">
        <v>45751</v>
      </c>
      <c r="O534" s="11">
        <f>HYPERLINK("http://apps8.contraloria.gob.pe/SPIC/srvDownload/ViewPDF?CRES_CODIGO=2025CSI132300006&amp;TIPOARCHIVO=RE","http://apps8.contraloria.gob.pe/SPIC/srvDownload/ViewPDF?CRES_CODIGO=2025CSI132300006&amp;TIPOARCHIVO=RE")</f>
      </c>
      <c r="P534" s="11">
        <f>HYPERLINK("http://apps8.contraloria.gob.pe/SPIC/srvDownload/ViewPDF?CRES_CODIGO=2025CSI132300006&amp;TIPOARCHIVO=ADJUNTO","http://apps8.contraloria.gob.pe/SPIC/srvDownload/ViewPDF?CRES_CODIGO=2025CSI132300006&amp;TIPOARCHIVO=ADJUNTO")</f>
      </c>
    </row>
    <row r="535" ht="20" customHeight="1" s="7" customFormat="1">
      <c r="B535" s="8">
        <v>529</v>
      </c>
      <c r="C535" s="9" t="s">
        <v>217</v>
      </c>
      <c r="D535" s="9" t="s">
        <v>19</v>
      </c>
      <c r="E535" s="9" t="s">
        <v>1448</v>
      </c>
      <c r="F535" s="9" t="s">
        <v>1379</v>
      </c>
      <c r="G535" s="9" t="s">
        <v>1449</v>
      </c>
      <c r="H535" s="9" t="s">
        <v>41</v>
      </c>
      <c r="I535" s="9" t="s">
        <v>24</v>
      </c>
      <c r="J535" s="9">
        <v>0</v>
      </c>
      <c r="K535" s="9" t="s">
        <v>25</v>
      </c>
      <c r="L535" s="10">
        <v>45749</v>
      </c>
      <c r="M535" s="10">
        <v>45756</v>
      </c>
      <c r="N535" s="10">
        <v>45751</v>
      </c>
      <c r="O535" s="11">
        <f>HYPERLINK("http://apps8.contraloria.gob.pe/SPIC/srvDownload/ViewPDF?CRES_CODIGO=2025CSI341300004&amp;TIPOARCHIVO=RE","http://apps8.contraloria.gob.pe/SPIC/srvDownload/ViewPDF?CRES_CODIGO=2025CSI341300004&amp;TIPOARCHIVO=RE")</f>
      </c>
      <c r="P535" s="11">
        <f>HYPERLINK("http://apps8.contraloria.gob.pe/SPIC/srvDownload/ViewPDF?CRES_CODIGO=2025CSI341300004&amp;TIPOARCHIVO=ADJUNTO","http://apps8.contraloria.gob.pe/SPIC/srvDownload/ViewPDF?CRES_CODIGO=2025CSI341300004&amp;TIPOARCHIVO=ADJUNTO")</f>
      </c>
    </row>
    <row r="536" ht="20" customHeight="1" s="7" customFormat="1">
      <c r="B536" s="8">
        <v>530</v>
      </c>
      <c r="C536" s="9" t="s">
        <v>79</v>
      </c>
      <c r="D536" s="9" t="s">
        <v>42</v>
      </c>
      <c r="E536" s="9" t="s">
        <v>1450</v>
      </c>
      <c r="F536" s="9" t="s">
        <v>1451</v>
      </c>
      <c r="G536" s="9" t="s">
        <v>1452</v>
      </c>
      <c r="H536" s="9" t="s">
        <v>280</v>
      </c>
      <c r="I536" s="9" t="s">
        <v>281</v>
      </c>
      <c r="J536" s="9">
        <v>0</v>
      </c>
      <c r="K536" s="9" t="s">
        <v>25</v>
      </c>
      <c r="L536" s="10">
        <v>45749</v>
      </c>
      <c r="M536" s="10">
        <v>45756</v>
      </c>
      <c r="N536" s="10">
        <v>45751</v>
      </c>
      <c r="O536" s="11">
        <f>HYPERLINK("http://apps8.contraloria.gob.pe/SPIC/srvDownload/ViewPDF?CRES_CODIGO=2025CSI162100003&amp;TIPOARCHIVO=RE","http://apps8.contraloria.gob.pe/SPIC/srvDownload/ViewPDF?CRES_CODIGO=2025CSI162100003&amp;TIPOARCHIVO=RE")</f>
      </c>
      <c r="P536" s="11">
        <f>HYPERLINK("http://apps8.contraloria.gob.pe/SPIC/srvDownload/ViewPDF?CRES_CODIGO=2025CSI162100003&amp;TIPOARCHIVO=ADJUNTO","http://apps8.contraloria.gob.pe/SPIC/srvDownload/ViewPDF?CRES_CODIGO=2025CSI162100003&amp;TIPOARCHIVO=ADJUNTO")</f>
      </c>
    </row>
    <row r="537" ht="20" customHeight="1" s="7" customFormat="1">
      <c r="B537" s="8">
        <v>531</v>
      </c>
      <c r="C537" s="9" t="s">
        <v>18</v>
      </c>
      <c r="D537" s="9" t="s">
        <v>42</v>
      </c>
      <c r="E537" s="9" t="s">
        <v>1453</v>
      </c>
      <c r="F537" s="9" t="s">
        <v>1454</v>
      </c>
      <c r="G537" s="9" t="s">
        <v>1455</v>
      </c>
      <c r="H537" s="9" t="s">
        <v>23</v>
      </c>
      <c r="I537" s="9" t="s">
        <v>24</v>
      </c>
      <c r="J537" s="9">
        <v>0</v>
      </c>
      <c r="K537" s="9" t="s">
        <v>25</v>
      </c>
      <c r="L537" s="10">
        <v>45744</v>
      </c>
      <c r="M537" s="10">
        <v>45751</v>
      </c>
      <c r="N537" s="10">
        <v>45751</v>
      </c>
      <c r="O537" s="11">
        <f>HYPERLINK("http://apps8.contraloria.gob.pe/SPIC/srvDownload/ViewPDF?CRES_CODIGO=2025CSI046000006&amp;TIPOARCHIVO=RE","http://apps8.contraloria.gob.pe/SPIC/srvDownload/ViewPDF?CRES_CODIGO=2025CSI046000006&amp;TIPOARCHIVO=RE")</f>
      </c>
      <c r="P537" s="11">
        <f>HYPERLINK("http://apps8.contraloria.gob.pe/SPIC/srvDownload/ViewPDF?CRES_CODIGO=2025CSI046000006&amp;TIPOARCHIVO=ADJUNTO","http://apps8.contraloria.gob.pe/SPIC/srvDownload/ViewPDF?CRES_CODIGO=2025CSI046000006&amp;TIPOARCHIVO=ADJUNTO")</f>
      </c>
    </row>
    <row r="538" ht="20" customHeight="1" s="7" customFormat="1">
      <c r="B538" s="8">
        <v>532</v>
      </c>
      <c r="C538" s="9" t="s">
        <v>323</v>
      </c>
      <c r="D538" s="9" t="s">
        <v>42</v>
      </c>
      <c r="E538" s="9" t="s">
        <v>1456</v>
      </c>
      <c r="F538" s="9" t="s">
        <v>1457</v>
      </c>
      <c r="G538" s="9" t="s">
        <v>1458</v>
      </c>
      <c r="H538" s="9" t="s">
        <v>23</v>
      </c>
      <c r="I538" s="9" t="s">
        <v>24</v>
      </c>
      <c r="J538" s="9">
        <v>0</v>
      </c>
      <c r="K538" s="9" t="s">
        <v>25</v>
      </c>
      <c r="L538" s="10">
        <v>45747</v>
      </c>
      <c r="M538" s="10">
        <v>45754</v>
      </c>
      <c r="N538" s="10">
        <v>45751</v>
      </c>
      <c r="O538" s="11">
        <f>HYPERLINK("http://apps8.contraloria.gob.pe/SPIC/srvDownload/ViewPDF?CRES_CODIGO=2025CSI071200008&amp;TIPOARCHIVO=RE","http://apps8.contraloria.gob.pe/SPIC/srvDownload/ViewPDF?CRES_CODIGO=2025CSI071200008&amp;TIPOARCHIVO=RE")</f>
      </c>
      <c r="P538" s="11">
        <f>HYPERLINK("http://apps8.contraloria.gob.pe/SPIC/srvDownload/ViewPDF?CRES_CODIGO=2025CSI071200008&amp;TIPOARCHIVO=ADJUNTO","http://apps8.contraloria.gob.pe/SPIC/srvDownload/ViewPDF?CRES_CODIGO=2025CSI071200008&amp;TIPOARCHIVO=ADJUNTO")</f>
      </c>
    </row>
    <row r="539" ht="20" customHeight="1" s="7" customFormat="1">
      <c r="B539" s="8">
        <v>533</v>
      </c>
      <c r="C539" s="9" t="s">
        <v>189</v>
      </c>
      <c r="D539" s="9" t="s">
        <v>27</v>
      </c>
      <c r="E539" s="9" t="s">
        <v>1459</v>
      </c>
      <c r="F539" s="9" t="s">
        <v>1460</v>
      </c>
      <c r="G539" s="9" t="s">
        <v>1461</v>
      </c>
      <c r="H539" s="9" t="s">
        <v>23</v>
      </c>
      <c r="I539" s="9" t="s">
        <v>24</v>
      </c>
      <c r="J539" s="9">
        <v>0</v>
      </c>
      <c r="K539" s="9" t="s">
        <v>25</v>
      </c>
      <c r="L539" s="10">
        <v>45740</v>
      </c>
      <c r="M539" s="10">
        <v>45747</v>
      </c>
      <c r="N539" s="10">
        <v>45751</v>
      </c>
      <c r="O539" s="11">
        <f>HYPERLINK("http://apps8.contraloria.gob.pe/SPIC/srvDownload/ViewPDF?CRES_CODIGO=2025CPO337800005&amp;TIPOARCHIVO=RE","http://apps8.contraloria.gob.pe/SPIC/srvDownload/ViewPDF?CRES_CODIGO=2025CPO337800005&amp;TIPOARCHIVO=RE")</f>
      </c>
      <c r="P539" s="11">
        <f>HYPERLINK("http://apps8.contraloria.gob.pe/SPIC/srvDownload/ViewPDF?CRES_CODIGO=2025CPO337800005&amp;TIPOARCHIVO=ADJUNTO","http://apps8.contraloria.gob.pe/SPIC/srvDownload/ViewPDF?CRES_CODIGO=2025CPO337800005&amp;TIPOARCHIVO=ADJUNTO")</f>
      </c>
    </row>
    <row r="540" ht="20" customHeight="1" s="7" customFormat="1">
      <c r="B540" s="8">
        <v>534</v>
      </c>
      <c r="C540" s="9" t="s">
        <v>259</v>
      </c>
      <c r="D540" s="9" t="s">
        <v>19</v>
      </c>
      <c r="E540" s="9" t="s">
        <v>1462</v>
      </c>
      <c r="F540" s="9" t="s">
        <v>261</v>
      </c>
      <c r="G540" s="9" t="s">
        <v>1241</v>
      </c>
      <c r="H540" s="9" t="s">
        <v>41</v>
      </c>
      <c r="I540" s="9" t="s">
        <v>24</v>
      </c>
      <c r="J540" s="9">
        <v>0</v>
      </c>
      <c r="K540" s="9" t="s">
        <v>25</v>
      </c>
      <c r="L540" s="10">
        <v>45747</v>
      </c>
      <c r="M540" s="10">
        <v>45754</v>
      </c>
      <c r="N540" s="10">
        <v>45751</v>
      </c>
      <c r="O540" s="11">
        <f>HYPERLINK("http://apps8.contraloria.gob.pe/SPIC/srvDownload/ViewPDF?CRES_CODIGO=2025CSI488800014&amp;TIPOARCHIVO=RE","http://apps8.contraloria.gob.pe/SPIC/srvDownload/ViewPDF?CRES_CODIGO=2025CSI488800014&amp;TIPOARCHIVO=RE")</f>
      </c>
      <c r="P540" s="11">
        <f>HYPERLINK("http://apps8.contraloria.gob.pe/SPIC/srvDownload/ViewPDF?CRES_CODIGO=2025CSI488800014&amp;TIPOARCHIVO=ADJUNTO","http://apps8.contraloria.gob.pe/SPIC/srvDownload/ViewPDF?CRES_CODIGO=2025CSI488800014&amp;TIPOARCHIVO=ADJUNTO")</f>
      </c>
    </row>
    <row r="541" ht="20" customHeight="1" s="7" customFormat="1">
      <c r="B541" s="8">
        <v>535</v>
      </c>
      <c r="C541" s="9" t="s">
        <v>217</v>
      </c>
      <c r="D541" s="9" t="s">
        <v>19</v>
      </c>
      <c r="E541" s="9" t="s">
        <v>1463</v>
      </c>
      <c r="F541" s="9" t="s">
        <v>649</v>
      </c>
      <c r="G541" s="9" t="s">
        <v>1464</v>
      </c>
      <c r="H541" s="9" t="s">
        <v>41</v>
      </c>
      <c r="I541" s="9" t="s">
        <v>24</v>
      </c>
      <c r="J541" s="9">
        <v>0</v>
      </c>
      <c r="K541" s="9" t="s">
        <v>25</v>
      </c>
      <c r="L541" s="10">
        <v>45747</v>
      </c>
      <c r="M541" s="10">
        <v>45754</v>
      </c>
      <c r="N541" s="10">
        <v>45751</v>
      </c>
      <c r="O541" s="11">
        <f>HYPERLINK("http://apps8.contraloria.gob.pe/SPIC/srvDownload/ViewPDF?CRES_CODIGO=2025CSIL47500107&amp;TIPOARCHIVO=RE","http://apps8.contraloria.gob.pe/SPIC/srvDownload/ViewPDF?CRES_CODIGO=2025CSIL47500107&amp;TIPOARCHIVO=RE")</f>
      </c>
      <c r="P541" s="11">
        <f>HYPERLINK("http://apps8.contraloria.gob.pe/SPIC/srvDownload/ViewPDF?CRES_CODIGO=2025CSIL47500107&amp;TIPOARCHIVO=ADJUNTO","http://apps8.contraloria.gob.pe/SPIC/srvDownload/ViewPDF?CRES_CODIGO=2025CSIL47500107&amp;TIPOARCHIVO=ADJUNTO")</f>
      </c>
    </row>
    <row r="542" ht="20" customHeight="1" s="7" customFormat="1">
      <c r="B542" s="8">
        <v>536</v>
      </c>
      <c r="C542" s="9" t="s">
        <v>323</v>
      </c>
      <c r="D542" s="9" t="s">
        <v>27</v>
      </c>
      <c r="E542" s="9" t="s">
        <v>1465</v>
      </c>
      <c r="F542" s="9" t="s">
        <v>861</v>
      </c>
      <c r="G542" s="9" t="s">
        <v>1466</v>
      </c>
      <c r="H542" s="9" t="s">
        <v>23</v>
      </c>
      <c r="I542" s="9" t="s">
        <v>24</v>
      </c>
      <c r="J542" s="9">
        <v>0</v>
      </c>
      <c r="K542" s="9" t="s">
        <v>25</v>
      </c>
      <c r="L542" s="10">
        <v>45743</v>
      </c>
      <c r="M542" s="10">
        <v>45743</v>
      </c>
      <c r="N542" s="10">
        <v>45751</v>
      </c>
      <c r="O542" s="11">
        <f>HYPERLINK("http://apps8.contraloria.gob.pe/SPIC/srvDownload/ViewPDF?CRES_CODIGO=2025CPOL49000032&amp;TIPOARCHIVO=RE","http://apps8.contraloria.gob.pe/SPIC/srvDownload/ViewPDF?CRES_CODIGO=2025CPOL49000032&amp;TIPOARCHIVO=RE")</f>
      </c>
      <c r="P542" s="11">
        <f>HYPERLINK("http://apps8.contraloria.gob.pe/SPIC/srvDownload/ViewPDF?CRES_CODIGO=2025CPOL49000032&amp;TIPOARCHIVO=ADJUNTO","http://apps8.contraloria.gob.pe/SPIC/srvDownload/ViewPDF?CRES_CODIGO=2025CPOL49000032&amp;TIPOARCHIVO=ADJUNTO")</f>
      </c>
    </row>
    <row r="543" ht="20" customHeight="1" s="7" customFormat="1">
      <c r="B543" s="8">
        <v>537</v>
      </c>
      <c r="C543" s="9" t="s">
        <v>18</v>
      </c>
      <c r="D543" s="9" t="s">
        <v>42</v>
      </c>
      <c r="E543" s="9" t="s">
        <v>1467</v>
      </c>
      <c r="F543" s="9" t="s">
        <v>1454</v>
      </c>
      <c r="G543" s="9" t="s">
        <v>1468</v>
      </c>
      <c r="H543" s="9" t="s">
        <v>23</v>
      </c>
      <c r="I543" s="9" t="s">
        <v>24</v>
      </c>
      <c r="J543" s="9">
        <v>0</v>
      </c>
      <c r="K543" s="9" t="s">
        <v>25</v>
      </c>
      <c r="L543" s="10">
        <v>45749</v>
      </c>
      <c r="M543" s="10">
        <v>45756</v>
      </c>
      <c r="N543" s="10">
        <v>45751</v>
      </c>
      <c r="O543" s="11">
        <f>HYPERLINK("http://apps8.contraloria.gob.pe/SPIC/srvDownload/ViewPDF?CRES_CODIGO=2025CSI046000007&amp;TIPOARCHIVO=RE","http://apps8.contraloria.gob.pe/SPIC/srvDownload/ViewPDF?CRES_CODIGO=2025CSI046000007&amp;TIPOARCHIVO=RE")</f>
      </c>
      <c r="P543" s="11">
        <f>HYPERLINK("http://apps8.contraloria.gob.pe/SPIC/srvDownload/ViewPDF?CRES_CODIGO=2025CSI046000007&amp;TIPOARCHIVO=ADJUNTO","http://apps8.contraloria.gob.pe/SPIC/srvDownload/ViewPDF?CRES_CODIGO=2025CSI046000007&amp;TIPOARCHIVO=ADJUNTO")</f>
      </c>
    </row>
    <row r="544" ht="20" customHeight="1" s="7" customFormat="1">
      <c r="B544" s="8">
        <v>538</v>
      </c>
      <c r="C544" s="9" t="s">
        <v>128</v>
      </c>
      <c r="D544" s="9" t="s">
        <v>27</v>
      </c>
      <c r="E544" s="9" t="s">
        <v>1469</v>
      </c>
      <c r="F544" s="9" t="s">
        <v>1148</v>
      </c>
      <c r="G544" s="9" t="s">
        <v>1470</v>
      </c>
      <c r="H544" s="9" t="s">
        <v>23</v>
      </c>
      <c r="I544" s="9" t="s">
        <v>24</v>
      </c>
      <c r="J544" s="9">
        <v>0</v>
      </c>
      <c r="K544" s="9" t="s">
        <v>25</v>
      </c>
      <c r="L544" s="10">
        <v>45744</v>
      </c>
      <c r="M544" s="10">
        <v>45744</v>
      </c>
      <c r="N544" s="10">
        <v>45751</v>
      </c>
      <c r="O544" s="11">
        <f>HYPERLINK("http://apps8.contraloria.gob.pe/SPIC/srvDownload/ViewPDF?CRES_CODIGO=2025CPO240700008&amp;TIPOARCHIVO=RE","http://apps8.contraloria.gob.pe/SPIC/srvDownload/ViewPDF?CRES_CODIGO=2025CPO240700008&amp;TIPOARCHIVO=RE")</f>
      </c>
      <c r="P544" s="11">
        <f>HYPERLINK("http://apps8.contraloria.gob.pe/SPIC/srvDownload/ViewPDF?CRES_CODIGO=2025CPO240700008&amp;TIPOARCHIVO=ADJUNTO","http://apps8.contraloria.gob.pe/SPIC/srvDownload/ViewPDF?CRES_CODIGO=2025CPO240700008&amp;TIPOARCHIVO=ADJUNTO")</f>
      </c>
    </row>
    <row r="545" ht="20" customHeight="1" s="7" customFormat="1">
      <c r="B545" s="8">
        <v>539</v>
      </c>
      <c r="C545" s="9" t="s">
        <v>31</v>
      </c>
      <c r="D545" s="9" t="s">
        <v>27</v>
      </c>
      <c r="E545" s="9" t="s">
        <v>1471</v>
      </c>
      <c r="F545" s="9" t="s">
        <v>582</v>
      </c>
      <c r="G545" s="9" t="s">
        <v>1472</v>
      </c>
      <c r="H545" s="9" t="s">
        <v>23</v>
      </c>
      <c r="I545" s="9" t="s">
        <v>24</v>
      </c>
      <c r="J545" s="9">
        <v>0</v>
      </c>
      <c r="K545" s="9" t="s">
        <v>25</v>
      </c>
      <c r="L545" s="10">
        <v>45743</v>
      </c>
      <c r="M545" s="10">
        <v>45743</v>
      </c>
      <c r="N545" s="10">
        <v>45751</v>
      </c>
      <c r="O545" s="11">
        <f>HYPERLINK("http://apps8.contraloria.gob.pe/SPIC/srvDownload/ViewPDF?CRES_CODIGO=2025CPO375500013&amp;TIPOARCHIVO=RE","http://apps8.contraloria.gob.pe/SPIC/srvDownload/ViewPDF?CRES_CODIGO=2025CPO375500013&amp;TIPOARCHIVO=RE")</f>
      </c>
      <c r="P545" s="11">
        <f>HYPERLINK("http://apps8.contraloria.gob.pe/SPIC/srvDownload/ViewPDF?CRES_CODIGO=2025CPO375500013&amp;TIPOARCHIVO=ADJUNTO","http://apps8.contraloria.gob.pe/SPIC/srvDownload/ViewPDF?CRES_CODIGO=2025CPO375500013&amp;TIPOARCHIVO=ADJUNTO")</f>
      </c>
    </row>
    <row r="546" ht="20" customHeight="1" s="7" customFormat="1">
      <c r="B546" s="8">
        <v>540</v>
      </c>
      <c r="C546" s="9" t="s">
        <v>323</v>
      </c>
      <c r="D546" s="9" t="s">
        <v>27</v>
      </c>
      <c r="E546" s="9" t="s">
        <v>1473</v>
      </c>
      <c r="F546" s="9" t="s">
        <v>1078</v>
      </c>
      <c r="G546" s="9" t="s">
        <v>1474</v>
      </c>
      <c r="H546" s="9" t="s">
        <v>23</v>
      </c>
      <c r="I546" s="9" t="s">
        <v>24</v>
      </c>
      <c r="J546" s="9">
        <v>0</v>
      </c>
      <c r="K546" s="9" t="s">
        <v>25</v>
      </c>
      <c r="L546" s="10">
        <v>45707</v>
      </c>
      <c r="M546" s="10">
        <v>45707</v>
      </c>
      <c r="N546" s="10">
        <v>45751</v>
      </c>
      <c r="O546" s="11">
        <f>HYPERLINK("http://apps8.contraloria.gob.pe/SPIC/srvDownload/ViewPDF?CRES_CODIGO=2025CPO036500037&amp;TIPOARCHIVO=RE","http://apps8.contraloria.gob.pe/SPIC/srvDownload/ViewPDF?CRES_CODIGO=2025CPO036500037&amp;TIPOARCHIVO=RE")</f>
      </c>
      <c r="P546" s="11">
        <f>HYPERLINK("http://apps8.contraloria.gob.pe/SPIC/srvDownload/ViewPDF?CRES_CODIGO=2025CPO036500037&amp;TIPOARCHIVO=ADJUNTO","http://apps8.contraloria.gob.pe/SPIC/srvDownload/ViewPDF?CRES_CODIGO=2025CPO036500037&amp;TIPOARCHIVO=ADJUNTO")</f>
      </c>
    </row>
    <row r="547" ht="20" customHeight="1" s="7" customFormat="1">
      <c r="B547" s="8">
        <v>541</v>
      </c>
      <c r="C547" s="9" t="s">
        <v>368</v>
      </c>
      <c r="D547" s="9" t="s">
        <v>42</v>
      </c>
      <c r="E547" s="9" t="s">
        <v>1475</v>
      </c>
      <c r="F547" s="9" t="s">
        <v>1476</v>
      </c>
      <c r="G547" s="9" t="s">
        <v>1477</v>
      </c>
      <c r="H547" s="9" t="s">
        <v>23</v>
      </c>
      <c r="I547" s="9" t="s">
        <v>24</v>
      </c>
      <c r="J547" s="9">
        <v>0</v>
      </c>
      <c r="K547" s="9" t="s">
        <v>25</v>
      </c>
      <c r="L547" s="10">
        <v>45747</v>
      </c>
      <c r="M547" s="10">
        <v>45754</v>
      </c>
      <c r="N547" s="10">
        <v>45751</v>
      </c>
      <c r="O547" s="11">
        <f>HYPERLINK("http://apps8.contraloria.gob.pe/SPIC/srvDownload/ViewPDF?CRES_CODIGO=2025CSI281400017&amp;TIPOARCHIVO=RE","http://apps8.contraloria.gob.pe/SPIC/srvDownload/ViewPDF?CRES_CODIGO=2025CSI281400017&amp;TIPOARCHIVO=RE")</f>
      </c>
      <c r="P547" s="11">
        <f>HYPERLINK("http://apps8.contraloria.gob.pe/SPIC/srvDownload/ViewPDF?CRES_CODIGO=2025CSI281400017&amp;TIPOARCHIVO=ADJUNTO","http://apps8.contraloria.gob.pe/SPIC/srvDownload/ViewPDF?CRES_CODIGO=2025CSI281400017&amp;TIPOARCHIVO=ADJUNTO")</f>
      </c>
    </row>
    <row r="548" ht="20" customHeight="1" s="7" customFormat="1">
      <c r="B548" s="8">
        <v>542</v>
      </c>
      <c r="C548" s="9" t="s">
        <v>31</v>
      </c>
      <c r="D548" s="9" t="s">
        <v>61</v>
      </c>
      <c r="E548" s="9" t="s">
        <v>1478</v>
      </c>
      <c r="F548" s="9" t="s">
        <v>582</v>
      </c>
      <c r="G548" s="9" t="s">
        <v>1479</v>
      </c>
      <c r="H548" s="9" t="s">
        <v>23</v>
      </c>
      <c r="I548" s="9" t="s">
        <v>24</v>
      </c>
      <c r="J548" s="9">
        <v>0</v>
      </c>
      <c r="K548" s="9" t="s">
        <v>25</v>
      </c>
      <c r="L548" s="10">
        <v>45750</v>
      </c>
      <c r="M548" s="10">
        <v>45757</v>
      </c>
      <c r="N548" s="10">
        <v>45751</v>
      </c>
      <c r="O548" s="11">
        <f>HYPERLINK("http://apps8.contraloria.gob.pe/SPIC/srvDownload/ViewPDF?CRES_CODIGO=2025CSI375500014&amp;TIPOARCHIVO=RE","http://apps8.contraloria.gob.pe/SPIC/srvDownload/ViewPDF?CRES_CODIGO=2025CSI375500014&amp;TIPOARCHIVO=RE")</f>
      </c>
      <c r="P548" s="11">
        <f>HYPERLINK("http://apps8.contraloria.gob.pe/SPIC/srvDownload/ViewPDF?CRES_CODIGO=2025CSI375500014&amp;TIPOARCHIVO=ADJUNTO","http://apps8.contraloria.gob.pe/SPIC/srvDownload/ViewPDF?CRES_CODIGO=2025CSI375500014&amp;TIPOARCHIVO=ADJUNTO")</f>
      </c>
    </row>
    <row r="549" ht="20" customHeight="1" s="7" customFormat="1">
      <c r="B549" s="8">
        <v>543</v>
      </c>
      <c r="C549" s="9" t="s">
        <v>128</v>
      </c>
      <c r="D549" s="9" t="s">
        <v>53</v>
      </c>
      <c r="E549" s="9" t="s">
        <v>1480</v>
      </c>
      <c r="F549" s="9" t="s">
        <v>1189</v>
      </c>
      <c r="G549" s="9" t="s">
        <v>1481</v>
      </c>
      <c r="H549" s="9" t="s">
        <v>23</v>
      </c>
      <c r="I549" s="9" t="s">
        <v>24</v>
      </c>
      <c r="J549" s="9">
        <v>0</v>
      </c>
      <c r="K549" s="9" t="s">
        <v>25</v>
      </c>
      <c r="L549" s="10">
        <v>45712</v>
      </c>
      <c r="M549" s="10">
        <v>45712</v>
      </c>
      <c r="N549" s="10">
        <v>45751</v>
      </c>
      <c r="O549" s="11">
        <f>HYPERLINK("http://apps8.contraloria.gob.pe/SPIC/srvDownload/ViewPDF?CRES_CODIGO=2025CPOL42000034&amp;TIPOARCHIVO=RE","http://apps8.contraloria.gob.pe/SPIC/srvDownload/ViewPDF?CRES_CODIGO=2025CPOL42000034&amp;TIPOARCHIVO=RE")</f>
      </c>
      <c r="P549" s="11">
        <f>HYPERLINK("http://apps8.contraloria.gob.pe/SPIC/srvDownload/ViewPDF?CRES_CODIGO=2025CPOL42000034&amp;TIPOARCHIVO=ADJUNTO","http://apps8.contraloria.gob.pe/SPIC/srvDownload/ViewPDF?CRES_CODIGO=2025CPOL42000034&amp;TIPOARCHIVO=ADJUNTO")</f>
      </c>
    </row>
    <row r="550" ht="20" customHeight="1" s="7" customFormat="1">
      <c r="B550" s="8">
        <v>544</v>
      </c>
      <c r="C550" s="9" t="s">
        <v>128</v>
      </c>
      <c r="D550" s="9" t="s">
        <v>53</v>
      </c>
      <c r="E550" s="9" t="s">
        <v>1482</v>
      </c>
      <c r="F550" s="9" t="s">
        <v>1189</v>
      </c>
      <c r="G550" s="9" t="s">
        <v>1483</v>
      </c>
      <c r="H550" s="9" t="s">
        <v>23</v>
      </c>
      <c r="I550" s="9" t="s">
        <v>24</v>
      </c>
      <c r="J550" s="9">
        <v>0</v>
      </c>
      <c r="K550" s="9" t="s">
        <v>25</v>
      </c>
      <c r="L550" s="10">
        <v>45712</v>
      </c>
      <c r="M550" s="10">
        <v>45712</v>
      </c>
      <c r="N550" s="10">
        <v>45751</v>
      </c>
      <c r="O550" s="11">
        <f>HYPERLINK("http://apps8.contraloria.gob.pe/SPIC/srvDownload/ViewPDF?CRES_CODIGO=2025CPOL42000035&amp;TIPOARCHIVO=RE","http://apps8.contraloria.gob.pe/SPIC/srvDownload/ViewPDF?CRES_CODIGO=2025CPOL42000035&amp;TIPOARCHIVO=RE")</f>
      </c>
      <c r="P550" s="11">
        <f>HYPERLINK("http://apps8.contraloria.gob.pe/SPIC/srvDownload/ViewPDF?CRES_CODIGO=2025CPOL42000035&amp;TIPOARCHIVO=ADJUNTO","http://apps8.contraloria.gob.pe/SPIC/srvDownload/ViewPDF?CRES_CODIGO=2025CPOL42000035&amp;TIPOARCHIVO=ADJUNTO")</f>
      </c>
    </row>
    <row r="551" ht="20" customHeight="1" s="7" customFormat="1">
      <c r="B551" s="8">
        <v>545</v>
      </c>
      <c r="C551" s="9" t="s">
        <v>31</v>
      </c>
      <c r="D551" s="9" t="s">
        <v>61</v>
      </c>
      <c r="E551" s="9" t="s">
        <v>1484</v>
      </c>
      <c r="F551" s="9" t="s">
        <v>99</v>
      </c>
      <c r="G551" s="9" t="s">
        <v>1485</v>
      </c>
      <c r="H551" s="9" t="s">
        <v>23</v>
      </c>
      <c r="I551" s="9" t="s">
        <v>24</v>
      </c>
      <c r="J551" s="9">
        <v>0</v>
      </c>
      <c r="K551" s="9" t="s">
        <v>25</v>
      </c>
      <c r="L551" s="10">
        <v>45749</v>
      </c>
      <c r="M551" s="10">
        <v>45756</v>
      </c>
      <c r="N551" s="10">
        <v>45751</v>
      </c>
      <c r="O551" s="11">
        <f>HYPERLINK("http://apps8.contraloria.gob.pe/SPIC/srvDownload/ViewPDF?CRES_CODIGO=2025CSI376300013&amp;TIPOARCHIVO=RE","http://apps8.contraloria.gob.pe/SPIC/srvDownload/ViewPDF?CRES_CODIGO=2025CSI376300013&amp;TIPOARCHIVO=RE")</f>
      </c>
      <c r="P551" s="11">
        <f>HYPERLINK("http://apps8.contraloria.gob.pe/SPIC/srvDownload/ViewPDF?CRES_CODIGO=2025CSI376300013&amp;TIPOARCHIVO=ADJUNTO","http://apps8.contraloria.gob.pe/SPIC/srvDownload/ViewPDF?CRES_CODIGO=2025CSI376300013&amp;TIPOARCHIVO=ADJUNTO")</f>
      </c>
    </row>
    <row r="552" ht="20" customHeight="1" s="7" customFormat="1">
      <c r="B552" s="8">
        <v>546</v>
      </c>
      <c r="C552" s="9" t="s">
        <v>128</v>
      </c>
      <c r="D552" s="9" t="s">
        <v>53</v>
      </c>
      <c r="E552" s="9" t="s">
        <v>1486</v>
      </c>
      <c r="F552" s="9" t="s">
        <v>1192</v>
      </c>
      <c r="G552" s="9" t="s">
        <v>1487</v>
      </c>
      <c r="H552" s="9" t="s">
        <v>23</v>
      </c>
      <c r="I552" s="9" t="s">
        <v>24</v>
      </c>
      <c r="J552" s="9">
        <v>0</v>
      </c>
      <c r="K552" s="9" t="s">
        <v>25</v>
      </c>
      <c r="L552" s="10">
        <v>45706</v>
      </c>
      <c r="M552" s="10">
        <v>45706</v>
      </c>
      <c r="N552" s="10">
        <v>45751</v>
      </c>
      <c r="O552" s="11">
        <f>HYPERLINK("http://apps8.contraloria.gob.pe/SPIC/srvDownload/ViewPDF?CRES_CODIGO=2025CPOL42000039&amp;TIPOARCHIVO=RE","http://apps8.contraloria.gob.pe/SPIC/srvDownload/ViewPDF?CRES_CODIGO=2025CPOL42000039&amp;TIPOARCHIVO=RE")</f>
      </c>
      <c r="P552" s="11">
        <f>HYPERLINK("http://apps8.contraloria.gob.pe/SPIC/srvDownload/ViewPDF?CRES_CODIGO=2025CPOL42000039&amp;TIPOARCHIVO=ADJUNTO","http://apps8.contraloria.gob.pe/SPIC/srvDownload/ViewPDF?CRES_CODIGO=2025CPOL42000039&amp;TIPOARCHIVO=ADJUNTO")</f>
      </c>
    </row>
    <row r="553" ht="20" customHeight="1" s="7" customFormat="1">
      <c r="B553" s="8">
        <v>547</v>
      </c>
      <c r="C553" s="9" t="s">
        <v>31</v>
      </c>
      <c r="D553" s="9" t="s">
        <v>61</v>
      </c>
      <c r="E553" s="9" t="s">
        <v>1488</v>
      </c>
      <c r="F553" s="9" t="s">
        <v>1489</v>
      </c>
      <c r="G553" s="9" t="s">
        <v>1490</v>
      </c>
      <c r="H553" s="9" t="s">
        <v>23</v>
      </c>
      <c r="I553" s="9" t="s">
        <v>24</v>
      </c>
      <c r="J553" s="9">
        <v>0</v>
      </c>
      <c r="K553" s="9" t="s">
        <v>25</v>
      </c>
      <c r="L553" s="10">
        <v>45749</v>
      </c>
      <c r="M553" s="10">
        <v>45756</v>
      </c>
      <c r="N553" s="10">
        <v>45750</v>
      </c>
      <c r="O553" s="11">
        <f>HYPERLINK("http://apps8.contraloria.gob.pe/SPIC/srvDownload/ViewPDF?CRES_CODIGO=2025CSI388100004&amp;TIPOARCHIVO=RE","http://apps8.contraloria.gob.pe/SPIC/srvDownload/ViewPDF?CRES_CODIGO=2025CSI388100004&amp;TIPOARCHIVO=RE")</f>
      </c>
      <c r="P553" s="11">
        <f>HYPERLINK("http://apps8.contraloria.gob.pe/SPIC/srvDownload/ViewPDF?CRES_CODIGO=2025CSI388100004&amp;TIPOARCHIVO=ADJUNTO","http://apps8.contraloria.gob.pe/SPIC/srvDownload/ViewPDF?CRES_CODIGO=2025CSI388100004&amp;TIPOARCHIVO=ADJUNTO")</f>
      </c>
    </row>
    <row r="554" ht="20" customHeight="1" s="7" customFormat="1">
      <c r="B554" s="8">
        <v>548</v>
      </c>
      <c r="C554" s="9" t="s">
        <v>31</v>
      </c>
      <c r="D554" s="9" t="s">
        <v>19</v>
      </c>
      <c r="E554" s="9" t="s">
        <v>1491</v>
      </c>
      <c r="F554" s="9" t="s">
        <v>1492</v>
      </c>
      <c r="G554" s="9" t="s">
        <v>1493</v>
      </c>
      <c r="H554" s="9" t="s">
        <v>41</v>
      </c>
      <c r="I554" s="9" t="s">
        <v>24</v>
      </c>
      <c r="J554" s="9">
        <v>0</v>
      </c>
      <c r="K554" s="9" t="s">
        <v>25</v>
      </c>
      <c r="L554" s="10">
        <v>45743</v>
      </c>
      <c r="M554" s="10">
        <v>45750</v>
      </c>
      <c r="N554" s="10">
        <v>45750</v>
      </c>
      <c r="O554" s="11">
        <f>HYPERLINK("http://apps8.contraloria.gob.pe/SPIC/srvDownload/ViewPDF?CRES_CODIGO=2025CSI568400007&amp;TIPOARCHIVO=RE","http://apps8.contraloria.gob.pe/SPIC/srvDownload/ViewPDF?CRES_CODIGO=2025CSI568400007&amp;TIPOARCHIVO=RE")</f>
      </c>
      <c r="P554" s="11">
        <f>HYPERLINK("http://apps8.contraloria.gob.pe/SPIC/srvDownload/ViewPDF?CRES_CODIGO=2025CSI568400007&amp;TIPOARCHIVO=ADJUNTO","http://apps8.contraloria.gob.pe/SPIC/srvDownload/ViewPDF?CRES_CODIGO=2025CSI568400007&amp;TIPOARCHIVO=ADJUNTO")</f>
      </c>
    </row>
    <row r="555" ht="20" customHeight="1" s="7" customFormat="1">
      <c r="B555" s="8">
        <v>549</v>
      </c>
      <c r="C555" s="9" t="s">
        <v>18</v>
      </c>
      <c r="D555" s="9" t="s">
        <v>19</v>
      </c>
      <c r="E555" s="9" t="s">
        <v>1494</v>
      </c>
      <c r="F555" s="9" t="s">
        <v>949</v>
      </c>
      <c r="G555" s="9" t="s">
        <v>1495</v>
      </c>
      <c r="H555" s="9" t="s">
        <v>41</v>
      </c>
      <c r="I555" s="9" t="s">
        <v>24</v>
      </c>
      <c r="J555" s="9">
        <v>0</v>
      </c>
      <c r="K555" s="9" t="s">
        <v>25</v>
      </c>
      <c r="L555" s="10">
        <v>45747</v>
      </c>
      <c r="M555" s="10">
        <v>45754</v>
      </c>
      <c r="N555" s="10">
        <v>45750</v>
      </c>
      <c r="O555" s="11">
        <f>HYPERLINK("http://apps8.contraloria.gob.pe/SPIC/srvDownload/ViewPDF?CRES_CODIGO=2025CSI518200009&amp;TIPOARCHIVO=RE","http://apps8.contraloria.gob.pe/SPIC/srvDownload/ViewPDF?CRES_CODIGO=2025CSI518200009&amp;TIPOARCHIVO=RE")</f>
      </c>
      <c r="P555" s="11">
        <f>HYPERLINK("http://apps8.contraloria.gob.pe/SPIC/srvDownload/ViewPDF?CRES_CODIGO=2025CSI518200009&amp;TIPOARCHIVO=ADJUNTO","http://apps8.contraloria.gob.pe/SPIC/srvDownload/ViewPDF?CRES_CODIGO=2025CSI518200009&amp;TIPOARCHIVO=ADJUNTO")</f>
      </c>
    </row>
    <row r="556" ht="20" customHeight="1" s="7" customFormat="1">
      <c r="B556" s="8">
        <v>550</v>
      </c>
      <c r="C556" s="9" t="s">
        <v>104</v>
      </c>
      <c r="D556" s="9" t="s">
        <v>61</v>
      </c>
      <c r="E556" s="9" t="s">
        <v>1496</v>
      </c>
      <c r="F556" s="9" t="s">
        <v>1497</v>
      </c>
      <c r="G556" s="9" t="s">
        <v>1498</v>
      </c>
      <c r="H556" s="9" t="s">
        <v>23</v>
      </c>
      <c r="I556" s="9" t="s">
        <v>24</v>
      </c>
      <c r="J556" s="9">
        <v>0</v>
      </c>
      <c r="K556" s="9" t="s">
        <v>25</v>
      </c>
      <c r="L556" s="10">
        <v>45744</v>
      </c>
      <c r="M556" s="10">
        <v>45750</v>
      </c>
      <c r="N556" s="10">
        <v>45750</v>
      </c>
      <c r="O556" s="11">
        <f>HYPERLINK("http://apps8.contraloria.gob.pe/SPIC/srvDownload/ViewPDF?CRES_CODIGO=2025CSIL44600093&amp;TIPOARCHIVO=RE","http://apps8.contraloria.gob.pe/SPIC/srvDownload/ViewPDF?CRES_CODIGO=2025CSIL44600093&amp;TIPOARCHIVO=RE")</f>
      </c>
      <c r="P556" s="11">
        <f>HYPERLINK("http://apps8.contraloria.gob.pe/SPIC/srvDownload/ViewPDF?CRES_CODIGO=2025CSIL44600093&amp;TIPOARCHIVO=ADJUNTO","http://apps8.contraloria.gob.pe/SPIC/srvDownload/ViewPDF?CRES_CODIGO=2025CSIL44600093&amp;TIPOARCHIVO=ADJUNTO")</f>
      </c>
    </row>
    <row r="557" ht="20" customHeight="1" s="7" customFormat="1">
      <c r="B557" s="8">
        <v>551</v>
      </c>
      <c r="C557" s="9" t="s">
        <v>104</v>
      </c>
      <c r="D557" s="9" t="s">
        <v>61</v>
      </c>
      <c r="E557" s="9" t="s">
        <v>1499</v>
      </c>
      <c r="F557" s="9" t="s">
        <v>1500</v>
      </c>
      <c r="G557" s="9" t="s">
        <v>1501</v>
      </c>
      <c r="H557" s="9" t="s">
        <v>23</v>
      </c>
      <c r="I557" s="9" t="s">
        <v>24</v>
      </c>
      <c r="J557" s="9">
        <v>0</v>
      </c>
      <c r="K557" s="9" t="s">
        <v>25</v>
      </c>
      <c r="L557" s="10">
        <v>45744</v>
      </c>
      <c r="M557" s="10">
        <v>45750</v>
      </c>
      <c r="N557" s="10">
        <v>45750</v>
      </c>
      <c r="O557" s="11">
        <f>HYPERLINK("http://apps8.contraloria.gob.pe/SPIC/srvDownload/ViewPDF?CRES_CODIGO=2025CSIL44600100&amp;TIPOARCHIVO=RE","http://apps8.contraloria.gob.pe/SPIC/srvDownload/ViewPDF?CRES_CODIGO=2025CSIL44600100&amp;TIPOARCHIVO=RE")</f>
      </c>
      <c r="P557" s="11">
        <f>HYPERLINK("http://apps8.contraloria.gob.pe/SPIC/srvDownload/ViewPDF?CRES_CODIGO=2025CSIL44600100&amp;TIPOARCHIVO=ADJUNTO","http://apps8.contraloria.gob.pe/SPIC/srvDownload/ViewPDF?CRES_CODIGO=2025CSIL44600100&amp;TIPOARCHIVO=ADJUNTO")</f>
      </c>
    </row>
    <row r="558" ht="20" customHeight="1" s="7" customFormat="1">
      <c r="B558" s="8">
        <v>552</v>
      </c>
      <c r="C558" s="9" t="s">
        <v>31</v>
      </c>
      <c r="D558" s="9" t="s">
        <v>19</v>
      </c>
      <c r="E558" s="9" t="s">
        <v>1502</v>
      </c>
      <c r="F558" s="9" t="s">
        <v>1061</v>
      </c>
      <c r="G558" s="9" t="s">
        <v>1503</v>
      </c>
      <c r="H558" s="9" t="s">
        <v>41</v>
      </c>
      <c r="I558" s="9" t="s">
        <v>24</v>
      </c>
      <c r="J558" s="9">
        <v>0</v>
      </c>
      <c r="K558" s="9" t="s">
        <v>25</v>
      </c>
      <c r="L558" s="10">
        <v>45744</v>
      </c>
      <c r="M558" s="10">
        <v>45751</v>
      </c>
      <c r="N558" s="10">
        <v>45750</v>
      </c>
      <c r="O558" s="11">
        <f>HYPERLINK("http://apps8.contraloria.gob.pe/SPIC/srvDownload/ViewPDF?CRES_CODIGO=2025CSI481200005&amp;TIPOARCHIVO=RE","http://apps8.contraloria.gob.pe/SPIC/srvDownload/ViewPDF?CRES_CODIGO=2025CSI481200005&amp;TIPOARCHIVO=RE")</f>
      </c>
      <c r="P558" s="11">
        <f>HYPERLINK("http://apps8.contraloria.gob.pe/SPIC/srvDownload/ViewPDF?CRES_CODIGO=2025CSI481200005&amp;TIPOARCHIVO=ADJUNTO","http://apps8.contraloria.gob.pe/SPIC/srvDownload/ViewPDF?CRES_CODIGO=2025CSI481200005&amp;TIPOARCHIVO=ADJUNTO")</f>
      </c>
    </row>
    <row r="559" ht="20" customHeight="1" s="7" customFormat="1">
      <c r="B559" s="8">
        <v>553</v>
      </c>
      <c r="C559" s="9" t="s">
        <v>104</v>
      </c>
      <c r="D559" s="9" t="s">
        <v>42</v>
      </c>
      <c r="E559" s="9" t="s">
        <v>1504</v>
      </c>
      <c r="F559" s="9" t="s">
        <v>1505</v>
      </c>
      <c r="G559" s="9" t="s">
        <v>1506</v>
      </c>
      <c r="H559" s="9" t="s">
        <v>23</v>
      </c>
      <c r="I559" s="9" t="s">
        <v>24</v>
      </c>
      <c r="J559" s="9">
        <v>0</v>
      </c>
      <c r="K559" s="9" t="s">
        <v>25</v>
      </c>
      <c r="L559" s="10">
        <v>45748</v>
      </c>
      <c r="M559" s="10">
        <v>45755</v>
      </c>
      <c r="N559" s="10">
        <v>45750</v>
      </c>
      <c r="O559" s="11">
        <f>HYPERLINK("http://apps8.contraloria.gob.pe/SPIC/srvDownload/ViewPDF?CRES_CODIGO=2025CSI083300018&amp;TIPOARCHIVO=RE","http://apps8.contraloria.gob.pe/SPIC/srvDownload/ViewPDF?CRES_CODIGO=2025CSI083300018&amp;TIPOARCHIVO=RE")</f>
      </c>
      <c r="P559" s="11">
        <f>HYPERLINK("http://apps8.contraloria.gob.pe/SPIC/srvDownload/ViewPDF?CRES_CODIGO=2025CSI083300018&amp;TIPOARCHIVO=ADJUNTO","http://apps8.contraloria.gob.pe/SPIC/srvDownload/ViewPDF?CRES_CODIGO=2025CSI083300018&amp;TIPOARCHIVO=ADJUNTO")</f>
      </c>
    </row>
    <row r="560" ht="20" customHeight="1" s="7" customFormat="1">
      <c r="B560" s="8">
        <v>554</v>
      </c>
      <c r="C560" s="9" t="s">
        <v>69</v>
      </c>
      <c r="D560" s="9" t="s">
        <v>61</v>
      </c>
      <c r="E560" s="9" t="s">
        <v>1507</v>
      </c>
      <c r="F560" s="9" t="s">
        <v>1508</v>
      </c>
      <c r="G560" s="9" t="s">
        <v>1509</v>
      </c>
      <c r="H560" s="9" t="s">
        <v>23</v>
      </c>
      <c r="I560" s="9" t="s">
        <v>24</v>
      </c>
      <c r="J560" s="9">
        <v>0</v>
      </c>
      <c r="K560" s="9" t="s">
        <v>25</v>
      </c>
      <c r="L560" s="10">
        <v>45747</v>
      </c>
      <c r="M560" s="10">
        <v>45754</v>
      </c>
      <c r="N560" s="10">
        <v>45750</v>
      </c>
      <c r="O560" s="11">
        <f>HYPERLINK("http://apps8.contraloria.gob.pe/SPIC/srvDownload/ViewPDF?CRES_CODIGO=2025CSI098900011&amp;TIPOARCHIVO=RE","http://apps8.contraloria.gob.pe/SPIC/srvDownload/ViewPDF?CRES_CODIGO=2025CSI098900011&amp;TIPOARCHIVO=RE")</f>
      </c>
      <c r="P560" s="11">
        <f>HYPERLINK("http://apps8.contraloria.gob.pe/SPIC/srvDownload/ViewPDF?CRES_CODIGO=2025CSI098900011&amp;TIPOARCHIVO=ADJUNTO","http://apps8.contraloria.gob.pe/SPIC/srvDownload/ViewPDF?CRES_CODIGO=2025CSI098900011&amp;TIPOARCHIVO=ADJUNTO")</f>
      </c>
    </row>
    <row r="561" ht="20" customHeight="1" s="7" customFormat="1">
      <c r="B561" s="8">
        <v>555</v>
      </c>
      <c r="C561" s="9" t="s">
        <v>26</v>
      </c>
      <c r="D561" s="9" t="s">
        <v>19</v>
      </c>
      <c r="E561" s="9" t="s">
        <v>1510</v>
      </c>
      <c r="F561" s="9" t="s">
        <v>1511</v>
      </c>
      <c r="G561" s="9" t="s">
        <v>1512</v>
      </c>
      <c r="H561" s="9" t="s">
        <v>23</v>
      </c>
      <c r="I561" s="9" t="s">
        <v>24</v>
      </c>
      <c r="J561" s="9">
        <v>0</v>
      </c>
      <c r="K561" s="9" t="s">
        <v>25</v>
      </c>
      <c r="L561" s="10">
        <v>45747</v>
      </c>
      <c r="M561" s="10">
        <v>45754</v>
      </c>
      <c r="N561" s="10">
        <v>45750</v>
      </c>
      <c r="O561" s="11">
        <f>HYPERLINK("http://apps8.contraloria.gob.pe/SPIC/srvDownload/ViewPDF?CRES_CODIGO=2025CSI034700015&amp;TIPOARCHIVO=RE","http://apps8.contraloria.gob.pe/SPIC/srvDownload/ViewPDF?CRES_CODIGO=2025CSI034700015&amp;TIPOARCHIVO=RE")</f>
      </c>
      <c r="P561" s="11">
        <f>HYPERLINK("http://apps8.contraloria.gob.pe/SPIC/srvDownload/ViewPDF?CRES_CODIGO=2025CSI034700015&amp;TIPOARCHIVO=ADJUNTO","http://apps8.contraloria.gob.pe/SPIC/srvDownload/ViewPDF?CRES_CODIGO=2025CSI034700015&amp;TIPOARCHIVO=ADJUNTO")</f>
      </c>
    </row>
    <row r="562" ht="20" customHeight="1" s="7" customFormat="1">
      <c r="B562" s="8">
        <v>556</v>
      </c>
      <c r="C562" s="9" t="s">
        <v>45</v>
      </c>
      <c r="D562" s="9" t="s">
        <v>61</v>
      </c>
      <c r="E562" s="9" t="s">
        <v>1513</v>
      </c>
      <c r="F562" s="9" t="s">
        <v>1514</v>
      </c>
      <c r="G562" s="9" t="s">
        <v>1515</v>
      </c>
      <c r="H562" s="9" t="s">
        <v>23</v>
      </c>
      <c r="I562" s="9" t="s">
        <v>24</v>
      </c>
      <c r="J562" s="9">
        <v>0</v>
      </c>
      <c r="K562" s="9" t="s">
        <v>25</v>
      </c>
      <c r="L562" s="10">
        <v>45742</v>
      </c>
      <c r="M562" s="10">
        <v>45749</v>
      </c>
      <c r="N562" s="10">
        <v>45750</v>
      </c>
      <c r="O562" s="11">
        <f>HYPERLINK("http://apps8.contraloria.gob.pe/SPIC/srvDownload/ViewPDF?CRES_CODIGO=2025CSI534800005&amp;TIPOARCHIVO=RE","http://apps8.contraloria.gob.pe/SPIC/srvDownload/ViewPDF?CRES_CODIGO=2025CSI534800005&amp;TIPOARCHIVO=RE")</f>
      </c>
      <c r="P562" s="11">
        <f>HYPERLINK("http://apps8.contraloria.gob.pe/SPIC/srvDownload/ViewPDF?CRES_CODIGO=2025CSI534800005&amp;TIPOARCHIVO=ADJUNTO","http://apps8.contraloria.gob.pe/SPIC/srvDownload/ViewPDF?CRES_CODIGO=2025CSI534800005&amp;TIPOARCHIVO=ADJUNTO")</f>
      </c>
    </row>
    <row r="563" ht="20" customHeight="1" s="7" customFormat="1">
      <c r="B563" s="8">
        <v>557</v>
      </c>
      <c r="C563" s="9" t="s">
        <v>79</v>
      </c>
      <c r="D563" s="9" t="s">
        <v>32</v>
      </c>
      <c r="E563" s="9" t="s">
        <v>1516</v>
      </c>
      <c r="F563" s="9" t="s">
        <v>693</v>
      </c>
      <c r="G563" s="9" t="s">
        <v>1517</v>
      </c>
      <c r="H563" s="9" t="s">
        <v>23</v>
      </c>
      <c r="I563" s="9" t="s">
        <v>24</v>
      </c>
      <c r="J563" s="9">
        <v>9</v>
      </c>
      <c r="K563" s="9" t="s">
        <v>36</v>
      </c>
      <c r="L563" s="10">
        <v>45595</v>
      </c>
      <c r="M563" s="10">
        <v>45600</v>
      </c>
      <c r="N563" s="10">
        <v>45750</v>
      </c>
      <c r="O563" s="11">
        <f>HYPERLINK("http://apps8.contraloria.gob.pe/SPIC/srvDownload/ViewPDF?CRES_CODIGO=2024CPO037900057&amp;TIPOARCHIVO=RE","http://apps8.contraloria.gob.pe/SPIC/srvDownload/ViewPDF?CRES_CODIGO=2024CPO037900057&amp;TIPOARCHIVO=RE")</f>
      </c>
      <c r="P563" s="11">
        <f>HYPERLINK("http://apps8.contraloria.gob.pe/SPIC/srvDownload/ViewPDF?CRES_CODIGO=2024CPO037900057&amp;TIPOARCHIVO=ADJUNTO","http://apps8.contraloria.gob.pe/SPIC/srvDownload/ViewPDF?CRES_CODIGO=2024CPO037900057&amp;TIPOARCHIVO=ADJUNTO")</f>
      </c>
    </row>
    <row r="564" ht="20" customHeight="1" s="7" customFormat="1">
      <c r="B564" s="8">
        <v>558</v>
      </c>
      <c r="C564" s="9" t="s">
        <v>57</v>
      </c>
      <c r="D564" s="9" t="s">
        <v>27</v>
      </c>
      <c r="E564" s="9" t="s">
        <v>1518</v>
      </c>
      <c r="F564" s="9" t="s">
        <v>1519</v>
      </c>
      <c r="G564" s="9" t="s">
        <v>1520</v>
      </c>
      <c r="H564" s="9" t="s">
        <v>23</v>
      </c>
      <c r="I564" s="9" t="s">
        <v>24</v>
      </c>
      <c r="J564" s="9">
        <v>0</v>
      </c>
      <c r="K564" s="9" t="s">
        <v>25</v>
      </c>
      <c r="L564" s="10">
        <v>45743</v>
      </c>
      <c r="M564" s="10">
        <v>45743</v>
      </c>
      <c r="N564" s="10">
        <v>45750</v>
      </c>
      <c r="O564" s="11">
        <f>HYPERLINK("http://apps8.contraloria.gob.pe/SPIC/srvDownload/ViewPDF?CRES_CODIGO=2025CPO130500010&amp;TIPOARCHIVO=RE","http://apps8.contraloria.gob.pe/SPIC/srvDownload/ViewPDF?CRES_CODIGO=2025CPO130500010&amp;TIPOARCHIVO=RE")</f>
      </c>
      <c r="P564" s="11">
        <f>HYPERLINK("http://apps8.contraloria.gob.pe/SPIC/srvDownload/ViewPDF?CRES_CODIGO=2025CPO130500010&amp;TIPOARCHIVO=ADJUNTO","http://apps8.contraloria.gob.pe/SPIC/srvDownload/ViewPDF?CRES_CODIGO=2025CPO130500010&amp;TIPOARCHIVO=ADJUNTO")</f>
      </c>
    </row>
    <row r="565" ht="20" customHeight="1" s="7" customFormat="1">
      <c r="B565" s="8">
        <v>559</v>
      </c>
      <c r="C565" s="9" t="s">
        <v>242</v>
      </c>
      <c r="D565" s="9" t="s">
        <v>27</v>
      </c>
      <c r="E565" s="9" t="s">
        <v>1521</v>
      </c>
      <c r="F565" s="9" t="s">
        <v>244</v>
      </c>
      <c r="G565" s="9" t="s">
        <v>1522</v>
      </c>
      <c r="H565" s="9" t="s">
        <v>23</v>
      </c>
      <c r="I565" s="9" t="s">
        <v>24</v>
      </c>
      <c r="J565" s="9">
        <v>0</v>
      </c>
      <c r="K565" s="9" t="s">
        <v>25</v>
      </c>
      <c r="L565" s="10">
        <v>45744</v>
      </c>
      <c r="M565" s="10">
        <v>45744</v>
      </c>
      <c r="N565" s="10">
        <v>45750</v>
      </c>
      <c r="O565" s="11">
        <f>HYPERLINK("http://apps8.contraloria.gob.pe/SPIC/srvDownload/ViewPDF?CRES_CODIGO=2025CPO535100011&amp;TIPOARCHIVO=RE","http://apps8.contraloria.gob.pe/SPIC/srvDownload/ViewPDF?CRES_CODIGO=2025CPO535100011&amp;TIPOARCHIVO=RE")</f>
      </c>
      <c r="P565" s="11">
        <f>HYPERLINK("http://apps8.contraloria.gob.pe/SPIC/srvDownload/ViewPDF?CRES_CODIGO=2025CPO535100011&amp;TIPOARCHIVO=ADJUNTO","http://apps8.contraloria.gob.pe/SPIC/srvDownload/ViewPDF?CRES_CODIGO=2025CPO535100011&amp;TIPOARCHIVO=ADJUNTO")</f>
      </c>
    </row>
    <row r="566" ht="20" customHeight="1" s="7" customFormat="1">
      <c r="B566" s="8">
        <v>560</v>
      </c>
      <c r="C566" s="9" t="s">
        <v>31</v>
      </c>
      <c r="D566" s="9" t="s">
        <v>61</v>
      </c>
      <c r="E566" s="9" t="s">
        <v>1523</v>
      </c>
      <c r="F566" s="9" t="s">
        <v>93</v>
      </c>
      <c r="G566" s="9" t="s">
        <v>1524</v>
      </c>
      <c r="H566" s="9" t="s">
        <v>23</v>
      </c>
      <c r="I566" s="9" t="s">
        <v>24</v>
      </c>
      <c r="J566" s="9">
        <v>0</v>
      </c>
      <c r="K566" s="9" t="s">
        <v>25</v>
      </c>
      <c r="L566" s="10">
        <v>45750</v>
      </c>
      <c r="M566" s="10">
        <v>45757</v>
      </c>
      <c r="N566" s="10">
        <v>45750</v>
      </c>
      <c r="O566" s="11">
        <f>HYPERLINK("http://apps8.contraloria.gob.pe/SPIC/srvDownload/ViewPDF?CRES_CODIGO=2025CSI019100027&amp;TIPOARCHIVO=RE","http://apps8.contraloria.gob.pe/SPIC/srvDownload/ViewPDF?CRES_CODIGO=2025CSI019100027&amp;TIPOARCHIVO=RE")</f>
      </c>
      <c r="P566" s="11">
        <f>HYPERLINK("http://apps8.contraloria.gob.pe/SPIC/srvDownload/ViewPDF?CRES_CODIGO=2025CSI019100027&amp;TIPOARCHIVO=ADJUNTO","http://apps8.contraloria.gob.pe/SPIC/srvDownload/ViewPDF?CRES_CODIGO=2025CSI019100027&amp;TIPOARCHIVO=ADJUNTO")</f>
      </c>
    </row>
    <row r="567" ht="20" customHeight="1" s="7" customFormat="1">
      <c r="B567" s="8">
        <v>561</v>
      </c>
      <c r="C567" s="9" t="s">
        <v>57</v>
      </c>
      <c r="D567" s="9" t="s">
        <v>53</v>
      </c>
      <c r="E567" s="9" t="s">
        <v>1525</v>
      </c>
      <c r="F567" s="9" t="s">
        <v>1526</v>
      </c>
      <c r="G567" s="9" t="s">
        <v>1527</v>
      </c>
      <c r="H567" s="9" t="s">
        <v>23</v>
      </c>
      <c r="I567" s="9" t="s">
        <v>24</v>
      </c>
      <c r="J567" s="9">
        <v>0</v>
      </c>
      <c r="K567" s="9" t="s">
        <v>25</v>
      </c>
      <c r="L567" s="10">
        <v>45735</v>
      </c>
      <c r="M567" s="10">
        <v>45740</v>
      </c>
      <c r="N567" s="10">
        <v>45750</v>
      </c>
      <c r="O567" s="11">
        <f>HYPERLINK("http://apps8.contraloria.gob.pe/SPIC/srvDownload/ViewPDF?CRES_CODIGO=2025CPOL47000086&amp;TIPOARCHIVO=RE","http://apps8.contraloria.gob.pe/SPIC/srvDownload/ViewPDF?CRES_CODIGO=2025CPOL47000086&amp;TIPOARCHIVO=RE")</f>
      </c>
      <c r="P567" s="11">
        <f>HYPERLINK("http://apps8.contraloria.gob.pe/SPIC/srvDownload/ViewPDF?CRES_CODIGO=2025CPOL47000086&amp;TIPOARCHIVO=ADJUNTO","http://apps8.contraloria.gob.pe/SPIC/srvDownload/ViewPDF?CRES_CODIGO=2025CPOL47000086&amp;TIPOARCHIVO=ADJUNTO")</f>
      </c>
    </row>
    <row r="568" ht="20" customHeight="1" s="7" customFormat="1">
      <c r="B568" s="8">
        <v>562</v>
      </c>
      <c r="C568" s="9" t="s">
        <v>213</v>
      </c>
      <c r="D568" s="9" t="s">
        <v>53</v>
      </c>
      <c r="E568" s="9" t="s">
        <v>1528</v>
      </c>
      <c r="F568" s="9" t="s">
        <v>663</v>
      </c>
      <c r="G568" s="9" t="s">
        <v>1529</v>
      </c>
      <c r="H568" s="9" t="s">
        <v>23</v>
      </c>
      <c r="I568" s="9" t="s">
        <v>24</v>
      </c>
      <c r="J568" s="9">
        <v>0</v>
      </c>
      <c r="K568" s="9" t="s">
        <v>25</v>
      </c>
      <c r="L568" s="10">
        <v>45706</v>
      </c>
      <c r="M568" s="10">
        <v>45706</v>
      </c>
      <c r="N568" s="10">
        <v>45750</v>
      </c>
      <c r="O568" s="11">
        <f>HYPERLINK("http://apps8.contraloria.gob.pe/SPIC/srvDownload/ViewPDF?CRES_CODIGO=2025CPOL47600014&amp;TIPOARCHIVO=RE","http://apps8.contraloria.gob.pe/SPIC/srvDownload/ViewPDF?CRES_CODIGO=2025CPOL47600014&amp;TIPOARCHIVO=RE")</f>
      </c>
      <c r="P568" s="11">
        <f>HYPERLINK("http://apps8.contraloria.gob.pe/SPIC/srvDownload/ViewPDF?CRES_CODIGO=2025CPOL47600014&amp;TIPOARCHIVO=ADJUNTO","http://apps8.contraloria.gob.pe/SPIC/srvDownload/ViewPDF?CRES_CODIGO=2025CPOL47600014&amp;TIPOARCHIVO=ADJUNTO")</f>
      </c>
    </row>
    <row r="569" ht="20" customHeight="1" s="7" customFormat="1">
      <c r="B569" s="8">
        <v>563</v>
      </c>
      <c r="C569" s="9" t="s">
        <v>213</v>
      </c>
      <c r="D569" s="9" t="s">
        <v>19</v>
      </c>
      <c r="E569" s="9" t="s">
        <v>1530</v>
      </c>
      <c r="F569" s="9" t="s">
        <v>663</v>
      </c>
      <c r="G569" s="9" t="s">
        <v>1531</v>
      </c>
      <c r="H569" s="9" t="s">
        <v>41</v>
      </c>
      <c r="I569" s="9" t="s">
        <v>24</v>
      </c>
      <c r="J569" s="9">
        <v>0</v>
      </c>
      <c r="K569" s="9" t="s">
        <v>25</v>
      </c>
      <c r="L569" s="10">
        <v>45744</v>
      </c>
      <c r="M569" s="10">
        <v>45742</v>
      </c>
      <c r="N569" s="10">
        <v>45750</v>
      </c>
      <c r="O569" s="11">
        <f>HYPERLINK("http://apps8.contraloria.gob.pe/SPIC/srvDownload/ViewPDF?CRES_CODIGO=2025CSI044500005&amp;TIPOARCHIVO=RE","http://apps8.contraloria.gob.pe/SPIC/srvDownload/ViewPDF?CRES_CODIGO=2025CSI044500005&amp;TIPOARCHIVO=RE")</f>
      </c>
      <c r="P569" s="11">
        <f>HYPERLINK("http://apps8.contraloria.gob.pe/SPIC/srvDownload/ViewPDF?CRES_CODIGO=2025CSI044500005&amp;TIPOARCHIVO=ADJUNTO","http://apps8.contraloria.gob.pe/SPIC/srvDownload/ViewPDF?CRES_CODIGO=2025CSI044500005&amp;TIPOARCHIVO=ADJUNTO")</f>
      </c>
    </row>
    <row r="570" ht="20" customHeight="1" s="7" customFormat="1">
      <c r="B570" s="8">
        <v>564</v>
      </c>
      <c r="C570" s="9" t="s">
        <v>189</v>
      </c>
      <c r="D570" s="9" t="s">
        <v>19</v>
      </c>
      <c r="E570" s="9" t="s">
        <v>1532</v>
      </c>
      <c r="F570" s="9" t="s">
        <v>1533</v>
      </c>
      <c r="G570" s="9" t="s">
        <v>1534</v>
      </c>
      <c r="H570" s="9" t="s">
        <v>23</v>
      </c>
      <c r="I570" s="9" t="s">
        <v>24</v>
      </c>
      <c r="J570" s="9">
        <v>0</v>
      </c>
      <c r="K570" s="9" t="s">
        <v>25</v>
      </c>
      <c r="L570" s="10">
        <v>45747</v>
      </c>
      <c r="M570" s="10">
        <v>45754</v>
      </c>
      <c r="N570" s="10">
        <v>45750</v>
      </c>
      <c r="O570" s="11">
        <f>HYPERLINK("http://apps8.contraloria.gob.pe/SPIC/srvDownload/ViewPDF?CRES_CODIGO=2025CSI576600013&amp;TIPOARCHIVO=RE","http://apps8.contraloria.gob.pe/SPIC/srvDownload/ViewPDF?CRES_CODIGO=2025CSI576600013&amp;TIPOARCHIVO=RE")</f>
      </c>
      <c r="P570" s="11">
        <f>HYPERLINK("http://apps8.contraloria.gob.pe/SPIC/srvDownload/ViewPDF?CRES_CODIGO=2025CSI576600013&amp;TIPOARCHIVO=ADJUNTO","http://apps8.contraloria.gob.pe/SPIC/srvDownload/ViewPDF?CRES_CODIGO=2025CSI576600013&amp;TIPOARCHIVO=ADJUNTO")</f>
      </c>
    </row>
    <row r="571" ht="20" customHeight="1" s="7" customFormat="1">
      <c r="B571" s="8">
        <v>565</v>
      </c>
      <c r="C571" s="9" t="s">
        <v>128</v>
      </c>
      <c r="D571" s="9" t="s">
        <v>19</v>
      </c>
      <c r="E571" s="9" t="s">
        <v>1535</v>
      </c>
      <c r="F571" s="9" t="s">
        <v>1536</v>
      </c>
      <c r="G571" s="9" t="s">
        <v>1537</v>
      </c>
      <c r="H571" s="9" t="s">
        <v>41</v>
      </c>
      <c r="I571" s="9" t="s">
        <v>24</v>
      </c>
      <c r="J571" s="9">
        <v>0</v>
      </c>
      <c r="K571" s="9" t="s">
        <v>25</v>
      </c>
      <c r="L571" s="10">
        <v>45747</v>
      </c>
      <c r="M571" s="10">
        <v>45754</v>
      </c>
      <c r="N571" s="10">
        <v>45750</v>
      </c>
      <c r="O571" s="11">
        <f>HYPERLINK("http://apps8.contraloria.gob.pe/SPIC/srvDownload/ViewPDF?CRES_CODIGO=2025CSI045400018&amp;TIPOARCHIVO=RE","http://apps8.contraloria.gob.pe/SPIC/srvDownload/ViewPDF?CRES_CODIGO=2025CSI045400018&amp;TIPOARCHIVO=RE")</f>
      </c>
      <c r="P571" s="11">
        <f>HYPERLINK("http://apps8.contraloria.gob.pe/SPIC/srvDownload/ViewPDF?CRES_CODIGO=2025CSI045400018&amp;TIPOARCHIVO=ADJUNTO","http://apps8.contraloria.gob.pe/SPIC/srvDownload/ViewPDF?CRES_CODIGO=2025CSI045400018&amp;TIPOARCHIVO=ADJUNTO")</f>
      </c>
    </row>
    <row r="572" ht="20" customHeight="1" s="7" customFormat="1">
      <c r="B572" s="8">
        <v>566</v>
      </c>
      <c r="C572" s="9" t="s">
        <v>37</v>
      </c>
      <c r="D572" s="9" t="s">
        <v>19</v>
      </c>
      <c r="E572" s="9" t="s">
        <v>1538</v>
      </c>
      <c r="F572" s="9" t="s">
        <v>1539</v>
      </c>
      <c r="G572" s="9" t="s">
        <v>1540</v>
      </c>
      <c r="H572" s="9" t="s">
        <v>41</v>
      </c>
      <c r="I572" s="9" t="s">
        <v>24</v>
      </c>
      <c r="J572" s="9">
        <v>0</v>
      </c>
      <c r="K572" s="9" t="s">
        <v>25</v>
      </c>
      <c r="L572" s="10">
        <v>45744</v>
      </c>
      <c r="M572" s="10">
        <v>45751</v>
      </c>
      <c r="N572" s="10">
        <v>45750</v>
      </c>
      <c r="O572" s="11">
        <f>HYPERLINK("http://apps8.contraloria.gob.pe/SPIC/srvDownload/ViewPDF?CRES_CODIGO=2025CSI162800010&amp;TIPOARCHIVO=RE","http://apps8.contraloria.gob.pe/SPIC/srvDownload/ViewPDF?CRES_CODIGO=2025CSI162800010&amp;TIPOARCHIVO=RE")</f>
      </c>
      <c r="P572" s="11">
        <f>HYPERLINK("http://apps8.contraloria.gob.pe/SPIC/srvDownload/ViewPDF?CRES_CODIGO=2025CSI162800010&amp;TIPOARCHIVO=ADJUNTO","http://apps8.contraloria.gob.pe/SPIC/srvDownload/ViewPDF?CRES_CODIGO=2025CSI162800010&amp;TIPOARCHIVO=ADJUNTO")</f>
      </c>
    </row>
    <row r="573" ht="20" customHeight="1" s="7" customFormat="1">
      <c r="B573" s="8">
        <v>567</v>
      </c>
      <c r="C573" s="9" t="s">
        <v>31</v>
      </c>
      <c r="D573" s="9" t="s">
        <v>42</v>
      </c>
      <c r="E573" s="9" t="s">
        <v>1541</v>
      </c>
      <c r="F573" s="9" t="s">
        <v>1542</v>
      </c>
      <c r="G573" s="9" t="s">
        <v>1543</v>
      </c>
      <c r="H573" s="9" t="s">
        <v>23</v>
      </c>
      <c r="I573" s="9" t="s">
        <v>24</v>
      </c>
      <c r="J573" s="9">
        <v>0</v>
      </c>
      <c r="K573" s="9" t="s">
        <v>25</v>
      </c>
      <c r="L573" s="10">
        <v>45747</v>
      </c>
      <c r="M573" s="10">
        <v>45754</v>
      </c>
      <c r="N573" s="10">
        <v>45750</v>
      </c>
      <c r="O573" s="11">
        <f>HYPERLINK("http://apps8.contraloria.gob.pe/SPIC/srvDownload/ViewPDF?CRES_CODIGO=2025CSI030800001&amp;TIPOARCHIVO=RE","http://apps8.contraloria.gob.pe/SPIC/srvDownload/ViewPDF?CRES_CODIGO=2025CSI030800001&amp;TIPOARCHIVO=RE")</f>
      </c>
      <c r="P573" s="11">
        <f>HYPERLINK("http://apps8.contraloria.gob.pe/SPIC/srvDownload/ViewPDF?CRES_CODIGO=2025CSI030800001&amp;TIPOARCHIVO=ADJUNTO","http://apps8.contraloria.gob.pe/SPIC/srvDownload/ViewPDF?CRES_CODIGO=2025CSI030800001&amp;TIPOARCHIVO=ADJUNTO")</f>
      </c>
    </row>
    <row r="574" ht="20" customHeight="1" s="7" customFormat="1">
      <c r="B574" s="8">
        <v>568</v>
      </c>
      <c r="C574" s="9" t="s">
        <v>213</v>
      </c>
      <c r="D574" s="9" t="s">
        <v>19</v>
      </c>
      <c r="E574" s="9" t="s">
        <v>1544</v>
      </c>
      <c r="F574" s="9" t="s">
        <v>698</v>
      </c>
      <c r="G574" s="9" t="s">
        <v>1545</v>
      </c>
      <c r="H574" s="9" t="s">
        <v>41</v>
      </c>
      <c r="I574" s="9" t="s">
        <v>24</v>
      </c>
      <c r="J574" s="9">
        <v>0</v>
      </c>
      <c r="K574" s="9" t="s">
        <v>25</v>
      </c>
      <c r="L574" s="10">
        <v>45747</v>
      </c>
      <c r="M574" s="10">
        <v>45754</v>
      </c>
      <c r="N574" s="10">
        <v>45750</v>
      </c>
      <c r="O574" s="11">
        <f>HYPERLINK("http://apps8.contraloria.gob.pe/SPIC/srvDownload/ViewPDF?CRES_CODIGO=2025CSI534700016&amp;TIPOARCHIVO=RE","http://apps8.contraloria.gob.pe/SPIC/srvDownload/ViewPDF?CRES_CODIGO=2025CSI534700016&amp;TIPOARCHIVO=RE")</f>
      </c>
      <c r="P574" s="11">
        <f>HYPERLINK("http://apps8.contraloria.gob.pe/SPIC/srvDownload/ViewPDF?CRES_CODIGO=2025CSI534700016&amp;TIPOARCHIVO=ADJUNTO","http://apps8.contraloria.gob.pe/SPIC/srvDownload/ViewPDF?CRES_CODIGO=2025CSI534700016&amp;TIPOARCHIVO=ADJUNTO")</f>
      </c>
    </row>
    <row r="575" ht="20" customHeight="1" s="7" customFormat="1">
      <c r="B575" s="8">
        <v>569</v>
      </c>
      <c r="C575" s="9" t="s">
        <v>69</v>
      </c>
      <c r="D575" s="9" t="s">
        <v>19</v>
      </c>
      <c r="E575" s="9" t="s">
        <v>1546</v>
      </c>
      <c r="F575" s="9" t="s">
        <v>1547</v>
      </c>
      <c r="G575" s="9" t="s">
        <v>1548</v>
      </c>
      <c r="H575" s="9" t="s">
        <v>332</v>
      </c>
      <c r="I575" s="9" t="s">
        <v>24</v>
      </c>
      <c r="J575" s="9">
        <v>0</v>
      </c>
      <c r="K575" s="9" t="s">
        <v>25</v>
      </c>
      <c r="L575" s="10">
        <v>45743</v>
      </c>
      <c r="M575" s="10">
        <v>45750</v>
      </c>
      <c r="N575" s="10">
        <v>45750</v>
      </c>
      <c r="O575" s="11">
        <f>HYPERLINK("http://apps8.contraloria.gob.pe/SPIC/srvDownload/ViewPDF?CRES_CODIGO=2025CSI042600013&amp;TIPOARCHIVO=RE","http://apps8.contraloria.gob.pe/SPIC/srvDownload/ViewPDF?CRES_CODIGO=2025CSI042600013&amp;TIPOARCHIVO=RE")</f>
      </c>
      <c r="P575" s="11">
        <f>HYPERLINK("http://apps8.contraloria.gob.pe/SPIC/srvDownload/ViewPDF?CRES_CODIGO=2025CSI042600013&amp;TIPOARCHIVO=ADJUNTO","http://apps8.contraloria.gob.pe/SPIC/srvDownload/ViewPDF?CRES_CODIGO=2025CSI042600013&amp;TIPOARCHIVO=ADJUNTO")</f>
      </c>
    </row>
    <row r="576" ht="20" customHeight="1" s="7" customFormat="1">
      <c r="B576" s="8">
        <v>570</v>
      </c>
      <c r="C576" s="9" t="s">
        <v>52</v>
      </c>
      <c r="D576" s="9" t="s">
        <v>19</v>
      </c>
      <c r="E576" s="9" t="s">
        <v>1549</v>
      </c>
      <c r="F576" s="9" t="s">
        <v>1550</v>
      </c>
      <c r="G576" s="9" t="s">
        <v>1551</v>
      </c>
      <c r="H576" s="9" t="s">
        <v>23</v>
      </c>
      <c r="I576" s="9" t="s">
        <v>24</v>
      </c>
      <c r="J576" s="9">
        <v>0</v>
      </c>
      <c r="K576" s="9" t="s">
        <v>25</v>
      </c>
      <c r="L576" s="10">
        <v>45749</v>
      </c>
      <c r="M576" s="10">
        <v>45756</v>
      </c>
      <c r="N576" s="10">
        <v>45750</v>
      </c>
      <c r="O576" s="11">
        <f>HYPERLINK("http://apps8.contraloria.gob.pe/SPIC/srvDownload/ViewPDF?CRES_CODIGO=2025CSI444600003&amp;TIPOARCHIVO=RE","http://apps8.contraloria.gob.pe/SPIC/srvDownload/ViewPDF?CRES_CODIGO=2025CSI444600003&amp;TIPOARCHIVO=RE")</f>
      </c>
      <c r="P576" s="11">
        <f>HYPERLINK("http://apps8.contraloria.gob.pe/SPIC/srvDownload/ViewPDF?CRES_CODIGO=2025CSI444600003&amp;TIPOARCHIVO=ADJUNTO","http://apps8.contraloria.gob.pe/SPIC/srvDownload/ViewPDF?CRES_CODIGO=2025CSI444600003&amp;TIPOARCHIVO=ADJUNTO")</f>
      </c>
    </row>
    <row r="577" ht="20" customHeight="1" s="7" customFormat="1">
      <c r="B577" s="8">
        <v>571</v>
      </c>
      <c r="C577" s="9" t="s">
        <v>368</v>
      </c>
      <c r="D577" s="9" t="s">
        <v>19</v>
      </c>
      <c r="E577" s="9" t="s">
        <v>1552</v>
      </c>
      <c r="F577" s="9" t="s">
        <v>1553</v>
      </c>
      <c r="G577" s="9" t="s">
        <v>1554</v>
      </c>
      <c r="H577" s="9" t="s">
        <v>41</v>
      </c>
      <c r="I577" s="9" t="s">
        <v>24</v>
      </c>
      <c r="J577" s="9">
        <v>0</v>
      </c>
      <c r="K577" s="9" t="s">
        <v>25</v>
      </c>
      <c r="L577" s="10">
        <v>45747</v>
      </c>
      <c r="M577" s="10">
        <v>45754</v>
      </c>
      <c r="N577" s="10">
        <v>45750</v>
      </c>
      <c r="O577" s="11">
        <f>HYPERLINK("http://apps8.contraloria.gob.pe/SPIC/srvDownload/ViewPDF?CRES_CODIGO=2025CSI534100013&amp;TIPOARCHIVO=RE","http://apps8.contraloria.gob.pe/SPIC/srvDownload/ViewPDF?CRES_CODIGO=2025CSI534100013&amp;TIPOARCHIVO=RE")</f>
      </c>
      <c r="P577" s="11">
        <f>HYPERLINK("http://apps8.contraloria.gob.pe/SPIC/srvDownload/ViewPDF?CRES_CODIGO=2025CSI534100013&amp;TIPOARCHIVO=ADJUNTO","http://apps8.contraloria.gob.pe/SPIC/srvDownload/ViewPDF?CRES_CODIGO=2025CSI534100013&amp;TIPOARCHIVO=ADJUNTO")</f>
      </c>
    </row>
    <row r="578" ht="20" customHeight="1" s="7" customFormat="1">
      <c r="B578" s="8">
        <v>572</v>
      </c>
      <c r="C578" s="9" t="s">
        <v>31</v>
      </c>
      <c r="D578" s="9" t="s">
        <v>61</v>
      </c>
      <c r="E578" s="9" t="s">
        <v>1555</v>
      </c>
      <c r="F578" s="9" t="s">
        <v>1556</v>
      </c>
      <c r="G578" s="9" t="s">
        <v>1557</v>
      </c>
      <c r="H578" s="9" t="s">
        <v>23</v>
      </c>
      <c r="I578" s="9" t="s">
        <v>24</v>
      </c>
      <c r="J578" s="9">
        <v>0</v>
      </c>
      <c r="K578" s="9" t="s">
        <v>25</v>
      </c>
      <c r="L578" s="10">
        <v>45749</v>
      </c>
      <c r="M578" s="10">
        <v>45756</v>
      </c>
      <c r="N578" s="10">
        <v>45750</v>
      </c>
      <c r="O578" s="11">
        <f>HYPERLINK("http://apps8.contraloria.gob.pe/SPIC/srvDownload/ViewPDF?CRES_CODIGO=2025CSI378700005&amp;TIPOARCHIVO=RE","http://apps8.contraloria.gob.pe/SPIC/srvDownload/ViewPDF?CRES_CODIGO=2025CSI378700005&amp;TIPOARCHIVO=RE")</f>
      </c>
      <c r="P578" s="11">
        <f>HYPERLINK("http://apps8.contraloria.gob.pe/SPIC/srvDownload/ViewPDF?CRES_CODIGO=2025CSI378700005&amp;TIPOARCHIVO=ADJUNTO","http://apps8.contraloria.gob.pe/SPIC/srvDownload/ViewPDF?CRES_CODIGO=2025CSI378700005&amp;TIPOARCHIVO=ADJUNTO")</f>
      </c>
    </row>
    <row r="579" ht="20" customHeight="1" s="7" customFormat="1">
      <c r="B579" s="8">
        <v>573</v>
      </c>
      <c r="C579" s="9" t="s">
        <v>52</v>
      </c>
      <c r="D579" s="9" t="s">
        <v>32</v>
      </c>
      <c r="E579" s="9" t="s">
        <v>1558</v>
      </c>
      <c r="F579" s="9" t="s">
        <v>1559</v>
      </c>
      <c r="G579" s="9" t="s">
        <v>1560</v>
      </c>
      <c r="H579" s="9" t="s">
        <v>23</v>
      </c>
      <c r="I579" s="9" t="s">
        <v>24</v>
      </c>
      <c r="J579" s="9">
        <v>2</v>
      </c>
      <c r="K579" s="9" t="s">
        <v>36</v>
      </c>
      <c r="L579" s="10">
        <v>45741</v>
      </c>
      <c r="M579" s="10">
        <v>45747</v>
      </c>
      <c r="N579" s="10">
        <v>45750</v>
      </c>
      <c r="O579" s="11">
        <f>HYPERLINK("http://apps8.contraloria.gob.pe/SPIC/srvDownload/ViewPDF?CRES_CODIGO=2025CPO268500007&amp;TIPOARCHIVO=RE","http://apps8.contraloria.gob.pe/SPIC/srvDownload/ViewPDF?CRES_CODIGO=2025CPO268500007&amp;TIPOARCHIVO=RE")</f>
      </c>
      <c r="P579" s="11">
        <f>HYPERLINK("http://apps8.contraloria.gob.pe/SPIC/srvDownload/ViewPDF?CRES_CODIGO=2025CPO268500007&amp;TIPOARCHIVO=ADJUNTO","http://apps8.contraloria.gob.pe/SPIC/srvDownload/ViewPDF?CRES_CODIGO=2025CPO268500007&amp;TIPOARCHIVO=ADJUNTO")</f>
      </c>
    </row>
    <row r="580" ht="20" customHeight="1" s="7" customFormat="1">
      <c r="B580" s="8">
        <v>574</v>
      </c>
      <c r="C580" s="9" t="s">
        <v>65</v>
      </c>
      <c r="D580" s="9" t="s">
        <v>19</v>
      </c>
      <c r="E580" s="9" t="s">
        <v>1561</v>
      </c>
      <c r="F580" s="9" t="s">
        <v>67</v>
      </c>
      <c r="G580" s="9" t="s">
        <v>1562</v>
      </c>
      <c r="H580" s="9" t="s">
        <v>41</v>
      </c>
      <c r="I580" s="9" t="s">
        <v>24</v>
      </c>
      <c r="J580" s="9">
        <v>0</v>
      </c>
      <c r="K580" s="9" t="s">
        <v>25</v>
      </c>
      <c r="L580" s="10">
        <v>45747</v>
      </c>
      <c r="M580" s="10">
        <v>45754</v>
      </c>
      <c r="N580" s="10">
        <v>45750</v>
      </c>
      <c r="O580" s="11">
        <f>HYPERLINK("http://apps8.contraloria.gob.pe/SPIC/srvDownload/ViewPDF?CRES_CODIGO=2025CSIL42200015&amp;TIPOARCHIVO=RE","http://apps8.contraloria.gob.pe/SPIC/srvDownload/ViewPDF?CRES_CODIGO=2025CSIL42200015&amp;TIPOARCHIVO=RE")</f>
      </c>
      <c r="P580" s="11">
        <f>HYPERLINK("http://apps8.contraloria.gob.pe/SPIC/srvDownload/ViewPDF?CRES_CODIGO=2025CSIL42200015&amp;TIPOARCHIVO=ADJUNTO","http://apps8.contraloria.gob.pe/SPIC/srvDownload/ViewPDF?CRES_CODIGO=2025CSIL42200015&amp;TIPOARCHIVO=ADJUNTO")</f>
      </c>
    </row>
    <row r="581" ht="20" customHeight="1" s="7" customFormat="1">
      <c r="B581" s="8">
        <v>575</v>
      </c>
      <c r="C581" s="9" t="s">
        <v>121</v>
      </c>
      <c r="D581" s="9" t="s">
        <v>19</v>
      </c>
      <c r="E581" s="9" t="s">
        <v>1563</v>
      </c>
      <c r="F581" s="9" t="s">
        <v>1564</v>
      </c>
      <c r="G581" s="9" t="s">
        <v>1565</v>
      </c>
      <c r="H581" s="9" t="s">
        <v>332</v>
      </c>
      <c r="I581" s="9" t="s">
        <v>24</v>
      </c>
      <c r="J581" s="9">
        <v>0</v>
      </c>
      <c r="K581" s="9" t="s">
        <v>25</v>
      </c>
      <c r="L581" s="10">
        <v>45737</v>
      </c>
      <c r="M581" s="10">
        <v>45734</v>
      </c>
      <c r="N581" s="10">
        <v>45750</v>
      </c>
      <c r="O581" s="11">
        <f>HYPERLINK("http://apps8.contraloria.gob.pe/SPIC/srvDownload/ViewPDF?CRES_CODIGO=2025CSI033700008&amp;TIPOARCHIVO=RE","http://apps8.contraloria.gob.pe/SPIC/srvDownload/ViewPDF?CRES_CODIGO=2025CSI033700008&amp;TIPOARCHIVO=RE")</f>
      </c>
      <c r="P581" s="11">
        <f>HYPERLINK("http://apps8.contraloria.gob.pe/SPIC/srvDownload/ViewPDF?CRES_CODIGO=2025CSI033700008&amp;TIPOARCHIVO=ADJUNTO","http://apps8.contraloria.gob.pe/SPIC/srvDownload/ViewPDF?CRES_CODIGO=2025CSI033700008&amp;TIPOARCHIVO=ADJUNTO")</f>
      </c>
    </row>
    <row r="582" ht="20" customHeight="1" s="7" customFormat="1">
      <c r="B582" s="8">
        <v>576</v>
      </c>
      <c r="C582" s="9" t="s">
        <v>242</v>
      </c>
      <c r="D582" s="9" t="s">
        <v>27</v>
      </c>
      <c r="E582" s="9" t="s">
        <v>1566</v>
      </c>
      <c r="F582" s="9" t="s">
        <v>1567</v>
      </c>
      <c r="G582" s="9" t="s">
        <v>1568</v>
      </c>
      <c r="H582" s="9" t="s">
        <v>23</v>
      </c>
      <c r="I582" s="9" t="s">
        <v>24</v>
      </c>
      <c r="J582" s="9">
        <v>0</v>
      </c>
      <c r="K582" s="9" t="s">
        <v>25</v>
      </c>
      <c r="L582" s="10">
        <v>45743</v>
      </c>
      <c r="M582" s="10">
        <v>45743</v>
      </c>
      <c r="N582" s="10">
        <v>45750</v>
      </c>
      <c r="O582" s="11">
        <f>HYPERLINK("http://apps8.contraloria.gob.pe/SPIC/srvDownload/ViewPDF?CRES_CODIGO=2025CPO298000009&amp;TIPOARCHIVO=RE","http://apps8.contraloria.gob.pe/SPIC/srvDownload/ViewPDF?CRES_CODIGO=2025CPO298000009&amp;TIPOARCHIVO=RE")</f>
      </c>
      <c r="P582" s="11">
        <f>HYPERLINK("http://apps8.contraloria.gob.pe/SPIC/srvDownload/ViewPDF?CRES_CODIGO=2025CPO298000009&amp;TIPOARCHIVO=ADJUNTO","http://apps8.contraloria.gob.pe/SPIC/srvDownload/ViewPDF?CRES_CODIGO=2025CPO298000009&amp;TIPOARCHIVO=ADJUNTO")</f>
      </c>
    </row>
    <row r="583" ht="20" customHeight="1" s="7" customFormat="1">
      <c r="B583" s="8">
        <v>577</v>
      </c>
      <c r="C583" s="9" t="s">
        <v>37</v>
      </c>
      <c r="D583" s="9" t="s">
        <v>19</v>
      </c>
      <c r="E583" s="9" t="s">
        <v>1569</v>
      </c>
      <c r="F583" s="9" t="s">
        <v>102</v>
      </c>
      <c r="G583" s="9" t="s">
        <v>1570</v>
      </c>
      <c r="H583" s="9" t="s">
        <v>41</v>
      </c>
      <c r="I583" s="9" t="s">
        <v>24</v>
      </c>
      <c r="J583" s="9">
        <v>0</v>
      </c>
      <c r="K583" s="9" t="s">
        <v>25</v>
      </c>
      <c r="L583" s="10">
        <v>45747</v>
      </c>
      <c r="M583" s="10">
        <v>45754</v>
      </c>
      <c r="N583" s="10">
        <v>45750</v>
      </c>
      <c r="O583" s="11">
        <f>HYPERLINK("http://apps8.contraloria.gob.pe/SPIC/srvDownload/ViewPDF?CRES_CODIGO=2025CSI168600005&amp;TIPOARCHIVO=RE","http://apps8.contraloria.gob.pe/SPIC/srvDownload/ViewPDF?CRES_CODIGO=2025CSI168600005&amp;TIPOARCHIVO=RE")</f>
      </c>
      <c r="P583" s="11">
        <f>HYPERLINK("http://apps8.contraloria.gob.pe/SPIC/srvDownload/ViewPDF?CRES_CODIGO=2025CSI168600005&amp;TIPOARCHIVO=ADJUNTO","http://apps8.contraloria.gob.pe/SPIC/srvDownload/ViewPDF?CRES_CODIGO=2025CSI168600005&amp;TIPOARCHIVO=ADJUNTO")</f>
      </c>
    </row>
    <row r="584" ht="20" customHeight="1" s="7" customFormat="1">
      <c r="B584" s="8">
        <v>578</v>
      </c>
      <c r="C584" s="9" t="s">
        <v>18</v>
      </c>
      <c r="D584" s="9" t="s">
        <v>42</v>
      </c>
      <c r="E584" s="9" t="s">
        <v>1571</v>
      </c>
      <c r="F584" s="9" t="s">
        <v>1572</v>
      </c>
      <c r="G584" s="9" t="s">
        <v>1573</v>
      </c>
      <c r="H584" s="9" t="s">
        <v>23</v>
      </c>
      <c r="I584" s="9" t="s">
        <v>24</v>
      </c>
      <c r="J584" s="9">
        <v>0</v>
      </c>
      <c r="K584" s="9" t="s">
        <v>25</v>
      </c>
      <c r="L584" s="10">
        <v>45742</v>
      </c>
      <c r="M584" s="10">
        <v>45749</v>
      </c>
      <c r="N584" s="10">
        <v>45750</v>
      </c>
      <c r="O584" s="11">
        <f>HYPERLINK("http://apps8.contraloria.gob.pe/SPIC/srvDownload/ViewPDF?CRES_CODIGO=2025CSI046100008&amp;TIPOARCHIVO=RE","http://apps8.contraloria.gob.pe/SPIC/srvDownload/ViewPDF?CRES_CODIGO=2025CSI046100008&amp;TIPOARCHIVO=RE")</f>
      </c>
      <c r="P584" s="11">
        <f>HYPERLINK("http://apps8.contraloria.gob.pe/SPIC/srvDownload/ViewPDF?CRES_CODIGO=2025CSI046100008&amp;TIPOARCHIVO=ADJUNTO","http://apps8.contraloria.gob.pe/SPIC/srvDownload/ViewPDF?CRES_CODIGO=2025CSI046100008&amp;TIPOARCHIVO=ADJUNTO")</f>
      </c>
    </row>
    <row r="585" ht="20" customHeight="1" s="7" customFormat="1">
      <c r="B585" s="8">
        <v>579</v>
      </c>
      <c r="C585" s="9" t="s">
        <v>323</v>
      </c>
      <c r="D585" s="9" t="s">
        <v>27</v>
      </c>
      <c r="E585" s="9" t="s">
        <v>1574</v>
      </c>
      <c r="F585" s="9" t="s">
        <v>1575</v>
      </c>
      <c r="G585" s="9" t="s">
        <v>1576</v>
      </c>
      <c r="H585" s="9" t="s">
        <v>23</v>
      </c>
      <c r="I585" s="9" t="s">
        <v>24</v>
      </c>
      <c r="J585" s="9">
        <v>0</v>
      </c>
      <c r="K585" s="9" t="s">
        <v>25</v>
      </c>
      <c r="L585" s="10">
        <v>45743</v>
      </c>
      <c r="M585" s="10">
        <v>45743</v>
      </c>
      <c r="N585" s="10">
        <v>45750</v>
      </c>
      <c r="O585" s="11">
        <f>HYPERLINK("http://apps8.contraloria.gob.pe/SPIC/srvDownload/ViewPDF?CRES_CODIGO=2025CPO071200007&amp;TIPOARCHIVO=RE","http://apps8.contraloria.gob.pe/SPIC/srvDownload/ViewPDF?CRES_CODIGO=2025CPO071200007&amp;TIPOARCHIVO=RE")</f>
      </c>
      <c r="P585" s="11">
        <f>HYPERLINK("http://apps8.contraloria.gob.pe/SPIC/srvDownload/ViewPDF?CRES_CODIGO=2025CPO071200007&amp;TIPOARCHIVO=ADJUNTO","http://apps8.contraloria.gob.pe/SPIC/srvDownload/ViewPDF?CRES_CODIGO=2025CPO071200007&amp;TIPOARCHIVO=ADJUNTO")</f>
      </c>
    </row>
    <row r="586" ht="20" customHeight="1" s="7" customFormat="1">
      <c r="B586" s="8">
        <v>580</v>
      </c>
      <c r="C586" s="9" t="s">
        <v>121</v>
      </c>
      <c r="D586" s="9" t="s">
        <v>27</v>
      </c>
      <c r="E586" s="9" t="s">
        <v>1577</v>
      </c>
      <c r="F586" s="9" t="s">
        <v>1578</v>
      </c>
      <c r="G586" s="9" t="s">
        <v>1430</v>
      </c>
      <c r="H586" s="9" t="s">
        <v>23</v>
      </c>
      <c r="I586" s="9" t="s">
        <v>24</v>
      </c>
      <c r="J586" s="9">
        <v>0</v>
      </c>
      <c r="K586" s="9" t="s">
        <v>25</v>
      </c>
      <c r="L586" s="10">
        <v>45735</v>
      </c>
      <c r="M586" s="10">
        <v>45740</v>
      </c>
      <c r="N586" s="10">
        <v>45750</v>
      </c>
      <c r="O586" s="11">
        <f>HYPERLINK("http://apps8.contraloria.gob.pe/SPIC/srvDownload/ViewPDF?CRES_CODIGO=2025CPO033600008&amp;TIPOARCHIVO=RE","http://apps8.contraloria.gob.pe/SPIC/srvDownload/ViewPDF?CRES_CODIGO=2025CPO033600008&amp;TIPOARCHIVO=RE")</f>
      </c>
      <c r="P586" s="11">
        <f>HYPERLINK("http://apps8.contraloria.gob.pe/SPIC/srvDownload/ViewPDF?CRES_CODIGO=2025CPO033600008&amp;TIPOARCHIVO=ADJUNTO","http://apps8.contraloria.gob.pe/SPIC/srvDownload/ViewPDF?CRES_CODIGO=2025CPO033600008&amp;TIPOARCHIVO=ADJUNTO")</f>
      </c>
    </row>
    <row r="587" ht="20" customHeight="1" s="7" customFormat="1">
      <c r="B587" s="8">
        <v>581</v>
      </c>
      <c r="C587" s="9" t="s">
        <v>213</v>
      </c>
      <c r="D587" s="9" t="s">
        <v>53</v>
      </c>
      <c r="E587" s="9" t="s">
        <v>1579</v>
      </c>
      <c r="F587" s="9" t="s">
        <v>663</v>
      </c>
      <c r="G587" s="9" t="s">
        <v>1580</v>
      </c>
      <c r="H587" s="9" t="s">
        <v>23</v>
      </c>
      <c r="I587" s="9" t="s">
        <v>24</v>
      </c>
      <c r="J587" s="9">
        <v>0</v>
      </c>
      <c r="K587" s="9" t="s">
        <v>25</v>
      </c>
      <c r="L587" s="10">
        <v>45706</v>
      </c>
      <c r="M587" s="10">
        <v>45706</v>
      </c>
      <c r="N587" s="10">
        <v>45750</v>
      </c>
      <c r="O587" s="11">
        <f>HYPERLINK("http://apps8.contraloria.gob.pe/SPIC/srvDownload/ViewPDF?CRES_CODIGO=2025CPOL47600015&amp;TIPOARCHIVO=RE","http://apps8.contraloria.gob.pe/SPIC/srvDownload/ViewPDF?CRES_CODIGO=2025CPOL47600015&amp;TIPOARCHIVO=RE")</f>
      </c>
      <c r="P587" s="11">
        <f>HYPERLINK("http://apps8.contraloria.gob.pe/SPIC/srvDownload/ViewPDF?CRES_CODIGO=2025CPOL47600015&amp;TIPOARCHIVO=ADJUNTO","http://apps8.contraloria.gob.pe/SPIC/srvDownload/ViewPDF?CRES_CODIGO=2025CPOL47600015&amp;TIPOARCHIVO=ADJUNTO")</f>
      </c>
    </row>
    <row r="588" ht="20" customHeight="1" s="7" customFormat="1">
      <c r="B588" s="8">
        <v>582</v>
      </c>
      <c r="C588" s="9" t="s">
        <v>31</v>
      </c>
      <c r="D588" s="9" t="s">
        <v>19</v>
      </c>
      <c r="E588" s="9" t="s">
        <v>1581</v>
      </c>
      <c r="F588" s="9" t="s">
        <v>1582</v>
      </c>
      <c r="G588" s="9" t="s">
        <v>1583</v>
      </c>
      <c r="H588" s="9" t="s">
        <v>41</v>
      </c>
      <c r="I588" s="9" t="s">
        <v>24</v>
      </c>
      <c r="J588" s="9">
        <v>0</v>
      </c>
      <c r="K588" s="9" t="s">
        <v>25</v>
      </c>
      <c r="L588" s="10">
        <v>45742</v>
      </c>
      <c r="M588" s="10">
        <v>45749</v>
      </c>
      <c r="N588" s="10">
        <v>45750</v>
      </c>
      <c r="O588" s="11">
        <f>HYPERLINK("http://apps8.contraloria.gob.pe/SPIC/srvDownload/ViewPDF?CRES_CODIGO=2025CSI574100006&amp;TIPOARCHIVO=RE","http://apps8.contraloria.gob.pe/SPIC/srvDownload/ViewPDF?CRES_CODIGO=2025CSI574100006&amp;TIPOARCHIVO=RE")</f>
      </c>
      <c r="P588" s="11">
        <f>HYPERLINK("http://apps8.contraloria.gob.pe/SPIC/srvDownload/ViewPDF?CRES_CODIGO=2025CSI574100006&amp;TIPOARCHIVO=ADJUNTO","http://apps8.contraloria.gob.pe/SPIC/srvDownload/ViewPDF?CRES_CODIGO=2025CSI574100006&amp;TIPOARCHIVO=ADJUNTO")</f>
      </c>
    </row>
    <row r="589" ht="20" customHeight="1" s="7" customFormat="1">
      <c r="B589" s="8">
        <v>583</v>
      </c>
      <c r="C589" s="9" t="s">
        <v>259</v>
      </c>
      <c r="D589" s="9" t="s">
        <v>19</v>
      </c>
      <c r="E589" s="9" t="s">
        <v>1584</v>
      </c>
      <c r="F589" s="9" t="s">
        <v>318</v>
      </c>
      <c r="G589" s="9" t="s">
        <v>1585</v>
      </c>
      <c r="H589" s="9" t="s">
        <v>41</v>
      </c>
      <c r="I589" s="9" t="s">
        <v>24</v>
      </c>
      <c r="J589" s="9">
        <v>0</v>
      </c>
      <c r="K589" s="9" t="s">
        <v>25</v>
      </c>
      <c r="L589" s="10">
        <v>45747</v>
      </c>
      <c r="M589" s="10">
        <v>45754</v>
      </c>
      <c r="N589" s="10">
        <v>45750</v>
      </c>
      <c r="O589" s="11">
        <f>HYPERLINK("http://apps8.contraloria.gob.pe/SPIC/srvDownload/ViewPDF?CRES_CODIGO=2025CSI534500006&amp;TIPOARCHIVO=RE","http://apps8.contraloria.gob.pe/SPIC/srvDownload/ViewPDF?CRES_CODIGO=2025CSI534500006&amp;TIPOARCHIVO=RE")</f>
      </c>
      <c r="P589" s="11">
        <f>HYPERLINK("http://apps8.contraloria.gob.pe/SPIC/srvDownload/ViewPDF?CRES_CODIGO=2025CSI534500006&amp;TIPOARCHIVO=ADJUNTO","http://apps8.contraloria.gob.pe/SPIC/srvDownload/ViewPDF?CRES_CODIGO=2025CSI534500006&amp;TIPOARCHIVO=ADJUNTO")</f>
      </c>
    </row>
    <row r="590" ht="20" customHeight="1" s="7" customFormat="1">
      <c r="B590" s="8">
        <v>584</v>
      </c>
      <c r="C590" s="9" t="s">
        <v>31</v>
      </c>
      <c r="D590" s="9" t="s">
        <v>19</v>
      </c>
      <c r="E590" s="9" t="s">
        <v>1586</v>
      </c>
      <c r="F590" s="9" t="s">
        <v>1587</v>
      </c>
      <c r="G590" s="9" t="s">
        <v>1588</v>
      </c>
      <c r="H590" s="9" t="s">
        <v>41</v>
      </c>
      <c r="I590" s="9" t="s">
        <v>24</v>
      </c>
      <c r="J590" s="9">
        <v>0</v>
      </c>
      <c r="K590" s="9" t="s">
        <v>25</v>
      </c>
      <c r="L590" s="10">
        <v>45747</v>
      </c>
      <c r="M590" s="10">
        <v>45754</v>
      </c>
      <c r="N590" s="10">
        <v>45750</v>
      </c>
      <c r="O590" s="11">
        <f>HYPERLINK("http://apps8.contraloria.gob.pe/SPIC/srvDownload/ViewPDF?CRES_CODIGO=2025CSI568300011&amp;TIPOARCHIVO=RE","http://apps8.contraloria.gob.pe/SPIC/srvDownload/ViewPDF?CRES_CODIGO=2025CSI568300011&amp;TIPOARCHIVO=RE")</f>
      </c>
      <c r="P590" s="11">
        <f>HYPERLINK("http://apps8.contraloria.gob.pe/SPIC/srvDownload/ViewPDF?CRES_CODIGO=2025CSI568300011&amp;TIPOARCHIVO=ADJUNTO","http://apps8.contraloria.gob.pe/SPIC/srvDownload/ViewPDF?CRES_CODIGO=2025CSI568300011&amp;TIPOARCHIVO=ADJUNTO")</f>
      </c>
    </row>
    <row r="591" ht="20" customHeight="1" s="7" customFormat="1">
      <c r="B591" s="8">
        <v>585</v>
      </c>
      <c r="C591" s="9" t="s">
        <v>31</v>
      </c>
      <c r="D591" s="9" t="s">
        <v>19</v>
      </c>
      <c r="E591" s="9" t="s">
        <v>1589</v>
      </c>
      <c r="F591" s="9" t="s">
        <v>1115</v>
      </c>
      <c r="G591" s="9" t="s">
        <v>1590</v>
      </c>
      <c r="H591" s="9" t="s">
        <v>41</v>
      </c>
      <c r="I591" s="9" t="s">
        <v>24</v>
      </c>
      <c r="J591" s="9">
        <v>0</v>
      </c>
      <c r="K591" s="9" t="s">
        <v>25</v>
      </c>
      <c r="L591" s="10">
        <v>45748</v>
      </c>
      <c r="M591" s="10">
        <v>45755</v>
      </c>
      <c r="N591" s="10">
        <v>45750</v>
      </c>
      <c r="O591" s="11">
        <f>HYPERLINK("http://apps8.contraloria.gob.pe/SPIC/srvDownload/ViewPDF?CRES_CODIGO=2025CSI019000037&amp;TIPOARCHIVO=RE","http://apps8.contraloria.gob.pe/SPIC/srvDownload/ViewPDF?CRES_CODIGO=2025CSI019000037&amp;TIPOARCHIVO=RE")</f>
      </c>
      <c r="P591" s="11">
        <f>HYPERLINK("http://apps8.contraloria.gob.pe/SPIC/srvDownload/ViewPDF?CRES_CODIGO=2025CSI019000037&amp;TIPOARCHIVO=ADJUNTO","http://apps8.contraloria.gob.pe/SPIC/srvDownload/ViewPDF?CRES_CODIGO=2025CSI019000037&amp;TIPOARCHIVO=ADJUNTO")</f>
      </c>
    </row>
    <row r="592" ht="20" customHeight="1" s="7" customFormat="1">
      <c r="B592" s="8">
        <v>586</v>
      </c>
      <c r="C592" s="9" t="s">
        <v>263</v>
      </c>
      <c r="D592" s="9" t="s">
        <v>42</v>
      </c>
      <c r="E592" s="9" t="s">
        <v>1591</v>
      </c>
      <c r="F592" s="9" t="s">
        <v>1592</v>
      </c>
      <c r="G592" s="9" t="s">
        <v>1593</v>
      </c>
      <c r="H592" s="9" t="s">
        <v>23</v>
      </c>
      <c r="I592" s="9" t="s">
        <v>24</v>
      </c>
      <c r="J592" s="9">
        <v>0</v>
      </c>
      <c r="K592" s="9" t="s">
        <v>25</v>
      </c>
      <c r="L592" s="10">
        <v>45744</v>
      </c>
      <c r="M592" s="10">
        <v>45751</v>
      </c>
      <c r="N592" s="10">
        <v>45750</v>
      </c>
      <c r="O592" s="11">
        <f>HYPERLINK("http://apps8.contraloria.gob.pe/SPIC/srvDownload/ViewPDF?CRES_CODIGO=2025CSI040500004&amp;TIPOARCHIVO=RE","http://apps8.contraloria.gob.pe/SPIC/srvDownload/ViewPDF?CRES_CODIGO=2025CSI040500004&amp;TIPOARCHIVO=RE")</f>
      </c>
      <c r="P592" s="11">
        <f>HYPERLINK("http://apps8.contraloria.gob.pe/SPIC/srvDownload/ViewPDF?CRES_CODIGO=2025CSI040500004&amp;TIPOARCHIVO=ADJUNTO","http://apps8.contraloria.gob.pe/SPIC/srvDownload/ViewPDF?CRES_CODIGO=2025CSI040500004&amp;TIPOARCHIVO=ADJUNTO")</f>
      </c>
    </row>
    <row r="593" ht="20" customHeight="1" s="7" customFormat="1">
      <c r="B593" s="8">
        <v>587</v>
      </c>
      <c r="C593" s="9" t="s">
        <v>323</v>
      </c>
      <c r="D593" s="9" t="s">
        <v>19</v>
      </c>
      <c r="E593" s="9" t="s">
        <v>1594</v>
      </c>
      <c r="F593" s="9" t="s">
        <v>1595</v>
      </c>
      <c r="G593" s="9" t="s">
        <v>1596</v>
      </c>
      <c r="H593" s="9" t="s">
        <v>23</v>
      </c>
      <c r="I593" s="9" t="s">
        <v>24</v>
      </c>
      <c r="J593" s="9">
        <v>0</v>
      </c>
      <c r="K593" s="9" t="s">
        <v>25</v>
      </c>
      <c r="L593" s="10">
        <v>45744</v>
      </c>
      <c r="M593" s="10">
        <v>45751</v>
      </c>
      <c r="N593" s="10">
        <v>45750</v>
      </c>
      <c r="O593" s="11">
        <f>HYPERLINK("http://apps8.contraloria.gob.pe/SPIC/srvDownload/ViewPDF?CRES_CODIGO=2025CSI036200012&amp;TIPOARCHIVO=RE","http://apps8.contraloria.gob.pe/SPIC/srvDownload/ViewPDF?CRES_CODIGO=2025CSI036200012&amp;TIPOARCHIVO=RE")</f>
      </c>
      <c r="P593" s="11">
        <f>HYPERLINK("http://apps8.contraloria.gob.pe/SPIC/srvDownload/ViewPDF?CRES_CODIGO=2025CSI036200012&amp;TIPOARCHIVO=ADJUNTO","http://apps8.contraloria.gob.pe/SPIC/srvDownload/ViewPDF?CRES_CODIGO=2025CSI036200012&amp;TIPOARCHIVO=ADJUNTO")</f>
      </c>
    </row>
    <row r="594" ht="20" customHeight="1" s="7" customFormat="1">
      <c r="B594" s="8">
        <v>588</v>
      </c>
      <c r="C594" s="9" t="s">
        <v>31</v>
      </c>
      <c r="D594" s="9" t="s">
        <v>19</v>
      </c>
      <c r="E594" s="9" t="s">
        <v>1597</v>
      </c>
      <c r="F594" s="9" t="s">
        <v>1598</v>
      </c>
      <c r="G594" s="9" t="s">
        <v>1599</v>
      </c>
      <c r="H594" s="9" t="s">
        <v>41</v>
      </c>
      <c r="I594" s="9" t="s">
        <v>24</v>
      </c>
      <c r="J594" s="9">
        <v>0</v>
      </c>
      <c r="K594" s="9" t="s">
        <v>25</v>
      </c>
      <c r="L594" s="10">
        <v>45748</v>
      </c>
      <c r="M594" s="10">
        <v>45755</v>
      </c>
      <c r="N594" s="10">
        <v>45750</v>
      </c>
      <c r="O594" s="11">
        <f>HYPERLINK("http://apps8.contraloria.gob.pe/SPIC/srvDownload/ViewPDF?CRES_CODIGO=2025CSI019000036&amp;TIPOARCHIVO=RE","http://apps8.contraloria.gob.pe/SPIC/srvDownload/ViewPDF?CRES_CODIGO=2025CSI019000036&amp;TIPOARCHIVO=RE")</f>
      </c>
      <c r="P594" s="11">
        <f>HYPERLINK("http://apps8.contraloria.gob.pe/SPIC/srvDownload/ViewPDF?CRES_CODIGO=2025CSI019000036&amp;TIPOARCHIVO=ADJUNTO","http://apps8.contraloria.gob.pe/SPIC/srvDownload/ViewPDF?CRES_CODIGO=2025CSI019000036&amp;TIPOARCHIVO=ADJUNTO")</f>
      </c>
    </row>
    <row r="595" ht="20" customHeight="1" s="7" customFormat="1">
      <c r="B595" s="8">
        <v>589</v>
      </c>
      <c r="C595" s="9" t="s">
        <v>31</v>
      </c>
      <c r="D595" s="9" t="s">
        <v>19</v>
      </c>
      <c r="E595" s="9" t="s">
        <v>1600</v>
      </c>
      <c r="F595" s="9" t="s">
        <v>1582</v>
      </c>
      <c r="G595" s="9" t="s">
        <v>1601</v>
      </c>
      <c r="H595" s="9" t="s">
        <v>41</v>
      </c>
      <c r="I595" s="9" t="s">
        <v>24</v>
      </c>
      <c r="J595" s="9">
        <v>0</v>
      </c>
      <c r="K595" s="9" t="s">
        <v>25</v>
      </c>
      <c r="L595" s="10">
        <v>45747</v>
      </c>
      <c r="M595" s="10">
        <v>45744</v>
      </c>
      <c r="N595" s="10">
        <v>45750</v>
      </c>
      <c r="O595" s="11">
        <f>HYPERLINK("http://apps8.contraloria.gob.pe/SPIC/srvDownload/ViewPDF?CRES_CODIGO=2025CSI574100009&amp;TIPOARCHIVO=RE","http://apps8.contraloria.gob.pe/SPIC/srvDownload/ViewPDF?CRES_CODIGO=2025CSI574100009&amp;TIPOARCHIVO=RE")</f>
      </c>
      <c r="P595" s="11">
        <f>HYPERLINK("http://apps8.contraloria.gob.pe/SPIC/srvDownload/ViewPDF?CRES_CODIGO=2025CSI574100009&amp;TIPOARCHIVO=ADJUNTO","http://apps8.contraloria.gob.pe/SPIC/srvDownload/ViewPDF?CRES_CODIGO=2025CSI574100009&amp;TIPOARCHIVO=ADJUNTO")</f>
      </c>
    </row>
    <row r="596" ht="20" customHeight="1" s="7" customFormat="1">
      <c r="B596" s="8">
        <v>590</v>
      </c>
      <c r="C596" s="9" t="s">
        <v>18</v>
      </c>
      <c r="D596" s="9" t="s">
        <v>19</v>
      </c>
      <c r="E596" s="9" t="s">
        <v>1602</v>
      </c>
      <c r="F596" s="9" t="s">
        <v>949</v>
      </c>
      <c r="G596" s="9" t="s">
        <v>1603</v>
      </c>
      <c r="H596" s="9" t="s">
        <v>23</v>
      </c>
      <c r="I596" s="9" t="s">
        <v>24</v>
      </c>
      <c r="J596" s="9">
        <v>0</v>
      </c>
      <c r="K596" s="9" t="s">
        <v>25</v>
      </c>
      <c r="L596" s="10">
        <v>45747</v>
      </c>
      <c r="M596" s="10">
        <v>45754</v>
      </c>
      <c r="N596" s="10">
        <v>45750</v>
      </c>
      <c r="O596" s="11">
        <f>HYPERLINK("http://apps8.contraloria.gob.pe/SPIC/srvDownload/ViewPDF?CRES_CODIGO=2025CSI518200008&amp;TIPOARCHIVO=RE","http://apps8.contraloria.gob.pe/SPIC/srvDownload/ViewPDF?CRES_CODIGO=2025CSI518200008&amp;TIPOARCHIVO=RE")</f>
      </c>
      <c r="P596" s="11">
        <f>HYPERLINK("http://apps8.contraloria.gob.pe/SPIC/srvDownload/ViewPDF?CRES_CODIGO=2025CSI518200008&amp;TIPOARCHIVO=ADJUNTO","http://apps8.contraloria.gob.pe/SPIC/srvDownload/ViewPDF?CRES_CODIGO=2025CSI518200008&amp;TIPOARCHIVO=ADJUNTO")</f>
      </c>
    </row>
    <row r="597" ht="20" customHeight="1" s="7" customFormat="1">
      <c r="B597" s="8">
        <v>591</v>
      </c>
      <c r="C597" s="9" t="s">
        <v>37</v>
      </c>
      <c r="D597" s="9" t="s">
        <v>19</v>
      </c>
      <c r="E597" s="9" t="s">
        <v>1604</v>
      </c>
      <c r="F597" s="9" t="s">
        <v>1605</v>
      </c>
      <c r="G597" s="9" t="s">
        <v>1606</v>
      </c>
      <c r="H597" s="9" t="s">
        <v>41</v>
      </c>
      <c r="I597" s="9" t="s">
        <v>24</v>
      </c>
      <c r="J597" s="9">
        <v>0</v>
      </c>
      <c r="K597" s="9" t="s">
        <v>25</v>
      </c>
      <c r="L597" s="10">
        <v>45747</v>
      </c>
      <c r="M597" s="10">
        <v>45754</v>
      </c>
      <c r="N597" s="10">
        <v>45750</v>
      </c>
      <c r="O597" s="11">
        <f>HYPERLINK("http://apps8.contraloria.gob.pe/SPIC/srvDownload/ViewPDF?CRES_CODIGO=2025CSI386200008&amp;TIPOARCHIVO=RE","http://apps8.contraloria.gob.pe/SPIC/srvDownload/ViewPDF?CRES_CODIGO=2025CSI386200008&amp;TIPOARCHIVO=RE")</f>
      </c>
      <c r="P597" s="11">
        <f>HYPERLINK("http://apps8.contraloria.gob.pe/SPIC/srvDownload/ViewPDF?CRES_CODIGO=2025CSI386200008&amp;TIPOARCHIVO=ADJUNTO","http://apps8.contraloria.gob.pe/SPIC/srvDownload/ViewPDF?CRES_CODIGO=2025CSI386200008&amp;TIPOARCHIVO=ADJUNTO")</f>
      </c>
    </row>
    <row r="598" ht="20" customHeight="1" s="7" customFormat="1">
      <c r="B598" s="8">
        <v>592</v>
      </c>
      <c r="C598" s="9" t="s">
        <v>104</v>
      </c>
      <c r="D598" s="9" t="s">
        <v>61</v>
      </c>
      <c r="E598" s="9" t="s">
        <v>1607</v>
      </c>
      <c r="F598" s="9" t="s">
        <v>1608</v>
      </c>
      <c r="G598" s="9" t="s">
        <v>1609</v>
      </c>
      <c r="H598" s="9" t="s">
        <v>23</v>
      </c>
      <c r="I598" s="9" t="s">
        <v>24</v>
      </c>
      <c r="J598" s="9">
        <v>0</v>
      </c>
      <c r="K598" s="9" t="s">
        <v>25</v>
      </c>
      <c r="L598" s="10">
        <v>45744</v>
      </c>
      <c r="M598" s="10">
        <v>45750</v>
      </c>
      <c r="N598" s="10">
        <v>45750</v>
      </c>
      <c r="O598" s="11">
        <f>HYPERLINK("http://apps8.contraloria.gob.pe/SPIC/srvDownload/ViewPDF?CRES_CODIGO=2025CSIL44600092&amp;TIPOARCHIVO=RE","http://apps8.contraloria.gob.pe/SPIC/srvDownload/ViewPDF?CRES_CODIGO=2025CSIL44600092&amp;TIPOARCHIVO=RE")</f>
      </c>
      <c r="P598" s="11">
        <f>HYPERLINK("http://apps8.contraloria.gob.pe/SPIC/srvDownload/ViewPDF?CRES_CODIGO=2025CSIL44600092&amp;TIPOARCHIVO=ADJUNTO","http://apps8.contraloria.gob.pe/SPIC/srvDownload/ViewPDF?CRES_CODIGO=2025CSIL44600092&amp;TIPOARCHIVO=ADJUNTO")</f>
      </c>
    </row>
    <row r="599" ht="20" customHeight="1" s="7" customFormat="1">
      <c r="B599" s="8">
        <v>593</v>
      </c>
      <c r="C599" s="9" t="s">
        <v>104</v>
      </c>
      <c r="D599" s="9" t="s">
        <v>61</v>
      </c>
      <c r="E599" s="9" t="s">
        <v>1610</v>
      </c>
      <c r="F599" s="9" t="s">
        <v>1611</v>
      </c>
      <c r="G599" s="9" t="s">
        <v>1612</v>
      </c>
      <c r="H599" s="9" t="s">
        <v>23</v>
      </c>
      <c r="I599" s="9" t="s">
        <v>24</v>
      </c>
      <c r="J599" s="9">
        <v>0</v>
      </c>
      <c r="K599" s="9" t="s">
        <v>25</v>
      </c>
      <c r="L599" s="10">
        <v>45688</v>
      </c>
      <c r="M599" s="10">
        <v>45712</v>
      </c>
      <c r="N599" s="10">
        <v>45750</v>
      </c>
      <c r="O599" s="11">
        <f>HYPERLINK("http://apps8.contraloria.gob.pe/SPIC/srvDownload/ViewPDF?CRES_CODIGO=2025CSIL44600054&amp;TIPOARCHIVO=RE","http://apps8.contraloria.gob.pe/SPIC/srvDownload/ViewPDF?CRES_CODIGO=2025CSIL44600054&amp;TIPOARCHIVO=RE")</f>
      </c>
      <c r="P599" s="11">
        <f>HYPERLINK("http://apps8.contraloria.gob.pe/SPIC/srvDownload/ViewPDF?CRES_CODIGO=2025CSIL44600054&amp;TIPOARCHIVO=ADJUNTO","http://apps8.contraloria.gob.pe/SPIC/srvDownload/ViewPDF?CRES_CODIGO=2025CSIL44600054&amp;TIPOARCHIVO=ADJUNTO")</f>
      </c>
    </row>
    <row r="600" ht="20" customHeight="1" s="7" customFormat="1">
      <c r="B600" s="8">
        <v>594</v>
      </c>
      <c r="C600" s="9" t="s">
        <v>104</v>
      </c>
      <c r="D600" s="9" t="s">
        <v>61</v>
      </c>
      <c r="E600" s="9" t="s">
        <v>1613</v>
      </c>
      <c r="F600" s="9" t="s">
        <v>1614</v>
      </c>
      <c r="G600" s="9" t="s">
        <v>1615</v>
      </c>
      <c r="H600" s="9" t="s">
        <v>23</v>
      </c>
      <c r="I600" s="9" t="s">
        <v>24</v>
      </c>
      <c r="J600" s="9">
        <v>0</v>
      </c>
      <c r="K600" s="9" t="s">
        <v>25</v>
      </c>
      <c r="L600" s="10">
        <v>45744</v>
      </c>
      <c r="M600" s="10">
        <v>45750</v>
      </c>
      <c r="N600" s="10">
        <v>45750</v>
      </c>
      <c r="O600" s="11">
        <f>HYPERLINK("http://apps8.contraloria.gob.pe/SPIC/srvDownload/ViewPDF?CRES_CODIGO=2025CSIL44600097&amp;TIPOARCHIVO=RE","http://apps8.contraloria.gob.pe/SPIC/srvDownload/ViewPDF?CRES_CODIGO=2025CSIL44600097&amp;TIPOARCHIVO=RE")</f>
      </c>
      <c r="P600" s="11">
        <f>HYPERLINK("http://apps8.contraloria.gob.pe/SPIC/srvDownload/ViewPDF?CRES_CODIGO=2025CSIL44600097&amp;TIPOARCHIVO=ADJUNTO","http://apps8.contraloria.gob.pe/SPIC/srvDownload/ViewPDF?CRES_CODIGO=2025CSIL44600097&amp;TIPOARCHIVO=ADJUNTO")</f>
      </c>
    </row>
    <row r="601" ht="20" customHeight="1" s="7" customFormat="1">
      <c r="B601" s="8">
        <v>595</v>
      </c>
      <c r="C601" s="9" t="s">
        <v>31</v>
      </c>
      <c r="D601" s="9" t="s">
        <v>61</v>
      </c>
      <c r="E601" s="9" t="s">
        <v>1616</v>
      </c>
      <c r="F601" s="9" t="s">
        <v>150</v>
      </c>
      <c r="G601" s="9" t="s">
        <v>1617</v>
      </c>
      <c r="H601" s="9" t="s">
        <v>23</v>
      </c>
      <c r="I601" s="9" t="s">
        <v>24</v>
      </c>
      <c r="J601" s="9">
        <v>0</v>
      </c>
      <c r="K601" s="9" t="s">
        <v>25</v>
      </c>
      <c r="L601" s="10">
        <v>45749</v>
      </c>
      <c r="M601" s="10">
        <v>45756</v>
      </c>
      <c r="N601" s="10">
        <v>45750</v>
      </c>
      <c r="O601" s="11">
        <f>HYPERLINK("http://apps8.contraloria.gob.pe/SPIC/srvDownload/ViewPDF?CRES_CODIGO=2025CSI378800010&amp;TIPOARCHIVO=RE","http://apps8.contraloria.gob.pe/SPIC/srvDownload/ViewPDF?CRES_CODIGO=2025CSI378800010&amp;TIPOARCHIVO=RE")</f>
      </c>
      <c r="P601" s="11">
        <f>HYPERLINK("http://apps8.contraloria.gob.pe/SPIC/srvDownload/ViewPDF?CRES_CODIGO=2025CSI378800010&amp;TIPOARCHIVO=ADJUNTO","http://apps8.contraloria.gob.pe/SPIC/srvDownload/ViewPDF?CRES_CODIGO=2025CSI378800010&amp;TIPOARCHIVO=ADJUNTO")</f>
      </c>
    </row>
    <row r="602" ht="20" customHeight="1" s="7" customFormat="1">
      <c r="B602" s="8">
        <v>596</v>
      </c>
      <c r="C602" s="9" t="s">
        <v>31</v>
      </c>
      <c r="D602" s="9" t="s">
        <v>19</v>
      </c>
      <c r="E602" s="9" t="s">
        <v>1618</v>
      </c>
      <c r="F602" s="9" t="s">
        <v>1619</v>
      </c>
      <c r="G602" s="9" t="s">
        <v>1620</v>
      </c>
      <c r="H602" s="9" t="s">
        <v>41</v>
      </c>
      <c r="I602" s="9" t="s">
        <v>24</v>
      </c>
      <c r="J602" s="9">
        <v>0</v>
      </c>
      <c r="K602" s="9" t="s">
        <v>25</v>
      </c>
      <c r="L602" s="10">
        <v>45744</v>
      </c>
      <c r="M602" s="10">
        <v>45751</v>
      </c>
      <c r="N602" s="10">
        <v>45750</v>
      </c>
      <c r="O602" s="11">
        <f>HYPERLINK("http://apps8.contraloria.gob.pe/SPIC/srvDownload/ViewPDF?CRES_CODIGO=2025CSI084800005&amp;TIPOARCHIVO=RE","http://apps8.contraloria.gob.pe/SPIC/srvDownload/ViewPDF?CRES_CODIGO=2025CSI084800005&amp;TIPOARCHIVO=RE")</f>
      </c>
      <c r="P602" s="11">
        <f>HYPERLINK("http://apps8.contraloria.gob.pe/SPIC/srvDownload/ViewPDF?CRES_CODIGO=2025CSI084800005&amp;TIPOARCHIVO=ADJUNTO","http://apps8.contraloria.gob.pe/SPIC/srvDownload/ViewPDF?CRES_CODIGO=2025CSI084800005&amp;TIPOARCHIVO=ADJUNTO")</f>
      </c>
    </row>
    <row r="603" ht="20" customHeight="1" s="7" customFormat="1">
      <c r="B603" s="8">
        <v>597</v>
      </c>
      <c r="C603" s="9" t="s">
        <v>104</v>
      </c>
      <c r="D603" s="9" t="s">
        <v>61</v>
      </c>
      <c r="E603" s="9" t="s">
        <v>1621</v>
      </c>
      <c r="F603" s="9" t="s">
        <v>1500</v>
      </c>
      <c r="G603" s="9" t="s">
        <v>1622</v>
      </c>
      <c r="H603" s="9" t="s">
        <v>23</v>
      </c>
      <c r="I603" s="9" t="s">
        <v>24</v>
      </c>
      <c r="J603" s="9">
        <v>0</v>
      </c>
      <c r="K603" s="9" t="s">
        <v>25</v>
      </c>
      <c r="L603" s="10">
        <v>45744</v>
      </c>
      <c r="M603" s="10">
        <v>45750</v>
      </c>
      <c r="N603" s="10">
        <v>45750</v>
      </c>
      <c r="O603" s="11">
        <f>HYPERLINK("http://apps8.contraloria.gob.pe/SPIC/srvDownload/ViewPDF?CRES_CODIGO=2025CSIL44600090&amp;TIPOARCHIVO=RE","http://apps8.contraloria.gob.pe/SPIC/srvDownload/ViewPDF?CRES_CODIGO=2025CSIL44600090&amp;TIPOARCHIVO=RE")</f>
      </c>
      <c r="P603" s="11">
        <f>HYPERLINK("http://apps8.contraloria.gob.pe/SPIC/srvDownload/ViewPDF?CRES_CODIGO=2025CSIL44600090&amp;TIPOARCHIVO=ADJUNTO","http://apps8.contraloria.gob.pe/SPIC/srvDownload/ViewPDF?CRES_CODIGO=2025CSIL44600090&amp;TIPOARCHIVO=ADJUNTO")</f>
      </c>
    </row>
    <row r="604" ht="20" customHeight="1" s="7" customFormat="1">
      <c r="B604" s="8">
        <v>598</v>
      </c>
      <c r="C604" s="9" t="s">
        <v>31</v>
      </c>
      <c r="D604" s="9" t="s">
        <v>19</v>
      </c>
      <c r="E604" s="9" t="s">
        <v>1623</v>
      </c>
      <c r="F604" s="9" t="s">
        <v>1624</v>
      </c>
      <c r="G604" s="9" t="s">
        <v>1625</v>
      </c>
      <c r="H604" s="9" t="s">
        <v>41</v>
      </c>
      <c r="I604" s="9" t="s">
        <v>24</v>
      </c>
      <c r="J604" s="9">
        <v>0</v>
      </c>
      <c r="K604" s="9" t="s">
        <v>25</v>
      </c>
      <c r="L604" s="10">
        <v>45747</v>
      </c>
      <c r="M604" s="10">
        <v>45754</v>
      </c>
      <c r="N604" s="10">
        <v>45750</v>
      </c>
      <c r="O604" s="11">
        <f>HYPERLINK("http://apps8.contraloria.gob.pe/SPIC/srvDownload/ViewPDF?CRES_CODIGO=2025CSI027900012&amp;TIPOARCHIVO=RE","http://apps8.contraloria.gob.pe/SPIC/srvDownload/ViewPDF?CRES_CODIGO=2025CSI027900012&amp;TIPOARCHIVO=RE")</f>
      </c>
      <c r="P604" s="11">
        <f>HYPERLINK("http://apps8.contraloria.gob.pe/SPIC/srvDownload/ViewPDF?CRES_CODIGO=2025CSI027900012&amp;TIPOARCHIVO=ADJUNTO","http://apps8.contraloria.gob.pe/SPIC/srvDownload/ViewPDF?CRES_CODIGO=2025CSI027900012&amp;TIPOARCHIVO=ADJUNTO")</f>
      </c>
    </row>
    <row r="605" ht="20" customHeight="1" s="7" customFormat="1">
      <c r="B605" s="8">
        <v>599</v>
      </c>
      <c r="C605" s="9" t="s">
        <v>31</v>
      </c>
      <c r="D605" s="9" t="s">
        <v>19</v>
      </c>
      <c r="E605" s="9" t="s">
        <v>1626</v>
      </c>
      <c r="F605" s="9" t="s">
        <v>77</v>
      </c>
      <c r="G605" s="9" t="s">
        <v>1627</v>
      </c>
      <c r="H605" s="9" t="s">
        <v>332</v>
      </c>
      <c r="I605" s="9" t="s">
        <v>24</v>
      </c>
      <c r="J605" s="9">
        <v>0</v>
      </c>
      <c r="K605" s="9" t="s">
        <v>25</v>
      </c>
      <c r="L605" s="10">
        <v>45743</v>
      </c>
      <c r="M605" s="10">
        <v>45750</v>
      </c>
      <c r="N605" s="10">
        <v>45750</v>
      </c>
      <c r="O605" s="11">
        <f>HYPERLINK("http://apps8.contraloria.gob.pe/SPIC/srvDownload/ViewPDF?CRES_CODIGO=2025CSIL33400033&amp;TIPOARCHIVO=RE","http://apps8.contraloria.gob.pe/SPIC/srvDownload/ViewPDF?CRES_CODIGO=2025CSIL33400033&amp;TIPOARCHIVO=RE")</f>
      </c>
      <c r="P605" s="11">
        <f>HYPERLINK("http://apps8.contraloria.gob.pe/SPIC/srvDownload/ViewPDF?CRES_CODIGO=2025CSIL33400033&amp;TIPOARCHIVO=ADJUNTO","http://apps8.contraloria.gob.pe/SPIC/srvDownload/ViewPDF?CRES_CODIGO=2025CSIL33400033&amp;TIPOARCHIVO=ADJUNTO")</f>
      </c>
    </row>
    <row r="606" ht="20" customHeight="1" s="7" customFormat="1">
      <c r="B606" s="8">
        <v>600</v>
      </c>
      <c r="C606" s="9" t="s">
        <v>45</v>
      </c>
      <c r="D606" s="9" t="s">
        <v>27</v>
      </c>
      <c r="E606" s="9" t="s">
        <v>1628</v>
      </c>
      <c r="F606" s="9" t="s">
        <v>1629</v>
      </c>
      <c r="G606" s="9" t="s">
        <v>1630</v>
      </c>
      <c r="H606" s="9" t="s">
        <v>23</v>
      </c>
      <c r="I606" s="9" t="s">
        <v>24</v>
      </c>
      <c r="J606" s="9">
        <v>0</v>
      </c>
      <c r="K606" s="9" t="s">
        <v>25</v>
      </c>
      <c r="L606" s="10">
        <v>45743</v>
      </c>
      <c r="M606" s="10">
        <v>45743</v>
      </c>
      <c r="N606" s="10">
        <v>45750</v>
      </c>
      <c r="O606" s="11">
        <f>HYPERLINK("http://apps8.contraloria.gob.pe/SPIC/srvDownload/ViewPDF?CRES_CODIGO=2025CPO044700013&amp;TIPOARCHIVO=RE","http://apps8.contraloria.gob.pe/SPIC/srvDownload/ViewPDF?CRES_CODIGO=2025CPO044700013&amp;TIPOARCHIVO=RE")</f>
      </c>
      <c r="P606" s="11">
        <f>HYPERLINK("http://apps8.contraloria.gob.pe/SPIC/srvDownload/ViewPDF?CRES_CODIGO=2025CPO044700013&amp;TIPOARCHIVO=ADJUNTO","http://apps8.contraloria.gob.pe/SPIC/srvDownload/ViewPDF?CRES_CODIGO=2025CPO044700013&amp;TIPOARCHIVO=ADJUNTO")</f>
      </c>
    </row>
    <row r="607" ht="20" customHeight="1" s="7" customFormat="1">
      <c r="B607" s="8">
        <v>601</v>
      </c>
      <c r="C607" s="9" t="s">
        <v>31</v>
      </c>
      <c r="D607" s="9" t="s">
        <v>27</v>
      </c>
      <c r="E607" s="9" t="s">
        <v>1631</v>
      </c>
      <c r="F607" s="9" t="s">
        <v>446</v>
      </c>
      <c r="G607" s="9" t="s">
        <v>1632</v>
      </c>
      <c r="H607" s="9" t="s">
        <v>23</v>
      </c>
      <c r="I607" s="9" t="s">
        <v>24</v>
      </c>
      <c r="J607" s="9">
        <v>0</v>
      </c>
      <c r="K607" s="9" t="s">
        <v>25</v>
      </c>
      <c r="L607" s="10">
        <v>45741</v>
      </c>
      <c r="M607" s="10">
        <v>45742</v>
      </c>
      <c r="N607" s="10">
        <v>45750</v>
      </c>
      <c r="O607" s="11">
        <f>HYPERLINK("http://apps8.contraloria.gob.pe/SPIC/srvDownload/ViewPDF?CRES_CODIGO=2025CPO005200005&amp;TIPOARCHIVO=RE","http://apps8.contraloria.gob.pe/SPIC/srvDownload/ViewPDF?CRES_CODIGO=2025CPO005200005&amp;TIPOARCHIVO=RE")</f>
      </c>
      <c r="P607" s="11">
        <f>HYPERLINK("http://apps8.contraloria.gob.pe/SPIC/srvDownload/ViewPDF?CRES_CODIGO=2025CPO005200005&amp;TIPOARCHIVO=ADJUNTO","http://apps8.contraloria.gob.pe/SPIC/srvDownload/ViewPDF?CRES_CODIGO=2025CPO005200005&amp;TIPOARCHIVO=ADJUNTO")</f>
      </c>
    </row>
    <row r="608" ht="20" customHeight="1" s="7" customFormat="1">
      <c r="B608" s="8">
        <v>602</v>
      </c>
      <c r="C608" s="9" t="s">
        <v>313</v>
      </c>
      <c r="D608" s="9" t="s">
        <v>27</v>
      </c>
      <c r="E608" s="9" t="s">
        <v>1633</v>
      </c>
      <c r="F608" s="9" t="s">
        <v>1634</v>
      </c>
      <c r="G608" s="9" t="s">
        <v>1635</v>
      </c>
      <c r="H608" s="9" t="s">
        <v>23</v>
      </c>
      <c r="I608" s="9" t="s">
        <v>24</v>
      </c>
      <c r="J608" s="9">
        <v>0</v>
      </c>
      <c r="K608" s="9" t="s">
        <v>25</v>
      </c>
      <c r="L608" s="10">
        <v>45735</v>
      </c>
      <c r="M608" s="10">
        <v>45741</v>
      </c>
      <c r="N608" s="10">
        <v>45750</v>
      </c>
      <c r="O608" s="11">
        <f>HYPERLINK("http://apps8.contraloria.gob.pe/SPIC/srvDownload/ViewPDF?CRES_CODIGO=2025CPO042400013&amp;TIPOARCHIVO=RE","http://apps8.contraloria.gob.pe/SPIC/srvDownload/ViewPDF?CRES_CODIGO=2025CPO042400013&amp;TIPOARCHIVO=RE")</f>
      </c>
      <c r="P608" s="11">
        <f>HYPERLINK("http://apps8.contraloria.gob.pe/SPIC/srvDownload/ViewPDF?CRES_CODIGO=2025CPO042400013&amp;TIPOARCHIVO=ADJUNTO","http://apps8.contraloria.gob.pe/SPIC/srvDownload/ViewPDF?CRES_CODIGO=2025CPO042400013&amp;TIPOARCHIVO=ADJUNTO")</f>
      </c>
    </row>
    <row r="609" ht="20" customHeight="1" s="7" customFormat="1">
      <c r="B609" s="8">
        <v>603</v>
      </c>
      <c r="C609" s="9" t="s">
        <v>31</v>
      </c>
      <c r="D609" s="9" t="s">
        <v>19</v>
      </c>
      <c r="E609" s="9" t="s">
        <v>1636</v>
      </c>
      <c r="F609" s="9" t="s">
        <v>77</v>
      </c>
      <c r="G609" s="9" t="s">
        <v>1637</v>
      </c>
      <c r="H609" s="9" t="s">
        <v>41</v>
      </c>
      <c r="I609" s="9" t="s">
        <v>24</v>
      </c>
      <c r="J609" s="9">
        <v>0</v>
      </c>
      <c r="K609" s="9" t="s">
        <v>25</v>
      </c>
      <c r="L609" s="10">
        <v>45740</v>
      </c>
      <c r="M609" s="10">
        <v>45757</v>
      </c>
      <c r="N609" s="10">
        <v>45750</v>
      </c>
      <c r="O609" s="11">
        <f>HYPERLINK("http://apps8.contraloria.gob.pe/SPIC/srvDownload/ViewPDF?CRES_CODIGO=2025CSIL33400034&amp;TIPOARCHIVO=RE","http://apps8.contraloria.gob.pe/SPIC/srvDownload/ViewPDF?CRES_CODIGO=2025CSIL33400034&amp;TIPOARCHIVO=RE")</f>
      </c>
      <c r="P609" s="11">
        <f>HYPERLINK("http://apps8.contraloria.gob.pe/SPIC/srvDownload/ViewPDF?CRES_CODIGO=2025CSIL33400034&amp;TIPOARCHIVO=ADJUNTO","http://apps8.contraloria.gob.pe/SPIC/srvDownload/ViewPDF?CRES_CODIGO=2025CSIL33400034&amp;TIPOARCHIVO=ADJUNTO")</f>
      </c>
    </row>
    <row r="610" ht="20" customHeight="1" s="7" customFormat="1">
      <c r="B610" s="8">
        <v>604</v>
      </c>
      <c r="C610" s="9" t="s">
        <v>104</v>
      </c>
      <c r="D610" s="9" t="s">
        <v>61</v>
      </c>
      <c r="E610" s="9" t="s">
        <v>1638</v>
      </c>
      <c r="F610" s="9" t="s">
        <v>1497</v>
      </c>
      <c r="G610" s="9" t="s">
        <v>1639</v>
      </c>
      <c r="H610" s="9" t="s">
        <v>23</v>
      </c>
      <c r="I610" s="9" t="s">
        <v>24</v>
      </c>
      <c r="J610" s="9">
        <v>0</v>
      </c>
      <c r="K610" s="9" t="s">
        <v>25</v>
      </c>
      <c r="L610" s="10">
        <v>45744</v>
      </c>
      <c r="M610" s="10">
        <v>45750</v>
      </c>
      <c r="N610" s="10">
        <v>45750</v>
      </c>
      <c r="O610" s="11">
        <f>HYPERLINK("http://apps8.contraloria.gob.pe/SPIC/srvDownload/ViewPDF?CRES_CODIGO=2025CSIL44600098&amp;TIPOARCHIVO=RE","http://apps8.contraloria.gob.pe/SPIC/srvDownload/ViewPDF?CRES_CODIGO=2025CSIL44600098&amp;TIPOARCHIVO=RE")</f>
      </c>
      <c r="P610" s="11">
        <f>HYPERLINK("http://apps8.contraloria.gob.pe/SPIC/srvDownload/ViewPDF?CRES_CODIGO=2025CSIL44600098&amp;TIPOARCHIVO=ADJUNTO","http://apps8.contraloria.gob.pe/SPIC/srvDownload/ViewPDF?CRES_CODIGO=2025CSIL44600098&amp;TIPOARCHIVO=ADJUNTO")</f>
      </c>
    </row>
    <row r="611" ht="20" customHeight="1" s="7" customFormat="1">
      <c r="B611" s="8">
        <v>605</v>
      </c>
      <c r="C611" s="9" t="s">
        <v>37</v>
      </c>
      <c r="D611" s="9" t="s">
        <v>19</v>
      </c>
      <c r="E611" s="9" t="s">
        <v>1640</v>
      </c>
      <c r="F611" s="9" t="s">
        <v>1605</v>
      </c>
      <c r="G611" s="9" t="s">
        <v>1641</v>
      </c>
      <c r="H611" s="9" t="s">
        <v>41</v>
      </c>
      <c r="I611" s="9" t="s">
        <v>24</v>
      </c>
      <c r="J611" s="9">
        <v>0</v>
      </c>
      <c r="K611" s="9" t="s">
        <v>25</v>
      </c>
      <c r="L611" s="10">
        <v>45747</v>
      </c>
      <c r="M611" s="10">
        <v>45754</v>
      </c>
      <c r="N611" s="10">
        <v>45750</v>
      </c>
      <c r="O611" s="11">
        <f>HYPERLINK("http://apps8.contraloria.gob.pe/SPIC/srvDownload/ViewPDF?CRES_CODIGO=2025CSI386200005&amp;TIPOARCHIVO=RE","http://apps8.contraloria.gob.pe/SPIC/srvDownload/ViewPDF?CRES_CODIGO=2025CSI386200005&amp;TIPOARCHIVO=RE")</f>
      </c>
      <c r="P611" s="11">
        <f>HYPERLINK("http://apps8.contraloria.gob.pe/SPIC/srvDownload/ViewPDF?CRES_CODIGO=2025CSI386200005&amp;TIPOARCHIVO=ADJUNTO","http://apps8.contraloria.gob.pe/SPIC/srvDownload/ViewPDF?CRES_CODIGO=2025CSI386200005&amp;TIPOARCHIVO=ADJUNTO")</f>
      </c>
    </row>
    <row r="612" ht="20" customHeight="1" s="7" customFormat="1">
      <c r="B612" s="8">
        <v>606</v>
      </c>
      <c r="C612" s="9" t="s">
        <v>37</v>
      </c>
      <c r="D612" s="9" t="s">
        <v>19</v>
      </c>
      <c r="E612" s="9" t="s">
        <v>1642</v>
      </c>
      <c r="F612" s="9" t="s">
        <v>1605</v>
      </c>
      <c r="G612" s="9" t="s">
        <v>1643</v>
      </c>
      <c r="H612" s="9" t="s">
        <v>41</v>
      </c>
      <c r="I612" s="9" t="s">
        <v>24</v>
      </c>
      <c r="J612" s="9">
        <v>0</v>
      </c>
      <c r="K612" s="9" t="s">
        <v>25</v>
      </c>
      <c r="L612" s="10">
        <v>45747</v>
      </c>
      <c r="M612" s="10">
        <v>45754</v>
      </c>
      <c r="N612" s="10">
        <v>45750</v>
      </c>
      <c r="O612" s="11">
        <f>HYPERLINK("http://apps8.contraloria.gob.pe/SPIC/srvDownload/ViewPDF?CRES_CODIGO=2025CSI386200006&amp;TIPOARCHIVO=RE","http://apps8.contraloria.gob.pe/SPIC/srvDownload/ViewPDF?CRES_CODIGO=2025CSI386200006&amp;TIPOARCHIVO=RE")</f>
      </c>
      <c r="P612" s="11">
        <f>HYPERLINK("http://apps8.contraloria.gob.pe/SPIC/srvDownload/ViewPDF?CRES_CODIGO=2025CSI386200006&amp;TIPOARCHIVO=ADJUNTO","http://apps8.contraloria.gob.pe/SPIC/srvDownload/ViewPDF?CRES_CODIGO=2025CSI386200006&amp;TIPOARCHIVO=ADJUNTO")</f>
      </c>
    </row>
    <row r="613" ht="20" customHeight="1" s="7" customFormat="1">
      <c r="B613" s="8">
        <v>607</v>
      </c>
      <c r="C613" s="9" t="s">
        <v>31</v>
      </c>
      <c r="D613" s="9" t="s">
        <v>61</v>
      </c>
      <c r="E613" s="9" t="s">
        <v>1644</v>
      </c>
      <c r="F613" s="9" t="s">
        <v>1645</v>
      </c>
      <c r="G613" s="9" t="s">
        <v>1646</v>
      </c>
      <c r="H613" s="9" t="s">
        <v>23</v>
      </c>
      <c r="I613" s="9" t="s">
        <v>24</v>
      </c>
      <c r="J613" s="9">
        <v>0</v>
      </c>
      <c r="K613" s="9" t="s">
        <v>25</v>
      </c>
      <c r="L613" s="10">
        <v>45749</v>
      </c>
      <c r="M613" s="10">
        <v>45749</v>
      </c>
      <c r="N613" s="10">
        <v>45750</v>
      </c>
      <c r="O613" s="11">
        <f>HYPERLINK("http://apps8.contraloria.gob.pe/SPIC/srvDownload/ViewPDF?CRES_CODIGO=2025CSI375900006&amp;TIPOARCHIVO=RE","http://apps8.contraloria.gob.pe/SPIC/srvDownload/ViewPDF?CRES_CODIGO=2025CSI375900006&amp;TIPOARCHIVO=RE")</f>
      </c>
      <c r="P613" s="11">
        <f>HYPERLINK("http://apps8.contraloria.gob.pe/SPIC/srvDownload/ViewPDF?CRES_CODIGO=2025CSI375900006&amp;TIPOARCHIVO=ADJUNTO","http://apps8.contraloria.gob.pe/SPIC/srvDownload/ViewPDF?CRES_CODIGO=2025CSI375900006&amp;TIPOARCHIVO=ADJUNTO")</f>
      </c>
    </row>
    <row r="614" ht="20" customHeight="1" s="7" customFormat="1">
      <c r="B614" s="8">
        <v>608</v>
      </c>
      <c r="C614" s="9" t="s">
        <v>31</v>
      </c>
      <c r="D614" s="9" t="s">
        <v>19</v>
      </c>
      <c r="E614" s="9" t="s">
        <v>1647</v>
      </c>
      <c r="F614" s="9" t="s">
        <v>1648</v>
      </c>
      <c r="G614" s="9" t="s">
        <v>1649</v>
      </c>
      <c r="H614" s="9" t="s">
        <v>41</v>
      </c>
      <c r="I614" s="9" t="s">
        <v>24</v>
      </c>
      <c r="J614" s="9">
        <v>0</v>
      </c>
      <c r="K614" s="9" t="s">
        <v>25</v>
      </c>
      <c r="L614" s="10">
        <v>45744</v>
      </c>
      <c r="M614" s="10">
        <v>45751</v>
      </c>
      <c r="N614" s="10">
        <v>45750</v>
      </c>
      <c r="O614" s="11">
        <f>HYPERLINK("http://apps8.contraloria.gob.pe/SPIC/srvDownload/ViewPDF?CRES_CODIGO=2025CSI020000007&amp;TIPOARCHIVO=RE","http://apps8.contraloria.gob.pe/SPIC/srvDownload/ViewPDF?CRES_CODIGO=2025CSI020000007&amp;TIPOARCHIVO=RE")</f>
      </c>
      <c r="P614" s="11">
        <f>HYPERLINK("http://apps8.contraloria.gob.pe/SPIC/srvDownload/ViewPDF?CRES_CODIGO=2025CSI020000007&amp;TIPOARCHIVO=ADJUNTO","http://apps8.contraloria.gob.pe/SPIC/srvDownload/ViewPDF?CRES_CODIGO=2025CSI020000007&amp;TIPOARCHIVO=ADJUNTO")</f>
      </c>
    </row>
    <row r="615" ht="20" customHeight="1" s="7" customFormat="1">
      <c r="B615" s="8">
        <v>609</v>
      </c>
      <c r="C615" s="9" t="s">
        <v>368</v>
      </c>
      <c r="D615" s="9" t="s">
        <v>19</v>
      </c>
      <c r="E615" s="9" t="s">
        <v>1650</v>
      </c>
      <c r="F615" s="9" t="s">
        <v>1651</v>
      </c>
      <c r="G615" s="9" t="s">
        <v>1652</v>
      </c>
      <c r="H615" s="9" t="s">
        <v>23</v>
      </c>
      <c r="I615" s="9" t="s">
        <v>24</v>
      </c>
      <c r="J615" s="9">
        <v>0</v>
      </c>
      <c r="K615" s="9" t="s">
        <v>25</v>
      </c>
      <c r="L615" s="10">
        <v>45744</v>
      </c>
      <c r="M615" s="10">
        <v>45751</v>
      </c>
      <c r="N615" s="10">
        <v>45750</v>
      </c>
      <c r="O615" s="11">
        <f>HYPERLINK("http://apps8.contraloria.gob.pe/SPIC/srvDownload/ViewPDF?CRES_CODIGO=2025CSI041300015&amp;TIPOARCHIVO=RE","http://apps8.contraloria.gob.pe/SPIC/srvDownload/ViewPDF?CRES_CODIGO=2025CSI041300015&amp;TIPOARCHIVO=RE")</f>
      </c>
      <c r="P615" s="11">
        <f>HYPERLINK("http://apps8.contraloria.gob.pe/SPIC/srvDownload/ViewPDF?CRES_CODIGO=2025CSI041300015&amp;TIPOARCHIVO=ADJUNTO","http://apps8.contraloria.gob.pe/SPIC/srvDownload/ViewPDF?CRES_CODIGO=2025CSI041300015&amp;TIPOARCHIVO=ADJUNTO")</f>
      </c>
    </row>
    <row r="616" ht="20" customHeight="1" s="7" customFormat="1">
      <c r="B616" s="8">
        <v>610</v>
      </c>
      <c r="C616" s="9" t="s">
        <v>79</v>
      </c>
      <c r="D616" s="9" t="s">
        <v>27</v>
      </c>
      <c r="E616" s="9" t="s">
        <v>1653</v>
      </c>
      <c r="F616" s="9" t="s">
        <v>1654</v>
      </c>
      <c r="G616" s="9" t="s">
        <v>1655</v>
      </c>
      <c r="H616" s="9" t="s">
        <v>23</v>
      </c>
      <c r="I616" s="9" t="s">
        <v>24</v>
      </c>
      <c r="J616" s="9">
        <v>0</v>
      </c>
      <c r="K616" s="9" t="s">
        <v>25</v>
      </c>
      <c r="L616" s="10">
        <v>45723</v>
      </c>
      <c r="M616" s="10">
        <v>45723</v>
      </c>
      <c r="N616" s="10">
        <v>45750</v>
      </c>
      <c r="O616" s="11">
        <f>HYPERLINK("http://apps8.contraloria.gob.pe/SPIC/srvDownload/ViewPDF?CRES_CODIGO=2025CPO062800005&amp;TIPOARCHIVO=RE","http://apps8.contraloria.gob.pe/SPIC/srvDownload/ViewPDF?CRES_CODIGO=2025CPO062800005&amp;TIPOARCHIVO=RE")</f>
      </c>
      <c r="P616" s="11">
        <f>HYPERLINK("http://apps8.contraloria.gob.pe/SPIC/srvDownload/ViewPDF?CRES_CODIGO=2025CPO062800005&amp;TIPOARCHIVO=ADJUNTO","http://apps8.contraloria.gob.pe/SPIC/srvDownload/ViewPDF?CRES_CODIGO=2025CPO062800005&amp;TIPOARCHIVO=ADJUNTO")</f>
      </c>
    </row>
    <row r="617" ht="20" customHeight="1" s="7" customFormat="1">
      <c r="B617" s="8">
        <v>611</v>
      </c>
      <c r="C617" s="9" t="s">
        <v>368</v>
      </c>
      <c r="D617" s="9" t="s">
        <v>61</v>
      </c>
      <c r="E617" s="9" t="s">
        <v>1656</v>
      </c>
      <c r="F617" s="9" t="s">
        <v>1657</v>
      </c>
      <c r="G617" s="9" t="s">
        <v>1658</v>
      </c>
      <c r="H617" s="9" t="s">
        <v>23</v>
      </c>
      <c r="I617" s="9" t="s">
        <v>24</v>
      </c>
      <c r="J617" s="9">
        <v>0</v>
      </c>
      <c r="K617" s="9" t="s">
        <v>25</v>
      </c>
      <c r="L617" s="10">
        <v>45743</v>
      </c>
      <c r="M617" s="10">
        <v>45751</v>
      </c>
      <c r="N617" s="10">
        <v>45750</v>
      </c>
      <c r="O617" s="11">
        <f>HYPERLINK("http://apps8.contraloria.gob.pe/SPIC/srvDownload/ViewPDF?CRES_CODIGO=2025CSI041300014&amp;TIPOARCHIVO=RE","http://apps8.contraloria.gob.pe/SPIC/srvDownload/ViewPDF?CRES_CODIGO=2025CSI041300014&amp;TIPOARCHIVO=RE")</f>
      </c>
      <c r="P617" s="11">
        <f>HYPERLINK("http://apps8.contraloria.gob.pe/SPIC/srvDownload/ViewPDF?CRES_CODIGO=2025CSI041300014&amp;TIPOARCHIVO=ADJUNTO","http://apps8.contraloria.gob.pe/SPIC/srvDownload/ViewPDF?CRES_CODIGO=2025CSI041300014&amp;TIPOARCHIVO=ADJUNTO")</f>
      </c>
    </row>
    <row r="618" ht="20" customHeight="1" s="7" customFormat="1">
      <c r="B618" s="8">
        <v>612</v>
      </c>
      <c r="C618" s="9" t="s">
        <v>313</v>
      </c>
      <c r="D618" s="9" t="s">
        <v>27</v>
      </c>
      <c r="E618" s="9" t="s">
        <v>1659</v>
      </c>
      <c r="F618" s="9" t="s">
        <v>1660</v>
      </c>
      <c r="G618" s="9" t="s">
        <v>1661</v>
      </c>
      <c r="H618" s="9" t="s">
        <v>23</v>
      </c>
      <c r="I618" s="9" t="s">
        <v>24</v>
      </c>
      <c r="J618" s="9">
        <v>0</v>
      </c>
      <c r="K618" s="9" t="s">
        <v>25</v>
      </c>
      <c r="L618" s="10">
        <v>45735</v>
      </c>
      <c r="M618" s="10">
        <v>45741</v>
      </c>
      <c r="N618" s="10">
        <v>45750</v>
      </c>
      <c r="O618" s="11">
        <f>HYPERLINK("http://apps8.contraloria.gob.pe/SPIC/srvDownload/ViewPDF?CRES_CODIGO=2025CPO042400014&amp;TIPOARCHIVO=RE","http://apps8.contraloria.gob.pe/SPIC/srvDownload/ViewPDF?CRES_CODIGO=2025CPO042400014&amp;TIPOARCHIVO=RE")</f>
      </c>
      <c r="P618" s="11">
        <f>HYPERLINK("http://apps8.contraloria.gob.pe/SPIC/srvDownload/ViewPDF?CRES_CODIGO=2025CPO042400014&amp;TIPOARCHIVO=ADJUNTO","http://apps8.contraloria.gob.pe/SPIC/srvDownload/ViewPDF?CRES_CODIGO=2025CPO042400014&amp;TIPOARCHIVO=ADJUNTO")</f>
      </c>
    </row>
    <row r="619" ht="20" customHeight="1" s="7" customFormat="1">
      <c r="B619" s="8">
        <v>613</v>
      </c>
      <c r="C619" s="9" t="s">
        <v>189</v>
      </c>
      <c r="D619" s="9" t="s">
        <v>19</v>
      </c>
      <c r="E619" s="9" t="s">
        <v>1662</v>
      </c>
      <c r="F619" s="9" t="s">
        <v>1663</v>
      </c>
      <c r="G619" s="9" t="s">
        <v>1664</v>
      </c>
      <c r="H619" s="9" t="s">
        <v>23</v>
      </c>
      <c r="I619" s="9" t="s">
        <v>24</v>
      </c>
      <c r="J619" s="9">
        <v>0</v>
      </c>
      <c r="K619" s="9" t="s">
        <v>25</v>
      </c>
      <c r="L619" s="10">
        <v>45744</v>
      </c>
      <c r="M619" s="10">
        <v>45751</v>
      </c>
      <c r="N619" s="10">
        <v>45750</v>
      </c>
      <c r="O619" s="11">
        <f>HYPERLINK("http://apps8.contraloria.gob.pe/SPIC/srvDownload/ViewPDF?CRES_CODIGO=2025CSI037000003&amp;TIPOARCHIVO=RE","http://apps8.contraloria.gob.pe/SPIC/srvDownload/ViewPDF?CRES_CODIGO=2025CSI037000003&amp;TIPOARCHIVO=RE")</f>
      </c>
      <c r="P619" s="11">
        <f>HYPERLINK("http://apps8.contraloria.gob.pe/SPIC/srvDownload/ViewPDF?CRES_CODIGO=2025CSI037000003&amp;TIPOARCHIVO=ADJUNTO","http://apps8.contraloria.gob.pe/SPIC/srvDownload/ViewPDF?CRES_CODIGO=2025CSI037000003&amp;TIPOARCHIVO=ADJUNTO")</f>
      </c>
      <c r="Q619" s="7" t="s">
        <v>1665</v>
      </c>
      <c r="R619" s="7" t="s">
        <v>1666</v>
      </c>
      <c r="S619" s="7" t="s">
        <v>1667</v>
      </c>
    </row>
    <row r="620" ht="20" customHeight="1" s="7" customFormat="1">
      <c r="B620" s="8">
        <v>614</v>
      </c>
      <c r="C620" s="9" t="s">
        <v>121</v>
      </c>
      <c r="D620" s="9" t="s">
        <v>27</v>
      </c>
      <c r="E620" s="9" t="s">
        <v>1668</v>
      </c>
      <c r="F620" s="9" t="s">
        <v>1669</v>
      </c>
      <c r="G620" s="9" t="s">
        <v>1430</v>
      </c>
      <c r="H620" s="9" t="s">
        <v>23</v>
      </c>
      <c r="I620" s="9" t="s">
        <v>24</v>
      </c>
      <c r="J620" s="9">
        <v>0</v>
      </c>
      <c r="K620" s="9" t="s">
        <v>25</v>
      </c>
      <c r="L620" s="10">
        <v>45735</v>
      </c>
      <c r="M620" s="10">
        <v>45740</v>
      </c>
      <c r="N620" s="10">
        <v>45750</v>
      </c>
      <c r="O620" s="11">
        <f>HYPERLINK("http://apps8.contraloria.gob.pe/SPIC/srvDownload/ViewPDF?CRES_CODIGO=2025CPO033600007&amp;TIPOARCHIVO=RE","http://apps8.contraloria.gob.pe/SPIC/srvDownload/ViewPDF?CRES_CODIGO=2025CPO033600007&amp;TIPOARCHIVO=RE")</f>
      </c>
      <c r="P620" s="11">
        <f>HYPERLINK("http://apps8.contraloria.gob.pe/SPIC/srvDownload/ViewPDF?CRES_CODIGO=2025CPO033600007&amp;TIPOARCHIVO=ADJUNTO","http://apps8.contraloria.gob.pe/SPIC/srvDownload/ViewPDF?CRES_CODIGO=2025CPO033600007&amp;TIPOARCHIVO=ADJUNTO")</f>
      </c>
    </row>
    <row r="621" ht="20" customHeight="1" s="7" customFormat="1">
      <c r="B621" s="8">
        <v>615</v>
      </c>
      <c r="C621" s="9" t="s">
        <v>143</v>
      </c>
      <c r="D621" s="9" t="s">
        <v>27</v>
      </c>
      <c r="E621" s="9" t="s">
        <v>1670</v>
      </c>
      <c r="F621" s="9" t="s">
        <v>994</v>
      </c>
      <c r="G621" s="9" t="s">
        <v>1671</v>
      </c>
      <c r="H621" s="9" t="s">
        <v>23</v>
      </c>
      <c r="I621" s="9" t="s">
        <v>24</v>
      </c>
      <c r="J621" s="9">
        <v>0</v>
      </c>
      <c r="K621" s="9" t="s">
        <v>25</v>
      </c>
      <c r="L621" s="10">
        <v>45741</v>
      </c>
      <c r="M621" s="10">
        <v>45747</v>
      </c>
      <c r="N621" s="10">
        <v>45750</v>
      </c>
      <c r="O621" s="11">
        <f>HYPERLINK("http://apps8.contraloria.gob.pe/SPIC/srvDownload/ViewPDF?CRES_CODIGO=2025CPOL48200018&amp;TIPOARCHIVO=RE","http://apps8.contraloria.gob.pe/SPIC/srvDownload/ViewPDF?CRES_CODIGO=2025CPOL48200018&amp;TIPOARCHIVO=RE")</f>
      </c>
      <c r="P621" s="11">
        <f>HYPERLINK("http://apps8.contraloria.gob.pe/SPIC/srvDownload/ViewPDF?CRES_CODIGO=2025CPOL48200018&amp;TIPOARCHIVO=ADJUNTO","http://apps8.contraloria.gob.pe/SPIC/srvDownload/ViewPDF?CRES_CODIGO=2025CPOL48200018&amp;TIPOARCHIVO=ADJUNTO")</f>
      </c>
    </row>
    <row r="622" ht="20" customHeight="1" s="7" customFormat="1">
      <c r="B622" s="8">
        <v>616</v>
      </c>
      <c r="C622" s="9" t="s">
        <v>31</v>
      </c>
      <c r="D622" s="9" t="s">
        <v>53</v>
      </c>
      <c r="E622" s="9" t="s">
        <v>1672</v>
      </c>
      <c r="F622" s="9" t="s">
        <v>590</v>
      </c>
      <c r="G622" s="9" t="s">
        <v>1673</v>
      </c>
      <c r="H622" s="9" t="s">
        <v>23</v>
      </c>
      <c r="I622" s="9" t="s">
        <v>24</v>
      </c>
      <c r="J622" s="9">
        <v>0</v>
      </c>
      <c r="K622" s="9" t="s">
        <v>25</v>
      </c>
      <c r="L622" s="10">
        <v>45714</v>
      </c>
      <c r="M622" s="10">
        <v>45714</v>
      </c>
      <c r="N622" s="10">
        <v>45750</v>
      </c>
      <c r="O622" s="11">
        <f>HYPERLINK("http://apps8.contraloria.gob.pe/SPIC/srvDownload/ViewPDF?CRES_CODIGO=2025CPOL34000021&amp;TIPOARCHIVO=RE","http://apps8.contraloria.gob.pe/SPIC/srvDownload/ViewPDF?CRES_CODIGO=2025CPOL34000021&amp;TIPOARCHIVO=RE")</f>
      </c>
      <c r="P622" s="11">
        <f>HYPERLINK("http://apps8.contraloria.gob.pe/SPIC/srvDownload/ViewPDF?CRES_CODIGO=2025CPOL34000021&amp;TIPOARCHIVO=ADJUNTO","http://apps8.contraloria.gob.pe/SPIC/srvDownload/ViewPDF?CRES_CODIGO=2025CPOL34000021&amp;TIPOARCHIVO=ADJUNTO")</f>
      </c>
    </row>
    <row r="623" ht="20" customHeight="1" s="7" customFormat="1">
      <c r="B623" s="8">
        <v>617</v>
      </c>
      <c r="C623" s="9" t="s">
        <v>31</v>
      </c>
      <c r="D623" s="9" t="s">
        <v>19</v>
      </c>
      <c r="E623" s="9" t="s">
        <v>1674</v>
      </c>
      <c r="F623" s="9" t="s">
        <v>1619</v>
      </c>
      <c r="G623" s="9" t="s">
        <v>1675</v>
      </c>
      <c r="H623" s="9" t="s">
        <v>41</v>
      </c>
      <c r="I623" s="9" t="s">
        <v>24</v>
      </c>
      <c r="J623" s="9">
        <v>0</v>
      </c>
      <c r="K623" s="9" t="s">
        <v>25</v>
      </c>
      <c r="L623" s="10">
        <v>45744</v>
      </c>
      <c r="M623" s="10">
        <v>45751</v>
      </c>
      <c r="N623" s="10">
        <v>45750</v>
      </c>
      <c r="O623" s="11">
        <f>HYPERLINK("http://apps8.contraloria.gob.pe/SPIC/srvDownload/ViewPDF?CRES_CODIGO=2025CSI084800006&amp;TIPOARCHIVO=RE","http://apps8.contraloria.gob.pe/SPIC/srvDownload/ViewPDF?CRES_CODIGO=2025CSI084800006&amp;TIPOARCHIVO=RE")</f>
      </c>
      <c r="P623" s="11">
        <f>HYPERLINK("http://apps8.contraloria.gob.pe/SPIC/srvDownload/ViewPDF?CRES_CODIGO=2025CSI084800006&amp;TIPOARCHIVO=ADJUNTO","http://apps8.contraloria.gob.pe/SPIC/srvDownload/ViewPDF?CRES_CODIGO=2025CSI084800006&amp;TIPOARCHIVO=ADJUNTO")</f>
      </c>
    </row>
    <row r="624" ht="20" customHeight="1" s="7" customFormat="1">
      <c r="B624" s="8">
        <v>618</v>
      </c>
      <c r="C624" s="9" t="s">
        <v>52</v>
      </c>
      <c r="D624" s="9" t="s">
        <v>42</v>
      </c>
      <c r="E624" s="9" t="s">
        <v>1676</v>
      </c>
      <c r="F624" s="9" t="s">
        <v>1677</v>
      </c>
      <c r="G624" s="9" t="s">
        <v>1678</v>
      </c>
      <c r="H624" s="9" t="s">
        <v>23</v>
      </c>
      <c r="I624" s="9" t="s">
        <v>24</v>
      </c>
      <c r="J624" s="9">
        <v>0</v>
      </c>
      <c r="K624" s="9" t="s">
        <v>25</v>
      </c>
      <c r="L624" s="10">
        <v>45749</v>
      </c>
      <c r="M624" s="10">
        <v>45756</v>
      </c>
      <c r="N624" s="10">
        <v>45750</v>
      </c>
      <c r="O624" s="11">
        <f>HYPERLINK("http://apps8.contraloria.gob.pe/SPIC/srvDownload/ViewPDF?CRES_CODIGO=2025CSI268400015&amp;TIPOARCHIVO=RE","http://apps8.contraloria.gob.pe/SPIC/srvDownload/ViewPDF?CRES_CODIGO=2025CSI268400015&amp;TIPOARCHIVO=RE")</f>
      </c>
      <c r="P624" s="11">
        <f>HYPERLINK("http://apps8.contraloria.gob.pe/SPIC/srvDownload/ViewPDF?CRES_CODIGO=2025CSI268400015&amp;TIPOARCHIVO=ADJUNTO","http://apps8.contraloria.gob.pe/SPIC/srvDownload/ViewPDF?CRES_CODIGO=2025CSI268400015&amp;TIPOARCHIVO=ADJUNTO")</f>
      </c>
    </row>
    <row r="625" ht="20" customHeight="1" s="7" customFormat="1">
      <c r="B625" s="8">
        <v>619</v>
      </c>
      <c r="C625" s="9" t="s">
        <v>263</v>
      </c>
      <c r="D625" s="9" t="s">
        <v>19</v>
      </c>
      <c r="E625" s="9" t="s">
        <v>1679</v>
      </c>
      <c r="F625" s="9" t="s">
        <v>1680</v>
      </c>
      <c r="G625" s="9" t="s">
        <v>1681</v>
      </c>
      <c r="H625" s="9" t="s">
        <v>41</v>
      </c>
      <c r="I625" s="9" t="s">
        <v>24</v>
      </c>
      <c r="J625" s="9">
        <v>0</v>
      </c>
      <c r="K625" s="9" t="s">
        <v>25</v>
      </c>
      <c r="L625" s="10">
        <v>45636</v>
      </c>
      <c r="M625" s="10">
        <v>45631</v>
      </c>
      <c r="N625" s="10">
        <v>45750</v>
      </c>
      <c r="O625" s="11">
        <f>HYPERLINK("http://apps8.contraloria.gob.pe/SPIC/srvDownload/ViewPDF?CRES_CODIGO=2024CSI040900052&amp;TIPOARCHIVO=RE","http://apps8.contraloria.gob.pe/SPIC/srvDownload/ViewPDF?CRES_CODIGO=2024CSI040900052&amp;TIPOARCHIVO=RE")</f>
      </c>
      <c r="P625" s="11">
        <f>HYPERLINK("http://apps8.contraloria.gob.pe/SPIC/srvDownload/ViewPDF?CRES_CODIGO=2024CSI040900052&amp;TIPOARCHIVO=ADJUNTO","http://apps8.contraloria.gob.pe/SPIC/srvDownload/ViewPDF?CRES_CODIGO=2024CSI040900052&amp;TIPOARCHIVO=ADJUNTO")</f>
      </c>
    </row>
    <row r="626" ht="20" customHeight="1" s="7" customFormat="1">
      <c r="B626" s="8">
        <v>620</v>
      </c>
      <c r="C626" s="9" t="s">
        <v>104</v>
      </c>
      <c r="D626" s="9" t="s">
        <v>61</v>
      </c>
      <c r="E626" s="9" t="s">
        <v>1682</v>
      </c>
      <c r="F626" s="9" t="s">
        <v>1683</v>
      </c>
      <c r="G626" s="9" t="s">
        <v>1684</v>
      </c>
      <c r="H626" s="9" t="s">
        <v>23</v>
      </c>
      <c r="I626" s="9" t="s">
        <v>24</v>
      </c>
      <c r="J626" s="9">
        <v>0</v>
      </c>
      <c r="K626" s="9" t="s">
        <v>25</v>
      </c>
      <c r="L626" s="10">
        <v>45744</v>
      </c>
      <c r="M626" s="10">
        <v>45750</v>
      </c>
      <c r="N626" s="10">
        <v>45750</v>
      </c>
      <c r="O626" s="11">
        <f>HYPERLINK("http://apps8.contraloria.gob.pe/SPIC/srvDownload/ViewPDF?CRES_CODIGO=2025CSIL44600094&amp;TIPOARCHIVO=RE","http://apps8.contraloria.gob.pe/SPIC/srvDownload/ViewPDF?CRES_CODIGO=2025CSIL44600094&amp;TIPOARCHIVO=RE")</f>
      </c>
      <c r="P626" s="11">
        <f>HYPERLINK("http://apps8.contraloria.gob.pe/SPIC/srvDownload/ViewPDF?CRES_CODIGO=2025CSIL44600094&amp;TIPOARCHIVO=ADJUNTO","http://apps8.contraloria.gob.pe/SPIC/srvDownload/ViewPDF?CRES_CODIGO=2025CSIL44600094&amp;TIPOARCHIVO=ADJUNTO")</f>
      </c>
    </row>
    <row r="627" ht="20" customHeight="1" s="7" customFormat="1">
      <c r="B627" s="8">
        <v>621</v>
      </c>
      <c r="C627" s="9" t="s">
        <v>104</v>
      </c>
      <c r="D627" s="9" t="s">
        <v>61</v>
      </c>
      <c r="E627" s="9" t="s">
        <v>1685</v>
      </c>
      <c r="F627" s="9" t="s">
        <v>1497</v>
      </c>
      <c r="G627" s="9" t="s">
        <v>1686</v>
      </c>
      <c r="H627" s="9" t="s">
        <v>23</v>
      </c>
      <c r="I627" s="9" t="s">
        <v>24</v>
      </c>
      <c r="J627" s="9">
        <v>0</v>
      </c>
      <c r="K627" s="9" t="s">
        <v>25</v>
      </c>
      <c r="L627" s="10">
        <v>45744</v>
      </c>
      <c r="M627" s="10">
        <v>45750</v>
      </c>
      <c r="N627" s="10">
        <v>45750</v>
      </c>
      <c r="O627" s="11">
        <f>HYPERLINK("http://apps8.contraloria.gob.pe/SPIC/srvDownload/ViewPDF?CRES_CODIGO=2025CSIL44600099&amp;TIPOARCHIVO=RE","http://apps8.contraloria.gob.pe/SPIC/srvDownload/ViewPDF?CRES_CODIGO=2025CSIL44600099&amp;TIPOARCHIVO=RE")</f>
      </c>
      <c r="P627" s="11">
        <f>HYPERLINK("http://apps8.contraloria.gob.pe/SPIC/srvDownload/ViewPDF?CRES_CODIGO=2025CSIL44600099&amp;TIPOARCHIVO=ADJUNTO","http://apps8.contraloria.gob.pe/SPIC/srvDownload/ViewPDF?CRES_CODIGO=2025CSIL44600099&amp;TIPOARCHIVO=ADJUNTO")</f>
      </c>
    </row>
    <row r="628" ht="20" customHeight="1" s="7" customFormat="1">
      <c r="B628" s="8">
        <v>622</v>
      </c>
      <c r="C628" s="9" t="s">
        <v>31</v>
      </c>
      <c r="D628" s="9" t="s">
        <v>19</v>
      </c>
      <c r="E628" s="9" t="s">
        <v>1687</v>
      </c>
      <c r="F628" s="9" t="s">
        <v>716</v>
      </c>
      <c r="G628" s="9" t="s">
        <v>1688</v>
      </c>
      <c r="H628" s="9" t="s">
        <v>41</v>
      </c>
      <c r="I628" s="9" t="s">
        <v>24</v>
      </c>
      <c r="J628" s="9">
        <v>0</v>
      </c>
      <c r="K628" s="9" t="s">
        <v>25</v>
      </c>
      <c r="L628" s="10">
        <v>45747</v>
      </c>
      <c r="M628" s="10">
        <v>45754</v>
      </c>
      <c r="N628" s="10">
        <v>45750</v>
      </c>
      <c r="O628" s="11">
        <f>HYPERLINK("http://apps8.contraloria.gob.pe/SPIC/srvDownload/ViewPDF?CRES_CODIGO=2025CSIC92000027&amp;TIPOARCHIVO=RE","http://apps8.contraloria.gob.pe/SPIC/srvDownload/ViewPDF?CRES_CODIGO=2025CSIC92000027&amp;TIPOARCHIVO=RE")</f>
      </c>
      <c r="P628" s="11">
        <f>HYPERLINK("http://apps8.contraloria.gob.pe/SPIC/srvDownload/ViewPDF?CRES_CODIGO=2025CSIC92000027&amp;TIPOARCHIVO=ADJUNTO","http://apps8.contraloria.gob.pe/SPIC/srvDownload/ViewPDF?CRES_CODIGO=2025CSIC92000027&amp;TIPOARCHIVO=ADJUNTO")</f>
      </c>
    </row>
    <row r="629" ht="20" customHeight="1" s="7" customFormat="1">
      <c r="B629" s="8">
        <v>623</v>
      </c>
      <c r="C629" s="9" t="s">
        <v>242</v>
      </c>
      <c r="D629" s="9" t="s">
        <v>61</v>
      </c>
      <c r="E629" s="9" t="s">
        <v>1689</v>
      </c>
      <c r="F629" s="9" t="s">
        <v>1690</v>
      </c>
      <c r="G629" s="9" t="s">
        <v>1691</v>
      </c>
      <c r="H629" s="9" t="s">
        <v>23</v>
      </c>
      <c r="I629" s="9" t="s">
        <v>24</v>
      </c>
      <c r="J629" s="9">
        <v>0</v>
      </c>
      <c r="K629" s="9" t="s">
        <v>25</v>
      </c>
      <c r="L629" s="10">
        <v>45748</v>
      </c>
      <c r="M629" s="10">
        <v>45756</v>
      </c>
      <c r="N629" s="10">
        <v>45750</v>
      </c>
      <c r="O629" s="11">
        <f>HYPERLINK("http://apps8.contraloria.gob.pe/SPIC/srvDownload/ViewPDF?CRES_CODIGO=2025CSI047100039&amp;TIPOARCHIVO=RE","http://apps8.contraloria.gob.pe/SPIC/srvDownload/ViewPDF?CRES_CODIGO=2025CSI047100039&amp;TIPOARCHIVO=RE")</f>
      </c>
      <c r="P629" s="11">
        <f>HYPERLINK("http://apps8.contraloria.gob.pe/SPIC/srvDownload/ViewPDF?CRES_CODIGO=2025CSI047100039&amp;TIPOARCHIVO=ADJUNTO","http://apps8.contraloria.gob.pe/SPIC/srvDownload/ViewPDF?CRES_CODIGO=2025CSI047100039&amp;TIPOARCHIVO=ADJUNTO")</f>
      </c>
    </row>
    <row r="630" ht="20" customHeight="1" s="7" customFormat="1">
      <c r="B630" s="8">
        <v>624</v>
      </c>
      <c r="C630" s="9" t="s">
        <v>31</v>
      </c>
      <c r="D630" s="9" t="s">
        <v>42</v>
      </c>
      <c r="E630" s="9" t="s">
        <v>1692</v>
      </c>
      <c r="F630" s="9" t="s">
        <v>1582</v>
      </c>
      <c r="G630" s="9" t="s">
        <v>1693</v>
      </c>
      <c r="H630" s="9" t="s">
        <v>1150</v>
      </c>
      <c r="I630" s="9" t="s">
        <v>24</v>
      </c>
      <c r="J630" s="9">
        <v>0</v>
      </c>
      <c r="K630" s="9" t="s">
        <v>25</v>
      </c>
      <c r="L630" s="10">
        <v>45744</v>
      </c>
      <c r="M630" s="10">
        <v>45751</v>
      </c>
      <c r="N630" s="10">
        <v>45750</v>
      </c>
      <c r="O630" s="11">
        <f>HYPERLINK("http://apps8.contraloria.gob.pe/SPIC/srvDownload/ViewPDF?CRES_CODIGO=2025CSI574100008&amp;TIPOARCHIVO=RE","http://apps8.contraloria.gob.pe/SPIC/srvDownload/ViewPDF?CRES_CODIGO=2025CSI574100008&amp;TIPOARCHIVO=RE")</f>
      </c>
      <c r="P630" s="11">
        <f>HYPERLINK("http://apps8.contraloria.gob.pe/SPIC/srvDownload/ViewPDF?CRES_CODIGO=2025CSI574100008&amp;TIPOARCHIVO=ADJUNTO","http://apps8.contraloria.gob.pe/SPIC/srvDownload/ViewPDF?CRES_CODIGO=2025CSI574100008&amp;TIPOARCHIVO=ADJUNTO")</f>
      </c>
    </row>
    <row r="631" ht="20" customHeight="1" s="7" customFormat="1">
      <c r="B631" s="8">
        <v>625</v>
      </c>
      <c r="C631" s="9" t="s">
        <v>31</v>
      </c>
      <c r="D631" s="9" t="s">
        <v>19</v>
      </c>
      <c r="E631" s="9" t="s">
        <v>1694</v>
      </c>
      <c r="F631" s="9" t="s">
        <v>1582</v>
      </c>
      <c r="G631" s="9" t="s">
        <v>1695</v>
      </c>
      <c r="H631" s="9" t="s">
        <v>23</v>
      </c>
      <c r="I631" s="9" t="s">
        <v>24</v>
      </c>
      <c r="J631" s="9">
        <v>0</v>
      </c>
      <c r="K631" s="9" t="s">
        <v>25</v>
      </c>
      <c r="L631" s="10">
        <v>45742</v>
      </c>
      <c r="M631" s="10">
        <v>45749</v>
      </c>
      <c r="N631" s="10">
        <v>45750</v>
      </c>
      <c r="O631" s="11">
        <f>HYPERLINK("http://apps8.contraloria.gob.pe/SPIC/srvDownload/ViewPDF?CRES_CODIGO=2025CSI574100005&amp;TIPOARCHIVO=RE","http://apps8.contraloria.gob.pe/SPIC/srvDownload/ViewPDF?CRES_CODIGO=2025CSI574100005&amp;TIPOARCHIVO=RE")</f>
      </c>
      <c r="P631" s="11">
        <f>HYPERLINK("http://apps8.contraloria.gob.pe/SPIC/srvDownload/ViewPDF?CRES_CODIGO=2025CSI574100005&amp;TIPOARCHIVO=ADJUNTO","http://apps8.contraloria.gob.pe/SPIC/srvDownload/ViewPDF?CRES_CODIGO=2025CSI574100005&amp;TIPOARCHIVO=ADJUNTO")</f>
      </c>
    </row>
    <row r="632" ht="20" customHeight="1" s="7" customFormat="1">
      <c r="B632" s="8">
        <v>626</v>
      </c>
      <c r="C632" s="9" t="s">
        <v>121</v>
      </c>
      <c r="D632" s="9" t="s">
        <v>27</v>
      </c>
      <c r="E632" s="9" t="s">
        <v>1696</v>
      </c>
      <c r="F632" s="9" t="s">
        <v>1697</v>
      </c>
      <c r="G632" s="9" t="s">
        <v>1698</v>
      </c>
      <c r="H632" s="9" t="s">
        <v>23</v>
      </c>
      <c r="I632" s="9" t="s">
        <v>24</v>
      </c>
      <c r="J632" s="9">
        <v>0</v>
      </c>
      <c r="K632" s="9" t="s">
        <v>25</v>
      </c>
      <c r="L632" s="10">
        <v>45740</v>
      </c>
      <c r="M632" s="10">
        <v>45742</v>
      </c>
      <c r="N632" s="10">
        <v>45750</v>
      </c>
      <c r="O632" s="11">
        <f>HYPERLINK("http://apps8.contraloria.gob.pe/SPIC/srvDownload/ViewPDF?CRES_CODIGO=2025CPO034200011&amp;TIPOARCHIVO=RE","http://apps8.contraloria.gob.pe/SPIC/srvDownload/ViewPDF?CRES_CODIGO=2025CPO034200011&amp;TIPOARCHIVO=RE")</f>
      </c>
      <c r="P632" s="11">
        <f>HYPERLINK("http://apps8.contraloria.gob.pe/SPIC/srvDownload/ViewPDF?CRES_CODIGO=2025CPO034200011&amp;TIPOARCHIVO=ADJUNTO","http://apps8.contraloria.gob.pe/SPIC/srvDownload/ViewPDF?CRES_CODIGO=2025CPO034200011&amp;TIPOARCHIVO=ADJUNTO")</f>
      </c>
    </row>
    <row r="633" ht="20" customHeight="1" s="7" customFormat="1">
      <c r="B633" s="8">
        <v>627</v>
      </c>
      <c r="C633" s="9" t="s">
        <v>57</v>
      </c>
      <c r="D633" s="9" t="s">
        <v>53</v>
      </c>
      <c r="E633" s="9" t="s">
        <v>1699</v>
      </c>
      <c r="F633" s="9" t="s">
        <v>1526</v>
      </c>
      <c r="G633" s="9" t="s">
        <v>1700</v>
      </c>
      <c r="H633" s="9" t="s">
        <v>23</v>
      </c>
      <c r="I633" s="9" t="s">
        <v>24</v>
      </c>
      <c r="J633" s="9">
        <v>0</v>
      </c>
      <c r="K633" s="9" t="s">
        <v>25</v>
      </c>
      <c r="L633" s="10">
        <v>45726</v>
      </c>
      <c r="M633" s="10">
        <v>45740</v>
      </c>
      <c r="N633" s="10">
        <v>45750</v>
      </c>
      <c r="O633" s="11">
        <f>HYPERLINK("http://apps8.contraloria.gob.pe/SPIC/srvDownload/ViewPDF?CRES_CODIGO=2025CPOL47000087&amp;TIPOARCHIVO=RE","http://apps8.contraloria.gob.pe/SPIC/srvDownload/ViewPDF?CRES_CODIGO=2025CPOL47000087&amp;TIPOARCHIVO=RE")</f>
      </c>
      <c r="P633" s="11">
        <f>HYPERLINK("http://apps8.contraloria.gob.pe/SPIC/srvDownload/ViewPDF?CRES_CODIGO=2025CPOL47000087&amp;TIPOARCHIVO=ADJUNTO","http://apps8.contraloria.gob.pe/SPIC/srvDownload/ViewPDF?CRES_CODIGO=2025CPOL47000087&amp;TIPOARCHIVO=ADJUNTO")</f>
      </c>
    </row>
    <row r="634" ht="20" customHeight="1" s="7" customFormat="1">
      <c r="B634" s="8">
        <v>628</v>
      </c>
      <c r="C634" s="9" t="s">
        <v>52</v>
      </c>
      <c r="D634" s="9" t="s">
        <v>27</v>
      </c>
      <c r="E634" s="9" t="s">
        <v>1701</v>
      </c>
      <c r="F634" s="9" t="s">
        <v>74</v>
      </c>
      <c r="G634" s="9" t="s">
        <v>1702</v>
      </c>
      <c r="H634" s="9" t="s">
        <v>23</v>
      </c>
      <c r="I634" s="9" t="s">
        <v>24</v>
      </c>
      <c r="J634" s="9">
        <v>0</v>
      </c>
      <c r="K634" s="9" t="s">
        <v>25</v>
      </c>
      <c r="L634" s="10">
        <v>45747</v>
      </c>
      <c r="M634" s="10">
        <v>45747</v>
      </c>
      <c r="N634" s="10">
        <v>45750</v>
      </c>
      <c r="O634" s="11">
        <f>HYPERLINK("http://apps8.contraloria.gob.pe/SPIC/srvDownload/ViewPDF?CRES_CODIGO=2025CPO021600006&amp;TIPOARCHIVO=RE","http://apps8.contraloria.gob.pe/SPIC/srvDownload/ViewPDF?CRES_CODIGO=2025CPO021600006&amp;TIPOARCHIVO=RE")</f>
      </c>
      <c r="P634" s="11">
        <f>HYPERLINK("http://apps8.contraloria.gob.pe/SPIC/srvDownload/ViewPDF?CRES_CODIGO=2025CPO021600006&amp;TIPOARCHIVO=ADJUNTO","http://apps8.contraloria.gob.pe/SPIC/srvDownload/ViewPDF?CRES_CODIGO=2025CPO021600006&amp;TIPOARCHIVO=ADJUNTO")</f>
      </c>
    </row>
    <row r="635" ht="20" customHeight="1" s="7" customFormat="1">
      <c r="B635" s="8">
        <v>629</v>
      </c>
      <c r="C635" s="9" t="s">
        <v>31</v>
      </c>
      <c r="D635" s="9" t="s">
        <v>53</v>
      </c>
      <c r="E635" s="9" t="s">
        <v>1703</v>
      </c>
      <c r="F635" s="9" t="s">
        <v>590</v>
      </c>
      <c r="G635" s="9" t="s">
        <v>1704</v>
      </c>
      <c r="H635" s="9" t="s">
        <v>23</v>
      </c>
      <c r="I635" s="9" t="s">
        <v>24</v>
      </c>
      <c r="J635" s="9">
        <v>0</v>
      </c>
      <c r="K635" s="9" t="s">
        <v>25</v>
      </c>
      <c r="L635" s="10">
        <v>45714</v>
      </c>
      <c r="M635" s="10">
        <v>45714</v>
      </c>
      <c r="N635" s="10">
        <v>45750</v>
      </c>
      <c r="O635" s="11">
        <f>HYPERLINK("http://apps8.contraloria.gob.pe/SPIC/srvDownload/ViewPDF?CRES_CODIGO=2025CPOL34000022&amp;TIPOARCHIVO=RE","http://apps8.contraloria.gob.pe/SPIC/srvDownload/ViewPDF?CRES_CODIGO=2025CPOL34000022&amp;TIPOARCHIVO=RE")</f>
      </c>
      <c r="P635" s="11">
        <f>HYPERLINK("http://apps8.contraloria.gob.pe/SPIC/srvDownload/ViewPDF?CRES_CODIGO=2025CPOL34000022&amp;TIPOARCHIVO=ADJUNTO","http://apps8.contraloria.gob.pe/SPIC/srvDownload/ViewPDF?CRES_CODIGO=2025CPOL34000022&amp;TIPOARCHIVO=ADJUNTO")</f>
      </c>
    </row>
    <row r="636" ht="20" customHeight="1" s="7" customFormat="1">
      <c r="B636" s="8">
        <v>630</v>
      </c>
      <c r="C636" s="9" t="s">
        <v>31</v>
      </c>
      <c r="D636" s="9" t="s">
        <v>42</v>
      </c>
      <c r="E636" s="9" t="s">
        <v>1705</v>
      </c>
      <c r="F636" s="9" t="s">
        <v>150</v>
      </c>
      <c r="G636" s="9" t="s">
        <v>1706</v>
      </c>
      <c r="H636" s="9" t="s">
        <v>23</v>
      </c>
      <c r="I636" s="9" t="s">
        <v>24</v>
      </c>
      <c r="J636" s="9">
        <v>0</v>
      </c>
      <c r="K636" s="9" t="s">
        <v>25</v>
      </c>
      <c r="L636" s="10">
        <v>45748</v>
      </c>
      <c r="M636" s="10">
        <v>45755</v>
      </c>
      <c r="N636" s="10">
        <v>45750</v>
      </c>
      <c r="O636" s="11">
        <f>HYPERLINK("http://apps8.contraloria.gob.pe/SPIC/srvDownload/ViewPDF?CRES_CODIGO=2025CSI378800009&amp;TIPOARCHIVO=RE","http://apps8.contraloria.gob.pe/SPIC/srvDownload/ViewPDF?CRES_CODIGO=2025CSI378800009&amp;TIPOARCHIVO=RE")</f>
      </c>
      <c r="P636" s="11">
        <f>HYPERLINK("http://apps8.contraloria.gob.pe/SPIC/srvDownload/ViewPDF?CRES_CODIGO=2025CSI378800009&amp;TIPOARCHIVO=ADJUNTO","http://apps8.contraloria.gob.pe/SPIC/srvDownload/ViewPDF?CRES_CODIGO=2025CSI378800009&amp;TIPOARCHIVO=ADJUNTO")</f>
      </c>
    </row>
    <row r="637" ht="20" customHeight="1" s="7" customFormat="1">
      <c r="B637" s="8">
        <v>631</v>
      </c>
      <c r="C637" s="9" t="s">
        <v>31</v>
      </c>
      <c r="D637" s="9" t="s">
        <v>61</v>
      </c>
      <c r="E637" s="9" t="s">
        <v>1707</v>
      </c>
      <c r="F637" s="9" t="s">
        <v>34</v>
      </c>
      <c r="G637" s="9" t="s">
        <v>1708</v>
      </c>
      <c r="H637" s="9" t="s">
        <v>23</v>
      </c>
      <c r="I637" s="9" t="s">
        <v>24</v>
      </c>
      <c r="J637" s="9">
        <v>0</v>
      </c>
      <c r="K637" s="9" t="s">
        <v>25</v>
      </c>
      <c r="L637" s="10">
        <v>45749</v>
      </c>
      <c r="M637" s="10">
        <v>45756</v>
      </c>
      <c r="N637" s="10">
        <v>45750</v>
      </c>
      <c r="O637" s="11">
        <f>HYPERLINK("http://apps8.contraloria.gob.pe/SPIC/srvDownload/ViewPDF?CRES_CODIGO=2025CSI406000006&amp;TIPOARCHIVO=RE","http://apps8.contraloria.gob.pe/SPIC/srvDownload/ViewPDF?CRES_CODIGO=2025CSI406000006&amp;TIPOARCHIVO=RE")</f>
      </c>
      <c r="P637" s="11">
        <f>HYPERLINK("http://apps8.contraloria.gob.pe/SPIC/srvDownload/ViewPDF?CRES_CODIGO=2025CSI406000006&amp;TIPOARCHIVO=ADJUNTO","http://apps8.contraloria.gob.pe/SPIC/srvDownload/ViewPDF?CRES_CODIGO=2025CSI406000006&amp;TIPOARCHIVO=ADJUNTO")</f>
      </c>
    </row>
    <row r="638" ht="20" customHeight="1" s="7" customFormat="1">
      <c r="B638" s="8">
        <v>632</v>
      </c>
      <c r="C638" s="9" t="s">
        <v>31</v>
      </c>
      <c r="D638" s="9" t="s">
        <v>61</v>
      </c>
      <c r="E638" s="9" t="s">
        <v>1709</v>
      </c>
      <c r="F638" s="9" t="s">
        <v>1402</v>
      </c>
      <c r="G638" s="9" t="s">
        <v>1710</v>
      </c>
      <c r="H638" s="9" t="s">
        <v>23</v>
      </c>
      <c r="I638" s="9" t="s">
        <v>24</v>
      </c>
      <c r="J638" s="9">
        <v>0</v>
      </c>
      <c r="K638" s="9" t="s">
        <v>25</v>
      </c>
      <c r="L638" s="10">
        <v>45749</v>
      </c>
      <c r="M638" s="10">
        <v>45756</v>
      </c>
      <c r="N638" s="10">
        <v>45750</v>
      </c>
      <c r="O638" s="11">
        <f>HYPERLINK("http://apps8.contraloria.gob.pe/SPIC/srvDownload/ViewPDF?CRES_CODIGO=2025CSI375700016&amp;TIPOARCHIVO=RE","http://apps8.contraloria.gob.pe/SPIC/srvDownload/ViewPDF?CRES_CODIGO=2025CSI375700016&amp;TIPOARCHIVO=RE")</f>
      </c>
      <c r="P638" s="11">
        <f>HYPERLINK("http://apps8.contraloria.gob.pe/SPIC/srvDownload/ViewPDF?CRES_CODIGO=2025CSI375700016&amp;TIPOARCHIVO=ADJUNTO","http://apps8.contraloria.gob.pe/SPIC/srvDownload/ViewPDF?CRES_CODIGO=2025CSI375700016&amp;TIPOARCHIVO=ADJUNTO")</f>
      </c>
    </row>
    <row r="639" ht="20" customHeight="1" s="7" customFormat="1">
      <c r="B639" s="8">
        <v>633</v>
      </c>
      <c r="C639" s="9" t="s">
        <v>31</v>
      </c>
      <c r="D639" s="9" t="s">
        <v>1255</v>
      </c>
      <c r="E639" s="9" t="s">
        <v>1711</v>
      </c>
      <c r="F639" s="9" t="s">
        <v>1712</v>
      </c>
      <c r="G639" s="9" t="s">
        <v>1713</v>
      </c>
      <c r="H639" s="9" t="s">
        <v>23</v>
      </c>
      <c r="I639" s="9" t="s">
        <v>24</v>
      </c>
      <c r="J639" s="9">
        <v>11</v>
      </c>
      <c r="K639" s="9" t="s">
        <v>36</v>
      </c>
      <c r="L639" s="10">
        <v>45742</v>
      </c>
      <c r="M639" s="10">
        <v>45744</v>
      </c>
      <c r="N639" s="10">
        <v>45750</v>
      </c>
      <c r="O639" s="11">
        <f>HYPERLINK("http://apps8.contraloria.gob.pe/SPIC/srvDownload/ViewPDF?CRES_CODIGO=2025CPO424100001&amp;TIPOARCHIVO=RE","http://apps8.contraloria.gob.pe/SPIC/srvDownload/ViewPDF?CRES_CODIGO=2025CPO424100001&amp;TIPOARCHIVO=RE")</f>
      </c>
      <c r="P639" s="11">
        <f>HYPERLINK("http://apps8.contraloria.gob.pe/SPIC/srvDownload/ViewPDF?CRES_CODIGO=2025CPO424100001&amp;TIPOARCHIVO=ADJUNTO","http://apps8.contraloria.gob.pe/SPIC/srvDownload/ViewPDF?CRES_CODIGO=2025CPO424100001&amp;TIPOARCHIVO=ADJUNTO")</f>
      </c>
    </row>
    <row r="640" ht="20" customHeight="1" s="7" customFormat="1">
      <c r="B640" s="8">
        <v>634</v>
      </c>
      <c r="C640" s="9" t="s">
        <v>104</v>
      </c>
      <c r="D640" s="9" t="s">
        <v>61</v>
      </c>
      <c r="E640" s="9" t="s">
        <v>1714</v>
      </c>
      <c r="F640" s="9" t="s">
        <v>1500</v>
      </c>
      <c r="G640" s="9" t="s">
        <v>1715</v>
      </c>
      <c r="H640" s="9" t="s">
        <v>23</v>
      </c>
      <c r="I640" s="9" t="s">
        <v>24</v>
      </c>
      <c r="J640" s="9">
        <v>0</v>
      </c>
      <c r="K640" s="9" t="s">
        <v>25</v>
      </c>
      <c r="L640" s="10">
        <v>45744</v>
      </c>
      <c r="M640" s="10">
        <v>45750</v>
      </c>
      <c r="N640" s="10">
        <v>45750</v>
      </c>
      <c r="O640" s="11">
        <f>HYPERLINK("http://apps8.contraloria.gob.pe/SPIC/srvDownload/ViewPDF?CRES_CODIGO=2025CSIL44600089&amp;TIPOARCHIVO=RE","http://apps8.contraloria.gob.pe/SPIC/srvDownload/ViewPDF?CRES_CODIGO=2025CSIL44600089&amp;TIPOARCHIVO=RE")</f>
      </c>
      <c r="P640" s="11">
        <f>HYPERLINK("http://apps8.contraloria.gob.pe/SPIC/srvDownload/ViewPDF?CRES_CODIGO=2025CSIL44600089&amp;TIPOARCHIVO=ADJUNTO","http://apps8.contraloria.gob.pe/SPIC/srvDownload/ViewPDF?CRES_CODIGO=2025CSIL44600089&amp;TIPOARCHIVO=ADJUNTO")</f>
      </c>
    </row>
    <row r="641" ht="20" customHeight="1" s="7" customFormat="1">
      <c r="B641" s="8">
        <v>635</v>
      </c>
      <c r="C641" s="9" t="s">
        <v>104</v>
      </c>
      <c r="D641" s="9" t="s">
        <v>61</v>
      </c>
      <c r="E641" s="9" t="s">
        <v>1716</v>
      </c>
      <c r="F641" s="9" t="s">
        <v>1683</v>
      </c>
      <c r="G641" s="9" t="s">
        <v>1717</v>
      </c>
      <c r="H641" s="9" t="s">
        <v>23</v>
      </c>
      <c r="I641" s="9" t="s">
        <v>24</v>
      </c>
      <c r="J641" s="9">
        <v>0</v>
      </c>
      <c r="K641" s="9" t="s">
        <v>25</v>
      </c>
      <c r="L641" s="10">
        <v>45744</v>
      </c>
      <c r="M641" s="10">
        <v>45750</v>
      </c>
      <c r="N641" s="10">
        <v>45750</v>
      </c>
      <c r="O641" s="11">
        <f>HYPERLINK("http://apps8.contraloria.gob.pe/SPIC/srvDownload/ViewPDF?CRES_CODIGO=2025CSIL44600095&amp;TIPOARCHIVO=RE","http://apps8.contraloria.gob.pe/SPIC/srvDownload/ViewPDF?CRES_CODIGO=2025CSIL44600095&amp;TIPOARCHIVO=RE")</f>
      </c>
      <c r="P641" s="11">
        <f>HYPERLINK("http://apps8.contraloria.gob.pe/SPIC/srvDownload/ViewPDF?CRES_CODIGO=2025CSIL44600095&amp;TIPOARCHIVO=ADJUNTO","http://apps8.contraloria.gob.pe/SPIC/srvDownload/ViewPDF?CRES_CODIGO=2025CSIL44600095&amp;TIPOARCHIVO=ADJUNTO")</f>
      </c>
    </row>
    <row r="642" ht="20" customHeight="1" s="7" customFormat="1">
      <c r="B642" s="8">
        <v>636</v>
      </c>
      <c r="C642" s="9" t="s">
        <v>104</v>
      </c>
      <c r="D642" s="9" t="s">
        <v>61</v>
      </c>
      <c r="E642" s="9" t="s">
        <v>1718</v>
      </c>
      <c r="F642" s="9" t="s">
        <v>1083</v>
      </c>
      <c r="G642" s="9" t="s">
        <v>1719</v>
      </c>
      <c r="H642" s="9" t="s">
        <v>23</v>
      </c>
      <c r="I642" s="9" t="s">
        <v>24</v>
      </c>
      <c r="J642" s="9">
        <v>0</v>
      </c>
      <c r="K642" s="9" t="s">
        <v>25</v>
      </c>
      <c r="L642" s="10">
        <v>45744</v>
      </c>
      <c r="M642" s="10">
        <v>45750</v>
      </c>
      <c r="N642" s="10">
        <v>45750</v>
      </c>
      <c r="O642" s="11">
        <f>HYPERLINK("http://apps8.contraloria.gob.pe/SPIC/srvDownload/ViewPDF?CRES_CODIGO=2025CSIL44600091&amp;TIPOARCHIVO=RE","http://apps8.contraloria.gob.pe/SPIC/srvDownload/ViewPDF?CRES_CODIGO=2025CSIL44600091&amp;TIPOARCHIVO=RE")</f>
      </c>
      <c r="P642" s="11">
        <f>HYPERLINK("http://apps8.contraloria.gob.pe/SPIC/srvDownload/ViewPDF?CRES_CODIGO=2025CSIL44600091&amp;TIPOARCHIVO=ADJUNTO","http://apps8.contraloria.gob.pe/SPIC/srvDownload/ViewPDF?CRES_CODIGO=2025CSIL44600091&amp;TIPOARCHIVO=ADJUNTO")</f>
      </c>
    </row>
    <row r="643" ht="20" customHeight="1" s="7" customFormat="1">
      <c r="B643" s="8">
        <v>637</v>
      </c>
      <c r="C643" s="9" t="s">
        <v>45</v>
      </c>
      <c r="D643" s="9" t="s">
        <v>42</v>
      </c>
      <c r="E643" s="9" t="s">
        <v>1720</v>
      </c>
      <c r="F643" s="9" t="s">
        <v>1514</v>
      </c>
      <c r="G643" s="9" t="s">
        <v>1721</v>
      </c>
      <c r="H643" s="9" t="s">
        <v>23</v>
      </c>
      <c r="I643" s="9" t="s">
        <v>24</v>
      </c>
      <c r="J643" s="9">
        <v>0</v>
      </c>
      <c r="K643" s="9" t="s">
        <v>25</v>
      </c>
      <c r="L643" s="10">
        <v>45744</v>
      </c>
      <c r="M643" s="10">
        <v>45751</v>
      </c>
      <c r="N643" s="10">
        <v>45750</v>
      </c>
      <c r="O643" s="11">
        <f>HYPERLINK("http://apps8.contraloria.gob.pe/SPIC/srvDownload/ViewPDF?CRES_CODIGO=2025CSI534800006&amp;TIPOARCHIVO=RE","http://apps8.contraloria.gob.pe/SPIC/srvDownload/ViewPDF?CRES_CODIGO=2025CSI534800006&amp;TIPOARCHIVO=RE")</f>
      </c>
      <c r="P643" s="11">
        <f>HYPERLINK("http://apps8.contraloria.gob.pe/SPIC/srvDownload/ViewPDF?CRES_CODIGO=2025CSI534800006&amp;TIPOARCHIVO=ADJUNTO","http://apps8.contraloria.gob.pe/SPIC/srvDownload/ViewPDF?CRES_CODIGO=2025CSI534800006&amp;TIPOARCHIVO=ADJUNTO")</f>
      </c>
    </row>
    <row r="644" ht="20" customHeight="1" s="7" customFormat="1">
      <c r="B644" s="8">
        <v>638</v>
      </c>
      <c r="C644" s="9" t="s">
        <v>31</v>
      </c>
      <c r="D644" s="9" t="s">
        <v>19</v>
      </c>
      <c r="E644" s="9" t="s">
        <v>1722</v>
      </c>
      <c r="F644" s="9" t="s">
        <v>1723</v>
      </c>
      <c r="G644" s="9" t="s">
        <v>1724</v>
      </c>
      <c r="H644" s="9" t="s">
        <v>41</v>
      </c>
      <c r="I644" s="9" t="s">
        <v>24</v>
      </c>
      <c r="J644" s="9">
        <v>0</v>
      </c>
      <c r="K644" s="9" t="s">
        <v>25</v>
      </c>
      <c r="L644" s="10">
        <v>45747</v>
      </c>
      <c r="M644" s="10">
        <v>45754</v>
      </c>
      <c r="N644" s="10">
        <v>45750</v>
      </c>
      <c r="O644" s="11">
        <f>HYPERLINK("http://apps8.contraloria.gob.pe/SPIC/srvDownload/ViewPDF?CRES_CODIGO=2025CSI015800003&amp;TIPOARCHIVO=RE","http://apps8.contraloria.gob.pe/SPIC/srvDownload/ViewPDF?CRES_CODIGO=2025CSI015800003&amp;TIPOARCHIVO=RE")</f>
      </c>
      <c r="P644" s="11">
        <f>HYPERLINK("http://apps8.contraloria.gob.pe/SPIC/srvDownload/ViewPDF?CRES_CODIGO=2025CSI015800003&amp;TIPOARCHIVO=ADJUNTO","http://apps8.contraloria.gob.pe/SPIC/srvDownload/ViewPDF?CRES_CODIGO=2025CSI015800003&amp;TIPOARCHIVO=ADJUNTO")</f>
      </c>
    </row>
    <row r="645" ht="20" customHeight="1" s="7" customFormat="1">
      <c r="B645" s="8">
        <v>639</v>
      </c>
      <c r="C645" s="9" t="s">
        <v>31</v>
      </c>
      <c r="D645" s="9" t="s">
        <v>19</v>
      </c>
      <c r="E645" s="9" t="s">
        <v>1725</v>
      </c>
      <c r="F645" s="9" t="s">
        <v>77</v>
      </c>
      <c r="G645" s="9" t="s">
        <v>1726</v>
      </c>
      <c r="H645" s="9" t="s">
        <v>41</v>
      </c>
      <c r="I645" s="9" t="s">
        <v>24</v>
      </c>
      <c r="J645" s="9">
        <v>0</v>
      </c>
      <c r="K645" s="9" t="s">
        <v>25</v>
      </c>
      <c r="L645" s="10">
        <v>45740</v>
      </c>
      <c r="M645" s="10">
        <v>45747</v>
      </c>
      <c r="N645" s="10">
        <v>45750</v>
      </c>
      <c r="O645" s="11">
        <f>HYPERLINK("http://apps8.contraloria.gob.pe/SPIC/srvDownload/ViewPDF?CRES_CODIGO=2025CSIL33400035&amp;TIPOARCHIVO=RE","http://apps8.contraloria.gob.pe/SPIC/srvDownload/ViewPDF?CRES_CODIGO=2025CSIL33400035&amp;TIPOARCHIVO=RE")</f>
      </c>
      <c r="P645" s="11">
        <f>HYPERLINK("http://apps8.contraloria.gob.pe/SPIC/srvDownload/ViewPDF?CRES_CODIGO=2025CSIL33400035&amp;TIPOARCHIVO=ADJUNTO","http://apps8.contraloria.gob.pe/SPIC/srvDownload/ViewPDF?CRES_CODIGO=2025CSIL33400035&amp;TIPOARCHIVO=ADJUNTO")</f>
      </c>
    </row>
    <row r="646" ht="20" customHeight="1" s="7" customFormat="1">
      <c r="B646" s="8">
        <v>640</v>
      </c>
      <c r="C646" s="9" t="s">
        <v>31</v>
      </c>
      <c r="D646" s="9" t="s">
        <v>19</v>
      </c>
      <c r="E646" s="9" t="s">
        <v>1727</v>
      </c>
      <c r="F646" s="9" t="s">
        <v>1492</v>
      </c>
      <c r="G646" s="9" t="s">
        <v>1728</v>
      </c>
      <c r="H646" s="9" t="s">
        <v>41</v>
      </c>
      <c r="I646" s="9" t="s">
        <v>24</v>
      </c>
      <c r="J646" s="9">
        <v>0</v>
      </c>
      <c r="K646" s="9" t="s">
        <v>25</v>
      </c>
      <c r="L646" s="10">
        <v>45740</v>
      </c>
      <c r="M646" s="10">
        <v>45735</v>
      </c>
      <c r="N646" s="10">
        <v>45750</v>
      </c>
      <c r="O646" s="11">
        <f>HYPERLINK("http://apps8.contraloria.gob.pe/SPIC/srvDownload/ViewPDF?CRES_CODIGO=2025CSI568400006&amp;TIPOARCHIVO=RE","http://apps8.contraloria.gob.pe/SPIC/srvDownload/ViewPDF?CRES_CODIGO=2025CSI568400006&amp;TIPOARCHIVO=RE")</f>
      </c>
      <c r="P646" s="11">
        <f>HYPERLINK("http://apps8.contraloria.gob.pe/SPIC/srvDownload/ViewPDF?CRES_CODIGO=2025CSI568400006&amp;TIPOARCHIVO=ADJUNTO","http://apps8.contraloria.gob.pe/SPIC/srvDownload/ViewPDF?CRES_CODIGO=2025CSI568400006&amp;TIPOARCHIVO=ADJUNTO")</f>
      </c>
    </row>
    <row r="647" ht="20" customHeight="1" s="7" customFormat="1">
      <c r="B647" s="8">
        <v>641</v>
      </c>
      <c r="C647" s="9" t="s">
        <v>31</v>
      </c>
      <c r="D647" s="9" t="s">
        <v>42</v>
      </c>
      <c r="E647" s="9" t="s">
        <v>1729</v>
      </c>
      <c r="F647" s="9" t="s">
        <v>1730</v>
      </c>
      <c r="G647" s="9" t="s">
        <v>1731</v>
      </c>
      <c r="H647" s="9" t="s">
        <v>23</v>
      </c>
      <c r="I647" s="9" t="s">
        <v>24</v>
      </c>
      <c r="J647" s="9">
        <v>0</v>
      </c>
      <c r="K647" s="9" t="s">
        <v>25</v>
      </c>
      <c r="L647" s="10">
        <v>45748</v>
      </c>
      <c r="M647" s="10">
        <v>45755</v>
      </c>
      <c r="N647" s="10">
        <v>45750</v>
      </c>
      <c r="O647" s="11">
        <f>HYPERLINK("http://apps8.contraloria.gob.pe/SPIC/srvDownload/ViewPDF?CRES_CODIGO=2025CSI545600005&amp;TIPOARCHIVO=RE","http://apps8.contraloria.gob.pe/SPIC/srvDownload/ViewPDF?CRES_CODIGO=2025CSI545600005&amp;TIPOARCHIVO=RE")</f>
      </c>
      <c r="P647" s="11">
        <f>HYPERLINK("http://apps8.contraloria.gob.pe/SPIC/srvDownload/ViewPDF?CRES_CODIGO=2025CSI545600005&amp;TIPOARCHIVO=ADJUNTO","http://apps8.contraloria.gob.pe/SPIC/srvDownload/ViewPDF?CRES_CODIGO=2025CSI545600005&amp;TIPOARCHIVO=ADJUNTO")</f>
      </c>
    </row>
    <row r="648" ht="20" customHeight="1" s="7" customFormat="1">
      <c r="B648" s="8">
        <v>642</v>
      </c>
      <c r="C648" s="9" t="s">
        <v>31</v>
      </c>
      <c r="D648" s="9" t="s">
        <v>61</v>
      </c>
      <c r="E648" s="9" t="s">
        <v>1732</v>
      </c>
      <c r="F648" s="9" t="s">
        <v>1733</v>
      </c>
      <c r="G648" s="9" t="s">
        <v>1734</v>
      </c>
      <c r="H648" s="9" t="s">
        <v>23</v>
      </c>
      <c r="I648" s="9" t="s">
        <v>24</v>
      </c>
      <c r="J648" s="9">
        <v>0</v>
      </c>
      <c r="K648" s="9" t="s">
        <v>25</v>
      </c>
      <c r="L648" s="10">
        <v>45748</v>
      </c>
      <c r="M648" s="10">
        <v>45755</v>
      </c>
      <c r="N648" s="10">
        <v>45750</v>
      </c>
      <c r="O648" s="11">
        <f>HYPERLINK("http://apps8.contraloria.gob.pe/SPIC/srvDownload/ViewPDF?CRES_CODIGO=2025CSI028600003&amp;TIPOARCHIVO=RE","http://apps8.contraloria.gob.pe/SPIC/srvDownload/ViewPDF?CRES_CODIGO=2025CSI028600003&amp;TIPOARCHIVO=RE")</f>
      </c>
      <c r="P648" s="11">
        <f>HYPERLINK("http://apps8.contraloria.gob.pe/SPIC/srvDownload/ViewPDF?CRES_CODIGO=2025CSI028600003&amp;TIPOARCHIVO=ADJUNTO","http://apps8.contraloria.gob.pe/SPIC/srvDownload/ViewPDF?CRES_CODIGO=2025CSI028600003&amp;TIPOARCHIVO=ADJUNTO")</f>
      </c>
    </row>
    <row r="649" ht="20" customHeight="1" s="7" customFormat="1">
      <c r="B649" s="8">
        <v>643</v>
      </c>
      <c r="C649" s="9" t="s">
        <v>18</v>
      </c>
      <c r="D649" s="9" t="s">
        <v>19</v>
      </c>
      <c r="E649" s="9" t="s">
        <v>1735</v>
      </c>
      <c r="F649" s="9" t="s">
        <v>1736</v>
      </c>
      <c r="G649" s="9" t="s">
        <v>1737</v>
      </c>
      <c r="H649" s="9" t="s">
        <v>23</v>
      </c>
      <c r="I649" s="9" t="s">
        <v>24</v>
      </c>
      <c r="J649" s="9">
        <v>0</v>
      </c>
      <c r="K649" s="9" t="s">
        <v>25</v>
      </c>
      <c r="L649" s="10">
        <v>45742</v>
      </c>
      <c r="M649" s="10">
        <v>45749</v>
      </c>
      <c r="N649" s="10">
        <v>45750</v>
      </c>
      <c r="O649" s="11">
        <f>HYPERLINK("http://apps8.contraloria.gob.pe/SPIC/srvDownload/ViewPDF?CRES_CODIGO=2025CSI046100007&amp;TIPOARCHIVO=RE","http://apps8.contraloria.gob.pe/SPIC/srvDownload/ViewPDF?CRES_CODIGO=2025CSI046100007&amp;TIPOARCHIVO=RE")</f>
      </c>
      <c r="P649" s="11">
        <f>HYPERLINK("http://apps8.contraloria.gob.pe/SPIC/srvDownload/ViewPDF?CRES_CODIGO=2025CSI046100007&amp;TIPOARCHIVO=ADJUNTO","http://apps8.contraloria.gob.pe/SPIC/srvDownload/ViewPDF?CRES_CODIGO=2025CSI046100007&amp;TIPOARCHIVO=ADJUNTO")</f>
      </c>
    </row>
    <row r="650" ht="20" customHeight="1" s="7" customFormat="1">
      <c r="B650" s="8">
        <v>644</v>
      </c>
      <c r="C650" s="9" t="s">
        <v>368</v>
      </c>
      <c r="D650" s="9" t="s">
        <v>19</v>
      </c>
      <c r="E650" s="9" t="s">
        <v>1738</v>
      </c>
      <c r="F650" s="9" t="s">
        <v>1651</v>
      </c>
      <c r="G650" s="9" t="s">
        <v>1739</v>
      </c>
      <c r="H650" s="9" t="s">
        <v>23</v>
      </c>
      <c r="I650" s="9" t="s">
        <v>24</v>
      </c>
      <c r="J650" s="9">
        <v>0</v>
      </c>
      <c r="K650" s="9" t="s">
        <v>25</v>
      </c>
      <c r="L650" s="10">
        <v>45744</v>
      </c>
      <c r="M650" s="10">
        <v>45751</v>
      </c>
      <c r="N650" s="10">
        <v>45750</v>
      </c>
      <c r="O650" s="11">
        <f>HYPERLINK("http://apps8.contraloria.gob.pe/SPIC/srvDownload/ViewPDF?CRES_CODIGO=2025CSI041300016&amp;TIPOARCHIVO=RE","http://apps8.contraloria.gob.pe/SPIC/srvDownload/ViewPDF?CRES_CODIGO=2025CSI041300016&amp;TIPOARCHIVO=RE")</f>
      </c>
      <c r="P650" s="11">
        <f>HYPERLINK("http://apps8.contraloria.gob.pe/SPIC/srvDownload/ViewPDF?CRES_CODIGO=2025CSI041300016&amp;TIPOARCHIVO=ADJUNTO","http://apps8.contraloria.gob.pe/SPIC/srvDownload/ViewPDF?CRES_CODIGO=2025CSI041300016&amp;TIPOARCHIVO=ADJUNTO")</f>
      </c>
    </row>
    <row r="651" ht="20" customHeight="1" s="7" customFormat="1">
      <c r="B651" s="8">
        <v>645</v>
      </c>
      <c r="C651" s="9" t="s">
        <v>31</v>
      </c>
      <c r="D651" s="9" t="s">
        <v>19</v>
      </c>
      <c r="E651" s="9" t="s">
        <v>1740</v>
      </c>
      <c r="F651" s="9" t="s">
        <v>1582</v>
      </c>
      <c r="G651" s="9" t="s">
        <v>1741</v>
      </c>
      <c r="H651" s="9" t="s">
        <v>41</v>
      </c>
      <c r="I651" s="9" t="s">
        <v>24</v>
      </c>
      <c r="J651" s="9">
        <v>0</v>
      </c>
      <c r="K651" s="9" t="s">
        <v>25</v>
      </c>
      <c r="L651" s="10">
        <v>45744</v>
      </c>
      <c r="M651" s="10">
        <v>45751</v>
      </c>
      <c r="N651" s="10">
        <v>45750</v>
      </c>
      <c r="O651" s="11">
        <f>HYPERLINK("http://apps8.contraloria.gob.pe/SPIC/srvDownload/ViewPDF?CRES_CODIGO=2025CSI574100007&amp;TIPOARCHIVO=RE","http://apps8.contraloria.gob.pe/SPIC/srvDownload/ViewPDF?CRES_CODIGO=2025CSI574100007&amp;TIPOARCHIVO=RE")</f>
      </c>
      <c r="P651" s="11">
        <f>HYPERLINK("http://apps8.contraloria.gob.pe/SPIC/srvDownload/ViewPDF?CRES_CODIGO=2025CSI574100007&amp;TIPOARCHIVO=ADJUNTO","http://apps8.contraloria.gob.pe/SPIC/srvDownload/ViewPDF?CRES_CODIGO=2025CSI574100007&amp;TIPOARCHIVO=ADJUNTO")</f>
      </c>
    </row>
    <row r="652" ht="20" customHeight="1" s="7" customFormat="1">
      <c r="B652" s="8">
        <v>646</v>
      </c>
      <c r="C652" s="9" t="s">
        <v>104</v>
      </c>
      <c r="D652" s="9" t="s">
        <v>61</v>
      </c>
      <c r="E652" s="9" t="s">
        <v>1742</v>
      </c>
      <c r="F652" s="9" t="s">
        <v>1743</v>
      </c>
      <c r="G652" s="9" t="s">
        <v>1744</v>
      </c>
      <c r="H652" s="9" t="s">
        <v>23</v>
      </c>
      <c r="I652" s="9" t="s">
        <v>24</v>
      </c>
      <c r="J652" s="9">
        <v>0</v>
      </c>
      <c r="K652" s="9" t="s">
        <v>25</v>
      </c>
      <c r="L652" s="10">
        <v>45744</v>
      </c>
      <c r="M652" s="10">
        <v>45750</v>
      </c>
      <c r="N652" s="10">
        <v>45750</v>
      </c>
      <c r="O652" s="11">
        <f>HYPERLINK("http://apps8.contraloria.gob.pe/SPIC/srvDownload/ViewPDF?CRES_CODIGO=2025CSIL44600096&amp;TIPOARCHIVO=RE","http://apps8.contraloria.gob.pe/SPIC/srvDownload/ViewPDF?CRES_CODIGO=2025CSIL44600096&amp;TIPOARCHIVO=RE")</f>
      </c>
      <c r="P652" s="11">
        <f>HYPERLINK("http://apps8.contraloria.gob.pe/SPIC/srvDownload/ViewPDF?CRES_CODIGO=2025CSIL44600096&amp;TIPOARCHIVO=ADJUNTO","http://apps8.contraloria.gob.pe/SPIC/srvDownload/ViewPDF?CRES_CODIGO=2025CSIL44600096&amp;TIPOARCHIVO=ADJUNTO")</f>
      </c>
    </row>
    <row r="653" ht="20" customHeight="1" s="7" customFormat="1">
      <c r="B653" s="8">
        <v>647</v>
      </c>
      <c r="C653" s="9" t="s">
        <v>79</v>
      </c>
      <c r="D653" s="9" t="s">
        <v>42</v>
      </c>
      <c r="E653" s="9" t="s">
        <v>1745</v>
      </c>
      <c r="F653" s="9" t="s">
        <v>1746</v>
      </c>
      <c r="G653" s="9" t="s">
        <v>1747</v>
      </c>
      <c r="H653" s="9" t="s">
        <v>23</v>
      </c>
      <c r="I653" s="9" t="s">
        <v>24</v>
      </c>
      <c r="J653" s="9">
        <v>0</v>
      </c>
      <c r="K653" s="9" t="s">
        <v>25</v>
      </c>
      <c r="L653" s="10">
        <v>45743</v>
      </c>
      <c r="M653" s="10">
        <v>45750</v>
      </c>
      <c r="N653" s="10">
        <v>45750</v>
      </c>
      <c r="O653" s="11">
        <f>HYPERLINK("http://apps8.contraloria.gob.pe/SPIC/srvDownload/ViewPDF?CRES_CODIGO=2025CSIC82400005&amp;TIPOARCHIVO=RE","http://apps8.contraloria.gob.pe/SPIC/srvDownload/ViewPDF?CRES_CODIGO=2025CSIC82400005&amp;TIPOARCHIVO=RE")</f>
      </c>
      <c r="P653" s="11">
        <f>HYPERLINK("http://apps8.contraloria.gob.pe/SPIC/srvDownload/ViewPDF?CRES_CODIGO=2025CSIC82400005&amp;TIPOARCHIVO=ADJUNTO","http://apps8.contraloria.gob.pe/SPIC/srvDownload/ViewPDF?CRES_CODIGO=2025CSIC82400005&amp;TIPOARCHIVO=ADJUNTO")</f>
      </c>
    </row>
    <row r="654" ht="20" customHeight="1" s="7" customFormat="1">
      <c r="B654" s="8">
        <v>648</v>
      </c>
      <c r="C654" s="9" t="s">
        <v>121</v>
      </c>
      <c r="D654" s="9" t="s">
        <v>42</v>
      </c>
      <c r="E654" s="9" t="s">
        <v>1748</v>
      </c>
      <c r="F654" s="9" t="s">
        <v>1564</v>
      </c>
      <c r="G654" s="9" t="s">
        <v>1749</v>
      </c>
      <c r="H654" s="9" t="s">
        <v>23</v>
      </c>
      <c r="I654" s="9" t="s">
        <v>24</v>
      </c>
      <c r="J654" s="9">
        <v>0</v>
      </c>
      <c r="K654" s="9" t="s">
        <v>25</v>
      </c>
      <c r="L654" s="10">
        <v>45743</v>
      </c>
      <c r="M654" s="10">
        <v>45733</v>
      </c>
      <c r="N654" s="10">
        <v>45750</v>
      </c>
      <c r="O654" s="11">
        <f>HYPERLINK("http://apps8.contraloria.gob.pe/SPIC/srvDownload/ViewPDF?CRES_CODIGO=2025CSI033700009&amp;TIPOARCHIVO=RE","http://apps8.contraloria.gob.pe/SPIC/srvDownload/ViewPDF?CRES_CODIGO=2025CSI033700009&amp;TIPOARCHIVO=RE")</f>
      </c>
      <c r="P654" s="11">
        <f>HYPERLINK("http://apps8.contraloria.gob.pe/SPIC/srvDownload/ViewPDF?CRES_CODIGO=2025CSI033700009&amp;TIPOARCHIVO=ADJUNTO","http://apps8.contraloria.gob.pe/SPIC/srvDownload/ViewPDF?CRES_CODIGO=2025CSI033700009&amp;TIPOARCHIVO=ADJUNTO")</f>
      </c>
    </row>
    <row r="655" ht="20" customHeight="1" s="7" customFormat="1">
      <c r="B655" s="8">
        <v>649</v>
      </c>
      <c r="C655" s="9" t="s">
        <v>18</v>
      </c>
      <c r="D655" s="9" t="s">
        <v>19</v>
      </c>
      <c r="E655" s="9" t="s">
        <v>1750</v>
      </c>
      <c r="F655" s="9" t="s">
        <v>1736</v>
      </c>
      <c r="G655" s="9" t="s">
        <v>1751</v>
      </c>
      <c r="H655" s="9" t="s">
        <v>23</v>
      </c>
      <c r="I655" s="9" t="s">
        <v>24</v>
      </c>
      <c r="J655" s="9">
        <v>0</v>
      </c>
      <c r="K655" s="9" t="s">
        <v>25</v>
      </c>
      <c r="L655" s="10">
        <v>45747</v>
      </c>
      <c r="M655" s="10">
        <v>45754</v>
      </c>
      <c r="N655" s="10">
        <v>45750</v>
      </c>
      <c r="O655" s="11">
        <f>HYPERLINK("http://apps8.contraloria.gob.pe/SPIC/srvDownload/ViewPDF?CRES_CODIGO=2025CSI046100009&amp;TIPOARCHIVO=RE","http://apps8.contraloria.gob.pe/SPIC/srvDownload/ViewPDF?CRES_CODIGO=2025CSI046100009&amp;TIPOARCHIVO=RE")</f>
      </c>
      <c r="P655" s="11">
        <f>HYPERLINK("http://apps8.contraloria.gob.pe/SPIC/srvDownload/ViewPDF?CRES_CODIGO=2025CSI046100009&amp;TIPOARCHIVO=ADJUNTO","http://apps8.contraloria.gob.pe/SPIC/srvDownload/ViewPDF?CRES_CODIGO=2025CSI046100009&amp;TIPOARCHIVO=ADJUNTO")</f>
      </c>
    </row>
    <row r="656" ht="20" customHeight="1" s="7" customFormat="1">
      <c r="B656" s="8">
        <v>650</v>
      </c>
      <c r="C656" s="9" t="s">
        <v>57</v>
      </c>
      <c r="D656" s="9" t="s">
        <v>53</v>
      </c>
      <c r="E656" s="9" t="s">
        <v>1752</v>
      </c>
      <c r="F656" s="9" t="s">
        <v>1526</v>
      </c>
      <c r="G656" s="9" t="s">
        <v>1753</v>
      </c>
      <c r="H656" s="9" t="s">
        <v>23</v>
      </c>
      <c r="I656" s="9" t="s">
        <v>24</v>
      </c>
      <c r="J656" s="9">
        <v>0</v>
      </c>
      <c r="K656" s="9" t="s">
        <v>25</v>
      </c>
      <c r="L656" s="10">
        <v>45735</v>
      </c>
      <c r="M656" s="10">
        <v>45740</v>
      </c>
      <c r="N656" s="10">
        <v>45750</v>
      </c>
      <c r="O656" s="11">
        <f>HYPERLINK("http://apps8.contraloria.gob.pe/SPIC/srvDownload/ViewPDF?CRES_CODIGO=2025CPOL47000088&amp;TIPOARCHIVO=RE","http://apps8.contraloria.gob.pe/SPIC/srvDownload/ViewPDF?CRES_CODIGO=2025CPOL47000088&amp;TIPOARCHIVO=RE")</f>
      </c>
      <c r="P656" s="11">
        <f>HYPERLINK("http://apps8.contraloria.gob.pe/SPIC/srvDownload/ViewPDF?CRES_CODIGO=2025CPOL47000088&amp;TIPOARCHIVO=ADJUNTO","http://apps8.contraloria.gob.pe/SPIC/srvDownload/ViewPDF?CRES_CODIGO=2025CPOL47000088&amp;TIPOARCHIVO=ADJUNTO")</f>
      </c>
    </row>
    <row r="657" ht="20" customHeight="1" s="7" customFormat="1">
      <c r="B657" s="8">
        <v>651</v>
      </c>
      <c r="C657" s="9" t="s">
        <v>57</v>
      </c>
      <c r="D657" s="9" t="s">
        <v>27</v>
      </c>
      <c r="E657" s="9" t="s">
        <v>1754</v>
      </c>
      <c r="F657" s="9" t="s">
        <v>1755</v>
      </c>
      <c r="G657" s="9" t="s">
        <v>1756</v>
      </c>
      <c r="H657" s="9" t="s">
        <v>23</v>
      </c>
      <c r="I657" s="9" t="s">
        <v>24</v>
      </c>
      <c r="J657" s="9">
        <v>0</v>
      </c>
      <c r="K657" s="9" t="s">
        <v>25</v>
      </c>
      <c r="L657" s="10">
        <v>45744</v>
      </c>
      <c r="M657" s="10">
        <v>45744</v>
      </c>
      <c r="N657" s="10">
        <v>45750</v>
      </c>
      <c r="O657" s="11">
        <f>HYPERLINK("http://apps8.contraloria.gob.pe/SPIC/srvDownload/ViewPDF?CRES_CODIGO=2025CPOL47000089&amp;TIPOARCHIVO=RE","http://apps8.contraloria.gob.pe/SPIC/srvDownload/ViewPDF?CRES_CODIGO=2025CPOL47000089&amp;TIPOARCHIVO=RE")</f>
      </c>
      <c r="P657" s="11">
        <f>HYPERLINK("http://apps8.contraloria.gob.pe/SPIC/srvDownload/ViewPDF?CRES_CODIGO=2025CPOL47000089&amp;TIPOARCHIVO=ADJUNTO","http://apps8.contraloria.gob.pe/SPIC/srvDownload/ViewPDF?CRES_CODIGO=2025CPOL47000089&amp;TIPOARCHIVO=ADJUNTO")</f>
      </c>
    </row>
    <row r="658" ht="20" customHeight="1" s="7" customFormat="1">
      <c r="B658" s="8">
        <v>652</v>
      </c>
      <c r="C658" s="9" t="s">
        <v>31</v>
      </c>
      <c r="D658" s="9" t="s">
        <v>61</v>
      </c>
      <c r="E658" s="9" t="s">
        <v>1757</v>
      </c>
      <c r="F658" s="9" t="s">
        <v>570</v>
      </c>
      <c r="G658" s="9" t="s">
        <v>1758</v>
      </c>
      <c r="H658" s="9" t="s">
        <v>23</v>
      </c>
      <c r="I658" s="9" t="s">
        <v>24</v>
      </c>
      <c r="J658" s="9">
        <v>0</v>
      </c>
      <c r="K658" s="9" t="s">
        <v>25</v>
      </c>
      <c r="L658" s="10">
        <v>45749</v>
      </c>
      <c r="M658" s="10">
        <v>45757</v>
      </c>
      <c r="N658" s="10">
        <v>45750</v>
      </c>
      <c r="O658" s="11">
        <f>HYPERLINK("http://apps8.contraloria.gob.pe/SPIC/srvDownload/ViewPDF?CRES_CODIGO=2025CSI025100009&amp;TIPOARCHIVO=RE","http://apps8.contraloria.gob.pe/SPIC/srvDownload/ViewPDF?CRES_CODIGO=2025CSI025100009&amp;TIPOARCHIVO=RE")</f>
      </c>
      <c r="P658" s="11">
        <f>HYPERLINK("http://apps8.contraloria.gob.pe/SPIC/srvDownload/ViewPDF?CRES_CODIGO=2025CSI025100009&amp;TIPOARCHIVO=ADJUNTO","http://apps8.contraloria.gob.pe/SPIC/srvDownload/ViewPDF?CRES_CODIGO=2025CSI025100009&amp;TIPOARCHIVO=ADJUNTO")</f>
      </c>
    </row>
    <row r="659" ht="20" customHeight="1" s="7" customFormat="1">
      <c r="B659" s="8">
        <v>653</v>
      </c>
      <c r="C659" s="9" t="s">
        <v>37</v>
      </c>
      <c r="D659" s="9" t="s">
        <v>19</v>
      </c>
      <c r="E659" s="9" t="s">
        <v>1759</v>
      </c>
      <c r="F659" s="9" t="s">
        <v>1605</v>
      </c>
      <c r="G659" s="9" t="s">
        <v>1760</v>
      </c>
      <c r="H659" s="9" t="s">
        <v>41</v>
      </c>
      <c r="I659" s="9" t="s">
        <v>24</v>
      </c>
      <c r="J659" s="9">
        <v>0</v>
      </c>
      <c r="K659" s="9" t="s">
        <v>25</v>
      </c>
      <c r="L659" s="10">
        <v>45747</v>
      </c>
      <c r="M659" s="10">
        <v>45754</v>
      </c>
      <c r="N659" s="10">
        <v>45750</v>
      </c>
      <c r="O659" s="11">
        <f>HYPERLINK("http://apps8.contraloria.gob.pe/SPIC/srvDownload/ViewPDF?CRES_CODIGO=2025CSI386200007&amp;TIPOARCHIVO=RE","http://apps8.contraloria.gob.pe/SPIC/srvDownload/ViewPDF?CRES_CODIGO=2025CSI386200007&amp;TIPOARCHIVO=RE")</f>
      </c>
      <c r="P659" s="11">
        <f>HYPERLINK("http://apps8.contraloria.gob.pe/SPIC/srvDownload/ViewPDF?CRES_CODIGO=2025CSI386200007&amp;TIPOARCHIVO=ADJUNTO","http://apps8.contraloria.gob.pe/SPIC/srvDownload/ViewPDF?CRES_CODIGO=2025CSI386200007&amp;TIPOARCHIVO=ADJUNTO")</f>
      </c>
    </row>
    <row r="660" ht="20" customHeight="1" s="7" customFormat="1">
      <c r="B660" s="8">
        <v>654</v>
      </c>
      <c r="C660" s="9" t="s">
        <v>79</v>
      </c>
      <c r="D660" s="9" t="s">
        <v>61</v>
      </c>
      <c r="E660" s="9" t="s">
        <v>1761</v>
      </c>
      <c r="F660" s="9" t="s">
        <v>1329</v>
      </c>
      <c r="G660" s="9" t="s">
        <v>1762</v>
      </c>
      <c r="H660" s="9" t="s">
        <v>23</v>
      </c>
      <c r="I660" s="9" t="s">
        <v>24</v>
      </c>
      <c r="J660" s="9">
        <v>0</v>
      </c>
      <c r="K660" s="9" t="s">
        <v>25</v>
      </c>
      <c r="L660" s="10">
        <v>45748</v>
      </c>
      <c r="M660" s="10">
        <v>45756</v>
      </c>
      <c r="N660" s="10">
        <v>45750</v>
      </c>
      <c r="O660" s="11">
        <f>HYPERLINK("http://apps8.contraloria.gob.pe/SPIC/srvDownload/ViewPDF?CRES_CODIGO=2025CSI162300002&amp;TIPOARCHIVO=RE","http://apps8.contraloria.gob.pe/SPIC/srvDownload/ViewPDF?CRES_CODIGO=2025CSI162300002&amp;TIPOARCHIVO=RE")</f>
      </c>
      <c r="P660" s="11">
        <f>HYPERLINK("http://apps8.contraloria.gob.pe/SPIC/srvDownload/ViewPDF?CRES_CODIGO=2025CSI162300002&amp;TIPOARCHIVO=ADJUNTO","http://apps8.contraloria.gob.pe/SPIC/srvDownload/ViewPDF?CRES_CODIGO=2025CSI162300002&amp;TIPOARCHIVO=ADJUNTO")</f>
      </c>
    </row>
    <row r="661" ht="20" customHeight="1" s="7" customFormat="1">
      <c r="B661" s="8">
        <v>655</v>
      </c>
      <c r="C661" s="9" t="s">
        <v>31</v>
      </c>
      <c r="D661" s="9" t="s">
        <v>42</v>
      </c>
      <c r="E661" s="9" t="s">
        <v>1763</v>
      </c>
      <c r="F661" s="9" t="s">
        <v>1764</v>
      </c>
      <c r="G661" s="9" t="s">
        <v>1765</v>
      </c>
      <c r="H661" s="9" t="s">
        <v>23</v>
      </c>
      <c r="I661" s="9" t="s">
        <v>24</v>
      </c>
      <c r="J661" s="9">
        <v>0</v>
      </c>
      <c r="K661" s="9" t="s">
        <v>25</v>
      </c>
      <c r="L661" s="10">
        <v>45748</v>
      </c>
      <c r="M661" s="10">
        <v>45755</v>
      </c>
      <c r="N661" s="10">
        <v>45750</v>
      </c>
      <c r="O661" s="11">
        <f>HYPERLINK("http://apps8.contraloria.gob.pe/SPIC/srvDownload/ViewPDF?CRES_CODIGO=2025CSI030900003&amp;TIPOARCHIVO=RE","http://apps8.contraloria.gob.pe/SPIC/srvDownload/ViewPDF?CRES_CODIGO=2025CSI030900003&amp;TIPOARCHIVO=RE")</f>
      </c>
      <c r="P661" s="11">
        <f>HYPERLINK("http://apps8.contraloria.gob.pe/SPIC/srvDownload/ViewPDF?CRES_CODIGO=2025CSI030900003&amp;TIPOARCHIVO=ADJUNTO","http://apps8.contraloria.gob.pe/SPIC/srvDownload/ViewPDF?CRES_CODIGO=2025CSI030900003&amp;TIPOARCHIVO=ADJUNTO")</f>
      </c>
    </row>
    <row r="662" ht="20" customHeight="1" s="7" customFormat="1">
      <c r="B662" s="8">
        <v>656</v>
      </c>
      <c r="C662" s="9" t="s">
        <v>263</v>
      </c>
      <c r="D662" s="9" t="s">
        <v>19</v>
      </c>
      <c r="E662" s="9" t="s">
        <v>1766</v>
      </c>
      <c r="F662" s="9" t="s">
        <v>1767</v>
      </c>
      <c r="G662" s="9" t="s">
        <v>1768</v>
      </c>
      <c r="H662" s="9" t="s">
        <v>41</v>
      </c>
      <c r="I662" s="9" t="s">
        <v>24</v>
      </c>
      <c r="J662" s="9">
        <v>0</v>
      </c>
      <c r="K662" s="9" t="s">
        <v>25</v>
      </c>
      <c r="L662" s="10">
        <v>45705</v>
      </c>
      <c r="M662" s="10">
        <v>45699</v>
      </c>
      <c r="N662" s="10">
        <v>45750</v>
      </c>
      <c r="O662" s="11">
        <f>HYPERLINK("http://apps8.contraloria.gob.pe/SPIC/srvDownload/ViewPDF?CRES_CODIGO=2025CSI040900001&amp;TIPOARCHIVO=RE","http://apps8.contraloria.gob.pe/SPIC/srvDownload/ViewPDF?CRES_CODIGO=2025CSI040900001&amp;TIPOARCHIVO=RE")</f>
      </c>
      <c r="P662" s="11">
        <f>HYPERLINK("http://apps8.contraloria.gob.pe/SPIC/srvDownload/ViewPDF?CRES_CODIGO=2025CSI040900001&amp;TIPOARCHIVO=ADJUNTO","http://apps8.contraloria.gob.pe/SPIC/srvDownload/ViewPDF?CRES_CODIGO=2025CSI040900001&amp;TIPOARCHIVO=ADJUNTO")</f>
      </c>
    </row>
    <row r="663" ht="20" customHeight="1" s="7" customFormat="1">
      <c r="B663" s="8">
        <v>657</v>
      </c>
      <c r="C663" s="9" t="s">
        <v>313</v>
      </c>
      <c r="D663" s="9" t="s">
        <v>19</v>
      </c>
      <c r="E663" s="9" t="s">
        <v>1769</v>
      </c>
      <c r="F663" s="9" t="s">
        <v>1770</v>
      </c>
      <c r="G663" s="9" t="s">
        <v>1771</v>
      </c>
      <c r="H663" s="9" t="s">
        <v>23</v>
      </c>
      <c r="I663" s="9" t="s">
        <v>24</v>
      </c>
      <c r="J663" s="9">
        <v>0</v>
      </c>
      <c r="K663" s="9" t="s">
        <v>25</v>
      </c>
      <c r="L663" s="10">
        <v>45749</v>
      </c>
      <c r="M663" s="10">
        <v>45756</v>
      </c>
      <c r="N663" s="10">
        <v>45750</v>
      </c>
      <c r="O663" s="11">
        <f>HYPERLINK("http://apps8.contraloria.gob.pe/SPIC/srvDownload/ViewPDF?CRES_CODIGO=2025CSI205700009&amp;TIPOARCHIVO=RE","http://apps8.contraloria.gob.pe/SPIC/srvDownload/ViewPDF?CRES_CODIGO=2025CSI205700009&amp;TIPOARCHIVO=RE")</f>
      </c>
      <c r="P663" s="11">
        <f>HYPERLINK("http://apps8.contraloria.gob.pe/SPIC/srvDownload/ViewPDF?CRES_CODIGO=2025CSI205700009&amp;TIPOARCHIVO=ADJUNTO","http://apps8.contraloria.gob.pe/SPIC/srvDownload/ViewPDF?CRES_CODIGO=2025CSI205700009&amp;TIPOARCHIVO=ADJUNTO")</f>
      </c>
    </row>
    <row r="664" ht="20" customHeight="1" s="7" customFormat="1">
      <c r="B664" s="8">
        <v>658</v>
      </c>
      <c r="C664" s="9" t="s">
        <v>37</v>
      </c>
      <c r="D664" s="9" t="s">
        <v>42</v>
      </c>
      <c r="E664" s="9" t="s">
        <v>1772</v>
      </c>
      <c r="F664" s="9" t="s">
        <v>1773</v>
      </c>
      <c r="G664" s="9" t="s">
        <v>1774</v>
      </c>
      <c r="H664" s="9" t="s">
        <v>23</v>
      </c>
      <c r="I664" s="9" t="s">
        <v>24</v>
      </c>
      <c r="J664" s="9">
        <v>0</v>
      </c>
      <c r="K664" s="9" t="s">
        <v>25</v>
      </c>
      <c r="L664" s="10">
        <v>45747</v>
      </c>
      <c r="M664" s="10">
        <v>45754</v>
      </c>
      <c r="N664" s="10">
        <v>45750</v>
      </c>
      <c r="O664" s="11">
        <f>HYPERLINK("http://apps8.contraloria.gob.pe/SPIC/srvDownload/ViewPDF?CRES_CODIGO=2025CSI038600013&amp;TIPOARCHIVO=RE","http://apps8.contraloria.gob.pe/SPIC/srvDownload/ViewPDF?CRES_CODIGO=2025CSI038600013&amp;TIPOARCHIVO=RE")</f>
      </c>
      <c r="P664" s="11">
        <f>HYPERLINK("http://apps8.contraloria.gob.pe/SPIC/srvDownload/ViewPDF?CRES_CODIGO=2025CSI038600013&amp;TIPOARCHIVO=ADJUNTO","http://apps8.contraloria.gob.pe/SPIC/srvDownload/ViewPDF?CRES_CODIGO=2025CSI038600013&amp;TIPOARCHIVO=ADJUNTO")</f>
      </c>
    </row>
    <row r="665" ht="20" customHeight="1" s="7" customFormat="1">
      <c r="B665" s="8">
        <v>659</v>
      </c>
      <c r="C665" s="9" t="s">
        <v>368</v>
      </c>
      <c r="D665" s="9" t="s">
        <v>61</v>
      </c>
      <c r="E665" s="9" t="s">
        <v>1775</v>
      </c>
      <c r="F665" s="9" t="s">
        <v>1657</v>
      </c>
      <c r="G665" s="9" t="s">
        <v>1776</v>
      </c>
      <c r="H665" s="9" t="s">
        <v>23</v>
      </c>
      <c r="I665" s="9" t="s">
        <v>24</v>
      </c>
      <c r="J665" s="9">
        <v>0</v>
      </c>
      <c r="K665" s="9" t="s">
        <v>25</v>
      </c>
      <c r="L665" s="10">
        <v>45749</v>
      </c>
      <c r="M665" s="10">
        <v>45756</v>
      </c>
      <c r="N665" s="10">
        <v>45750</v>
      </c>
      <c r="O665" s="11">
        <f>HYPERLINK("http://apps8.contraloria.gob.pe/SPIC/srvDownload/ViewPDF?CRES_CODIGO=2025CSI041300017&amp;TIPOARCHIVO=RE","http://apps8.contraloria.gob.pe/SPIC/srvDownload/ViewPDF?CRES_CODIGO=2025CSI041300017&amp;TIPOARCHIVO=RE")</f>
      </c>
      <c r="P665" s="11">
        <f>HYPERLINK("http://apps8.contraloria.gob.pe/SPIC/srvDownload/ViewPDF?CRES_CODIGO=2025CSI041300017&amp;TIPOARCHIVO=ADJUNTO","http://apps8.contraloria.gob.pe/SPIC/srvDownload/ViewPDF?CRES_CODIGO=2025CSI041300017&amp;TIPOARCHIVO=ADJUNTO")</f>
      </c>
    </row>
    <row r="666" ht="20" customHeight="1" s="7" customFormat="1">
      <c r="B666" s="8">
        <v>660</v>
      </c>
      <c r="C666" s="9" t="s">
        <v>128</v>
      </c>
      <c r="D666" s="9" t="s">
        <v>61</v>
      </c>
      <c r="E666" s="9" t="s">
        <v>1777</v>
      </c>
      <c r="F666" s="9" t="s">
        <v>1536</v>
      </c>
      <c r="G666" s="9" t="s">
        <v>1778</v>
      </c>
      <c r="H666" s="9" t="s">
        <v>23</v>
      </c>
      <c r="I666" s="9" t="s">
        <v>24</v>
      </c>
      <c r="J666" s="9">
        <v>0</v>
      </c>
      <c r="K666" s="9" t="s">
        <v>25</v>
      </c>
      <c r="L666" s="10">
        <v>45744</v>
      </c>
      <c r="M666" s="10">
        <v>45755</v>
      </c>
      <c r="N666" s="10">
        <v>45750</v>
      </c>
      <c r="O666" s="11">
        <f>HYPERLINK("http://apps8.contraloria.gob.pe/SPIC/srvDownload/ViewPDF?CRES_CODIGO=2025CSI045400017&amp;TIPOARCHIVO=RE","http://apps8.contraloria.gob.pe/SPIC/srvDownload/ViewPDF?CRES_CODIGO=2025CSI045400017&amp;TIPOARCHIVO=RE")</f>
      </c>
      <c r="P666" s="11">
        <f>HYPERLINK("http://apps8.contraloria.gob.pe/SPIC/srvDownload/ViewPDF?CRES_CODIGO=2025CSI045400017&amp;TIPOARCHIVO=ADJUNTO","http://apps8.contraloria.gob.pe/SPIC/srvDownload/ViewPDF?CRES_CODIGO=2025CSI045400017&amp;TIPOARCHIVO=ADJUNTO")</f>
      </c>
    </row>
    <row r="667" ht="20" customHeight="1" s="7" customFormat="1">
      <c r="B667" s="8">
        <v>661</v>
      </c>
      <c r="C667" s="9" t="s">
        <v>37</v>
      </c>
      <c r="D667" s="9" t="s">
        <v>19</v>
      </c>
      <c r="E667" s="9" t="s">
        <v>1779</v>
      </c>
      <c r="F667" s="9" t="s">
        <v>1539</v>
      </c>
      <c r="G667" s="9" t="s">
        <v>1780</v>
      </c>
      <c r="H667" s="9" t="s">
        <v>41</v>
      </c>
      <c r="I667" s="9" t="s">
        <v>24</v>
      </c>
      <c r="J667" s="9">
        <v>0</v>
      </c>
      <c r="K667" s="9" t="s">
        <v>25</v>
      </c>
      <c r="L667" s="10">
        <v>45747</v>
      </c>
      <c r="M667" s="10">
        <v>45754</v>
      </c>
      <c r="N667" s="10">
        <v>45750</v>
      </c>
      <c r="O667" s="11">
        <f>HYPERLINK("http://apps8.contraloria.gob.pe/SPIC/srvDownload/ViewPDF?CRES_CODIGO=2025CSI162800011&amp;TIPOARCHIVO=RE","http://apps8.contraloria.gob.pe/SPIC/srvDownload/ViewPDF?CRES_CODIGO=2025CSI162800011&amp;TIPOARCHIVO=RE")</f>
      </c>
      <c r="P667" s="11">
        <f>HYPERLINK("http://apps8.contraloria.gob.pe/SPIC/srvDownload/ViewPDF?CRES_CODIGO=2025CSI162800011&amp;TIPOARCHIVO=ADJUNTO","http://apps8.contraloria.gob.pe/SPIC/srvDownload/ViewPDF?CRES_CODIGO=2025CSI162800011&amp;TIPOARCHIVO=ADJUNTO")</f>
      </c>
    </row>
    <row r="668" ht="20" customHeight="1" s="7" customFormat="1">
      <c r="B668" s="8">
        <v>662</v>
      </c>
      <c r="C668" s="9" t="s">
        <v>31</v>
      </c>
      <c r="D668" s="9" t="s">
        <v>19</v>
      </c>
      <c r="E668" s="9" t="s">
        <v>1781</v>
      </c>
      <c r="F668" s="9" t="s">
        <v>1782</v>
      </c>
      <c r="G668" s="9" t="s">
        <v>1783</v>
      </c>
      <c r="H668" s="9" t="s">
        <v>23</v>
      </c>
      <c r="I668" s="9" t="s">
        <v>24</v>
      </c>
      <c r="J668" s="9">
        <v>0</v>
      </c>
      <c r="K668" s="9" t="s">
        <v>25</v>
      </c>
      <c r="L668" s="10">
        <v>45743</v>
      </c>
      <c r="M668" s="10">
        <v>45750</v>
      </c>
      <c r="N668" s="10">
        <v>45750</v>
      </c>
      <c r="O668" s="11">
        <f>HYPERLINK("http://apps8.contraloria.gob.pe/SPIC/srvDownload/ViewPDF?CRES_CODIGO=2025CSI428900005&amp;TIPOARCHIVO=RE","http://apps8.contraloria.gob.pe/SPIC/srvDownload/ViewPDF?CRES_CODIGO=2025CSI428900005&amp;TIPOARCHIVO=RE")</f>
      </c>
      <c r="P668" s="11">
        <f>HYPERLINK("http://apps8.contraloria.gob.pe/SPIC/srvDownload/ViewPDF?CRES_CODIGO=2025CSI428900005&amp;TIPOARCHIVO=ADJUNTO","http://apps8.contraloria.gob.pe/SPIC/srvDownload/ViewPDF?CRES_CODIGO=2025CSI428900005&amp;TIPOARCHIVO=ADJUNTO")</f>
      </c>
    </row>
    <row r="669" ht="20" customHeight="1" s="7" customFormat="1">
      <c r="B669" s="8">
        <v>663</v>
      </c>
      <c r="C669" s="9" t="s">
        <v>259</v>
      </c>
      <c r="D669" s="9" t="s">
        <v>19</v>
      </c>
      <c r="E669" s="9" t="s">
        <v>1784</v>
      </c>
      <c r="F669" s="9" t="s">
        <v>1392</v>
      </c>
      <c r="G669" s="9" t="s">
        <v>1785</v>
      </c>
      <c r="H669" s="9" t="s">
        <v>23</v>
      </c>
      <c r="I669" s="9" t="s">
        <v>24</v>
      </c>
      <c r="J669" s="9">
        <v>0</v>
      </c>
      <c r="K669" s="9" t="s">
        <v>25</v>
      </c>
      <c r="L669" s="10">
        <v>45748</v>
      </c>
      <c r="M669" s="10">
        <v>45755</v>
      </c>
      <c r="N669" s="10">
        <v>45750</v>
      </c>
      <c r="O669" s="11">
        <f>HYPERLINK("http://apps8.contraloria.gob.pe/SPIC/srvDownload/ViewPDF?CRES_CODIGO=2025CSI605400013&amp;TIPOARCHIVO=RE","http://apps8.contraloria.gob.pe/SPIC/srvDownload/ViewPDF?CRES_CODIGO=2025CSI605400013&amp;TIPOARCHIVO=RE")</f>
      </c>
      <c r="P669" s="11">
        <f>HYPERLINK("http://apps8.contraloria.gob.pe/SPIC/srvDownload/ViewPDF?CRES_CODIGO=2025CSI605400013&amp;TIPOARCHIVO=ADJUNTO","http://apps8.contraloria.gob.pe/SPIC/srvDownload/ViewPDF?CRES_CODIGO=2025CSI605400013&amp;TIPOARCHIVO=ADJUNTO")</f>
      </c>
    </row>
    <row r="670" ht="20" customHeight="1" s="7" customFormat="1">
      <c r="B670" s="8">
        <v>664</v>
      </c>
      <c r="C670" s="9" t="s">
        <v>52</v>
      </c>
      <c r="D670" s="9" t="s">
        <v>42</v>
      </c>
      <c r="E670" s="9" t="s">
        <v>1786</v>
      </c>
      <c r="F670" s="9" t="s">
        <v>1787</v>
      </c>
      <c r="G670" s="9" t="s">
        <v>1788</v>
      </c>
      <c r="H670" s="9" t="s">
        <v>23</v>
      </c>
      <c r="I670" s="9" t="s">
        <v>24</v>
      </c>
      <c r="J670" s="9">
        <v>0</v>
      </c>
      <c r="K670" s="9" t="s">
        <v>25</v>
      </c>
      <c r="L670" s="10">
        <v>45749</v>
      </c>
      <c r="M670" s="10">
        <v>45756</v>
      </c>
      <c r="N670" s="10">
        <v>45750</v>
      </c>
      <c r="O670" s="11">
        <f>HYPERLINK("http://apps8.contraloria.gob.pe/SPIC/srvDownload/ViewPDF?CRES_CODIGO=2025CSI454600005&amp;TIPOARCHIVO=RE","http://apps8.contraloria.gob.pe/SPIC/srvDownload/ViewPDF?CRES_CODIGO=2025CSI454600005&amp;TIPOARCHIVO=RE")</f>
      </c>
      <c r="P670" s="11">
        <f>HYPERLINK("http://apps8.contraloria.gob.pe/SPIC/srvDownload/ViewPDF?CRES_CODIGO=2025CSI454600005&amp;TIPOARCHIVO=ADJUNTO","http://apps8.contraloria.gob.pe/SPIC/srvDownload/ViewPDF?CRES_CODIGO=2025CSI454600005&amp;TIPOARCHIVO=ADJUNTO")</f>
      </c>
    </row>
    <row r="671" ht="20" customHeight="1" s="7" customFormat="1">
      <c r="B671" s="8">
        <v>665</v>
      </c>
      <c r="C671" s="9" t="s">
        <v>104</v>
      </c>
      <c r="D671" s="9" t="s">
        <v>61</v>
      </c>
      <c r="E671" s="9" t="s">
        <v>1789</v>
      </c>
      <c r="F671" s="9" t="s">
        <v>1683</v>
      </c>
      <c r="G671" s="9" t="s">
        <v>1790</v>
      </c>
      <c r="H671" s="9" t="s">
        <v>23</v>
      </c>
      <c r="I671" s="9" t="s">
        <v>24</v>
      </c>
      <c r="J671" s="9">
        <v>0</v>
      </c>
      <c r="K671" s="9" t="s">
        <v>25</v>
      </c>
      <c r="L671" s="10">
        <v>45744</v>
      </c>
      <c r="M671" s="10">
        <v>45750</v>
      </c>
      <c r="N671" s="10">
        <v>45750</v>
      </c>
      <c r="O671" s="11">
        <f>HYPERLINK("http://apps8.contraloria.gob.pe/SPIC/srvDownload/ViewPDF?CRES_CODIGO=2025CSIL44600101&amp;TIPOARCHIVO=RE","http://apps8.contraloria.gob.pe/SPIC/srvDownload/ViewPDF?CRES_CODIGO=2025CSIL44600101&amp;TIPOARCHIVO=RE")</f>
      </c>
      <c r="P671" s="11">
        <f>HYPERLINK("http://apps8.contraloria.gob.pe/SPIC/srvDownload/ViewPDF?CRES_CODIGO=2025CSIL44600101&amp;TIPOARCHIVO=ADJUNTO","http://apps8.contraloria.gob.pe/SPIC/srvDownload/ViewPDF?CRES_CODIGO=2025CSIL44600101&amp;TIPOARCHIVO=ADJUNTO")</f>
      </c>
    </row>
    <row r="672" ht="20" customHeight="1" s="7" customFormat="1">
      <c r="B672" s="8">
        <v>666</v>
      </c>
      <c r="C672" s="9" t="s">
        <v>104</v>
      </c>
      <c r="D672" s="9" t="s">
        <v>19</v>
      </c>
      <c r="E672" s="9" t="s">
        <v>1791</v>
      </c>
      <c r="F672" s="9" t="s">
        <v>233</v>
      </c>
      <c r="G672" s="9" t="s">
        <v>1792</v>
      </c>
      <c r="H672" s="9" t="s">
        <v>41</v>
      </c>
      <c r="I672" s="9" t="s">
        <v>24</v>
      </c>
      <c r="J672" s="9">
        <v>0</v>
      </c>
      <c r="K672" s="9" t="s">
        <v>25</v>
      </c>
      <c r="L672" s="10">
        <v>45744</v>
      </c>
      <c r="M672" s="10">
        <v>45751</v>
      </c>
      <c r="N672" s="10">
        <v>45750</v>
      </c>
      <c r="O672" s="11">
        <f>HYPERLINK("http://apps8.contraloria.gob.pe/SPIC/srvDownload/ViewPDF?CRES_CODIGO=2025CSIL44600088&amp;TIPOARCHIVO=RE","http://apps8.contraloria.gob.pe/SPIC/srvDownload/ViewPDF?CRES_CODIGO=2025CSIL44600088&amp;TIPOARCHIVO=RE")</f>
      </c>
      <c r="P672" s="11">
        <f>HYPERLINK("http://apps8.contraloria.gob.pe/SPIC/srvDownload/ViewPDF?CRES_CODIGO=2025CSIL44600088&amp;TIPOARCHIVO=ADJUNTO","http://apps8.contraloria.gob.pe/SPIC/srvDownload/ViewPDF?CRES_CODIGO=2025CSIL44600088&amp;TIPOARCHIVO=ADJUNTO")</f>
      </c>
    </row>
    <row r="673" ht="20" customHeight="1" s="7" customFormat="1">
      <c r="B673" s="8">
        <v>667</v>
      </c>
      <c r="C673" s="9" t="s">
        <v>57</v>
      </c>
      <c r="D673" s="9" t="s">
        <v>42</v>
      </c>
      <c r="E673" s="9" t="s">
        <v>1793</v>
      </c>
      <c r="F673" s="9" t="s">
        <v>1794</v>
      </c>
      <c r="G673" s="9" t="s">
        <v>1795</v>
      </c>
      <c r="H673" s="9" t="s">
        <v>23</v>
      </c>
      <c r="I673" s="9" t="s">
        <v>24</v>
      </c>
      <c r="J673" s="9">
        <v>0</v>
      </c>
      <c r="K673" s="9" t="s">
        <v>25</v>
      </c>
      <c r="L673" s="10">
        <v>45747</v>
      </c>
      <c r="M673" s="10">
        <v>45754</v>
      </c>
      <c r="N673" s="10">
        <v>45750</v>
      </c>
      <c r="O673" s="11">
        <f>HYPERLINK("http://apps8.contraloria.gob.pe/SPIC/srvDownload/ViewPDF?CRES_CODIGO=2025CSI132600006&amp;TIPOARCHIVO=RE","http://apps8.contraloria.gob.pe/SPIC/srvDownload/ViewPDF?CRES_CODIGO=2025CSI132600006&amp;TIPOARCHIVO=RE")</f>
      </c>
      <c r="P673" s="11">
        <f>HYPERLINK("http://apps8.contraloria.gob.pe/SPIC/srvDownload/ViewPDF?CRES_CODIGO=2025CSI132600006&amp;TIPOARCHIVO=ADJUNTO","http://apps8.contraloria.gob.pe/SPIC/srvDownload/ViewPDF?CRES_CODIGO=2025CSI132600006&amp;TIPOARCHIVO=ADJUNTO")</f>
      </c>
    </row>
    <row r="674" ht="20" customHeight="1" s="7" customFormat="1">
      <c r="B674" s="8">
        <v>668</v>
      </c>
      <c r="C674" s="9" t="s">
        <v>31</v>
      </c>
      <c r="D674" s="9" t="s">
        <v>61</v>
      </c>
      <c r="E674" s="9" t="s">
        <v>1796</v>
      </c>
      <c r="F674" s="9" t="s">
        <v>564</v>
      </c>
      <c r="G674" s="9" t="s">
        <v>1797</v>
      </c>
      <c r="H674" s="9" t="s">
        <v>23</v>
      </c>
      <c r="I674" s="9" t="s">
        <v>24</v>
      </c>
      <c r="J674" s="9">
        <v>0</v>
      </c>
      <c r="K674" s="9" t="s">
        <v>25</v>
      </c>
      <c r="L674" s="10">
        <v>45749</v>
      </c>
      <c r="M674" s="10">
        <v>45756</v>
      </c>
      <c r="N674" s="10">
        <v>45750</v>
      </c>
      <c r="O674" s="11">
        <f>HYPERLINK("http://apps8.contraloria.gob.pe/SPIC/srvDownload/ViewPDF?CRES_CODIGO=2025CSI422900009&amp;TIPOARCHIVO=RE","http://apps8.contraloria.gob.pe/SPIC/srvDownload/ViewPDF?CRES_CODIGO=2025CSI422900009&amp;TIPOARCHIVO=RE")</f>
      </c>
      <c r="P674" s="11">
        <f>HYPERLINK("http://apps8.contraloria.gob.pe/SPIC/srvDownload/ViewPDF?CRES_CODIGO=2025CSI422900009&amp;TIPOARCHIVO=ADJUNTO","http://apps8.contraloria.gob.pe/SPIC/srvDownload/ViewPDF?CRES_CODIGO=2025CSI422900009&amp;TIPOARCHIVO=ADJUNTO")</f>
      </c>
    </row>
    <row r="675" ht="20" customHeight="1" s="7" customFormat="1">
      <c r="B675" s="8">
        <v>669</v>
      </c>
      <c r="C675" s="9" t="s">
        <v>189</v>
      </c>
      <c r="D675" s="9" t="s">
        <v>19</v>
      </c>
      <c r="E675" s="9" t="s">
        <v>1798</v>
      </c>
      <c r="F675" s="9" t="s">
        <v>885</v>
      </c>
      <c r="G675" s="9" t="s">
        <v>1799</v>
      </c>
      <c r="H675" s="9" t="s">
        <v>41</v>
      </c>
      <c r="I675" s="9" t="s">
        <v>24</v>
      </c>
      <c r="J675" s="9">
        <v>0</v>
      </c>
      <c r="K675" s="9" t="s">
        <v>25</v>
      </c>
      <c r="L675" s="10">
        <v>45748</v>
      </c>
      <c r="M675" s="10">
        <v>45755</v>
      </c>
      <c r="N675" s="10">
        <v>45750</v>
      </c>
      <c r="O675" s="11">
        <f>HYPERLINK("http://apps8.contraloria.gob.pe/SPIC/srvDownload/ViewPDF?CRES_CODIGO=2025CSI020400011&amp;TIPOARCHIVO=RE","http://apps8.contraloria.gob.pe/SPIC/srvDownload/ViewPDF?CRES_CODIGO=2025CSI020400011&amp;TIPOARCHIVO=RE")</f>
      </c>
      <c r="P675" s="11">
        <f>HYPERLINK("http://apps8.contraloria.gob.pe/SPIC/srvDownload/ViewPDF?CRES_CODIGO=2025CSI020400011&amp;TIPOARCHIVO=ADJUNTO","http://apps8.contraloria.gob.pe/SPIC/srvDownload/ViewPDF?CRES_CODIGO=2025CSI020400011&amp;TIPOARCHIVO=ADJUNTO")</f>
      </c>
    </row>
    <row r="676" ht="20" customHeight="1" s="7" customFormat="1">
      <c r="B676" s="8">
        <v>670</v>
      </c>
      <c r="C676" s="9" t="s">
        <v>368</v>
      </c>
      <c r="D676" s="9" t="s">
        <v>61</v>
      </c>
      <c r="E676" s="9" t="s">
        <v>1800</v>
      </c>
      <c r="F676" s="9" t="s">
        <v>1801</v>
      </c>
      <c r="G676" s="9" t="s">
        <v>1802</v>
      </c>
      <c r="H676" s="9" t="s">
        <v>23</v>
      </c>
      <c r="I676" s="9" t="s">
        <v>24</v>
      </c>
      <c r="J676" s="9">
        <v>0</v>
      </c>
      <c r="K676" s="9" t="s">
        <v>25</v>
      </c>
      <c r="L676" s="10">
        <v>45740</v>
      </c>
      <c r="M676" s="10">
        <v>45749</v>
      </c>
      <c r="N676" s="10">
        <v>45750</v>
      </c>
      <c r="O676" s="11">
        <f>HYPERLINK("http://apps8.contraloria.gob.pe/SPIC/srvDownload/ViewPDF?CRES_CODIGO=2025CSI195200003&amp;TIPOARCHIVO=RE","http://apps8.contraloria.gob.pe/SPIC/srvDownload/ViewPDF?CRES_CODIGO=2025CSI195200003&amp;TIPOARCHIVO=RE")</f>
      </c>
      <c r="P676" s="11">
        <f>HYPERLINK("http://apps8.contraloria.gob.pe/SPIC/srvDownload/ViewPDF?CRES_CODIGO=2025CSI195200003&amp;TIPOARCHIVO=ADJUNTO","http://apps8.contraloria.gob.pe/SPIC/srvDownload/ViewPDF?CRES_CODIGO=2025CSI195200003&amp;TIPOARCHIVO=ADJUNTO")</f>
      </c>
    </row>
    <row r="677" ht="20" customHeight="1" s="7" customFormat="1">
      <c r="B677" s="8">
        <v>671</v>
      </c>
      <c r="C677" s="9" t="s">
        <v>242</v>
      </c>
      <c r="D677" s="9" t="s">
        <v>32</v>
      </c>
      <c r="E677" s="9" t="s">
        <v>1803</v>
      </c>
      <c r="F677" s="9" t="s">
        <v>1804</v>
      </c>
      <c r="G677" s="9" t="s">
        <v>1805</v>
      </c>
      <c r="H677" s="9" t="s">
        <v>23</v>
      </c>
      <c r="I677" s="9" t="s">
        <v>24</v>
      </c>
      <c r="J677" s="9">
        <v>1</v>
      </c>
      <c r="K677" s="9" t="s">
        <v>36</v>
      </c>
      <c r="L677" s="10">
        <v>45737</v>
      </c>
      <c r="M677" s="10">
        <v>45743</v>
      </c>
      <c r="N677" s="10">
        <v>45750</v>
      </c>
      <c r="O677" s="11">
        <f>HYPERLINK("http://apps8.contraloria.gob.pe/SPIC/srvDownload/ViewPDF?CRES_CODIGO=2025CPO047100037&amp;TIPOARCHIVO=RE","http://apps8.contraloria.gob.pe/SPIC/srvDownload/ViewPDF?CRES_CODIGO=2025CPO047100037&amp;TIPOARCHIVO=RE")</f>
      </c>
      <c r="P677" s="11">
        <f>HYPERLINK("http://apps8.contraloria.gob.pe/SPIC/srvDownload/ViewPDF?CRES_CODIGO=2025CPO047100037&amp;TIPOARCHIVO=ADJUNTO","http://apps8.contraloria.gob.pe/SPIC/srvDownload/ViewPDF?CRES_CODIGO=2025CPO047100037&amp;TIPOARCHIVO=ADJUNTO")</f>
      </c>
    </row>
    <row r="678" ht="20" customHeight="1" s="7" customFormat="1">
      <c r="B678" s="8">
        <v>672</v>
      </c>
      <c r="C678" s="9" t="s">
        <v>31</v>
      </c>
      <c r="D678" s="9" t="s">
        <v>61</v>
      </c>
      <c r="E678" s="9" t="s">
        <v>1806</v>
      </c>
      <c r="F678" s="9" t="s">
        <v>1807</v>
      </c>
      <c r="G678" s="9" t="s">
        <v>1808</v>
      </c>
      <c r="H678" s="9" t="s">
        <v>23</v>
      </c>
      <c r="I678" s="9" t="s">
        <v>24</v>
      </c>
      <c r="J678" s="9">
        <v>0</v>
      </c>
      <c r="K678" s="9" t="s">
        <v>25</v>
      </c>
      <c r="L678" s="10">
        <v>45750</v>
      </c>
      <c r="M678" s="10">
        <v>45757</v>
      </c>
      <c r="N678" s="10">
        <v>45750</v>
      </c>
      <c r="O678" s="11">
        <f>HYPERLINK("http://apps8.contraloria.gob.pe/SPIC/srvDownload/ViewPDF?CRES_CODIGO=2025CSI391400005&amp;TIPOARCHIVO=RE","http://apps8.contraloria.gob.pe/SPIC/srvDownload/ViewPDF?CRES_CODIGO=2025CSI391400005&amp;TIPOARCHIVO=RE")</f>
      </c>
      <c r="P678" s="11">
        <f>HYPERLINK("http://apps8.contraloria.gob.pe/SPIC/srvDownload/ViewPDF?CRES_CODIGO=2025CSI391400005&amp;TIPOARCHIVO=ADJUNTO","http://apps8.contraloria.gob.pe/SPIC/srvDownload/ViewPDF?CRES_CODIGO=2025CSI391400005&amp;TIPOARCHIVO=ADJUNTO")</f>
      </c>
    </row>
    <row r="679" ht="20" customHeight="1" s="7" customFormat="1">
      <c r="B679" s="8">
        <v>673</v>
      </c>
      <c r="C679" s="9" t="s">
        <v>242</v>
      </c>
      <c r="D679" s="9" t="s">
        <v>27</v>
      </c>
      <c r="E679" s="9" t="s">
        <v>1809</v>
      </c>
      <c r="F679" s="9" t="s">
        <v>244</v>
      </c>
      <c r="G679" s="9" t="s">
        <v>1810</v>
      </c>
      <c r="H679" s="9" t="s">
        <v>23</v>
      </c>
      <c r="I679" s="9" t="s">
        <v>24</v>
      </c>
      <c r="J679" s="9">
        <v>0</v>
      </c>
      <c r="K679" s="9" t="s">
        <v>25</v>
      </c>
      <c r="L679" s="10">
        <v>45743</v>
      </c>
      <c r="M679" s="10">
        <v>45744</v>
      </c>
      <c r="N679" s="10">
        <v>45750</v>
      </c>
      <c r="O679" s="11">
        <f>HYPERLINK("http://apps8.contraloria.gob.pe/SPIC/srvDownload/ViewPDF?CRES_CODIGO=2025CPO535100010&amp;TIPOARCHIVO=RE","http://apps8.contraloria.gob.pe/SPIC/srvDownload/ViewPDF?CRES_CODIGO=2025CPO535100010&amp;TIPOARCHIVO=RE")</f>
      </c>
      <c r="P679" s="11">
        <f>HYPERLINK("http://apps8.contraloria.gob.pe/SPIC/srvDownload/ViewPDF?CRES_CODIGO=2025CPO535100010&amp;TIPOARCHIVO=ADJUNTO","http://apps8.contraloria.gob.pe/SPIC/srvDownload/ViewPDF?CRES_CODIGO=2025CPO535100010&amp;TIPOARCHIVO=ADJUNTO")</f>
      </c>
    </row>
    <row r="680" ht="20" customHeight="1" s="7" customFormat="1">
      <c r="B680" s="8">
        <v>674</v>
      </c>
      <c r="C680" s="9" t="s">
        <v>242</v>
      </c>
      <c r="D680" s="9" t="s">
        <v>27</v>
      </c>
      <c r="E680" s="9" t="s">
        <v>1811</v>
      </c>
      <c r="F680" s="9" t="s">
        <v>1812</v>
      </c>
      <c r="G680" s="9" t="s">
        <v>1813</v>
      </c>
      <c r="H680" s="9" t="s">
        <v>23</v>
      </c>
      <c r="I680" s="9" t="s">
        <v>24</v>
      </c>
      <c r="J680" s="9">
        <v>0</v>
      </c>
      <c r="K680" s="9" t="s">
        <v>25</v>
      </c>
      <c r="L680" s="10">
        <v>45735</v>
      </c>
      <c r="M680" s="10">
        <v>45735</v>
      </c>
      <c r="N680" s="10">
        <v>45750</v>
      </c>
      <c r="O680" s="11">
        <f>HYPERLINK("http://apps8.contraloria.gob.pe/SPIC/srvDownload/ViewPDF?CRES_CODIGO=2025CPO047100032&amp;TIPOARCHIVO=RE","http://apps8.contraloria.gob.pe/SPIC/srvDownload/ViewPDF?CRES_CODIGO=2025CPO047100032&amp;TIPOARCHIVO=RE")</f>
      </c>
      <c r="P680" s="11">
        <f>HYPERLINK("http://apps8.contraloria.gob.pe/SPIC/srvDownload/ViewPDF?CRES_CODIGO=2025CPO047100032&amp;TIPOARCHIVO=ADJUNTO","http://apps8.contraloria.gob.pe/SPIC/srvDownload/ViewPDF?CRES_CODIGO=2025CPO047100032&amp;TIPOARCHIVO=ADJUNTO")</f>
      </c>
    </row>
    <row r="681" ht="20" customHeight="1" s="7" customFormat="1">
      <c r="B681" s="8">
        <v>675</v>
      </c>
      <c r="C681" s="9" t="s">
        <v>31</v>
      </c>
      <c r="D681" s="9" t="s">
        <v>27</v>
      </c>
      <c r="E681" s="9" t="s">
        <v>1814</v>
      </c>
      <c r="F681" s="9" t="s">
        <v>1815</v>
      </c>
      <c r="G681" s="9" t="s">
        <v>1816</v>
      </c>
      <c r="H681" s="9" t="s">
        <v>23</v>
      </c>
      <c r="I681" s="9" t="s">
        <v>24</v>
      </c>
      <c r="J681" s="9">
        <v>0</v>
      </c>
      <c r="K681" s="9" t="s">
        <v>25</v>
      </c>
      <c r="L681" s="10">
        <v>45747</v>
      </c>
      <c r="M681" s="10">
        <v>45747</v>
      </c>
      <c r="N681" s="10">
        <v>45750</v>
      </c>
      <c r="O681" s="11">
        <f>HYPERLINK("http://apps8.contraloria.gob.pe/SPIC/srvDownload/ViewPDF?CRES_CODIGO=2025CPO019100024&amp;TIPOARCHIVO=RE","http://apps8.contraloria.gob.pe/SPIC/srvDownload/ViewPDF?CRES_CODIGO=2025CPO019100024&amp;TIPOARCHIVO=RE")</f>
      </c>
      <c r="P681" s="11">
        <f>HYPERLINK("http://apps8.contraloria.gob.pe/SPIC/srvDownload/ViewPDF?CRES_CODIGO=2025CPO019100024&amp;TIPOARCHIVO=ADJUNTO","http://apps8.contraloria.gob.pe/SPIC/srvDownload/ViewPDF?CRES_CODIGO=2025CPO019100024&amp;TIPOARCHIVO=ADJUNTO")</f>
      </c>
    </row>
    <row r="682" ht="20" customHeight="1" s="7" customFormat="1">
      <c r="B682" s="8">
        <v>676</v>
      </c>
      <c r="C682" s="9" t="s">
        <v>79</v>
      </c>
      <c r="D682" s="9" t="s">
        <v>53</v>
      </c>
      <c r="E682" s="9" t="s">
        <v>1817</v>
      </c>
      <c r="F682" s="9" t="s">
        <v>1818</v>
      </c>
      <c r="G682" s="9" t="s">
        <v>1819</v>
      </c>
      <c r="H682" s="9" t="s">
        <v>23</v>
      </c>
      <c r="I682" s="9" t="s">
        <v>24</v>
      </c>
      <c r="J682" s="9">
        <v>0</v>
      </c>
      <c r="K682" s="9" t="s">
        <v>25</v>
      </c>
      <c r="L682" s="10">
        <v>45702</v>
      </c>
      <c r="M682" s="10">
        <v>45705</v>
      </c>
      <c r="N682" s="10">
        <v>45750</v>
      </c>
      <c r="O682" s="11">
        <f>HYPERLINK("http://apps8.contraloria.gob.pe/SPIC/srvDownload/ViewPDF?CRES_CODIGO=2025CPOL34000030&amp;TIPOARCHIVO=RE","http://apps8.contraloria.gob.pe/SPIC/srvDownload/ViewPDF?CRES_CODIGO=2025CPOL34000030&amp;TIPOARCHIVO=RE")</f>
      </c>
      <c r="P682" s="11">
        <f>HYPERLINK("http://apps8.contraloria.gob.pe/SPIC/srvDownload/ViewPDF?CRES_CODIGO=2025CPOL34000030&amp;TIPOARCHIVO=ADJUNTO","http://apps8.contraloria.gob.pe/SPIC/srvDownload/ViewPDF?CRES_CODIGO=2025CPOL34000030&amp;TIPOARCHIVO=ADJUNTO")</f>
      </c>
    </row>
    <row r="683" ht="20" customHeight="1" s="7" customFormat="1">
      <c r="B683" s="8">
        <v>677</v>
      </c>
      <c r="C683" s="9" t="s">
        <v>213</v>
      </c>
      <c r="D683" s="9" t="s">
        <v>53</v>
      </c>
      <c r="E683" s="9" t="s">
        <v>1820</v>
      </c>
      <c r="F683" s="9" t="s">
        <v>663</v>
      </c>
      <c r="G683" s="9" t="s">
        <v>1821</v>
      </c>
      <c r="H683" s="9" t="s">
        <v>23</v>
      </c>
      <c r="I683" s="9" t="s">
        <v>24</v>
      </c>
      <c r="J683" s="9">
        <v>0</v>
      </c>
      <c r="K683" s="9" t="s">
        <v>25</v>
      </c>
      <c r="L683" s="10">
        <v>45706</v>
      </c>
      <c r="M683" s="10">
        <v>45706</v>
      </c>
      <c r="N683" s="10">
        <v>45750</v>
      </c>
      <c r="O683" s="11">
        <f>HYPERLINK("http://apps8.contraloria.gob.pe/SPIC/srvDownload/ViewPDF?CRES_CODIGO=2025CPOL47600016&amp;TIPOARCHIVO=RE","http://apps8.contraloria.gob.pe/SPIC/srvDownload/ViewPDF?CRES_CODIGO=2025CPOL47600016&amp;TIPOARCHIVO=RE")</f>
      </c>
      <c r="P683" s="11">
        <f>HYPERLINK("http://apps8.contraloria.gob.pe/SPIC/srvDownload/ViewPDF?CRES_CODIGO=2025CPOL47600016&amp;TIPOARCHIVO=ADJUNTO","http://apps8.contraloria.gob.pe/SPIC/srvDownload/ViewPDF?CRES_CODIGO=2025CPOL47600016&amp;TIPOARCHIVO=ADJUNTO")</f>
      </c>
    </row>
    <row r="684" ht="20" customHeight="1" s="7" customFormat="1">
      <c r="B684" s="8">
        <v>678</v>
      </c>
      <c r="C684" s="9" t="s">
        <v>213</v>
      </c>
      <c r="D684" s="9" t="s">
        <v>53</v>
      </c>
      <c r="E684" s="9" t="s">
        <v>1822</v>
      </c>
      <c r="F684" s="9" t="s">
        <v>663</v>
      </c>
      <c r="G684" s="9" t="s">
        <v>1823</v>
      </c>
      <c r="H684" s="9" t="s">
        <v>23</v>
      </c>
      <c r="I684" s="9" t="s">
        <v>24</v>
      </c>
      <c r="J684" s="9">
        <v>0</v>
      </c>
      <c r="K684" s="9" t="s">
        <v>25</v>
      </c>
      <c r="L684" s="10">
        <v>45706</v>
      </c>
      <c r="M684" s="10">
        <v>45706</v>
      </c>
      <c r="N684" s="10">
        <v>45750</v>
      </c>
      <c r="O684" s="11">
        <f>HYPERLINK("http://apps8.contraloria.gob.pe/SPIC/srvDownload/ViewPDF?CRES_CODIGO=2025CPOL47600013&amp;TIPOARCHIVO=RE","http://apps8.contraloria.gob.pe/SPIC/srvDownload/ViewPDF?CRES_CODIGO=2025CPOL47600013&amp;TIPOARCHIVO=RE")</f>
      </c>
      <c r="P684" s="11">
        <f>HYPERLINK("http://apps8.contraloria.gob.pe/SPIC/srvDownload/ViewPDF?CRES_CODIGO=2025CPOL47600013&amp;TIPOARCHIVO=ADJUNTO","http://apps8.contraloria.gob.pe/SPIC/srvDownload/ViewPDF?CRES_CODIGO=2025CPOL47600013&amp;TIPOARCHIVO=ADJUNTO")</f>
      </c>
    </row>
    <row r="685" ht="20" customHeight="1" s="7" customFormat="1">
      <c r="B685" s="8">
        <v>679</v>
      </c>
      <c r="C685" s="9" t="s">
        <v>31</v>
      </c>
      <c r="D685" s="9" t="s">
        <v>19</v>
      </c>
      <c r="E685" s="9" t="s">
        <v>1824</v>
      </c>
      <c r="F685" s="9" t="s">
        <v>679</v>
      </c>
      <c r="G685" s="9" t="s">
        <v>1825</v>
      </c>
      <c r="H685" s="9" t="s">
        <v>41</v>
      </c>
      <c r="I685" s="9" t="s">
        <v>24</v>
      </c>
      <c r="J685" s="9">
        <v>0</v>
      </c>
      <c r="K685" s="9" t="s">
        <v>25</v>
      </c>
      <c r="L685" s="10">
        <v>45747</v>
      </c>
      <c r="M685" s="10">
        <v>45754</v>
      </c>
      <c r="N685" s="10">
        <v>45749</v>
      </c>
      <c r="O685" s="11">
        <f>HYPERLINK("http://apps8.contraloria.gob.pe/SPIC/srvDownload/ViewPDF?CRES_CODIGO=2025CSI031600009&amp;TIPOARCHIVO=RE","http://apps8.contraloria.gob.pe/SPIC/srvDownload/ViewPDF?CRES_CODIGO=2025CSI031600009&amp;TIPOARCHIVO=RE")</f>
      </c>
      <c r="P685" s="11">
        <f>HYPERLINK("http://apps8.contraloria.gob.pe/SPIC/srvDownload/ViewPDF?CRES_CODIGO=2025CSI031600009&amp;TIPOARCHIVO=ADJUNTO","http://apps8.contraloria.gob.pe/SPIC/srvDownload/ViewPDF?CRES_CODIGO=2025CSI031600009&amp;TIPOARCHIVO=ADJUNTO")</f>
      </c>
    </row>
    <row r="686" ht="20" customHeight="1" s="7" customFormat="1">
      <c r="B686" s="8">
        <v>680</v>
      </c>
      <c r="C686" s="9" t="s">
        <v>189</v>
      </c>
      <c r="D686" s="9" t="s">
        <v>61</v>
      </c>
      <c r="E686" s="9" t="s">
        <v>1826</v>
      </c>
      <c r="F686" s="9" t="s">
        <v>1827</v>
      </c>
      <c r="G686" s="9" t="s">
        <v>1828</v>
      </c>
      <c r="H686" s="9" t="s">
        <v>23</v>
      </c>
      <c r="I686" s="9" t="s">
        <v>24</v>
      </c>
      <c r="J686" s="9">
        <v>0</v>
      </c>
      <c r="K686" s="9" t="s">
        <v>25</v>
      </c>
      <c r="L686" s="10">
        <v>45744</v>
      </c>
      <c r="M686" s="10">
        <v>45754</v>
      </c>
      <c r="N686" s="10">
        <v>45749</v>
      </c>
      <c r="O686" s="11">
        <f>HYPERLINK("http://apps8.contraloria.gob.pe/SPIC/srvDownload/ViewPDF?CRES_CODIGO=2025CSI533600009&amp;TIPOARCHIVO=RE","http://apps8.contraloria.gob.pe/SPIC/srvDownload/ViewPDF?CRES_CODIGO=2025CSI533600009&amp;TIPOARCHIVO=RE")</f>
      </c>
      <c r="P686" s="11">
        <f>HYPERLINK("http://apps8.contraloria.gob.pe/SPIC/srvDownload/ViewPDF?CRES_CODIGO=2025CSI533600009&amp;TIPOARCHIVO=ADJUNTO","http://apps8.contraloria.gob.pe/SPIC/srvDownload/ViewPDF?CRES_CODIGO=2025CSI533600009&amp;TIPOARCHIVO=ADJUNTO")</f>
      </c>
    </row>
    <row r="687" ht="20" customHeight="1" s="7" customFormat="1">
      <c r="B687" s="8">
        <v>681</v>
      </c>
      <c r="C687" s="9" t="s">
        <v>598</v>
      </c>
      <c r="D687" s="9" t="s">
        <v>19</v>
      </c>
      <c r="E687" s="9" t="s">
        <v>1829</v>
      </c>
      <c r="F687" s="9" t="s">
        <v>1830</v>
      </c>
      <c r="G687" s="9" t="s">
        <v>1831</v>
      </c>
      <c r="H687" s="9" t="s">
        <v>41</v>
      </c>
      <c r="I687" s="9" t="s">
        <v>24</v>
      </c>
      <c r="J687" s="9">
        <v>0</v>
      </c>
      <c r="K687" s="9" t="s">
        <v>25</v>
      </c>
      <c r="L687" s="10">
        <v>45747</v>
      </c>
      <c r="M687" s="10">
        <v>45754</v>
      </c>
      <c r="N687" s="10">
        <v>45749</v>
      </c>
      <c r="O687" s="11">
        <f>HYPERLINK("http://apps8.contraloria.gob.pe/SPIC/srvDownload/ViewPDF?CRES_CODIGO=2025CSI533900034&amp;TIPOARCHIVO=RE","http://apps8.contraloria.gob.pe/SPIC/srvDownload/ViewPDF?CRES_CODIGO=2025CSI533900034&amp;TIPOARCHIVO=RE")</f>
      </c>
      <c r="P687" s="11">
        <f>HYPERLINK("http://apps8.contraloria.gob.pe/SPIC/srvDownload/ViewPDF?CRES_CODIGO=2025CSI533900034&amp;TIPOARCHIVO=ADJUNTO","http://apps8.contraloria.gob.pe/SPIC/srvDownload/ViewPDF?CRES_CODIGO=2025CSI533900034&amp;TIPOARCHIVO=ADJUNTO")</f>
      </c>
    </row>
    <row r="688" ht="20" customHeight="1" s="7" customFormat="1">
      <c r="B688" s="8">
        <v>682</v>
      </c>
      <c r="C688" s="9" t="s">
        <v>368</v>
      </c>
      <c r="D688" s="9" t="s">
        <v>61</v>
      </c>
      <c r="E688" s="9" t="s">
        <v>1832</v>
      </c>
      <c r="F688" s="9" t="s">
        <v>1833</v>
      </c>
      <c r="G688" s="9" t="s">
        <v>1834</v>
      </c>
      <c r="H688" s="9" t="s">
        <v>23</v>
      </c>
      <c r="I688" s="9" t="s">
        <v>24</v>
      </c>
      <c r="J688" s="9">
        <v>0</v>
      </c>
      <c r="K688" s="9" t="s">
        <v>25</v>
      </c>
      <c r="L688" s="10">
        <v>45743</v>
      </c>
      <c r="M688" s="10">
        <v>45751</v>
      </c>
      <c r="N688" s="10">
        <v>45749</v>
      </c>
      <c r="O688" s="11">
        <f>HYPERLINK("http://apps8.contraloria.gob.pe/SPIC/srvDownload/ViewPDF?CRES_CODIGO=2025CSI041500005&amp;TIPOARCHIVO=RE","http://apps8.contraloria.gob.pe/SPIC/srvDownload/ViewPDF?CRES_CODIGO=2025CSI041500005&amp;TIPOARCHIVO=RE")</f>
      </c>
      <c r="P688" s="11">
        <f>HYPERLINK("http://apps8.contraloria.gob.pe/SPIC/srvDownload/ViewPDF?CRES_CODIGO=2025CSI041500005&amp;TIPOARCHIVO=ADJUNTO","http://apps8.contraloria.gob.pe/SPIC/srvDownload/ViewPDF?CRES_CODIGO=2025CSI041500005&amp;TIPOARCHIVO=ADJUNTO")</f>
      </c>
    </row>
    <row r="689" ht="20" customHeight="1" s="7" customFormat="1">
      <c r="B689" s="8">
        <v>683</v>
      </c>
      <c r="C689" s="9" t="s">
        <v>128</v>
      </c>
      <c r="D689" s="9" t="s">
        <v>61</v>
      </c>
      <c r="E689" s="9" t="s">
        <v>1835</v>
      </c>
      <c r="F689" s="9" t="s">
        <v>1836</v>
      </c>
      <c r="G689" s="9" t="s">
        <v>1837</v>
      </c>
      <c r="H689" s="9" t="s">
        <v>212</v>
      </c>
      <c r="I689" s="9" t="s">
        <v>24</v>
      </c>
      <c r="J689" s="9">
        <v>0</v>
      </c>
      <c r="K689" s="9" t="s">
        <v>25</v>
      </c>
      <c r="L689" s="10">
        <v>45743</v>
      </c>
      <c r="M689" s="10">
        <v>45743</v>
      </c>
      <c r="N689" s="10">
        <v>45749</v>
      </c>
      <c r="O689" s="11">
        <f>HYPERLINK("http://apps8.contraloria.gob.pe/SPIC/srvDownload/ViewPDF?CRES_CODIGO=2025CSIL42000037&amp;TIPOARCHIVO=RE","http://apps8.contraloria.gob.pe/SPIC/srvDownload/ViewPDF?CRES_CODIGO=2025CSIL42000037&amp;TIPOARCHIVO=RE")</f>
      </c>
      <c r="P689" s="11">
        <f>HYPERLINK("http://apps8.contraloria.gob.pe/SPIC/srvDownload/ViewPDF?CRES_CODIGO=2025CSIL42000037&amp;TIPOARCHIVO=ADJUNTO","http://apps8.contraloria.gob.pe/SPIC/srvDownload/ViewPDF?CRES_CODIGO=2025CSIL42000037&amp;TIPOARCHIVO=ADJUNTO")</f>
      </c>
    </row>
    <row r="690" ht="20" customHeight="1" s="7" customFormat="1">
      <c r="B690" s="8">
        <v>684</v>
      </c>
      <c r="C690" s="9" t="s">
        <v>57</v>
      </c>
      <c r="D690" s="9" t="s">
        <v>19</v>
      </c>
      <c r="E690" s="9" t="s">
        <v>1838</v>
      </c>
      <c r="F690" s="9" t="s">
        <v>1794</v>
      </c>
      <c r="G690" s="9" t="s">
        <v>1839</v>
      </c>
      <c r="H690" s="9" t="s">
        <v>23</v>
      </c>
      <c r="I690" s="9" t="s">
        <v>24</v>
      </c>
      <c r="J690" s="9">
        <v>0</v>
      </c>
      <c r="K690" s="9" t="s">
        <v>25</v>
      </c>
      <c r="L690" s="10">
        <v>45743</v>
      </c>
      <c r="M690" s="10">
        <v>45750</v>
      </c>
      <c r="N690" s="10">
        <v>45749</v>
      </c>
      <c r="O690" s="11">
        <f>HYPERLINK("http://apps8.contraloria.gob.pe/SPIC/srvDownload/ViewPDF?CRES_CODIGO=2025CSI132600004&amp;TIPOARCHIVO=RE","http://apps8.contraloria.gob.pe/SPIC/srvDownload/ViewPDF?CRES_CODIGO=2025CSI132600004&amp;TIPOARCHIVO=RE")</f>
      </c>
      <c r="P690" s="11">
        <f>HYPERLINK("http://apps8.contraloria.gob.pe/SPIC/srvDownload/ViewPDF?CRES_CODIGO=2025CSI132600004&amp;TIPOARCHIVO=ADJUNTO","http://apps8.contraloria.gob.pe/SPIC/srvDownload/ViewPDF?CRES_CODIGO=2025CSI132600004&amp;TIPOARCHIVO=ADJUNTO")</f>
      </c>
    </row>
    <row r="691" ht="20" customHeight="1" s="7" customFormat="1">
      <c r="B691" s="8">
        <v>685</v>
      </c>
      <c r="C691" s="9" t="s">
        <v>26</v>
      </c>
      <c r="D691" s="9" t="s">
        <v>19</v>
      </c>
      <c r="E691" s="9" t="s">
        <v>1840</v>
      </c>
      <c r="F691" s="9" t="s">
        <v>1841</v>
      </c>
      <c r="G691" s="9" t="s">
        <v>1842</v>
      </c>
      <c r="H691" s="9" t="s">
        <v>1843</v>
      </c>
      <c r="I691" s="9" t="s">
        <v>24</v>
      </c>
      <c r="J691" s="9">
        <v>0</v>
      </c>
      <c r="K691" s="9" t="s">
        <v>25</v>
      </c>
      <c r="L691" s="10">
        <v>45747</v>
      </c>
      <c r="M691" s="10">
        <v>45754</v>
      </c>
      <c r="N691" s="10">
        <v>45749</v>
      </c>
      <c r="O691" s="11">
        <f>HYPERLINK("http://apps8.contraloria.gob.pe/SPIC/srvDownload/ViewPDF?CRES_CODIGO=2025CSI386100008&amp;TIPOARCHIVO=RE","http://apps8.contraloria.gob.pe/SPIC/srvDownload/ViewPDF?CRES_CODIGO=2025CSI386100008&amp;TIPOARCHIVO=RE")</f>
      </c>
      <c r="P691" s="11">
        <f>HYPERLINK("http://apps8.contraloria.gob.pe/SPIC/srvDownload/ViewPDF?CRES_CODIGO=2025CSI386100008&amp;TIPOARCHIVO=ADJUNTO","http://apps8.contraloria.gob.pe/SPIC/srvDownload/ViewPDF?CRES_CODIGO=2025CSI386100008&amp;TIPOARCHIVO=ADJUNTO")</f>
      </c>
    </row>
    <row r="692" ht="20" customHeight="1" s="7" customFormat="1">
      <c r="B692" s="8">
        <v>686</v>
      </c>
      <c r="C692" s="9" t="s">
        <v>31</v>
      </c>
      <c r="D692" s="9" t="s">
        <v>1844</v>
      </c>
      <c r="E692" s="9" t="s">
        <v>1845</v>
      </c>
      <c r="F692" s="9" t="s">
        <v>1168</v>
      </c>
      <c r="G692" s="9" t="s">
        <v>1846</v>
      </c>
      <c r="H692" s="9" t="s">
        <v>23</v>
      </c>
      <c r="I692" s="9" t="s">
        <v>24</v>
      </c>
      <c r="J692" s="9">
        <v>0</v>
      </c>
      <c r="K692" s="9" t="s">
        <v>25</v>
      </c>
      <c r="L692" s="10">
        <v>45742</v>
      </c>
      <c r="M692" s="10">
        <v>45743</v>
      </c>
      <c r="N692" s="10">
        <v>45749</v>
      </c>
      <c r="O692" s="11">
        <f>HYPERLINK("http://apps8.contraloria.gob.pe/SPIC/srvDownload/ViewPDF?CRES_CODIGO=2025CPRL32000026&amp;TIPOARCHIVO=RE","http://apps8.contraloria.gob.pe/SPIC/srvDownload/ViewPDF?CRES_CODIGO=2025CPRL32000026&amp;TIPOARCHIVO=RE")</f>
      </c>
      <c r="P692" s="11">
        <f>HYPERLINK("http://apps8.contraloria.gob.pe/SPIC/srvDownload/ViewPDF?CRES_CODIGO=2025CPRL32000026&amp;TIPOARCHIVO=ADJUNTO","http://apps8.contraloria.gob.pe/SPIC/srvDownload/ViewPDF?CRES_CODIGO=2025CPRL32000026&amp;TIPOARCHIVO=ADJUNTO")</f>
      </c>
    </row>
    <row r="693" ht="20" customHeight="1" s="7" customFormat="1">
      <c r="B693" s="8">
        <v>687</v>
      </c>
      <c r="C693" s="9" t="s">
        <v>52</v>
      </c>
      <c r="D693" s="9" t="s">
        <v>61</v>
      </c>
      <c r="E693" s="9" t="s">
        <v>1847</v>
      </c>
      <c r="F693" s="9" t="s">
        <v>1848</v>
      </c>
      <c r="G693" s="9" t="s">
        <v>1406</v>
      </c>
      <c r="H693" s="9" t="s">
        <v>23</v>
      </c>
      <c r="I693" s="9" t="s">
        <v>24</v>
      </c>
      <c r="J693" s="9">
        <v>0</v>
      </c>
      <c r="K693" s="9" t="s">
        <v>25</v>
      </c>
      <c r="L693" s="10">
        <v>45743</v>
      </c>
      <c r="M693" s="10">
        <v>45755</v>
      </c>
      <c r="N693" s="10">
        <v>45749</v>
      </c>
      <c r="O693" s="11">
        <f>HYPERLINK("http://apps8.contraloria.gob.pe/SPIC/srvDownload/ViewPDF?CRES_CODIGO=2025CSI047700023&amp;TIPOARCHIVO=RE","http://apps8.contraloria.gob.pe/SPIC/srvDownload/ViewPDF?CRES_CODIGO=2025CSI047700023&amp;TIPOARCHIVO=RE")</f>
      </c>
      <c r="P693" s="11">
        <f>HYPERLINK("http://apps8.contraloria.gob.pe/SPIC/srvDownload/ViewPDF?CRES_CODIGO=2025CSI047700023&amp;TIPOARCHIVO=ADJUNTO","http://apps8.contraloria.gob.pe/SPIC/srvDownload/ViewPDF?CRES_CODIGO=2025CSI047700023&amp;TIPOARCHIVO=ADJUNTO")</f>
      </c>
    </row>
    <row r="694" ht="20" customHeight="1" s="7" customFormat="1">
      <c r="B694" s="8">
        <v>688</v>
      </c>
      <c r="C694" s="9" t="s">
        <v>26</v>
      </c>
      <c r="D694" s="9" t="s">
        <v>27</v>
      </c>
      <c r="E694" s="9" t="s">
        <v>1849</v>
      </c>
      <c r="F694" s="9" t="s">
        <v>1850</v>
      </c>
      <c r="G694" s="9" t="s">
        <v>1851</v>
      </c>
      <c r="H694" s="9" t="s">
        <v>23</v>
      </c>
      <c r="I694" s="9" t="s">
        <v>24</v>
      </c>
      <c r="J694" s="9">
        <v>0</v>
      </c>
      <c r="K694" s="9" t="s">
        <v>25</v>
      </c>
      <c r="L694" s="10">
        <v>45741</v>
      </c>
      <c r="M694" s="10">
        <v>45741</v>
      </c>
      <c r="N694" s="10">
        <v>45749</v>
      </c>
      <c r="O694" s="11">
        <f>HYPERLINK("http://apps8.contraloria.gob.pe/SPIC/srvDownload/ViewPDF?CRES_CODIGO=2025CPO034800003&amp;TIPOARCHIVO=RE","http://apps8.contraloria.gob.pe/SPIC/srvDownload/ViewPDF?CRES_CODIGO=2025CPO034800003&amp;TIPOARCHIVO=RE")</f>
      </c>
      <c r="P694" s="11">
        <f>HYPERLINK("http://apps8.contraloria.gob.pe/SPIC/srvDownload/ViewPDF?CRES_CODIGO=2025CPO034800003&amp;TIPOARCHIVO=ADJUNTO","http://apps8.contraloria.gob.pe/SPIC/srvDownload/ViewPDF?CRES_CODIGO=2025CPO034800003&amp;TIPOARCHIVO=ADJUNTO")</f>
      </c>
    </row>
    <row r="695" ht="20" customHeight="1" s="7" customFormat="1">
      <c r="B695" s="8">
        <v>689</v>
      </c>
      <c r="C695" s="9" t="s">
        <v>57</v>
      </c>
      <c r="D695" s="9" t="s">
        <v>285</v>
      </c>
      <c r="E695" s="9" t="s">
        <v>1852</v>
      </c>
      <c r="F695" s="9" t="s">
        <v>171</v>
      </c>
      <c r="G695" s="9" t="s">
        <v>1853</v>
      </c>
      <c r="H695" s="9" t="s">
        <v>23</v>
      </c>
      <c r="I695" s="9" t="s">
        <v>24</v>
      </c>
      <c r="J695" s="9">
        <v>0</v>
      </c>
      <c r="K695" s="9" t="s">
        <v>25</v>
      </c>
      <c r="L695" s="10">
        <v>45743</v>
      </c>
      <c r="M695" s="10">
        <v>45743</v>
      </c>
      <c r="N695" s="10">
        <v>45749</v>
      </c>
      <c r="O695" s="11">
        <f>HYPERLINK("http://apps8.contraloria.gob.pe/SPIC/srvDownload/ViewPDF?CRES_CODIGO=2025CPRL47000090&amp;TIPOARCHIVO=RE","http://apps8.contraloria.gob.pe/SPIC/srvDownload/ViewPDF?CRES_CODIGO=2025CPRL47000090&amp;TIPOARCHIVO=RE")</f>
      </c>
      <c r="P695" s="11">
        <f>HYPERLINK("http://apps8.contraloria.gob.pe/SPIC/srvDownload/ViewPDF?CRES_CODIGO=2025CPRL47000090&amp;TIPOARCHIVO=ADJUNTO","http://apps8.contraloria.gob.pe/SPIC/srvDownload/ViewPDF?CRES_CODIGO=2025CPRL47000090&amp;TIPOARCHIVO=ADJUNTO")</f>
      </c>
    </row>
    <row r="696" ht="20" customHeight="1" s="7" customFormat="1">
      <c r="B696" s="8">
        <v>690</v>
      </c>
      <c r="C696" s="9" t="s">
        <v>368</v>
      </c>
      <c r="D696" s="9" t="s">
        <v>27</v>
      </c>
      <c r="E696" s="9" t="s">
        <v>1854</v>
      </c>
      <c r="F696" s="9" t="s">
        <v>1855</v>
      </c>
      <c r="G696" s="9" t="s">
        <v>1856</v>
      </c>
      <c r="H696" s="9" t="s">
        <v>23</v>
      </c>
      <c r="I696" s="9" t="s">
        <v>24</v>
      </c>
      <c r="J696" s="9">
        <v>0</v>
      </c>
      <c r="K696" s="9" t="s">
        <v>25</v>
      </c>
      <c r="L696" s="10">
        <v>45713</v>
      </c>
      <c r="M696" s="10">
        <v>45741</v>
      </c>
      <c r="N696" s="10">
        <v>45749</v>
      </c>
      <c r="O696" s="11">
        <f>HYPERLINK("http://apps8.contraloria.gob.pe/SPIC/srvDownload/ViewPDF?CRES_CODIGO=2025CPO041500004&amp;TIPOARCHIVO=RE","http://apps8.contraloria.gob.pe/SPIC/srvDownload/ViewPDF?CRES_CODIGO=2025CPO041500004&amp;TIPOARCHIVO=RE")</f>
      </c>
      <c r="P696" s="11">
        <f>HYPERLINK("http://apps8.contraloria.gob.pe/SPIC/srvDownload/ViewPDF?CRES_CODIGO=2025CPO041500004&amp;TIPOARCHIVO=ADJUNTO","http://apps8.contraloria.gob.pe/SPIC/srvDownload/ViewPDF?CRES_CODIGO=2025CPO041500004&amp;TIPOARCHIVO=ADJUNTO")</f>
      </c>
    </row>
    <row r="697" ht="20" customHeight="1" s="7" customFormat="1">
      <c r="B697" s="8">
        <v>691</v>
      </c>
      <c r="C697" s="9" t="s">
        <v>259</v>
      </c>
      <c r="D697" s="9" t="s">
        <v>53</v>
      </c>
      <c r="E697" s="9" t="s">
        <v>1857</v>
      </c>
      <c r="F697" s="9" t="s">
        <v>261</v>
      </c>
      <c r="G697" s="9" t="s">
        <v>1858</v>
      </c>
      <c r="H697" s="9" t="s">
        <v>23</v>
      </c>
      <c r="I697" s="9" t="s">
        <v>24</v>
      </c>
      <c r="J697" s="9">
        <v>0</v>
      </c>
      <c r="K697" s="9" t="s">
        <v>25</v>
      </c>
      <c r="L697" s="10">
        <v>45715</v>
      </c>
      <c r="M697" s="10">
        <v>45729</v>
      </c>
      <c r="N697" s="10">
        <v>45749</v>
      </c>
      <c r="O697" s="11">
        <f>HYPERLINK("http://apps8.contraloria.gob.pe/SPIC/srvDownload/ViewPDF?CRES_CODIGO=2025CPOL44000046&amp;TIPOARCHIVO=RE","http://apps8.contraloria.gob.pe/SPIC/srvDownload/ViewPDF?CRES_CODIGO=2025CPOL44000046&amp;TIPOARCHIVO=RE")</f>
      </c>
      <c r="P697" s="11">
        <f>HYPERLINK("http://apps8.contraloria.gob.pe/SPIC/srvDownload/ViewPDF?CRES_CODIGO=2025CPOL44000046&amp;TIPOARCHIVO=ADJUNTO","http://apps8.contraloria.gob.pe/SPIC/srvDownload/ViewPDF?CRES_CODIGO=2025CPOL44000046&amp;TIPOARCHIVO=ADJUNTO")</f>
      </c>
    </row>
    <row r="698" ht="20" customHeight="1" s="7" customFormat="1">
      <c r="B698" s="8">
        <v>692</v>
      </c>
      <c r="C698" s="9" t="s">
        <v>26</v>
      </c>
      <c r="D698" s="9" t="s">
        <v>27</v>
      </c>
      <c r="E698" s="9" t="s">
        <v>1859</v>
      </c>
      <c r="F698" s="9" t="s">
        <v>1860</v>
      </c>
      <c r="G698" s="9" t="s">
        <v>1861</v>
      </c>
      <c r="H698" s="9" t="s">
        <v>378</v>
      </c>
      <c r="I698" s="9" t="s">
        <v>24</v>
      </c>
      <c r="J698" s="9">
        <v>0</v>
      </c>
      <c r="K698" s="9" t="s">
        <v>25</v>
      </c>
      <c r="L698" s="10">
        <v>45713</v>
      </c>
      <c r="M698" s="10">
        <v>45741</v>
      </c>
      <c r="N698" s="10">
        <v>45749</v>
      </c>
      <c r="O698" s="11">
        <f>HYPERLINK("http://apps8.contraloria.gob.pe/SPIC/srvDownload/ViewPDF?CRES_CODIGO=2025CPO035100007&amp;TIPOARCHIVO=RE","http://apps8.contraloria.gob.pe/SPIC/srvDownload/ViewPDF?CRES_CODIGO=2025CPO035100007&amp;TIPOARCHIVO=RE")</f>
      </c>
      <c r="P698" s="11">
        <f>HYPERLINK("http://apps8.contraloria.gob.pe/SPIC/srvDownload/ViewPDF?CRES_CODIGO=2025CPO035100007&amp;TIPOARCHIVO=ADJUNTO","http://apps8.contraloria.gob.pe/SPIC/srvDownload/ViewPDF?CRES_CODIGO=2025CPO035100007&amp;TIPOARCHIVO=ADJUNTO")</f>
      </c>
    </row>
    <row r="699" ht="20" customHeight="1" s="7" customFormat="1">
      <c r="B699" s="8">
        <v>693</v>
      </c>
      <c r="C699" s="9" t="s">
        <v>242</v>
      </c>
      <c r="D699" s="9" t="s">
        <v>42</v>
      </c>
      <c r="E699" s="9" t="s">
        <v>1862</v>
      </c>
      <c r="F699" s="9" t="s">
        <v>1863</v>
      </c>
      <c r="G699" s="9" t="s">
        <v>1864</v>
      </c>
      <c r="H699" s="9" t="s">
        <v>23</v>
      </c>
      <c r="I699" s="9" t="s">
        <v>24</v>
      </c>
      <c r="J699" s="9">
        <v>0</v>
      </c>
      <c r="K699" s="9" t="s">
        <v>25</v>
      </c>
      <c r="L699" s="10">
        <v>45748</v>
      </c>
      <c r="M699" s="10">
        <v>45755</v>
      </c>
      <c r="N699" s="10">
        <v>45749</v>
      </c>
      <c r="O699" s="11">
        <f>HYPERLINK("http://apps8.contraloria.gob.pe/SPIC/srvDownload/ViewPDF?CRES_CODIGO=2025CSI074400005&amp;TIPOARCHIVO=RE","http://apps8.contraloria.gob.pe/SPIC/srvDownload/ViewPDF?CRES_CODIGO=2025CSI074400005&amp;TIPOARCHIVO=RE")</f>
      </c>
      <c r="P699" s="11">
        <f>HYPERLINK("http://apps8.contraloria.gob.pe/SPIC/srvDownload/ViewPDF?CRES_CODIGO=2025CSI074400005&amp;TIPOARCHIVO=ADJUNTO","http://apps8.contraloria.gob.pe/SPIC/srvDownload/ViewPDF?CRES_CODIGO=2025CSI074400005&amp;TIPOARCHIVO=ADJUNTO")</f>
      </c>
    </row>
    <row r="700" ht="20" customHeight="1" s="7" customFormat="1">
      <c r="B700" s="8">
        <v>694</v>
      </c>
      <c r="C700" s="9" t="s">
        <v>104</v>
      </c>
      <c r="D700" s="9" t="s">
        <v>27</v>
      </c>
      <c r="E700" s="9" t="s">
        <v>1865</v>
      </c>
      <c r="F700" s="9" t="s">
        <v>1083</v>
      </c>
      <c r="G700" s="9" t="s">
        <v>1866</v>
      </c>
      <c r="H700" s="9" t="s">
        <v>23</v>
      </c>
      <c r="I700" s="9" t="s">
        <v>24</v>
      </c>
      <c r="J700" s="9">
        <v>0</v>
      </c>
      <c r="K700" s="9" t="s">
        <v>25</v>
      </c>
      <c r="L700" s="10">
        <v>45734</v>
      </c>
      <c r="M700" s="10">
        <v>45734</v>
      </c>
      <c r="N700" s="10">
        <v>45749</v>
      </c>
      <c r="O700" s="11">
        <f>HYPERLINK("http://apps8.contraloria.gob.pe/SPIC/srvDownload/ViewPDF?CRES_CODIGO=2025CPO039600032&amp;TIPOARCHIVO=RE","http://apps8.contraloria.gob.pe/SPIC/srvDownload/ViewPDF?CRES_CODIGO=2025CPO039600032&amp;TIPOARCHIVO=RE")</f>
      </c>
      <c r="P700" s="11">
        <f>HYPERLINK("http://apps8.contraloria.gob.pe/SPIC/srvDownload/ViewPDF?CRES_CODIGO=2025CPO039600032&amp;TIPOARCHIVO=ADJUNTO","http://apps8.contraloria.gob.pe/SPIC/srvDownload/ViewPDF?CRES_CODIGO=2025CPO039600032&amp;TIPOARCHIVO=ADJUNTO")</f>
      </c>
    </row>
    <row r="701" ht="20" customHeight="1" s="7" customFormat="1">
      <c r="B701" s="8">
        <v>695</v>
      </c>
      <c r="C701" s="9" t="s">
        <v>259</v>
      </c>
      <c r="D701" s="9" t="s">
        <v>27</v>
      </c>
      <c r="E701" s="9" t="s">
        <v>1867</v>
      </c>
      <c r="F701" s="9" t="s">
        <v>1868</v>
      </c>
      <c r="G701" s="9" t="s">
        <v>1869</v>
      </c>
      <c r="H701" s="9" t="s">
        <v>23</v>
      </c>
      <c r="I701" s="9" t="s">
        <v>24</v>
      </c>
      <c r="J701" s="9">
        <v>0</v>
      </c>
      <c r="K701" s="9" t="s">
        <v>25</v>
      </c>
      <c r="L701" s="10">
        <v>45740</v>
      </c>
      <c r="M701" s="10">
        <v>45741</v>
      </c>
      <c r="N701" s="10">
        <v>45749</v>
      </c>
      <c r="O701" s="11">
        <f>HYPERLINK("http://apps8.contraloria.gob.pe/SPIC/srvDownload/ViewPDF?CRES_CODIGO=2025CPO043700002&amp;TIPOARCHIVO=RE","http://apps8.contraloria.gob.pe/SPIC/srvDownload/ViewPDF?CRES_CODIGO=2025CPO043700002&amp;TIPOARCHIVO=RE")</f>
      </c>
      <c r="P701" s="11">
        <f>HYPERLINK("http://apps8.contraloria.gob.pe/SPIC/srvDownload/ViewPDF?CRES_CODIGO=2025CPO043700002&amp;TIPOARCHIVO=ADJUNTO","http://apps8.contraloria.gob.pe/SPIC/srvDownload/ViewPDF?CRES_CODIGO=2025CPO043700002&amp;TIPOARCHIVO=ADJUNTO")</f>
      </c>
    </row>
    <row r="702" ht="20" customHeight="1" s="7" customFormat="1">
      <c r="B702" s="8">
        <v>696</v>
      </c>
      <c r="C702" s="9" t="s">
        <v>128</v>
      </c>
      <c r="D702" s="9" t="s">
        <v>19</v>
      </c>
      <c r="E702" s="9" t="s">
        <v>1870</v>
      </c>
      <c r="F702" s="9" t="s">
        <v>1096</v>
      </c>
      <c r="G702" s="9" t="s">
        <v>1871</v>
      </c>
      <c r="H702" s="9" t="s">
        <v>41</v>
      </c>
      <c r="I702" s="9" t="s">
        <v>24</v>
      </c>
      <c r="J702" s="9">
        <v>0</v>
      </c>
      <c r="K702" s="9" t="s">
        <v>25</v>
      </c>
      <c r="L702" s="10">
        <v>45747</v>
      </c>
      <c r="M702" s="10">
        <v>45754</v>
      </c>
      <c r="N702" s="10">
        <v>45749</v>
      </c>
      <c r="O702" s="11">
        <f>HYPERLINK("http://apps8.contraloria.gob.pe/SPIC/srvDownload/ViewPDF?CRES_CODIGO=2025CSIL42000042&amp;TIPOARCHIVO=RE","http://apps8.contraloria.gob.pe/SPIC/srvDownload/ViewPDF?CRES_CODIGO=2025CSIL42000042&amp;TIPOARCHIVO=RE")</f>
      </c>
      <c r="P702" s="11">
        <f>HYPERLINK("http://apps8.contraloria.gob.pe/SPIC/srvDownload/ViewPDF?CRES_CODIGO=2025CSIL42000042&amp;TIPOARCHIVO=ADJUNTO","http://apps8.contraloria.gob.pe/SPIC/srvDownload/ViewPDF?CRES_CODIGO=2025CSIL42000042&amp;TIPOARCHIVO=ADJUNTO")</f>
      </c>
    </row>
    <row r="703" ht="20" customHeight="1" s="7" customFormat="1">
      <c r="B703" s="8">
        <v>697</v>
      </c>
      <c r="C703" s="9" t="s">
        <v>31</v>
      </c>
      <c r="D703" s="9" t="s">
        <v>42</v>
      </c>
      <c r="E703" s="9" t="s">
        <v>1872</v>
      </c>
      <c r="F703" s="9" t="s">
        <v>1873</v>
      </c>
      <c r="G703" s="9" t="s">
        <v>1874</v>
      </c>
      <c r="H703" s="9" t="s">
        <v>23</v>
      </c>
      <c r="I703" s="9" t="s">
        <v>24</v>
      </c>
      <c r="J703" s="9">
        <v>0</v>
      </c>
      <c r="K703" s="9" t="s">
        <v>25</v>
      </c>
      <c r="L703" s="10">
        <v>45744</v>
      </c>
      <c r="M703" s="10">
        <v>45751</v>
      </c>
      <c r="N703" s="10">
        <v>45749</v>
      </c>
      <c r="O703" s="11">
        <f>HYPERLINK("http://apps8.contraloria.gob.pe/SPIC/srvDownload/ViewPDF?CRES_CODIGO=2025CSI000400001&amp;TIPOARCHIVO=RE","http://apps8.contraloria.gob.pe/SPIC/srvDownload/ViewPDF?CRES_CODIGO=2025CSI000400001&amp;TIPOARCHIVO=RE")</f>
      </c>
      <c r="P703" s="11">
        <f>HYPERLINK("http://apps8.contraloria.gob.pe/SPIC/srvDownload/ViewPDF?CRES_CODIGO=2025CSI000400001&amp;TIPOARCHIVO=ADJUNTO","http://apps8.contraloria.gob.pe/SPIC/srvDownload/ViewPDF?CRES_CODIGO=2025CSI000400001&amp;TIPOARCHIVO=ADJUNTO")</f>
      </c>
    </row>
    <row r="704" ht="20" customHeight="1" s="7" customFormat="1">
      <c r="B704" s="8">
        <v>698</v>
      </c>
      <c r="C704" s="9" t="s">
        <v>313</v>
      </c>
      <c r="D704" s="9" t="s">
        <v>19</v>
      </c>
      <c r="E704" s="9" t="s">
        <v>1875</v>
      </c>
      <c r="F704" s="9" t="s">
        <v>315</v>
      </c>
      <c r="G704" s="9" t="s">
        <v>1876</v>
      </c>
      <c r="H704" s="9" t="s">
        <v>1023</v>
      </c>
      <c r="I704" s="9" t="s">
        <v>24</v>
      </c>
      <c r="J704" s="9">
        <v>0</v>
      </c>
      <c r="K704" s="9" t="s">
        <v>25</v>
      </c>
      <c r="L704" s="10">
        <v>45743</v>
      </c>
      <c r="M704" s="10">
        <v>45750</v>
      </c>
      <c r="N704" s="10">
        <v>45749</v>
      </c>
      <c r="O704" s="11">
        <f>HYPERLINK("http://apps8.contraloria.gob.pe/SPIC/srvDownload/ViewPDF?CRES_CODIGO=2025CSI022200006&amp;TIPOARCHIVO=RE","http://apps8.contraloria.gob.pe/SPIC/srvDownload/ViewPDF?CRES_CODIGO=2025CSI022200006&amp;TIPOARCHIVO=RE")</f>
      </c>
      <c r="P704" s="11">
        <f>HYPERLINK("http://apps8.contraloria.gob.pe/SPIC/srvDownload/ViewPDF?CRES_CODIGO=2025CSI022200006&amp;TIPOARCHIVO=ADJUNTO","http://apps8.contraloria.gob.pe/SPIC/srvDownload/ViewPDF?CRES_CODIGO=2025CSI022200006&amp;TIPOARCHIVO=ADJUNTO")</f>
      </c>
    </row>
    <row r="705" ht="20" customHeight="1" s="7" customFormat="1">
      <c r="B705" s="8">
        <v>699</v>
      </c>
      <c r="C705" s="9" t="s">
        <v>31</v>
      </c>
      <c r="D705" s="9" t="s">
        <v>19</v>
      </c>
      <c r="E705" s="9" t="s">
        <v>1877</v>
      </c>
      <c r="F705" s="9" t="s">
        <v>1878</v>
      </c>
      <c r="G705" s="9" t="s">
        <v>1879</v>
      </c>
      <c r="H705" s="9" t="s">
        <v>23</v>
      </c>
      <c r="I705" s="9" t="s">
        <v>24</v>
      </c>
      <c r="J705" s="9">
        <v>0</v>
      </c>
      <c r="K705" s="9" t="s">
        <v>25</v>
      </c>
      <c r="L705" s="10">
        <v>45744</v>
      </c>
      <c r="M705" s="10">
        <v>45751</v>
      </c>
      <c r="N705" s="10">
        <v>45749</v>
      </c>
      <c r="O705" s="11">
        <f>HYPERLINK("http://apps8.contraloria.gob.pe/SPIC/srvDownload/ViewPDF?CRES_CODIGO=2025CSI558400002&amp;TIPOARCHIVO=RE","http://apps8.contraloria.gob.pe/SPIC/srvDownload/ViewPDF?CRES_CODIGO=2025CSI558400002&amp;TIPOARCHIVO=RE")</f>
      </c>
      <c r="P705" s="11">
        <f>HYPERLINK("http://apps8.contraloria.gob.pe/SPIC/srvDownload/ViewPDF?CRES_CODIGO=2025CSI558400002&amp;TIPOARCHIVO=ADJUNTO","http://apps8.contraloria.gob.pe/SPIC/srvDownload/ViewPDF?CRES_CODIGO=2025CSI558400002&amp;TIPOARCHIVO=ADJUNTO")</f>
      </c>
    </row>
    <row r="706" ht="20" customHeight="1" s="7" customFormat="1">
      <c r="B706" s="8">
        <v>700</v>
      </c>
      <c r="C706" s="9" t="s">
        <v>104</v>
      </c>
      <c r="D706" s="9" t="s">
        <v>42</v>
      </c>
      <c r="E706" s="9" t="s">
        <v>1880</v>
      </c>
      <c r="F706" s="9" t="s">
        <v>1881</v>
      </c>
      <c r="G706" s="9" t="s">
        <v>1882</v>
      </c>
      <c r="H706" s="9" t="s">
        <v>23</v>
      </c>
      <c r="I706" s="9" t="s">
        <v>24</v>
      </c>
      <c r="J706" s="9">
        <v>0</v>
      </c>
      <c r="K706" s="9" t="s">
        <v>25</v>
      </c>
      <c r="L706" s="10">
        <v>45737</v>
      </c>
      <c r="M706" s="10">
        <v>45744</v>
      </c>
      <c r="N706" s="10">
        <v>45749</v>
      </c>
      <c r="O706" s="11">
        <f>HYPERLINK("http://apps8.contraloria.gob.pe/SPIC/srvDownload/ViewPDF?CRES_CODIGO=2025CSI039300004&amp;TIPOARCHIVO=RE","http://apps8.contraloria.gob.pe/SPIC/srvDownload/ViewPDF?CRES_CODIGO=2025CSI039300004&amp;TIPOARCHIVO=RE")</f>
      </c>
      <c r="P706" s="11">
        <f>HYPERLINK("http://apps8.contraloria.gob.pe/SPIC/srvDownload/ViewPDF?CRES_CODIGO=2025CSI039300004&amp;TIPOARCHIVO=ADJUNTO","http://apps8.contraloria.gob.pe/SPIC/srvDownload/ViewPDF?CRES_CODIGO=2025CSI039300004&amp;TIPOARCHIVO=ADJUNTO")</f>
      </c>
    </row>
    <row r="707" ht="20" customHeight="1" s="7" customFormat="1">
      <c r="B707" s="8">
        <v>701</v>
      </c>
      <c r="C707" s="9" t="s">
        <v>368</v>
      </c>
      <c r="D707" s="9" t="s">
        <v>42</v>
      </c>
      <c r="E707" s="9" t="s">
        <v>1883</v>
      </c>
      <c r="F707" s="9" t="s">
        <v>1884</v>
      </c>
      <c r="G707" s="9" t="s">
        <v>1885</v>
      </c>
      <c r="H707" s="9" t="s">
        <v>23</v>
      </c>
      <c r="I707" s="9" t="s">
        <v>24</v>
      </c>
      <c r="J707" s="9">
        <v>0</v>
      </c>
      <c r="K707" s="9" t="s">
        <v>25</v>
      </c>
      <c r="L707" s="10">
        <v>45744</v>
      </c>
      <c r="M707" s="10">
        <v>45751</v>
      </c>
      <c r="N707" s="10">
        <v>45749</v>
      </c>
      <c r="O707" s="11">
        <f>HYPERLINK("http://apps8.contraloria.gob.pe/SPIC/srvDownload/ViewPDF?CRES_CODIGO=2025CSI072400004&amp;TIPOARCHIVO=RE","http://apps8.contraloria.gob.pe/SPIC/srvDownload/ViewPDF?CRES_CODIGO=2025CSI072400004&amp;TIPOARCHIVO=RE")</f>
      </c>
      <c r="P707" s="11">
        <f>HYPERLINK("http://apps8.contraloria.gob.pe/SPIC/srvDownload/ViewPDF?CRES_CODIGO=2025CSI072400004&amp;TIPOARCHIVO=ADJUNTO","http://apps8.contraloria.gob.pe/SPIC/srvDownload/ViewPDF?CRES_CODIGO=2025CSI072400004&amp;TIPOARCHIVO=ADJUNTO")</f>
      </c>
    </row>
    <row r="708" ht="20" customHeight="1" s="7" customFormat="1">
      <c r="B708" s="8">
        <v>702</v>
      </c>
      <c r="C708" s="9" t="s">
        <v>313</v>
      </c>
      <c r="D708" s="9" t="s">
        <v>19</v>
      </c>
      <c r="E708" s="9" t="s">
        <v>1886</v>
      </c>
      <c r="F708" s="9" t="s">
        <v>1887</v>
      </c>
      <c r="G708" s="9" t="s">
        <v>1888</v>
      </c>
      <c r="H708" s="9" t="s">
        <v>41</v>
      </c>
      <c r="I708" s="9" t="s">
        <v>24</v>
      </c>
      <c r="J708" s="9">
        <v>0</v>
      </c>
      <c r="K708" s="9" t="s">
        <v>25</v>
      </c>
      <c r="L708" s="10">
        <v>45743</v>
      </c>
      <c r="M708" s="10">
        <v>45750</v>
      </c>
      <c r="N708" s="10">
        <v>45749</v>
      </c>
      <c r="O708" s="11">
        <f>HYPERLINK("http://apps8.contraloria.gob.pe/SPIC/srvDownload/ViewPDF?CRES_CODIGO=2025CSI022200009&amp;TIPOARCHIVO=RE","http://apps8.contraloria.gob.pe/SPIC/srvDownload/ViewPDF?CRES_CODIGO=2025CSI022200009&amp;TIPOARCHIVO=RE")</f>
      </c>
      <c r="P708" s="11">
        <f>HYPERLINK("http://apps8.contraloria.gob.pe/SPIC/srvDownload/ViewPDF?CRES_CODIGO=2025CSI022200009&amp;TIPOARCHIVO=ADJUNTO","http://apps8.contraloria.gob.pe/SPIC/srvDownload/ViewPDF?CRES_CODIGO=2025CSI022200009&amp;TIPOARCHIVO=ADJUNTO")</f>
      </c>
    </row>
    <row r="709" ht="20" customHeight="1" s="7" customFormat="1">
      <c r="B709" s="8">
        <v>703</v>
      </c>
      <c r="C709" s="9" t="s">
        <v>31</v>
      </c>
      <c r="D709" s="9" t="s">
        <v>42</v>
      </c>
      <c r="E709" s="9" t="s">
        <v>1889</v>
      </c>
      <c r="F709" s="9" t="s">
        <v>1257</v>
      </c>
      <c r="G709" s="9" t="s">
        <v>1890</v>
      </c>
      <c r="H709" s="9" t="s">
        <v>23</v>
      </c>
      <c r="I709" s="9" t="s">
        <v>24</v>
      </c>
      <c r="J709" s="9">
        <v>0</v>
      </c>
      <c r="K709" s="9" t="s">
        <v>25</v>
      </c>
      <c r="L709" s="10">
        <v>45743</v>
      </c>
      <c r="M709" s="10">
        <v>45750</v>
      </c>
      <c r="N709" s="10">
        <v>45749</v>
      </c>
      <c r="O709" s="11">
        <f>HYPERLINK("http://apps8.contraloria.gob.pe/SPIC/srvDownload/ViewPDF?CRES_CODIGO=2025CSI058100005&amp;TIPOARCHIVO=RE","http://apps8.contraloria.gob.pe/SPIC/srvDownload/ViewPDF?CRES_CODIGO=2025CSI058100005&amp;TIPOARCHIVO=RE")</f>
      </c>
      <c r="P709" s="11">
        <f>HYPERLINK("http://apps8.contraloria.gob.pe/SPIC/srvDownload/ViewPDF?CRES_CODIGO=2025CSI058100005&amp;TIPOARCHIVO=ADJUNTO","http://apps8.contraloria.gob.pe/SPIC/srvDownload/ViewPDF?CRES_CODIGO=2025CSI058100005&amp;TIPOARCHIVO=ADJUNTO")</f>
      </c>
    </row>
    <row r="710" ht="20" customHeight="1" s="7" customFormat="1">
      <c r="B710" s="8">
        <v>704</v>
      </c>
      <c r="C710" s="9" t="s">
        <v>31</v>
      </c>
      <c r="D710" s="9" t="s">
        <v>42</v>
      </c>
      <c r="E710" s="9" t="s">
        <v>1891</v>
      </c>
      <c r="F710" s="9" t="s">
        <v>1892</v>
      </c>
      <c r="G710" s="9" t="s">
        <v>1893</v>
      </c>
      <c r="H710" s="9" t="s">
        <v>23</v>
      </c>
      <c r="I710" s="9" t="s">
        <v>24</v>
      </c>
      <c r="J710" s="9">
        <v>0</v>
      </c>
      <c r="K710" s="9" t="s">
        <v>25</v>
      </c>
      <c r="L710" s="10">
        <v>45744</v>
      </c>
      <c r="M710" s="10">
        <v>45751</v>
      </c>
      <c r="N710" s="10">
        <v>45749</v>
      </c>
      <c r="O710" s="11">
        <f>HYPERLINK("http://apps8.contraloria.gob.pe/SPIC/srvDownload/ViewPDF?CRES_CODIGO=2025CSI028000003&amp;TIPOARCHIVO=RE","http://apps8.contraloria.gob.pe/SPIC/srvDownload/ViewPDF?CRES_CODIGO=2025CSI028000003&amp;TIPOARCHIVO=RE")</f>
      </c>
      <c r="P710" s="11">
        <f>HYPERLINK("http://apps8.contraloria.gob.pe/SPIC/srvDownload/ViewPDF?CRES_CODIGO=2025CSI028000003&amp;TIPOARCHIVO=ADJUNTO","http://apps8.contraloria.gob.pe/SPIC/srvDownload/ViewPDF?CRES_CODIGO=2025CSI028000003&amp;TIPOARCHIVO=ADJUNTO")</f>
      </c>
    </row>
    <row r="711" ht="20" customHeight="1" s="7" customFormat="1">
      <c r="B711" s="8">
        <v>705</v>
      </c>
      <c r="C711" s="9" t="s">
        <v>128</v>
      </c>
      <c r="D711" s="9" t="s">
        <v>19</v>
      </c>
      <c r="E711" s="9" t="s">
        <v>1894</v>
      </c>
      <c r="F711" s="9" t="s">
        <v>1189</v>
      </c>
      <c r="G711" s="9" t="s">
        <v>1895</v>
      </c>
      <c r="H711" s="9" t="s">
        <v>41</v>
      </c>
      <c r="I711" s="9" t="s">
        <v>24</v>
      </c>
      <c r="J711" s="9">
        <v>0</v>
      </c>
      <c r="K711" s="9" t="s">
        <v>25</v>
      </c>
      <c r="L711" s="10">
        <v>45747</v>
      </c>
      <c r="M711" s="10">
        <v>45754</v>
      </c>
      <c r="N711" s="10">
        <v>45749</v>
      </c>
      <c r="O711" s="11">
        <f>HYPERLINK("http://apps8.contraloria.gob.pe/SPIC/srvDownload/ViewPDF?CRES_CODIGO=2025CSIL42000048&amp;TIPOARCHIVO=RE","http://apps8.contraloria.gob.pe/SPIC/srvDownload/ViewPDF?CRES_CODIGO=2025CSIL42000048&amp;TIPOARCHIVO=RE")</f>
      </c>
      <c r="P711" s="11">
        <f>HYPERLINK("http://apps8.contraloria.gob.pe/SPIC/srvDownload/ViewPDF?CRES_CODIGO=2025CSIL42000048&amp;TIPOARCHIVO=ADJUNTO","http://apps8.contraloria.gob.pe/SPIC/srvDownload/ViewPDF?CRES_CODIGO=2025CSIL42000048&amp;TIPOARCHIVO=ADJUNTO")</f>
      </c>
    </row>
    <row r="712" ht="20" customHeight="1" s="7" customFormat="1">
      <c r="B712" s="8">
        <v>706</v>
      </c>
      <c r="C712" s="9" t="s">
        <v>263</v>
      </c>
      <c r="D712" s="9" t="s">
        <v>42</v>
      </c>
      <c r="E712" s="9" t="s">
        <v>1896</v>
      </c>
      <c r="F712" s="9" t="s">
        <v>1897</v>
      </c>
      <c r="G712" s="9" t="s">
        <v>1898</v>
      </c>
      <c r="H712" s="9" t="s">
        <v>23</v>
      </c>
      <c r="I712" s="9" t="s">
        <v>24</v>
      </c>
      <c r="J712" s="9">
        <v>0</v>
      </c>
      <c r="K712" s="9" t="s">
        <v>25</v>
      </c>
      <c r="L712" s="10">
        <v>45744</v>
      </c>
      <c r="M712" s="10">
        <v>45751</v>
      </c>
      <c r="N712" s="10">
        <v>45749</v>
      </c>
      <c r="O712" s="11">
        <f>HYPERLINK("http://apps8.contraloria.gob.pe/SPIC/srvDownload/ViewPDF?CRES_CODIGO=2025CSI534000026&amp;TIPOARCHIVO=RE","http://apps8.contraloria.gob.pe/SPIC/srvDownload/ViewPDF?CRES_CODIGO=2025CSI534000026&amp;TIPOARCHIVO=RE")</f>
      </c>
      <c r="P712" s="11">
        <f>HYPERLINK("http://apps8.contraloria.gob.pe/SPIC/srvDownload/ViewPDF?CRES_CODIGO=2025CSI534000026&amp;TIPOARCHIVO=ADJUNTO","http://apps8.contraloria.gob.pe/SPIC/srvDownload/ViewPDF?CRES_CODIGO=2025CSI534000026&amp;TIPOARCHIVO=ADJUNTO")</f>
      </c>
    </row>
    <row r="713" ht="20" customHeight="1" s="7" customFormat="1">
      <c r="B713" s="8">
        <v>707</v>
      </c>
      <c r="C713" s="9" t="s">
        <v>31</v>
      </c>
      <c r="D713" s="9" t="s">
        <v>42</v>
      </c>
      <c r="E713" s="9" t="s">
        <v>1899</v>
      </c>
      <c r="F713" s="9" t="s">
        <v>1730</v>
      </c>
      <c r="G713" s="9" t="s">
        <v>1731</v>
      </c>
      <c r="H713" s="9" t="s">
        <v>23</v>
      </c>
      <c r="I713" s="9" t="s">
        <v>24</v>
      </c>
      <c r="J713" s="9">
        <v>0</v>
      </c>
      <c r="K713" s="9" t="s">
        <v>25</v>
      </c>
      <c r="L713" s="10">
        <v>45744</v>
      </c>
      <c r="M713" s="10">
        <v>45751</v>
      </c>
      <c r="N713" s="10">
        <v>45749</v>
      </c>
      <c r="O713" s="11">
        <f>HYPERLINK("http://apps8.contraloria.gob.pe/SPIC/srvDownload/ViewPDF?CRES_CODIGO=2025CSI545600004&amp;TIPOARCHIVO=RE","http://apps8.contraloria.gob.pe/SPIC/srvDownload/ViewPDF?CRES_CODIGO=2025CSI545600004&amp;TIPOARCHIVO=RE")</f>
      </c>
      <c r="P713" s="11">
        <f>HYPERLINK("http://apps8.contraloria.gob.pe/SPIC/srvDownload/ViewPDF?CRES_CODIGO=2025CSI545600004&amp;TIPOARCHIVO=ADJUNTO","http://apps8.contraloria.gob.pe/SPIC/srvDownload/ViewPDF?CRES_CODIGO=2025CSI545600004&amp;TIPOARCHIVO=ADJUNTO")</f>
      </c>
    </row>
    <row r="714" ht="20" customHeight="1" s="7" customFormat="1">
      <c r="B714" s="8">
        <v>708</v>
      </c>
      <c r="C714" s="9" t="s">
        <v>263</v>
      </c>
      <c r="D714" s="9" t="s">
        <v>42</v>
      </c>
      <c r="E714" s="9" t="s">
        <v>1900</v>
      </c>
      <c r="F714" s="9" t="s">
        <v>668</v>
      </c>
      <c r="G714" s="9" t="s">
        <v>1901</v>
      </c>
      <c r="H714" s="9" t="s">
        <v>23</v>
      </c>
      <c r="I714" s="9" t="s">
        <v>24</v>
      </c>
      <c r="J714" s="9">
        <v>0</v>
      </c>
      <c r="K714" s="9" t="s">
        <v>25</v>
      </c>
      <c r="L714" s="10">
        <v>45742</v>
      </c>
      <c r="M714" s="10">
        <v>45749</v>
      </c>
      <c r="N714" s="10">
        <v>45749</v>
      </c>
      <c r="O714" s="11">
        <f>HYPERLINK("http://apps8.contraloria.gob.pe/SPIC/srvDownload/ViewPDF?CRES_CODIGO=2025CSI534000021&amp;TIPOARCHIVO=RE","http://apps8.contraloria.gob.pe/SPIC/srvDownload/ViewPDF?CRES_CODIGO=2025CSI534000021&amp;TIPOARCHIVO=RE")</f>
      </c>
      <c r="P714" s="11">
        <f>HYPERLINK("http://apps8.contraloria.gob.pe/SPIC/srvDownload/ViewPDF?CRES_CODIGO=2025CSI534000021&amp;TIPOARCHIVO=ADJUNTO","http://apps8.contraloria.gob.pe/SPIC/srvDownload/ViewPDF?CRES_CODIGO=2025CSI534000021&amp;TIPOARCHIVO=ADJUNTO")</f>
      </c>
    </row>
    <row r="715" ht="20" customHeight="1" s="7" customFormat="1">
      <c r="B715" s="8">
        <v>709</v>
      </c>
      <c r="C715" s="9" t="s">
        <v>128</v>
      </c>
      <c r="D715" s="9" t="s">
        <v>19</v>
      </c>
      <c r="E715" s="9" t="s">
        <v>1902</v>
      </c>
      <c r="F715" s="9" t="s">
        <v>1189</v>
      </c>
      <c r="G715" s="9" t="s">
        <v>1903</v>
      </c>
      <c r="H715" s="9" t="s">
        <v>41</v>
      </c>
      <c r="I715" s="9" t="s">
        <v>24</v>
      </c>
      <c r="J715" s="9">
        <v>0</v>
      </c>
      <c r="K715" s="9" t="s">
        <v>25</v>
      </c>
      <c r="L715" s="10">
        <v>45747</v>
      </c>
      <c r="M715" s="10">
        <v>45754</v>
      </c>
      <c r="N715" s="10">
        <v>45749</v>
      </c>
      <c r="O715" s="11">
        <f>HYPERLINK("http://apps8.contraloria.gob.pe/SPIC/srvDownload/ViewPDF?CRES_CODIGO=2025CSIL42000049&amp;TIPOARCHIVO=RE","http://apps8.contraloria.gob.pe/SPIC/srvDownload/ViewPDF?CRES_CODIGO=2025CSIL42000049&amp;TIPOARCHIVO=RE")</f>
      </c>
      <c r="P715" s="11">
        <f>HYPERLINK("http://apps8.contraloria.gob.pe/SPIC/srvDownload/ViewPDF?CRES_CODIGO=2025CSIL42000049&amp;TIPOARCHIVO=ADJUNTO","http://apps8.contraloria.gob.pe/SPIC/srvDownload/ViewPDF?CRES_CODIGO=2025CSIL42000049&amp;TIPOARCHIVO=ADJUNTO")</f>
      </c>
    </row>
    <row r="716" ht="20" customHeight="1" s="7" customFormat="1">
      <c r="B716" s="8">
        <v>710</v>
      </c>
      <c r="C716" s="9" t="s">
        <v>31</v>
      </c>
      <c r="D716" s="9" t="s">
        <v>19</v>
      </c>
      <c r="E716" s="9" t="s">
        <v>1904</v>
      </c>
      <c r="F716" s="9" t="s">
        <v>570</v>
      </c>
      <c r="G716" s="9" t="s">
        <v>1905</v>
      </c>
      <c r="H716" s="9" t="s">
        <v>23</v>
      </c>
      <c r="I716" s="9" t="s">
        <v>24</v>
      </c>
      <c r="J716" s="9">
        <v>0</v>
      </c>
      <c r="K716" s="9" t="s">
        <v>25</v>
      </c>
      <c r="L716" s="10">
        <v>45744</v>
      </c>
      <c r="M716" s="10">
        <v>45751</v>
      </c>
      <c r="N716" s="10">
        <v>45749</v>
      </c>
      <c r="O716" s="11">
        <f>HYPERLINK("http://apps8.contraloria.gob.pe/SPIC/srvDownload/ViewPDF?CRES_CODIGO=2025CSIC92000025&amp;TIPOARCHIVO=RE","http://apps8.contraloria.gob.pe/SPIC/srvDownload/ViewPDF?CRES_CODIGO=2025CSIC92000025&amp;TIPOARCHIVO=RE")</f>
      </c>
      <c r="P716" s="11">
        <f>HYPERLINK("http://apps8.contraloria.gob.pe/SPIC/srvDownload/ViewPDF?CRES_CODIGO=2025CSIC92000025&amp;TIPOARCHIVO=ADJUNTO","http://apps8.contraloria.gob.pe/SPIC/srvDownload/ViewPDF?CRES_CODIGO=2025CSIC92000025&amp;TIPOARCHIVO=ADJUNTO")</f>
      </c>
    </row>
    <row r="717" ht="20" customHeight="1" s="7" customFormat="1">
      <c r="B717" s="8">
        <v>711</v>
      </c>
      <c r="C717" s="9" t="s">
        <v>263</v>
      </c>
      <c r="D717" s="9" t="s">
        <v>42</v>
      </c>
      <c r="E717" s="9" t="s">
        <v>1906</v>
      </c>
      <c r="F717" s="9" t="s">
        <v>668</v>
      </c>
      <c r="G717" s="9" t="s">
        <v>1907</v>
      </c>
      <c r="H717" s="9" t="s">
        <v>23</v>
      </c>
      <c r="I717" s="9" t="s">
        <v>24</v>
      </c>
      <c r="J717" s="9">
        <v>0</v>
      </c>
      <c r="K717" s="9" t="s">
        <v>25</v>
      </c>
      <c r="L717" s="10">
        <v>45744</v>
      </c>
      <c r="M717" s="10">
        <v>45751</v>
      </c>
      <c r="N717" s="10">
        <v>45749</v>
      </c>
      <c r="O717" s="11">
        <f>HYPERLINK("http://apps8.contraloria.gob.pe/SPIC/srvDownload/ViewPDF?CRES_CODIGO=2025CSI534000025&amp;TIPOARCHIVO=RE","http://apps8.contraloria.gob.pe/SPIC/srvDownload/ViewPDF?CRES_CODIGO=2025CSI534000025&amp;TIPOARCHIVO=RE")</f>
      </c>
      <c r="P717" s="11">
        <f>HYPERLINK("http://apps8.contraloria.gob.pe/SPIC/srvDownload/ViewPDF?CRES_CODIGO=2025CSI534000025&amp;TIPOARCHIVO=ADJUNTO","http://apps8.contraloria.gob.pe/SPIC/srvDownload/ViewPDF?CRES_CODIGO=2025CSI534000025&amp;TIPOARCHIVO=ADJUNTO")</f>
      </c>
    </row>
    <row r="718" ht="20" customHeight="1" s="7" customFormat="1">
      <c r="B718" s="8">
        <v>712</v>
      </c>
      <c r="C718" s="9" t="s">
        <v>263</v>
      </c>
      <c r="D718" s="9" t="s">
        <v>42</v>
      </c>
      <c r="E718" s="9" t="s">
        <v>1908</v>
      </c>
      <c r="F718" s="9" t="s">
        <v>668</v>
      </c>
      <c r="G718" s="9" t="s">
        <v>1909</v>
      </c>
      <c r="H718" s="9" t="s">
        <v>23</v>
      </c>
      <c r="I718" s="9" t="s">
        <v>24</v>
      </c>
      <c r="J718" s="9">
        <v>0</v>
      </c>
      <c r="K718" s="9" t="s">
        <v>25</v>
      </c>
      <c r="L718" s="10">
        <v>45742</v>
      </c>
      <c r="M718" s="10">
        <v>45749</v>
      </c>
      <c r="N718" s="10">
        <v>45749</v>
      </c>
      <c r="O718" s="11">
        <f>HYPERLINK("http://apps8.contraloria.gob.pe/SPIC/srvDownload/ViewPDF?CRES_CODIGO=2025CSI534000016&amp;TIPOARCHIVO=RE","http://apps8.contraloria.gob.pe/SPIC/srvDownload/ViewPDF?CRES_CODIGO=2025CSI534000016&amp;TIPOARCHIVO=RE")</f>
      </c>
      <c r="P718" s="11">
        <f>HYPERLINK("http://apps8.contraloria.gob.pe/SPIC/srvDownload/ViewPDF?CRES_CODIGO=2025CSI534000016&amp;TIPOARCHIVO=ADJUNTO","http://apps8.contraloria.gob.pe/SPIC/srvDownload/ViewPDF?CRES_CODIGO=2025CSI534000016&amp;TIPOARCHIVO=ADJUNTO")</f>
      </c>
    </row>
    <row r="719" ht="20" customHeight="1" s="7" customFormat="1">
      <c r="B719" s="8">
        <v>713</v>
      </c>
      <c r="C719" s="9" t="s">
        <v>57</v>
      </c>
      <c r="D719" s="9" t="s">
        <v>19</v>
      </c>
      <c r="E719" s="9" t="s">
        <v>1910</v>
      </c>
      <c r="F719" s="9" t="s">
        <v>1911</v>
      </c>
      <c r="G719" s="9" t="s">
        <v>1912</v>
      </c>
      <c r="H719" s="9" t="s">
        <v>23</v>
      </c>
      <c r="I719" s="9" t="s">
        <v>24</v>
      </c>
      <c r="J719" s="9">
        <v>0</v>
      </c>
      <c r="K719" s="9" t="s">
        <v>25</v>
      </c>
      <c r="L719" s="10">
        <v>45740</v>
      </c>
      <c r="M719" s="10">
        <v>45747</v>
      </c>
      <c r="N719" s="10">
        <v>45749</v>
      </c>
      <c r="O719" s="11">
        <f>HYPERLINK("http://apps8.contraloria.gob.pe/SPIC/srvDownload/ViewPDF?CRES_CODIGO=2025CSI035700003&amp;TIPOARCHIVO=RE","http://apps8.contraloria.gob.pe/SPIC/srvDownload/ViewPDF?CRES_CODIGO=2025CSI035700003&amp;TIPOARCHIVO=RE")</f>
      </c>
      <c r="P719" s="11">
        <f>HYPERLINK("http://apps8.contraloria.gob.pe/SPIC/srvDownload/ViewPDF?CRES_CODIGO=2025CSI035700003&amp;TIPOARCHIVO=ADJUNTO","http://apps8.contraloria.gob.pe/SPIC/srvDownload/ViewPDF?CRES_CODIGO=2025CSI035700003&amp;TIPOARCHIVO=ADJUNTO")</f>
      </c>
    </row>
    <row r="720" ht="20" customHeight="1" s="7" customFormat="1">
      <c r="B720" s="8">
        <v>714</v>
      </c>
      <c r="C720" s="9" t="s">
        <v>143</v>
      </c>
      <c r="D720" s="9" t="s">
        <v>19</v>
      </c>
      <c r="E720" s="9" t="s">
        <v>1913</v>
      </c>
      <c r="F720" s="9" t="s">
        <v>1914</v>
      </c>
      <c r="G720" s="9" t="s">
        <v>1915</v>
      </c>
      <c r="H720" s="9" t="s">
        <v>23</v>
      </c>
      <c r="I720" s="9" t="s">
        <v>24</v>
      </c>
      <c r="J720" s="9">
        <v>0</v>
      </c>
      <c r="K720" s="9" t="s">
        <v>25</v>
      </c>
      <c r="L720" s="10">
        <v>45743</v>
      </c>
      <c r="M720" s="10">
        <v>45750</v>
      </c>
      <c r="N720" s="10">
        <v>45749</v>
      </c>
      <c r="O720" s="11">
        <f>HYPERLINK("http://apps8.contraloria.gob.pe/SPIC/srvDownload/ViewPDF?CRES_CODIGO=2025CSI044200007&amp;TIPOARCHIVO=RE","http://apps8.contraloria.gob.pe/SPIC/srvDownload/ViewPDF?CRES_CODIGO=2025CSI044200007&amp;TIPOARCHIVO=RE")</f>
      </c>
      <c r="P720" s="11">
        <f>HYPERLINK("http://apps8.contraloria.gob.pe/SPIC/srvDownload/ViewPDF?CRES_CODIGO=2025CSI044200007&amp;TIPOARCHIVO=ADJUNTO","http://apps8.contraloria.gob.pe/SPIC/srvDownload/ViewPDF?CRES_CODIGO=2025CSI044200007&amp;TIPOARCHIVO=ADJUNTO")</f>
      </c>
    </row>
    <row r="721" ht="20" customHeight="1" s="7" customFormat="1">
      <c r="B721" s="8">
        <v>715</v>
      </c>
      <c r="C721" s="9" t="s">
        <v>189</v>
      </c>
      <c r="D721" s="9" t="s">
        <v>19</v>
      </c>
      <c r="E721" s="9" t="s">
        <v>1916</v>
      </c>
      <c r="F721" s="9" t="s">
        <v>1917</v>
      </c>
      <c r="G721" s="9" t="s">
        <v>1918</v>
      </c>
      <c r="H721" s="9" t="s">
        <v>41</v>
      </c>
      <c r="I721" s="9" t="s">
        <v>24</v>
      </c>
      <c r="J721" s="9">
        <v>0</v>
      </c>
      <c r="K721" s="9" t="s">
        <v>25</v>
      </c>
      <c r="L721" s="10">
        <v>45733</v>
      </c>
      <c r="M721" s="10">
        <v>45740</v>
      </c>
      <c r="N721" s="10">
        <v>45749</v>
      </c>
      <c r="O721" s="11">
        <f>HYPERLINK("http://apps8.contraloria.gob.pe/SPIC/srvDownload/ViewPDF?CRES_CODIGO=2025CSI533600007&amp;TIPOARCHIVO=RE","http://apps8.contraloria.gob.pe/SPIC/srvDownload/ViewPDF?CRES_CODIGO=2025CSI533600007&amp;TIPOARCHIVO=RE")</f>
      </c>
      <c r="P721" s="11">
        <f>HYPERLINK("http://apps8.contraloria.gob.pe/SPIC/srvDownload/ViewPDF?CRES_CODIGO=2025CSI533600007&amp;TIPOARCHIVO=ADJUNTO","http://apps8.contraloria.gob.pe/SPIC/srvDownload/ViewPDF?CRES_CODIGO=2025CSI533600007&amp;TIPOARCHIVO=ADJUNTO")</f>
      </c>
    </row>
    <row r="722" ht="20" customHeight="1" s="7" customFormat="1">
      <c r="B722" s="8">
        <v>716</v>
      </c>
      <c r="C722" s="9" t="s">
        <v>189</v>
      </c>
      <c r="D722" s="9" t="s">
        <v>19</v>
      </c>
      <c r="E722" s="9" t="s">
        <v>1919</v>
      </c>
      <c r="F722" s="9" t="s">
        <v>1917</v>
      </c>
      <c r="G722" s="9" t="s">
        <v>1920</v>
      </c>
      <c r="H722" s="9" t="s">
        <v>23</v>
      </c>
      <c r="I722" s="9" t="s">
        <v>24</v>
      </c>
      <c r="J722" s="9">
        <v>0</v>
      </c>
      <c r="K722" s="9" t="s">
        <v>25</v>
      </c>
      <c r="L722" s="10">
        <v>45744</v>
      </c>
      <c r="M722" s="10">
        <v>45751</v>
      </c>
      <c r="N722" s="10">
        <v>45749</v>
      </c>
      <c r="O722" s="11">
        <f>HYPERLINK("http://apps8.contraloria.gob.pe/SPIC/srvDownload/ViewPDF?CRES_CODIGO=2025CSI533600008&amp;TIPOARCHIVO=RE","http://apps8.contraloria.gob.pe/SPIC/srvDownload/ViewPDF?CRES_CODIGO=2025CSI533600008&amp;TIPOARCHIVO=RE")</f>
      </c>
      <c r="P722" s="11">
        <f>HYPERLINK("http://apps8.contraloria.gob.pe/SPIC/srvDownload/ViewPDF?CRES_CODIGO=2025CSI533600008&amp;TIPOARCHIVO=ADJUNTO","http://apps8.contraloria.gob.pe/SPIC/srvDownload/ViewPDF?CRES_CODIGO=2025CSI533600008&amp;TIPOARCHIVO=ADJUNTO")</f>
      </c>
    </row>
    <row r="723" ht="20" customHeight="1" s="7" customFormat="1">
      <c r="B723" s="8">
        <v>717</v>
      </c>
      <c r="C723" s="9" t="s">
        <v>31</v>
      </c>
      <c r="D723" s="9" t="s">
        <v>27</v>
      </c>
      <c r="E723" s="9" t="s">
        <v>1921</v>
      </c>
      <c r="F723" s="9" t="s">
        <v>1922</v>
      </c>
      <c r="G723" s="9" t="s">
        <v>1923</v>
      </c>
      <c r="H723" s="9" t="s">
        <v>23</v>
      </c>
      <c r="I723" s="9" t="s">
        <v>24</v>
      </c>
      <c r="J723" s="9">
        <v>0</v>
      </c>
      <c r="K723" s="9" t="s">
        <v>25</v>
      </c>
      <c r="L723" s="10">
        <v>45740</v>
      </c>
      <c r="M723" s="10">
        <v>45740</v>
      </c>
      <c r="N723" s="10">
        <v>45749</v>
      </c>
      <c r="O723" s="11">
        <f>HYPERLINK("http://apps8.contraloria.gob.pe/SPIC/srvDownload/ViewPDF?CRES_CODIGO=2025CPO020600003&amp;TIPOARCHIVO=RE","http://apps8.contraloria.gob.pe/SPIC/srvDownload/ViewPDF?CRES_CODIGO=2025CPO020600003&amp;TIPOARCHIVO=RE")</f>
      </c>
      <c r="P723" s="11">
        <f>HYPERLINK("http://apps8.contraloria.gob.pe/SPIC/srvDownload/ViewPDF?CRES_CODIGO=2025CPO020600003&amp;TIPOARCHIVO=ADJUNTO","http://apps8.contraloria.gob.pe/SPIC/srvDownload/ViewPDF?CRES_CODIGO=2025CPO020600003&amp;TIPOARCHIVO=ADJUNTO")</f>
      </c>
    </row>
    <row r="724" ht="20" customHeight="1" s="7" customFormat="1">
      <c r="B724" s="8">
        <v>718</v>
      </c>
      <c r="C724" s="9" t="s">
        <v>313</v>
      </c>
      <c r="D724" s="9" t="s">
        <v>19</v>
      </c>
      <c r="E724" s="9" t="s">
        <v>1924</v>
      </c>
      <c r="F724" s="9" t="s">
        <v>1925</v>
      </c>
      <c r="G724" s="9" t="s">
        <v>1926</v>
      </c>
      <c r="H724" s="9" t="s">
        <v>23</v>
      </c>
      <c r="I724" s="9" t="s">
        <v>24</v>
      </c>
      <c r="J724" s="9">
        <v>0</v>
      </c>
      <c r="K724" s="9" t="s">
        <v>25</v>
      </c>
      <c r="L724" s="10">
        <v>45744</v>
      </c>
      <c r="M724" s="10">
        <v>45751</v>
      </c>
      <c r="N724" s="10">
        <v>45749</v>
      </c>
      <c r="O724" s="11">
        <f>HYPERLINK("http://apps8.contraloria.gob.pe/SPIC/srvDownload/ViewPDF?CRES_CODIGO=2025CSI060800011&amp;TIPOARCHIVO=RE","http://apps8.contraloria.gob.pe/SPIC/srvDownload/ViewPDF?CRES_CODIGO=2025CSI060800011&amp;TIPOARCHIVO=RE")</f>
      </c>
      <c r="P724" s="11">
        <f>HYPERLINK("http://apps8.contraloria.gob.pe/SPIC/srvDownload/ViewPDF?CRES_CODIGO=2025CSI060800011&amp;TIPOARCHIVO=ADJUNTO","http://apps8.contraloria.gob.pe/SPIC/srvDownload/ViewPDF?CRES_CODIGO=2025CSI060800011&amp;TIPOARCHIVO=ADJUNTO")</f>
      </c>
    </row>
    <row r="725" ht="20" customHeight="1" s="7" customFormat="1">
      <c r="B725" s="8">
        <v>719</v>
      </c>
      <c r="C725" s="9" t="s">
        <v>313</v>
      </c>
      <c r="D725" s="9" t="s">
        <v>42</v>
      </c>
      <c r="E725" s="9" t="s">
        <v>1927</v>
      </c>
      <c r="F725" s="9" t="s">
        <v>1925</v>
      </c>
      <c r="G725" s="9" t="s">
        <v>1928</v>
      </c>
      <c r="H725" s="9" t="s">
        <v>23</v>
      </c>
      <c r="I725" s="9" t="s">
        <v>24</v>
      </c>
      <c r="J725" s="9">
        <v>0</v>
      </c>
      <c r="K725" s="9" t="s">
        <v>25</v>
      </c>
      <c r="L725" s="10">
        <v>45744</v>
      </c>
      <c r="M725" s="10">
        <v>45751</v>
      </c>
      <c r="N725" s="10">
        <v>45749</v>
      </c>
      <c r="O725" s="11">
        <f>HYPERLINK("http://apps8.contraloria.gob.pe/SPIC/srvDownload/ViewPDF?CRES_CODIGO=2025CSI060800012&amp;TIPOARCHIVO=RE","http://apps8.contraloria.gob.pe/SPIC/srvDownload/ViewPDF?CRES_CODIGO=2025CSI060800012&amp;TIPOARCHIVO=RE")</f>
      </c>
      <c r="P725" s="11">
        <f>HYPERLINK("http://apps8.contraloria.gob.pe/SPIC/srvDownload/ViewPDF?CRES_CODIGO=2025CSI060800012&amp;TIPOARCHIVO=ADJUNTO","http://apps8.contraloria.gob.pe/SPIC/srvDownload/ViewPDF?CRES_CODIGO=2025CSI060800012&amp;TIPOARCHIVO=ADJUNTO")</f>
      </c>
    </row>
    <row r="726" ht="20" customHeight="1" s="7" customFormat="1">
      <c r="B726" s="8">
        <v>720</v>
      </c>
      <c r="C726" s="9" t="s">
        <v>31</v>
      </c>
      <c r="D726" s="9" t="s">
        <v>42</v>
      </c>
      <c r="E726" s="9" t="s">
        <v>1929</v>
      </c>
      <c r="F726" s="9" t="s">
        <v>1930</v>
      </c>
      <c r="G726" s="9" t="s">
        <v>1931</v>
      </c>
      <c r="H726" s="9" t="s">
        <v>23</v>
      </c>
      <c r="I726" s="9" t="s">
        <v>24</v>
      </c>
      <c r="J726" s="9">
        <v>0</v>
      </c>
      <c r="K726" s="9" t="s">
        <v>25</v>
      </c>
      <c r="L726" s="10">
        <v>45747</v>
      </c>
      <c r="M726" s="10">
        <v>45754</v>
      </c>
      <c r="N726" s="10">
        <v>45749</v>
      </c>
      <c r="O726" s="11">
        <f>HYPERLINK("http://apps8.contraloria.gob.pe/SPIC/srvDownload/ViewPDF?CRES_CODIGO=2025CSI032400001&amp;TIPOARCHIVO=RE","http://apps8.contraloria.gob.pe/SPIC/srvDownload/ViewPDF?CRES_CODIGO=2025CSI032400001&amp;TIPOARCHIVO=RE")</f>
      </c>
      <c r="P726" s="11">
        <f>HYPERLINK("http://apps8.contraloria.gob.pe/SPIC/srvDownload/ViewPDF?CRES_CODIGO=2025CSI032400001&amp;TIPOARCHIVO=ADJUNTO","http://apps8.contraloria.gob.pe/SPIC/srvDownload/ViewPDF?CRES_CODIGO=2025CSI032400001&amp;TIPOARCHIVO=ADJUNTO")</f>
      </c>
    </row>
    <row r="727" ht="20" customHeight="1" s="7" customFormat="1">
      <c r="B727" s="8">
        <v>721</v>
      </c>
      <c r="C727" s="9" t="s">
        <v>217</v>
      </c>
      <c r="D727" s="9" t="s">
        <v>27</v>
      </c>
      <c r="E727" s="9" t="s">
        <v>1932</v>
      </c>
      <c r="F727" s="9" t="s">
        <v>1933</v>
      </c>
      <c r="G727" s="9" t="s">
        <v>1934</v>
      </c>
      <c r="H727" s="9" t="s">
        <v>23</v>
      </c>
      <c r="I727" s="9" t="s">
        <v>24</v>
      </c>
      <c r="J727" s="9">
        <v>0</v>
      </c>
      <c r="K727" s="9" t="s">
        <v>25</v>
      </c>
      <c r="L727" s="10">
        <v>45741</v>
      </c>
      <c r="M727" s="10">
        <v>45742</v>
      </c>
      <c r="N727" s="10">
        <v>45749</v>
      </c>
      <c r="O727" s="11">
        <f>HYPERLINK("http://apps8.contraloria.gob.pe/SPIC/srvDownload/ViewPDF?CRES_CODIGO=2025CPO062400001&amp;TIPOARCHIVO=RE","http://apps8.contraloria.gob.pe/SPIC/srvDownload/ViewPDF?CRES_CODIGO=2025CPO062400001&amp;TIPOARCHIVO=RE")</f>
      </c>
      <c r="P727" s="11">
        <f>HYPERLINK("http://apps8.contraloria.gob.pe/SPIC/srvDownload/ViewPDF?CRES_CODIGO=2025CPO062400001&amp;TIPOARCHIVO=ADJUNTO","http://apps8.contraloria.gob.pe/SPIC/srvDownload/ViewPDF?CRES_CODIGO=2025CPO062400001&amp;TIPOARCHIVO=ADJUNTO")</f>
      </c>
    </row>
    <row r="728" ht="20" customHeight="1" s="7" customFormat="1">
      <c r="B728" s="8">
        <v>722</v>
      </c>
      <c r="C728" s="9" t="s">
        <v>263</v>
      </c>
      <c r="D728" s="9" t="s">
        <v>42</v>
      </c>
      <c r="E728" s="9" t="s">
        <v>1935</v>
      </c>
      <c r="F728" s="9" t="s">
        <v>1897</v>
      </c>
      <c r="G728" s="9" t="s">
        <v>1936</v>
      </c>
      <c r="H728" s="9" t="s">
        <v>23</v>
      </c>
      <c r="I728" s="9" t="s">
        <v>24</v>
      </c>
      <c r="J728" s="9">
        <v>0</v>
      </c>
      <c r="K728" s="9" t="s">
        <v>25</v>
      </c>
      <c r="L728" s="10">
        <v>45742</v>
      </c>
      <c r="M728" s="10">
        <v>45749</v>
      </c>
      <c r="N728" s="10">
        <v>45749</v>
      </c>
      <c r="O728" s="11">
        <f>HYPERLINK("http://apps8.contraloria.gob.pe/SPIC/srvDownload/ViewPDF?CRES_CODIGO=2025CSI534000017&amp;TIPOARCHIVO=RE","http://apps8.contraloria.gob.pe/SPIC/srvDownload/ViewPDF?CRES_CODIGO=2025CSI534000017&amp;TIPOARCHIVO=RE")</f>
      </c>
      <c r="P728" s="11">
        <f>HYPERLINK("http://apps8.contraloria.gob.pe/SPIC/srvDownload/ViewPDF?CRES_CODIGO=2025CSI534000017&amp;TIPOARCHIVO=ADJUNTO","http://apps8.contraloria.gob.pe/SPIC/srvDownload/ViewPDF?CRES_CODIGO=2025CSI534000017&amp;TIPOARCHIVO=ADJUNTO")</f>
      </c>
    </row>
    <row r="729" ht="20" customHeight="1" s="7" customFormat="1">
      <c r="B729" s="8">
        <v>723</v>
      </c>
      <c r="C729" s="9" t="s">
        <v>57</v>
      </c>
      <c r="D729" s="9" t="s">
        <v>19</v>
      </c>
      <c r="E729" s="9" t="s">
        <v>1937</v>
      </c>
      <c r="F729" s="9" t="s">
        <v>1938</v>
      </c>
      <c r="G729" s="9" t="s">
        <v>1939</v>
      </c>
      <c r="H729" s="9" t="s">
        <v>23</v>
      </c>
      <c r="I729" s="9" t="s">
        <v>24</v>
      </c>
      <c r="J729" s="9">
        <v>0</v>
      </c>
      <c r="K729" s="9" t="s">
        <v>25</v>
      </c>
      <c r="L729" s="10">
        <v>45742</v>
      </c>
      <c r="M729" s="10">
        <v>45749</v>
      </c>
      <c r="N729" s="10">
        <v>45749</v>
      </c>
      <c r="O729" s="11">
        <f>HYPERLINK("http://apps8.contraloria.gob.pe/SPIC/srvDownload/ViewPDF?CRES_CODIGO=2025CSI035700004&amp;TIPOARCHIVO=RE","http://apps8.contraloria.gob.pe/SPIC/srvDownload/ViewPDF?CRES_CODIGO=2025CSI035700004&amp;TIPOARCHIVO=RE")</f>
      </c>
      <c r="P729" s="11">
        <f>HYPERLINK("http://apps8.contraloria.gob.pe/SPIC/srvDownload/ViewPDF?CRES_CODIGO=2025CSI035700004&amp;TIPOARCHIVO=ADJUNTO","http://apps8.contraloria.gob.pe/SPIC/srvDownload/ViewPDF?CRES_CODIGO=2025CSI035700004&amp;TIPOARCHIVO=ADJUNTO")</f>
      </c>
    </row>
    <row r="730" ht="20" customHeight="1" s="7" customFormat="1">
      <c r="B730" s="8">
        <v>724</v>
      </c>
      <c r="C730" s="9" t="s">
        <v>263</v>
      </c>
      <c r="D730" s="9" t="s">
        <v>19</v>
      </c>
      <c r="E730" s="9" t="s">
        <v>1940</v>
      </c>
      <c r="F730" s="9" t="s">
        <v>1941</v>
      </c>
      <c r="G730" s="9" t="s">
        <v>1942</v>
      </c>
      <c r="H730" s="9" t="s">
        <v>23</v>
      </c>
      <c r="I730" s="9" t="s">
        <v>24</v>
      </c>
      <c r="J730" s="9">
        <v>0</v>
      </c>
      <c r="K730" s="9" t="s">
        <v>25</v>
      </c>
      <c r="L730" s="10">
        <v>45744</v>
      </c>
      <c r="M730" s="10">
        <v>45740</v>
      </c>
      <c r="N730" s="10">
        <v>45749</v>
      </c>
      <c r="O730" s="11">
        <f>HYPERLINK("http://apps8.contraloria.gob.pe/SPIC/srvDownload/ViewPDF?CRES_CODIGO=2025CSI020800005&amp;TIPOARCHIVO=RE","http://apps8.contraloria.gob.pe/SPIC/srvDownload/ViewPDF?CRES_CODIGO=2025CSI020800005&amp;TIPOARCHIVO=RE")</f>
      </c>
      <c r="P730" s="11">
        <f>HYPERLINK("http://apps8.contraloria.gob.pe/SPIC/srvDownload/ViewPDF?CRES_CODIGO=2025CSI020800005&amp;TIPOARCHIVO=ADJUNTO","http://apps8.contraloria.gob.pe/SPIC/srvDownload/ViewPDF?CRES_CODIGO=2025CSI020800005&amp;TIPOARCHIVO=ADJUNTO")</f>
      </c>
    </row>
    <row r="731" ht="20" customHeight="1" s="7" customFormat="1">
      <c r="B731" s="8">
        <v>725</v>
      </c>
      <c r="C731" s="9" t="s">
        <v>31</v>
      </c>
      <c r="D731" s="9" t="s">
        <v>19</v>
      </c>
      <c r="E731" s="9" t="s">
        <v>1943</v>
      </c>
      <c r="F731" s="9" t="s">
        <v>430</v>
      </c>
      <c r="G731" s="9" t="s">
        <v>1944</v>
      </c>
      <c r="H731" s="9" t="s">
        <v>41</v>
      </c>
      <c r="I731" s="9" t="s">
        <v>24</v>
      </c>
      <c r="J731" s="9">
        <v>0</v>
      </c>
      <c r="K731" s="9" t="s">
        <v>25</v>
      </c>
      <c r="L731" s="10">
        <v>45747</v>
      </c>
      <c r="M731" s="10">
        <v>45754</v>
      </c>
      <c r="N731" s="10">
        <v>45749</v>
      </c>
      <c r="O731" s="11">
        <f>HYPERLINK("http://apps8.contraloria.gob.pe/SPIC/srvDownload/ViewPDF?CRES_CODIGO=2025CSI019100025&amp;TIPOARCHIVO=RE","http://apps8.contraloria.gob.pe/SPIC/srvDownload/ViewPDF?CRES_CODIGO=2025CSI019100025&amp;TIPOARCHIVO=RE")</f>
      </c>
      <c r="P731" s="11">
        <f>HYPERLINK("http://apps8.contraloria.gob.pe/SPIC/srvDownload/ViewPDF?CRES_CODIGO=2025CSI019100025&amp;TIPOARCHIVO=ADJUNTO","http://apps8.contraloria.gob.pe/SPIC/srvDownload/ViewPDF?CRES_CODIGO=2025CSI019100025&amp;TIPOARCHIVO=ADJUNTO")</f>
      </c>
    </row>
    <row r="732" ht="20" customHeight="1" s="7" customFormat="1">
      <c r="B732" s="8">
        <v>726</v>
      </c>
      <c r="C732" s="9" t="s">
        <v>259</v>
      </c>
      <c r="D732" s="9" t="s">
        <v>53</v>
      </c>
      <c r="E732" s="9" t="s">
        <v>1945</v>
      </c>
      <c r="F732" s="9" t="s">
        <v>261</v>
      </c>
      <c r="G732" s="9" t="s">
        <v>1946</v>
      </c>
      <c r="H732" s="9" t="s">
        <v>23</v>
      </c>
      <c r="I732" s="9" t="s">
        <v>24</v>
      </c>
      <c r="J732" s="9">
        <v>0</v>
      </c>
      <c r="K732" s="9" t="s">
        <v>25</v>
      </c>
      <c r="L732" s="10">
        <v>45715</v>
      </c>
      <c r="M732" s="10">
        <v>45729</v>
      </c>
      <c r="N732" s="10">
        <v>45749</v>
      </c>
      <c r="O732" s="11">
        <f>HYPERLINK("http://apps8.contraloria.gob.pe/SPIC/srvDownload/ViewPDF?CRES_CODIGO=2025CPOL44000045&amp;TIPOARCHIVO=RE","http://apps8.contraloria.gob.pe/SPIC/srvDownload/ViewPDF?CRES_CODIGO=2025CPOL44000045&amp;TIPOARCHIVO=RE")</f>
      </c>
      <c r="P732" s="11">
        <f>HYPERLINK("http://apps8.contraloria.gob.pe/SPIC/srvDownload/ViewPDF?CRES_CODIGO=2025CPOL44000045&amp;TIPOARCHIVO=ADJUNTO","http://apps8.contraloria.gob.pe/SPIC/srvDownload/ViewPDF?CRES_CODIGO=2025CPOL44000045&amp;TIPOARCHIVO=ADJUNTO")</f>
      </c>
    </row>
    <row r="733" ht="20" customHeight="1" s="7" customFormat="1">
      <c r="B733" s="8">
        <v>727</v>
      </c>
      <c r="C733" s="9" t="s">
        <v>263</v>
      </c>
      <c r="D733" s="9" t="s">
        <v>42</v>
      </c>
      <c r="E733" s="9" t="s">
        <v>1947</v>
      </c>
      <c r="F733" s="9" t="s">
        <v>668</v>
      </c>
      <c r="G733" s="9" t="s">
        <v>1948</v>
      </c>
      <c r="H733" s="9" t="s">
        <v>23</v>
      </c>
      <c r="I733" s="9" t="s">
        <v>24</v>
      </c>
      <c r="J733" s="9">
        <v>0</v>
      </c>
      <c r="K733" s="9" t="s">
        <v>25</v>
      </c>
      <c r="L733" s="10">
        <v>45744</v>
      </c>
      <c r="M733" s="10">
        <v>45751</v>
      </c>
      <c r="N733" s="10">
        <v>45749</v>
      </c>
      <c r="O733" s="11">
        <f>HYPERLINK("http://apps8.contraloria.gob.pe/SPIC/srvDownload/ViewPDF?CRES_CODIGO=2025CSI534000024&amp;TIPOARCHIVO=RE","http://apps8.contraloria.gob.pe/SPIC/srvDownload/ViewPDF?CRES_CODIGO=2025CSI534000024&amp;TIPOARCHIVO=RE")</f>
      </c>
      <c r="P733" s="11">
        <f>HYPERLINK("http://apps8.contraloria.gob.pe/SPIC/srvDownload/ViewPDF?CRES_CODIGO=2025CSI534000024&amp;TIPOARCHIVO=ADJUNTO","http://apps8.contraloria.gob.pe/SPIC/srvDownload/ViewPDF?CRES_CODIGO=2025CSI534000024&amp;TIPOARCHIVO=ADJUNTO")</f>
      </c>
    </row>
    <row r="734" ht="20" customHeight="1" s="7" customFormat="1">
      <c r="B734" s="8">
        <v>728</v>
      </c>
      <c r="C734" s="9" t="s">
        <v>79</v>
      </c>
      <c r="D734" s="9" t="s">
        <v>53</v>
      </c>
      <c r="E734" s="9" t="s">
        <v>1949</v>
      </c>
      <c r="F734" s="9" t="s">
        <v>1818</v>
      </c>
      <c r="G734" s="9" t="s">
        <v>1950</v>
      </c>
      <c r="H734" s="9" t="s">
        <v>23</v>
      </c>
      <c r="I734" s="9" t="s">
        <v>24</v>
      </c>
      <c r="J734" s="9">
        <v>0</v>
      </c>
      <c r="K734" s="9" t="s">
        <v>25</v>
      </c>
      <c r="L734" s="10">
        <v>45702</v>
      </c>
      <c r="M734" s="10">
        <v>45705</v>
      </c>
      <c r="N734" s="10">
        <v>45749</v>
      </c>
      <c r="O734" s="11">
        <f>HYPERLINK("http://apps8.contraloria.gob.pe/SPIC/srvDownload/ViewPDF?CRES_CODIGO=2025CPOL34000028&amp;TIPOARCHIVO=RE","http://apps8.contraloria.gob.pe/SPIC/srvDownload/ViewPDF?CRES_CODIGO=2025CPOL34000028&amp;TIPOARCHIVO=RE")</f>
      </c>
      <c r="P734" s="11">
        <f>HYPERLINK("http://apps8.contraloria.gob.pe/SPIC/srvDownload/ViewPDF?CRES_CODIGO=2025CPOL34000028&amp;TIPOARCHIVO=ADJUNTO","http://apps8.contraloria.gob.pe/SPIC/srvDownload/ViewPDF?CRES_CODIGO=2025CPOL34000028&amp;TIPOARCHIVO=ADJUNTO")</f>
      </c>
    </row>
    <row r="735" ht="20" customHeight="1" s="7" customFormat="1">
      <c r="B735" s="8">
        <v>729</v>
      </c>
      <c r="C735" s="9" t="s">
        <v>57</v>
      </c>
      <c r="D735" s="9" t="s">
        <v>19</v>
      </c>
      <c r="E735" s="9" t="s">
        <v>1951</v>
      </c>
      <c r="F735" s="9" t="s">
        <v>171</v>
      </c>
      <c r="G735" s="9" t="s">
        <v>1952</v>
      </c>
      <c r="H735" s="9" t="s">
        <v>332</v>
      </c>
      <c r="I735" s="9" t="s">
        <v>24</v>
      </c>
      <c r="J735" s="9">
        <v>0</v>
      </c>
      <c r="K735" s="9" t="s">
        <v>25</v>
      </c>
      <c r="L735" s="10">
        <v>45737</v>
      </c>
      <c r="M735" s="10">
        <v>45748</v>
      </c>
      <c r="N735" s="10">
        <v>45749</v>
      </c>
      <c r="O735" s="11">
        <f>HYPERLINK("http://apps8.contraloria.gob.pe/SPIC/srvDownload/ViewPDF?CRES_CODIGO=2025CSIL47000083&amp;TIPOARCHIVO=RE","http://apps8.contraloria.gob.pe/SPIC/srvDownload/ViewPDF?CRES_CODIGO=2025CSIL47000083&amp;TIPOARCHIVO=RE")</f>
      </c>
      <c r="P735" s="11">
        <f>HYPERLINK("http://apps8.contraloria.gob.pe/SPIC/srvDownload/ViewPDF?CRES_CODIGO=2025CSIL47000083&amp;TIPOARCHIVO=ADJUNTO","http://apps8.contraloria.gob.pe/SPIC/srvDownload/ViewPDF?CRES_CODIGO=2025CSIL47000083&amp;TIPOARCHIVO=ADJUNTO")</f>
      </c>
    </row>
    <row r="736" ht="20" customHeight="1" s="7" customFormat="1">
      <c r="B736" s="8">
        <v>730</v>
      </c>
      <c r="C736" s="9" t="s">
        <v>69</v>
      </c>
      <c r="D736" s="9" t="s">
        <v>19</v>
      </c>
      <c r="E736" s="9" t="s">
        <v>1953</v>
      </c>
      <c r="F736" s="9" t="s">
        <v>1508</v>
      </c>
      <c r="G736" s="9" t="s">
        <v>1954</v>
      </c>
      <c r="H736" s="9" t="s">
        <v>41</v>
      </c>
      <c r="I736" s="9" t="s">
        <v>24</v>
      </c>
      <c r="J736" s="9">
        <v>0</v>
      </c>
      <c r="K736" s="9" t="s">
        <v>25</v>
      </c>
      <c r="L736" s="10">
        <v>45744</v>
      </c>
      <c r="M736" s="10">
        <v>45751</v>
      </c>
      <c r="N736" s="10">
        <v>45749</v>
      </c>
      <c r="O736" s="11">
        <f>HYPERLINK("http://apps8.contraloria.gob.pe/SPIC/srvDownload/ViewPDF?CRES_CODIGO=2025CSI098900010&amp;TIPOARCHIVO=RE","http://apps8.contraloria.gob.pe/SPIC/srvDownload/ViewPDF?CRES_CODIGO=2025CSI098900010&amp;TIPOARCHIVO=RE")</f>
      </c>
      <c r="P736" s="11">
        <f>HYPERLINK("http://apps8.contraloria.gob.pe/SPIC/srvDownload/ViewPDF?CRES_CODIGO=2025CSI098900010&amp;TIPOARCHIVO=ADJUNTO","http://apps8.contraloria.gob.pe/SPIC/srvDownload/ViewPDF?CRES_CODIGO=2025CSI098900010&amp;TIPOARCHIVO=ADJUNTO")</f>
      </c>
    </row>
    <row r="737" ht="20" customHeight="1" s="7" customFormat="1">
      <c r="B737" s="8">
        <v>731</v>
      </c>
      <c r="C737" s="9" t="s">
        <v>18</v>
      </c>
      <c r="D737" s="9" t="s">
        <v>19</v>
      </c>
      <c r="E737" s="9" t="s">
        <v>1955</v>
      </c>
      <c r="F737" s="9" t="s">
        <v>1956</v>
      </c>
      <c r="G737" s="9" t="s">
        <v>1957</v>
      </c>
      <c r="H737" s="9" t="s">
        <v>23</v>
      </c>
      <c r="I737" s="9" t="s">
        <v>24</v>
      </c>
      <c r="J737" s="9">
        <v>0</v>
      </c>
      <c r="K737" s="9" t="s">
        <v>25</v>
      </c>
      <c r="L737" s="10">
        <v>45747</v>
      </c>
      <c r="M737" s="10">
        <v>45742</v>
      </c>
      <c r="N737" s="10">
        <v>45749</v>
      </c>
      <c r="O737" s="11">
        <f>HYPERLINK("http://apps8.contraloria.gob.pe/SPIC/srvDownload/ViewPDF?CRES_CODIGO=2025CSI535000021&amp;TIPOARCHIVO=RE","http://apps8.contraloria.gob.pe/SPIC/srvDownload/ViewPDF?CRES_CODIGO=2025CSI535000021&amp;TIPOARCHIVO=RE")</f>
      </c>
      <c r="P737" s="11">
        <f>HYPERLINK("http://apps8.contraloria.gob.pe/SPIC/srvDownload/ViewPDF?CRES_CODIGO=2025CSI535000021&amp;TIPOARCHIVO=ADJUNTO","http://apps8.contraloria.gob.pe/SPIC/srvDownload/ViewPDF?CRES_CODIGO=2025CSI535000021&amp;TIPOARCHIVO=ADJUNTO")</f>
      </c>
    </row>
    <row r="738" ht="20" customHeight="1" s="7" customFormat="1">
      <c r="B738" s="8">
        <v>732</v>
      </c>
      <c r="C738" s="9" t="s">
        <v>217</v>
      </c>
      <c r="D738" s="9" t="s">
        <v>42</v>
      </c>
      <c r="E738" s="9" t="s">
        <v>1958</v>
      </c>
      <c r="F738" s="9" t="s">
        <v>1959</v>
      </c>
      <c r="G738" s="9" t="s">
        <v>1960</v>
      </c>
      <c r="H738" s="9" t="s">
        <v>23</v>
      </c>
      <c r="I738" s="9" t="s">
        <v>24</v>
      </c>
      <c r="J738" s="9">
        <v>0</v>
      </c>
      <c r="K738" s="9" t="s">
        <v>25</v>
      </c>
      <c r="L738" s="10">
        <v>45742</v>
      </c>
      <c r="M738" s="10">
        <v>45749</v>
      </c>
      <c r="N738" s="10">
        <v>45749</v>
      </c>
      <c r="O738" s="11">
        <f>HYPERLINK("http://apps8.contraloria.gob.pe/SPIC/srvDownload/ViewPDF?CRES_CODIGO=2025CSI552900002&amp;TIPOARCHIVO=RE","http://apps8.contraloria.gob.pe/SPIC/srvDownload/ViewPDF?CRES_CODIGO=2025CSI552900002&amp;TIPOARCHIVO=RE")</f>
      </c>
      <c r="P738" s="11">
        <f>HYPERLINK("http://apps8.contraloria.gob.pe/SPIC/srvDownload/ViewPDF?CRES_CODIGO=2025CSI552900002&amp;TIPOARCHIVO=ADJUNTO","http://apps8.contraloria.gob.pe/SPIC/srvDownload/ViewPDF?CRES_CODIGO=2025CSI552900002&amp;TIPOARCHIVO=ADJUNTO")</f>
      </c>
    </row>
    <row r="739" ht="20" customHeight="1" s="7" customFormat="1">
      <c r="B739" s="8">
        <v>733</v>
      </c>
      <c r="C739" s="9" t="s">
        <v>263</v>
      </c>
      <c r="D739" s="9" t="s">
        <v>42</v>
      </c>
      <c r="E739" s="9" t="s">
        <v>1961</v>
      </c>
      <c r="F739" s="9" t="s">
        <v>668</v>
      </c>
      <c r="G739" s="9" t="s">
        <v>1962</v>
      </c>
      <c r="H739" s="9" t="s">
        <v>23</v>
      </c>
      <c r="I739" s="9" t="s">
        <v>24</v>
      </c>
      <c r="J739" s="9">
        <v>0</v>
      </c>
      <c r="K739" s="9" t="s">
        <v>25</v>
      </c>
      <c r="L739" s="10">
        <v>45743</v>
      </c>
      <c r="M739" s="10">
        <v>45750</v>
      </c>
      <c r="N739" s="10">
        <v>45749</v>
      </c>
      <c r="O739" s="11">
        <f>HYPERLINK("http://apps8.contraloria.gob.pe/SPIC/srvDownload/ViewPDF?CRES_CODIGO=2025CSI534000023&amp;TIPOARCHIVO=RE","http://apps8.contraloria.gob.pe/SPIC/srvDownload/ViewPDF?CRES_CODIGO=2025CSI534000023&amp;TIPOARCHIVO=RE")</f>
      </c>
      <c r="P739" s="11">
        <f>HYPERLINK("http://apps8.contraloria.gob.pe/SPIC/srvDownload/ViewPDF?CRES_CODIGO=2025CSI534000023&amp;TIPOARCHIVO=ADJUNTO","http://apps8.contraloria.gob.pe/SPIC/srvDownload/ViewPDF?CRES_CODIGO=2025CSI534000023&amp;TIPOARCHIVO=ADJUNTO")</f>
      </c>
    </row>
    <row r="740" ht="20" customHeight="1" s="7" customFormat="1">
      <c r="B740" s="8">
        <v>734</v>
      </c>
      <c r="C740" s="9" t="s">
        <v>263</v>
      </c>
      <c r="D740" s="9" t="s">
        <v>42</v>
      </c>
      <c r="E740" s="9" t="s">
        <v>1963</v>
      </c>
      <c r="F740" s="9" t="s">
        <v>668</v>
      </c>
      <c r="G740" s="9" t="s">
        <v>1964</v>
      </c>
      <c r="H740" s="9" t="s">
        <v>23</v>
      </c>
      <c r="I740" s="9" t="s">
        <v>24</v>
      </c>
      <c r="J740" s="9">
        <v>0</v>
      </c>
      <c r="K740" s="9" t="s">
        <v>25</v>
      </c>
      <c r="L740" s="10">
        <v>45742</v>
      </c>
      <c r="M740" s="10">
        <v>45749</v>
      </c>
      <c r="N740" s="10">
        <v>45749</v>
      </c>
      <c r="O740" s="11">
        <f>HYPERLINK("http://apps8.contraloria.gob.pe/SPIC/srvDownload/ViewPDF?CRES_CODIGO=2025CSI534000020&amp;TIPOARCHIVO=RE","http://apps8.contraloria.gob.pe/SPIC/srvDownload/ViewPDF?CRES_CODIGO=2025CSI534000020&amp;TIPOARCHIVO=RE")</f>
      </c>
      <c r="P740" s="11">
        <f>HYPERLINK("http://apps8.contraloria.gob.pe/SPIC/srvDownload/ViewPDF?CRES_CODIGO=2025CSI534000020&amp;TIPOARCHIVO=ADJUNTO","http://apps8.contraloria.gob.pe/SPIC/srvDownload/ViewPDF?CRES_CODIGO=2025CSI534000020&amp;TIPOARCHIVO=ADJUNTO")</f>
      </c>
    </row>
    <row r="741" ht="20" customHeight="1" s="7" customFormat="1">
      <c r="B741" s="8">
        <v>735</v>
      </c>
      <c r="C741" s="9" t="s">
        <v>263</v>
      </c>
      <c r="D741" s="9" t="s">
        <v>42</v>
      </c>
      <c r="E741" s="9" t="s">
        <v>1965</v>
      </c>
      <c r="F741" s="9" t="s">
        <v>668</v>
      </c>
      <c r="G741" s="9" t="s">
        <v>1966</v>
      </c>
      <c r="H741" s="9" t="s">
        <v>23</v>
      </c>
      <c r="I741" s="9" t="s">
        <v>24</v>
      </c>
      <c r="J741" s="9">
        <v>0</v>
      </c>
      <c r="K741" s="9" t="s">
        <v>25</v>
      </c>
      <c r="L741" s="10">
        <v>45742</v>
      </c>
      <c r="M741" s="10">
        <v>45749</v>
      </c>
      <c r="N741" s="10">
        <v>45749</v>
      </c>
      <c r="O741" s="11">
        <f>HYPERLINK("http://apps8.contraloria.gob.pe/SPIC/srvDownload/ViewPDF?CRES_CODIGO=2025CSI534000019&amp;TIPOARCHIVO=RE","http://apps8.contraloria.gob.pe/SPIC/srvDownload/ViewPDF?CRES_CODIGO=2025CSI534000019&amp;TIPOARCHIVO=RE")</f>
      </c>
      <c r="P741" s="11">
        <f>HYPERLINK("http://apps8.contraloria.gob.pe/SPIC/srvDownload/ViewPDF?CRES_CODIGO=2025CSI534000019&amp;TIPOARCHIVO=ADJUNTO","http://apps8.contraloria.gob.pe/SPIC/srvDownload/ViewPDF?CRES_CODIGO=2025CSI534000019&amp;TIPOARCHIVO=ADJUNTO")</f>
      </c>
    </row>
    <row r="742" ht="20" customHeight="1" s="7" customFormat="1">
      <c r="B742" s="8">
        <v>736</v>
      </c>
      <c r="C742" s="9" t="s">
        <v>263</v>
      </c>
      <c r="D742" s="9" t="s">
        <v>42</v>
      </c>
      <c r="E742" s="9" t="s">
        <v>1967</v>
      </c>
      <c r="F742" s="9" t="s">
        <v>668</v>
      </c>
      <c r="G742" s="9" t="s">
        <v>1968</v>
      </c>
      <c r="H742" s="9" t="s">
        <v>23</v>
      </c>
      <c r="I742" s="9" t="s">
        <v>24</v>
      </c>
      <c r="J742" s="9">
        <v>0</v>
      </c>
      <c r="K742" s="9" t="s">
        <v>25</v>
      </c>
      <c r="L742" s="10">
        <v>45742</v>
      </c>
      <c r="M742" s="10">
        <v>45749</v>
      </c>
      <c r="N742" s="10">
        <v>45749</v>
      </c>
      <c r="O742" s="11">
        <f>HYPERLINK("http://apps8.contraloria.gob.pe/SPIC/srvDownload/ViewPDF?CRES_CODIGO=2025CSI534000022&amp;TIPOARCHIVO=RE","http://apps8.contraloria.gob.pe/SPIC/srvDownload/ViewPDF?CRES_CODIGO=2025CSI534000022&amp;TIPOARCHIVO=RE")</f>
      </c>
      <c r="P742" s="11">
        <f>HYPERLINK("http://apps8.contraloria.gob.pe/SPIC/srvDownload/ViewPDF?CRES_CODIGO=2025CSI534000022&amp;TIPOARCHIVO=ADJUNTO","http://apps8.contraloria.gob.pe/SPIC/srvDownload/ViewPDF?CRES_CODIGO=2025CSI534000022&amp;TIPOARCHIVO=ADJUNTO")</f>
      </c>
    </row>
    <row r="743" ht="20" customHeight="1" s="7" customFormat="1">
      <c r="B743" s="8">
        <v>737</v>
      </c>
      <c r="C743" s="9" t="s">
        <v>57</v>
      </c>
      <c r="D743" s="9" t="s">
        <v>19</v>
      </c>
      <c r="E743" s="9" t="s">
        <v>1969</v>
      </c>
      <c r="F743" s="9" t="s">
        <v>1794</v>
      </c>
      <c r="G743" s="9" t="s">
        <v>1970</v>
      </c>
      <c r="H743" s="9" t="s">
        <v>23</v>
      </c>
      <c r="I743" s="9" t="s">
        <v>24</v>
      </c>
      <c r="J743" s="9">
        <v>0</v>
      </c>
      <c r="K743" s="9" t="s">
        <v>25</v>
      </c>
      <c r="L743" s="10">
        <v>45743</v>
      </c>
      <c r="M743" s="10">
        <v>45750</v>
      </c>
      <c r="N743" s="10">
        <v>45749</v>
      </c>
      <c r="O743" s="11">
        <f>HYPERLINK("http://apps8.contraloria.gob.pe/SPIC/srvDownload/ViewPDF?CRES_CODIGO=2025CSI132600005&amp;TIPOARCHIVO=RE","http://apps8.contraloria.gob.pe/SPIC/srvDownload/ViewPDF?CRES_CODIGO=2025CSI132600005&amp;TIPOARCHIVO=RE")</f>
      </c>
      <c r="P743" s="11">
        <f>HYPERLINK("http://apps8.contraloria.gob.pe/SPIC/srvDownload/ViewPDF?CRES_CODIGO=2025CSI132600005&amp;TIPOARCHIVO=ADJUNTO","http://apps8.contraloria.gob.pe/SPIC/srvDownload/ViewPDF?CRES_CODIGO=2025CSI132600005&amp;TIPOARCHIVO=ADJUNTO")</f>
      </c>
    </row>
    <row r="744" ht="20" customHeight="1" s="7" customFormat="1">
      <c r="B744" s="8">
        <v>738</v>
      </c>
      <c r="C744" s="9" t="s">
        <v>128</v>
      </c>
      <c r="D744" s="9" t="s">
        <v>19</v>
      </c>
      <c r="E744" s="9" t="s">
        <v>1971</v>
      </c>
      <c r="F744" s="9" t="s">
        <v>1972</v>
      </c>
      <c r="G744" s="9" t="s">
        <v>1973</v>
      </c>
      <c r="H744" s="9" t="s">
        <v>41</v>
      </c>
      <c r="I744" s="9" t="s">
        <v>24</v>
      </c>
      <c r="J744" s="9">
        <v>0</v>
      </c>
      <c r="K744" s="9" t="s">
        <v>25</v>
      </c>
      <c r="L744" s="10">
        <v>45742</v>
      </c>
      <c r="M744" s="10">
        <v>45749</v>
      </c>
      <c r="N744" s="10">
        <v>45749</v>
      </c>
      <c r="O744" s="11">
        <f>HYPERLINK("http://apps8.contraloria.gob.pe/SPIC/srvDownload/ViewPDF?CRES_CODIGO=2025CSI347000009&amp;TIPOARCHIVO=RE","http://apps8.contraloria.gob.pe/SPIC/srvDownload/ViewPDF?CRES_CODIGO=2025CSI347000009&amp;TIPOARCHIVO=RE")</f>
      </c>
      <c r="P744" s="11">
        <f>HYPERLINK("http://apps8.contraloria.gob.pe/SPIC/srvDownload/ViewPDF?CRES_CODIGO=2025CSI347000009&amp;TIPOARCHIVO=ADJUNTO","http://apps8.contraloria.gob.pe/SPIC/srvDownload/ViewPDF?CRES_CODIGO=2025CSI347000009&amp;TIPOARCHIVO=ADJUNTO")</f>
      </c>
    </row>
    <row r="745" ht="20" customHeight="1" s="7" customFormat="1">
      <c r="B745" s="8">
        <v>739</v>
      </c>
      <c r="C745" s="9" t="s">
        <v>69</v>
      </c>
      <c r="D745" s="9" t="s">
        <v>61</v>
      </c>
      <c r="E745" s="9" t="s">
        <v>1974</v>
      </c>
      <c r="F745" s="9" t="s">
        <v>1975</v>
      </c>
      <c r="G745" s="9" t="s">
        <v>1976</v>
      </c>
      <c r="H745" s="9" t="s">
        <v>23</v>
      </c>
      <c r="I745" s="9" t="s">
        <v>24</v>
      </c>
      <c r="J745" s="9">
        <v>0</v>
      </c>
      <c r="K745" s="9" t="s">
        <v>25</v>
      </c>
      <c r="L745" s="10">
        <v>45743</v>
      </c>
      <c r="M745" s="10">
        <v>45747</v>
      </c>
      <c r="N745" s="10">
        <v>45749</v>
      </c>
      <c r="O745" s="11">
        <f>HYPERLINK("http://apps8.contraloria.gob.pe/SPIC/srvDownload/ViewPDF?CRES_CODIGO=2025CSIL43000033&amp;TIPOARCHIVO=RE","http://apps8.contraloria.gob.pe/SPIC/srvDownload/ViewPDF?CRES_CODIGO=2025CSIL43000033&amp;TIPOARCHIVO=RE")</f>
      </c>
      <c r="P745" s="11">
        <f>HYPERLINK("http://apps8.contraloria.gob.pe/SPIC/srvDownload/ViewPDF?CRES_CODIGO=2025CSIL43000033&amp;TIPOARCHIVO=ADJUNTO","http://apps8.contraloria.gob.pe/SPIC/srvDownload/ViewPDF?CRES_CODIGO=2025CSIL43000033&amp;TIPOARCHIVO=ADJUNTO")</f>
      </c>
    </row>
    <row r="746" ht="20" customHeight="1" s="7" customFormat="1">
      <c r="B746" s="8">
        <v>740</v>
      </c>
      <c r="C746" s="9" t="s">
        <v>31</v>
      </c>
      <c r="D746" s="9" t="s">
        <v>61</v>
      </c>
      <c r="E746" s="9" t="s">
        <v>1977</v>
      </c>
      <c r="F746" s="9" t="s">
        <v>622</v>
      </c>
      <c r="G746" s="9" t="s">
        <v>1978</v>
      </c>
      <c r="H746" s="9" t="s">
        <v>23</v>
      </c>
      <c r="I746" s="9" t="s">
        <v>24</v>
      </c>
      <c r="J746" s="9">
        <v>0</v>
      </c>
      <c r="K746" s="9" t="s">
        <v>25</v>
      </c>
      <c r="L746" s="10">
        <v>45747</v>
      </c>
      <c r="M746" s="10">
        <v>45754</v>
      </c>
      <c r="N746" s="10">
        <v>45749</v>
      </c>
      <c r="O746" s="11">
        <f>HYPERLINK("http://apps8.contraloria.gob.pe/SPIC/srvDownload/ViewPDF?CRES_CODIGO=2025CSI216300004&amp;TIPOARCHIVO=RE","http://apps8.contraloria.gob.pe/SPIC/srvDownload/ViewPDF?CRES_CODIGO=2025CSI216300004&amp;TIPOARCHIVO=RE")</f>
      </c>
      <c r="P746" s="11">
        <f>HYPERLINK("http://apps8.contraloria.gob.pe/SPIC/srvDownload/ViewPDF?CRES_CODIGO=2025CSI216300004&amp;TIPOARCHIVO=ADJUNTO","http://apps8.contraloria.gob.pe/SPIC/srvDownload/ViewPDF?CRES_CODIGO=2025CSI216300004&amp;TIPOARCHIVO=ADJUNTO")</f>
      </c>
    </row>
    <row r="747" ht="20" customHeight="1" s="7" customFormat="1">
      <c r="B747" s="8">
        <v>741</v>
      </c>
      <c r="C747" s="9" t="s">
        <v>598</v>
      </c>
      <c r="D747" s="9" t="s">
        <v>19</v>
      </c>
      <c r="E747" s="9" t="s">
        <v>1979</v>
      </c>
      <c r="F747" s="9" t="s">
        <v>600</v>
      </c>
      <c r="G747" s="9" t="s">
        <v>1980</v>
      </c>
      <c r="H747" s="9" t="s">
        <v>41</v>
      </c>
      <c r="I747" s="9" t="s">
        <v>24</v>
      </c>
      <c r="J747" s="9">
        <v>0</v>
      </c>
      <c r="K747" s="9" t="s">
        <v>25</v>
      </c>
      <c r="L747" s="10">
        <v>45735</v>
      </c>
      <c r="M747" s="10">
        <v>45742</v>
      </c>
      <c r="N747" s="10">
        <v>45749</v>
      </c>
      <c r="O747" s="11">
        <f>HYPERLINK("http://apps8.contraloria.gob.pe/SPIC/srvDownload/ViewPDF?CRES_CODIGO=2025CSI039900009&amp;TIPOARCHIVO=RE","http://apps8.contraloria.gob.pe/SPIC/srvDownload/ViewPDF?CRES_CODIGO=2025CSI039900009&amp;TIPOARCHIVO=RE")</f>
      </c>
      <c r="P747" s="11">
        <f>HYPERLINK("http://apps8.contraloria.gob.pe/SPIC/srvDownload/ViewPDF?CRES_CODIGO=2025CSI039900009&amp;TIPOARCHIVO=ADJUNTO","http://apps8.contraloria.gob.pe/SPIC/srvDownload/ViewPDF?CRES_CODIGO=2025CSI039900009&amp;TIPOARCHIVO=ADJUNTO")</f>
      </c>
    </row>
    <row r="748" ht="20" customHeight="1" s="7" customFormat="1">
      <c r="B748" s="8">
        <v>742</v>
      </c>
      <c r="C748" s="9" t="s">
        <v>313</v>
      </c>
      <c r="D748" s="9" t="s">
        <v>19</v>
      </c>
      <c r="E748" s="9" t="s">
        <v>1981</v>
      </c>
      <c r="F748" s="9" t="s">
        <v>1421</v>
      </c>
      <c r="G748" s="9" t="s">
        <v>1982</v>
      </c>
      <c r="H748" s="9" t="s">
        <v>41</v>
      </c>
      <c r="I748" s="9" t="s">
        <v>24</v>
      </c>
      <c r="J748" s="9">
        <v>0</v>
      </c>
      <c r="K748" s="9" t="s">
        <v>25</v>
      </c>
      <c r="L748" s="10">
        <v>45744</v>
      </c>
      <c r="M748" s="10">
        <v>45751</v>
      </c>
      <c r="N748" s="10">
        <v>45749</v>
      </c>
      <c r="O748" s="11">
        <f>HYPERLINK("http://apps8.contraloria.gob.pe/SPIC/srvDownload/ViewPDF?CRES_CODIGO=2025CSI014800033&amp;TIPOARCHIVO=RE","http://apps8.contraloria.gob.pe/SPIC/srvDownload/ViewPDF?CRES_CODIGO=2025CSI014800033&amp;TIPOARCHIVO=RE")</f>
      </c>
      <c r="P748" s="11">
        <f>HYPERLINK("http://apps8.contraloria.gob.pe/SPIC/srvDownload/ViewPDF?CRES_CODIGO=2025CSI014800033&amp;TIPOARCHIVO=ADJUNTO","http://apps8.contraloria.gob.pe/SPIC/srvDownload/ViewPDF?CRES_CODIGO=2025CSI014800033&amp;TIPOARCHIVO=ADJUNTO")</f>
      </c>
    </row>
    <row r="749" ht="20" customHeight="1" s="7" customFormat="1">
      <c r="B749" s="8">
        <v>743</v>
      </c>
      <c r="C749" s="9" t="s">
        <v>69</v>
      </c>
      <c r="D749" s="9" t="s">
        <v>42</v>
      </c>
      <c r="E749" s="9" t="s">
        <v>1983</v>
      </c>
      <c r="F749" s="9" t="s">
        <v>1508</v>
      </c>
      <c r="G749" s="9" t="s">
        <v>1984</v>
      </c>
      <c r="H749" s="9" t="s">
        <v>23</v>
      </c>
      <c r="I749" s="9" t="s">
        <v>24</v>
      </c>
      <c r="J749" s="9">
        <v>0</v>
      </c>
      <c r="K749" s="9" t="s">
        <v>25</v>
      </c>
      <c r="L749" s="10">
        <v>45744</v>
      </c>
      <c r="M749" s="10">
        <v>45751</v>
      </c>
      <c r="N749" s="10">
        <v>45749</v>
      </c>
      <c r="O749" s="11">
        <f>HYPERLINK("http://apps8.contraloria.gob.pe/SPIC/srvDownload/ViewPDF?CRES_CODIGO=2025CSI098900009&amp;TIPOARCHIVO=RE","http://apps8.contraloria.gob.pe/SPIC/srvDownload/ViewPDF?CRES_CODIGO=2025CSI098900009&amp;TIPOARCHIVO=RE")</f>
      </c>
      <c r="P749" s="11">
        <f>HYPERLINK("http://apps8.contraloria.gob.pe/SPIC/srvDownload/ViewPDF?CRES_CODIGO=2025CSI098900009&amp;TIPOARCHIVO=ADJUNTO","http://apps8.contraloria.gob.pe/SPIC/srvDownload/ViewPDF?CRES_CODIGO=2025CSI098900009&amp;TIPOARCHIVO=ADJUNTO")</f>
      </c>
    </row>
    <row r="750" ht="20" customHeight="1" s="7" customFormat="1">
      <c r="B750" s="8">
        <v>744</v>
      </c>
      <c r="C750" s="9" t="s">
        <v>31</v>
      </c>
      <c r="D750" s="9" t="s">
        <v>42</v>
      </c>
      <c r="E750" s="9" t="s">
        <v>1985</v>
      </c>
      <c r="F750" s="9" t="s">
        <v>1257</v>
      </c>
      <c r="G750" s="9" t="s">
        <v>1986</v>
      </c>
      <c r="H750" s="9" t="s">
        <v>23</v>
      </c>
      <c r="I750" s="9" t="s">
        <v>24</v>
      </c>
      <c r="J750" s="9">
        <v>0</v>
      </c>
      <c r="K750" s="9" t="s">
        <v>25</v>
      </c>
      <c r="L750" s="10">
        <v>45744</v>
      </c>
      <c r="M750" s="10">
        <v>45751</v>
      </c>
      <c r="N750" s="10">
        <v>45749</v>
      </c>
      <c r="O750" s="11">
        <f>HYPERLINK("http://apps8.contraloria.gob.pe/SPIC/srvDownload/ViewPDF?CRES_CODIGO=2025CSI058100006&amp;TIPOARCHIVO=RE","http://apps8.contraloria.gob.pe/SPIC/srvDownload/ViewPDF?CRES_CODIGO=2025CSI058100006&amp;TIPOARCHIVO=RE")</f>
      </c>
      <c r="P750" s="11">
        <f>HYPERLINK("http://apps8.contraloria.gob.pe/SPIC/srvDownload/ViewPDF?CRES_CODIGO=2025CSI058100006&amp;TIPOARCHIVO=ADJUNTO","http://apps8.contraloria.gob.pe/SPIC/srvDownload/ViewPDF?CRES_CODIGO=2025CSI058100006&amp;TIPOARCHIVO=ADJUNTO")</f>
      </c>
    </row>
    <row r="751" ht="20" customHeight="1" s="7" customFormat="1">
      <c r="B751" s="8">
        <v>745</v>
      </c>
      <c r="C751" s="9" t="s">
        <v>52</v>
      </c>
      <c r="D751" s="9" t="s">
        <v>61</v>
      </c>
      <c r="E751" s="9" t="s">
        <v>1987</v>
      </c>
      <c r="F751" s="9" t="s">
        <v>1988</v>
      </c>
      <c r="G751" s="9" t="s">
        <v>1406</v>
      </c>
      <c r="H751" s="9" t="s">
        <v>23</v>
      </c>
      <c r="I751" s="9" t="s">
        <v>24</v>
      </c>
      <c r="J751" s="9">
        <v>0</v>
      </c>
      <c r="K751" s="9" t="s">
        <v>25</v>
      </c>
      <c r="L751" s="10">
        <v>45743</v>
      </c>
      <c r="M751" s="10">
        <v>45755</v>
      </c>
      <c r="N751" s="10">
        <v>45749</v>
      </c>
      <c r="O751" s="11">
        <f>HYPERLINK("http://apps8.contraloria.gob.pe/SPIC/srvDownload/ViewPDF?CRES_CODIGO=2025CSI047700020&amp;TIPOARCHIVO=RE","http://apps8.contraloria.gob.pe/SPIC/srvDownload/ViewPDF?CRES_CODIGO=2025CSI047700020&amp;TIPOARCHIVO=RE")</f>
      </c>
      <c r="P751" s="11">
        <f>HYPERLINK("http://apps8.contraloria.gob.pe/SPIC/srvDownload/ViewPDF?CRES_CODIGO=2025CSI047700020&amp;TIPOARCHIVO=ADJUNTO","http://apps8.contraloria.gob.pe/SPIC/srvDownload/ViewPDF?CRES_CODIGO=2025CSI047700020&amp;TIPOARCHIVO=ADJUNTO")</f>
      </c>
    </row>
    <row r="752" ht="20" customHeight="1" s="7" customFormat="1">
      <c r="B752" s="8">
        <v>746</v>
      </c>
      <c r="C752" s="9" t="s">
        <v>323</v>
      </c>
      <c r="D752" s="9" t="s">
        <v>42</v>
      </c>
      <c r="E752" s="9" t="s">
        <v>1989</v>
      </c>
      <c r="F752" s="9" t="s">
        <v>1004</v>
      </c>
      <c r="G752" s="9" t="s">
        <v>1990</v>
      </c>
      <c r="H752" s="9" t="s">
        <v>23</v>
      </c>
      <c r="I752" s="9" t="s">
        <v>24</v>
      </c>
      <c r="J752" s="9">
        <v>0</v>
      </c>
      <c r="K752" s="9" t="s">
        <v>25</v>
      </c>
      <c r="L752" s="10">
        <v>45744</v>
      </c>
      <c r="M752" s="10">
        <v>45751</v>
      </c>
      <c r="N752" s="10">
        <v>45749</v>
      </c>
      <c r="O752" s="11">
        <f>HYPERLINK("http://apps8.contraloria.gob.pe/SPIC/srvDownload/ViewPDF?CRES_CODIGO=2025CSI383400002&amp;TIPOARCHIVO=RE","http://apps8.contraloria.gob.pe/SPIC/srvDownload/ViewPDF?CRES_CODIGO=2025CSI383400002&amp;TIPOARCHIVO=RE")</f>
      </c>
      <c r="P752" s="11">
        <f>HYPERLINK("http://apps8.contraloria.gob.pe/SPIC/srvDownload/ViewPDF?CRES_CODIGO=2025CSI383400002&amp;TIPOARCHIVO=ADJUNTO","http://apps8.contraloria.gob.pe/SPIC/srvDownload/ViewPDF?CRES_CODIGO=2025CSI383400002&amp;TIPOARCHIVO=ADJUNTO")</f>
      </c>
    </row>
    <row r="753" ht="20" customHeight="1" s="7" customFormat="1">
      <c r="B753" s="8">
        <v>747</v>
      </c>
      <c r="C753" s="9" t="s">
        <v>37</v>
      </c>
      <c r="D753" s="9" t="s">
        <v>19</v>
      </c>
      <c r="E753" s="9" t="s">
        <v>1991</v>
      </c>
      <c r="F753" s="9" t="s">
        <v>1992</v>
      </c>
      <c r="G753" s="9" t="s">
        <v>1993</v>
      </c>
      <c r="H753" s="9" t="s">
        <v>41</v>
      </c>
      <c r="I753" s="9" t="s">
        <v>24</v>
      </c>
      <c r="J753" s="9">
        <v>0</v>
      </c>
      <c r="K753" s="9" t="s">
        <v>25</v>
      </c>
      <c r="L753" s="10">
        <v>45742</v>
      </c>
      <c r="M753" s="10">
        <v>45741</v>
      </c>
      <c r="N753" s="10">
        <v>45749</v>
      </c>
      <c r="O753" s="11">
        <f>HYPERLINK("http://apps8.contraloria.gob.pe/SPIC/srvDownload/ViewPDF?CRES_CODIGO=2025CSI038200013&amp;TIPOARCHIVO=RE","http://apps8.contraloria.gob.pe/SPIC/srvDownload/ViewPDF?CRES_CODIGO=2025CSI038200013&amp;TIPOARCHIVO=RE")</f>
      </c>
      <c r="P753" s="11">
        <f>HYPERLINK("http://apps8.contraloria.gob.pe/SPIC/srvDownload/ViewPDF?CRES_CODIGO=2025CSI038200013&amp;TIPOARCHIVO=ADJUNTO","http://apps8.contraloria.gob.pe/SPIC/srvDownload/ViewPDF?CRES_CODIGO=2025CSI038200013&amp;TIPOARCHIVO=ADJUNTO")</f>
      </c>
    </row>
    <row r="754" ht="20" customHeight="1" s="7" customFormat="1">
      <c r="B754" s="8">
        <v>748</v>
      </c>
      <c r="C754" s="9" t="s">
        <v>213</v>
      </c>
      <c r="D754" s="9" t="s">
        <v>19</v>
      </c>
      <c r="E754" s="9" t="s">
        <v>1994</v>
      </c>
      <c r="F754" s="9" t="s">
        <v>1995</v>
      </c>
      <c r="G754" s="9" t="s">
        <v>1996</v>
      </c>
      <c r="H754" s="9" t="s">
        <v>41</v>
      </c>
      <c r="I754" s="9" t="s">
        <v>24</v>
      </c>
      <c r="J754" s="9">
        <v>0</v>
      </c>
      <c r="K754" s="9" t="s">
        <v>25</v>
      </c>
      <c r="L754" s="10">
        <v>45747</v>
      </c>
      <c r="M754" s="10">
        <v>45754</v>
      </c>
      <c r="N754" s="10">
        <v>45749</v>
      </c>
      <c r="O754" s="11">
        <f>HYPERLINK("http://apps8.contraloria.gob.pe/SPIC/srvDownload/ViewPDF?CRES_CODIGO=2025CSI044500004&amp;TIPOARCHIVO=RE","http://apps8.contraloria.gob.pe/SPIC/srvDownload/ViewPDF?CRES_CODIGO=2025CSI044500004&amp;TIPOARCHIVO=RE")</f>
      </c>
      <c r="P754" s="11">
        <f>HYPERLINK("http://apps8.contraloria.gob.pe/SPIC/srvDownload/ViewPDF?CRES_CODIGO=2025CSI044500004&amp;TIPOARCHIVO=ADJUNTO","http://apps8.contraloria.gob.pe/SPIC/srvDownload/ViewPDF?CRES_CODIGO=2025CSI044500004&amp;TIPOARCHIVO=ADJUNTO")</f>
      </c>
    </row>
    <row r="755" ht="20" customHeight="1" s="7" customFormat="1">
      <c r="B755" s="8">
        <v>749</v>
      </c>
      <c r="C755" s="9" t="s">
        <v>368</v>
      </c>
      <c r="D755" s="9" t="s">
        <v>61</v>
      </c>
      <c r="E755" s="9" t="s">
        <v>1997</v>
      </c>
      <c r="F755" s="9" t="s">
        <v>1998</v>
      </c>
      <c r="G755" s="9" t="s">
        <v>1999</v>
      </c>
      <c r="H755" s="9" t="s">
        <v>2000</v>
      </c>
      <c r="I755" s="9" t="s">
        <v>24</v>
      </c>
      <c r="J755" s="9">
        <v>0</v>
      </c>
      <c r="K755" s="9" t="s">
        <v>25</v>
      </c>
      <c r="L755" s="10">
        <v>45744</v>
      </c>
      <c r="M755" s="10">
        <v>45754</v>
      </c>
      <c r="N755" s="10">
        <v>45749</v>
      </c>
      <c r="O755" s="11">
        <f>HYPERLINK("http://apps8.contraloria.gob.pe/SPIC/srvDownload/ViewPDF?CRES_CODIGO=2025CSI203800002&amp;TIPOARCHIVO=RE","http://apps8.contraloria.gob.pe/SPIC/srvDownload/ViewPDF?CRES_CODIGO=2025CSI203800002&amp;TIPOARCHIVO=RE")</f>
      </c>
      <c r="P755" s="11">
        <f>HYPERLINK("http://apps8.contraloria.gob.pe/SPIC/srvDownload/ViewPDF?CRES_CODIGO=2025CSI203800002&amp;TIPOARCHIVO=ADJUNTO","http://apps8.contraloria.gob.pe/SPIC/srvDownload/ViewPDF?CRES_CODIGO=2025CSI203800002&amp;TIPOARCHIVO=ADJUNTO")</f>
      </c>
    </row>
    <row r="756" ht="20" customHeight="1" s="7" customFormat="1">
      <c r="B756" s="8">
        <v>750</v>
      </c>
      <c r="C756" s="9" t="s">
        <v>181</v>
      </c>
      <c r="D756" s="9" t="s">
        <v>42</v>
      </c>
      <c r="E756" s="9" t="s">
        <v>2001</v>
      </c>
      <c r="F756" s="9" t="s">
        <v>632</v>
      </c>
      <c r="G756" s="9" t="s">
        <v>2002</v>
      </c>
      <c r="H756" s="9" t="s">
        <v>23</v>
      </c>
      <c r="I756" s="9" t="s">
        <v>24</v>
      </c>
      <c r="J756" s="9">
        <v>0</v>
      </c>
      <c r="K756" s="9" t="s">
        <v>25</v>
      </c>
      <c r="L756" s="10">
        <v>45744</v>
      </c>
      <c r="M756" s="10">
        <v>45751</v>
      </c>
      <c r="N756" s="10">
        <v>45749</v>
      </c>
      <c r="O756" s="11">
        <f>HYPERLINK("http://apps8.contraloria.gob.pe/SPIC/srvDownload/ViewPDF?CRES_CODIGO=2025CSI032600020&amp;TIPOARCHIVO=RE","http://apps8.contraloria.gob.pe/SPIC/srvDownload/ViewPDF?CRES_CODIGO=2025CSI032600020&amp;TIPOARCHIVO=RE")</f>
      </c>
      <c r="P756" s="11">
        <f>HYPERLINK("http://apps8.contraloria.gob.pe/SPIC/srvDownload/ViewPDF?CRES_CODIGO=2025CSI032600020&amp;TIPOARCHIVO=ADJUNTO","http://apps8.contraloria.gob.pe/SPIC/srvDownload/ViewPDF?CRES_CODIGO=2025CSI032600020&amp;TIPOARCHIVO=ADJUNTO")</f>
      </c>
    </row>
    <row r="757" ht="20" customHeight="1" s="7" customFormat="1">
      <c r="B757" s="8">
        <v>751</v>
      </c>
      <c r="C757" s="9" t="s">
        <v>368</v>
      </c>
      <c r="D757" s="9" t="s">
        <v>61</v>
      </c>
      <c r="E757" s="9" t="s">
        <v>2003</v>
      </c>
      <c r="F757" s="9" t="s">
        <v>1998</v>
      </c>
      <c r="G757" s="9" t="s">
        <v>2004</v>
      </c>
      <c r="H757" s="9" t="s">
        <v>23</v>
      </c>
      <c r="I757" s="9" t="s">
        <v>24</v>
      </c>
      <c r="J757" s="9">
        <v>0</v>
      </c>
      <c r="K757" s="9" t="s">
        <v>25</v>
      </c>
      <c r="L757" s="10">
        <v>45743</v>
      </c>
      <c r="M757" s="10">
        <v>45754</v>
      </c>
      <c r="N757" s="10">
        <v>45749</v>
      </c>
      <c r="O757" s="11">
        <f>HYPERLINK("http://apps8.contraloria.gob.pe/SPIC/srvDownload/ViewPDF?CRES_CODIGO=2025CSI203800001&amp;TIPOARCHIVO=RE","http://apps8.contraloria.gob.pe/SPIC/srvDownload/ViewPDF?CRES_CODIGO=2025CSI203800001&amp;TIPOARCHIVO=RE")</f>
      </c>
      <c r="P757" s="11">
        <f>HYPERLINK("http://apps8.contraloria.gob.pe/SPIC/srvDownload/ViewPDF?CRES_CODIGO=2025CSI203800001&amp;TIPOARCHIVO=ADJUNTO","http://apps8.contraloria.gob.pe/SPIC/srvDownload/ViewPDF?CRES_CODIGO=2025CSI203800001&amp;TIPOARCHIVO=ADJUNTO")</f>
      </c>
    </row>
    <row r="758" ht="20" customHeight="1" s="7" customFormat="1">
      <c r="B758" s="8">
        <v>752</v>
      </c>
      <c r="C758" s="9" t="s">
        <v>189</v>
      </c>
      <c r="D758" s="9" t="s">
        <v>19</v>
      </c>
      <c r="E758" s="9" t="s">
        <v>2005</v>
      </c>
      <c r="F758" s="9" t="s">
        <v>1460</v>
      </c>
      <c r="G758" s="9" t="s">
        <v>2006</v>
      </c>
      <c r="H758" s="9" t="s">
        <v>41</v>
      </c>
      <c r="I758" s="9" t="s">
        <v>24</v>
      </c>
      <c r="J758" s="9">
        <v>0</v>
      </c>
      <c r="K758" s="9" t="s">
        <v>25</v>
      </c>
      <c r="L758" s="10">
        <v>45747</v>
      </c>
      <c r="M758" s="10">
        <v>45754</v>
      </c>
      <c r="N758" s="10">
        <v>45749</v>
      </c>
      <c r="O758" s="11">
        <f>HYPERLINK("http://apps8.contraloria.gob.pe/SPIC/srvDownload/ViewPDF?CRES_CODIGO=2025CSI337800006&amp;TIPOARCHIVO=RE","http://apps8.contraloria.gob.pe/SPIC/srvDownload/ViewPDF?CRES_CODIGO=2025CSI337800006&amp;TIPOARCHIVO=RE")</f>
      </c>
      <c r="P758" s="11">
        <f>HYPERLINK("http://apps8.contraloria.gob.pe/SPIC/srvDownload/ViewPDF?CRES_CODIGO=2025CSI337800006&amp;TIPOARCHIVO=ADJUNTO","http://apps8.contraloria.gob.pe/SPIC/srvDownload/ViewPDF?CRES_CODIGO=2025CSI337800006&amp;TIPOARCHIVO=ADJUNTO")</f>
      </c>
    </row>
    <row r="759" ht="20" customHeight="1" s="7" customFormat="1">
      <c r="B759" s="8">
        <v>753</v>
      </c>
      <c r="C759" s="9" t="s">
        <v>368</v>
      </c>
      <c r="D759" s="9" t="s">
        <v>42</v>
      </c>
      <c r="E759" s="9" t="s">
        <v>2007</v>
      </c>
      <c r="F759" s="9" t="s">
        <v>1884</v>
      </c>
      <c r="G759" s="9" t="s">
        <v>1885</v>
      </c>
      <c r="H759" s="9" t="s">
        <v>23</v>
      </c>
      <c r="I759" s="9" t="s">
        <v>24</v>
      </c>
      <c r="J759" s="9">
        <v>0</v>
      </c>
      <c r="K759" s="9" t="s">
        <v>25</v>
      </c>
      <c r="L759" s="10">
        <v>45744</v>
      </c>
      <c r="M759" s="10">
        <v>45751</v>
      </c>
      <c r="N759" s="10">
        <v>45749</v>
      </c>
      <c r="O759" s="11">
        <f>HYPERLINK("http://apps8.contraloria.gob.pe/SPIC/srvDownload/ViewPDF?CRES_CODIGO=2025CSI072400001&amp;TIPOARCHIVO=RE","http://apps8.contraloria.gob.pe/SPIC/srvDownload/ViewPDF?CRES_CODIGO=2025CSI072400001&amp;TIPOARCHIVO=RE")</f>
      </c>
      <c r="P759" s="11">
        <f>HYPERLINK("http://apps8.contraloria.gob.pe/SPIC/srvDownload/ViewPDF?CRES_CODIGO=2025CSI072400001&amp;TIPOARCHIVO=ADJUNTO","http://apps8.contraloria.gob.pe/SPIC/srvDownload/ViewPDF?CRES_CODIGO=2025CSI072400001&amp;TIPOARCHIVO=ADJUNTO")</f>
      </c>
    </row>
    <row r="760" ht="20" customHeight="1" s="7" customFormat="1">
      <c r="B760" s="8">
        <v>754</v>
      </c>
      <c r="C760" s="9" t="s">
        <v>52</v>
      </c>
      <c r="D760" s="9" t="s">
        <v>61</v>
      </c>
      <c r="E760" s="9" t="s">
        <v>2008</v>
      </c>
      <c r="F760" s="9" t="s">
        <v>2009</v>
      </c>
      <c r="G760" s="9" t="s">
        <v>1406</v>
      </c>
      <c r="H760" s="9" t="s">
        <v>23</v>
      </c>
      <c r="I760" s="9" t="s">
        <v>24</v>
      </c>
      <c r="J760" s="9">
        <v>0</v>
      </c>
      <c r="K760" s="9" t="s">
        <v>25</v>
      </c>
      <c r="L760" s="10">
        <v>45743</v>
      </c>
      <c r="M760" s="10">
        <v>45755</v>
      </c>
      <c r="N760" s="10">
        <v>45749</v>
      </c>
      <c r="O760" s="11">
        <f>HYPERLINK("http://apps8.contraloria.gob.pe/SPIC/srvDownload/ViewPDF?CRES_CODIGO=2025CSI047700021&amp;TIPOARCHIVO=RE","http://apps8.contraloria.gob.pe/SPIC/srvDownload/ViewPDF?CRES_CODIGO=2025CSI047700021&amp;TIPOARCHIVO=RE")</f>
      </c>
      <c r="P760" s="11">
        <f>HYPERLINK("http://apps8.contraloria.gob.pe/SPIC/srvDownload/ViewPDF?CRES_CODIGO=2025CSI047700021&amp;TIPOARCHIVO=ADJUNTO","http://apps8.contraloria.gob.pe/SPIC/srvDownload/ViewPDF?CRES_CODIGO=2025CSI047700021&amp;TIPOARCHIVO=ADJUNTO")</f>
      </c>
    </row>
    <row r="761" ht="20" customHeight="1" s="7" customFormat="1">
      <c r="B761" s="8">
        <v>755</v>
      </c>
      <c r="C761" s="9" t="s">
        <v>18</v>
      </c>
      <c r="D761" s="9" t="s">
        <v>19</v>
      </c>
      <c r="E761" s="9" t="s">
        <v>2010</v>
      </c>
      <c r="F761" s="9" t="s">
        <v>1956</v>
      </c>
      <c r="G761" s="9" t="s">
        <v>2011</v>
      </c>
      <c r="H761" s="9" t="s">
        <v>23</v>
      </c>
      <c r="I761" s="9" t="s">
        <v>24</v>
      </c>
      <c r="J761" s="9">
        <v>0</v>
      </c>
      <c r="K761" s="9" t="s">
        <v>25</v>
      </c>
      <c r="L761" s="10">
        <v>45747</v>
      </c>
      <c r="M761" s="10">
        <v>45688</v>
      </c>
      <c r="N761" s="10">
        <v>45749</v>
      </c>
      <c r="O761" s="11">
        <f>HYPERLINK("http://apps8.contraloria.gob.pe/SPIC/srvDownload/ViewPDF?CRES_CODIGO=2025CSI535000022&amp;TIPOARCHIVO=RE","http://apps8.contraloria.gob.pe/SPIC/srvDownload/ViewPDF?CRES_CODIGO=2025CSI535000022&amp;TIPOARCHIVO=RE")</f>
      </c>
      <c r="P761" s="11">
        <f>HYPERLINK("http://apps8.contraloria.gob.pe/SPIC/srvDownload/ViewPDF?CRES_CODIGO=2025CSI535000022&amp;TIPOARCHIVO=ADJUNTO","http://apps8.contraloria.gob.pe/SPIC/srvDownload/ViewPDF?CRES_CODIGO=2025CSI535000022&amp;TIPOARCHIVO=ADJUNTO")</f>
      </c>
    </row>
    <row r="762" ht="20" customHeight="1" s="7" customFormat="1">
      <c r="B762" s="8">
        <v>756</v>
      </c>
      <c r="C762" s="9" t="s">
        <v>242</v>
      </c>
      <c r="D762" s="9" t="s">
        <v>27</v>
      </c>
      <c r="E762" s="9" t="s">
        <v>2012</v>
      </c>
      <c r="F762" s="9" t="s">
        <v>2013</v>
      </c>
      <c r="G762" s="9" t="s">
        <v>2014</v>
      </c>
      <c r="H762" s="9" t="s">
        <v>23</v>
      </c>
      <c r="I762" s="9" t="s">
        <v>24</v>
      </c>
      <c r="J762" s="9">
        <v>0</v>
      </c>
      <c r="K762" s="9" t="s">
        <v>25</v>
      </c>
      <c r="L762" s="10">
        <v>45742</v>
      </c>
      <c r="M762" s="10">
        <v>45742</v>
      </c>
      <c r="N762" s="10">
        <v>45749</v>
      </c>
      <c r="O762" s="11">
        <f>HYPERLINK("http://apps8.contraloria.gob.pe/SPIC/srvDownload/ViewPDF?CRES_CODIGO=2025CPO047100035&amp;TIPOARCHIVO=RE","http://apps8.contraloria.gob.pe/SPIC/srvDownload/ViewPDF?CRES_CODIGO=2025CPO047100035&amp;TIPOARCHIVO=RE")</f>
      </c>
      <c r="P762" s="11">
        <f>HYPERLINK("http://apps8.contraloria.gob.pe/SPIC/srvDownload/ViewPDF?CRES_CODIGO=2025CPO047100035&amp;TIPOARCHIVO=ADJUNTO","http://apps8.contraloria.gob.pe/SPIC/srvDownload/ViewPDF?CRES_CODIGO=2025CPO047100035&amp;TIPOARCHIVO=ADJUNTO")</f>
      </c>
    </row>
    <row r="763" ht="20" customHeight="1" s="7" customFormat="1">
      <c r="B763" s="8">
        <v>757</v>
      </c>
      <c r="C763" s="9" t="s">
        <v>52</v>
      </c>
      <c r="D763" s="9" t="s">
        <v>27</v>
      </c>
      <c r="E763" s="9" t="s">
        <v>2015</v>
      </c>
      <c r="F763" s="9" t="s">
        <v>1988</v>
      </c>
      <c r="G763" s="9" t="s">
        <v>2016</v>
      </c>
      <c r="H763" s="9" t="s">
        <v>23</v>
      </c>
      <c r="I763" s="9" t="s">
        <v>24</v>
      </c>
      <c r="J763" s="9">
        <v>0</v>
      </c>
      <c r="K763" s="9" t="s">
        <v>25</v>
      </c>
      <c r="L763" s="10">
        <v>45744</v>
      </c>
      <c r="M763" s="10">
        <v>45744</v>
      </c>
      <c r="N763" s="10">
        <v>45749</v>
      </c>
      <c r="O763" s="11">
        <f>HYPERLINK("http://apps8.contraloria.gob.pe/SPIC/srvDownload/ViewPDF?CRES_CODIGO=2025CPO557500008&amp;TIPOARCHIVO=RE","http://apps8.contraloria.gob.pe/SPIC/srvDownload/ViewPDF?CRES_CODIGO=2025CPO557500008&amp;TIPOARCHIVO=RE")</f>
      </c>
      <c r="P763" s="11">
        <f>HYPERLINK("http://apps8.contraloria.gob.pe/SPIC/srvDownload/ViewPDF?CRES_CODIGO=2025CPO557500008&amp;TIPOARCHIVO=ADJUNTO","http://apps8.contraloria.gob.pe/SPIC/srvDownload/ViewPDF?CRES_CODIGO=2025CPO557500008&amp;TIPOARCHIVO=ADJUNTO")</f>
      </c>
    </row>
    <row r="764" ht="20" customHeight="1" s="7" customFormat="1">
      <c r="B764" s="8">
        <v>758</v>
      </c>
      <c r="C764" s="9" t="s">
        <v>259</v>
      </c>
      <c r="D764" s="9" t="s">
        <v>53</v>
      </c>
      <c r="E764" s="9" t="s">
        <v>2017</v>
      </c>
      <c r="F764" s="9" t="s">
        <v>261</v>
      </c>
      <c r="G764" s="9" t="s">
        <v>2018</v>
      </c>
      <c r="H764" s="9" t="s">
        <v>23</v>
      </c>
      <c r="I764" s="9" t="s">
        <v>24</v>
      </c>
      <c r="J764" s="9">
        <v>0</v>
      </c>
      <c r="K764" s="9" t="s">
        <v>25</v>
      </c>
      <c r="L764" s="10">
        <v>45715</v>
      </c>
      <c r="M764" s="10">
        <v>45729</v>
      </c>
      <c r="N764" s="10">
        <v>45749</v>
      </c>
      <c r="O764" s="11">
        <f>HYPERLINK("http://apps8.contraloria.gob.pe/SPIC/srvDownload/ViewPDF?CRES_CODIGO=2025CPOL44000047&amp;TIPOARCHIVO=RE","http://apps8.contraloria.gob.pe/SPIC/srvDownload/ViewPDF?CRES_CODIGO=2025CPOL44000047&amp;TIPOARCHIVO=RE")</f>
      </c>
      <c r="P764" s="11">
        <f>HYPERLINK("http://apps8.contraloria.gob.pe/SPIC/srvDownload/ViewPDF?CRES_CODIGO=2025CPOL44000047&amp;TIPOARCHIVO=ADJUNTO","http://apps8.contraloria.gob.pe/SPIC/srvDownload/ViewPDF?CRES_CODIGO=2025CPOL44000047&amp;TIPOARCHIVO=ADJUNTO")</f>
      </c>
    </row>
    <row r="765" ht="20" customHeight="1" s="7" customFormat="1">
      <c r="B765" s="8">
        <v>759</v>
      </c>
      <c r="C765" s="9" t="s">
        <v>259</v>
      </c>
      <c r="D765" s="9" t="s">
        <v>53</v>
      </c>
      <c r="E765" s="9" t="s">
        <v>2019</v>
      </c>
      <c r="F765" s="9" t="s">
        <v>261</v>
      </c>
      <c r="G765" s="9" t="s">
        <v>2020</v>
      </c>
      <c r="H765" s="9" t="s">
        <v>23</v>
      </c>
      <c r="I765" s="9" t="s">
        <v>24</v>
      </c>
      <c r="J765" s="9">
        <v>0</v>
      </c>
      <c r="K765" s="9" t="s">
        <v>25</v>
      </c>
      <c r="L765" s="10">
        <v>45715</v>
      </c>
      <c r="M765" s="10">
        <v>45729</v>
      </c>
      <c r="N765" s="10">
        <v>45749</v>
      </c>
      <c r="O765" s="11">
        <f>HYPERLINK("http://apps8.contraloria.gob.pe/SPIC/srvDownload/ViewPDF?CRES_CODIGO=2025CPOL44000044&amp;TIPOARCHIVO=RE","http://apps8.contraloria.gob.pe/SPIC/srvDownload/ViewPDF?CRES_CODIGO=2025CPOL44000044&amp;TIPOARCHIVO=RE")</f>
      </c>
      <c r="P765" s="11">
        <f>HYPERLINK("http://apps8.contraloria.gob.pe/SPIC/srvDownload/ViewPDF?CRES_CODIGO=2025CPOL44000044&amp;TIPOARCHIVO=ADJUNTO","http://apps8.contraloria.gob.pe/SPIC/srvDownload/ViewPDF?CRES_CODIGO=2025CPOL44000044&amp;TIPOARCHIVO=ADJUNTO")</f>
      </c>
    </row>
    <row r="766" ht="20" customHeight="1" s="7" customFormat="1">
      <c r="B766" s="8">
        <v>760</v>
      </c>
      <c r="C766" s="9" t="s">
        <v>242</v>
      </c>
      <c r="D766" s="9" t="s">
        <v>61</v>
      </c>
      <c r="E766" s="9" t="s">
        <v>2021</v>
      </c>
      <c r="F766" s="9" t="s">
        <v>2022</v>
      </c>
      <c r="G766" s="9" t="s">
        <v>2023</v>
      </c>
      <c r="H766" s="9" t="s">
        <v>23</v>
      </c>
      <c r="I766" s="9" t="s">
        <v>24</v>
      </c>
      <c r="J766" s="9">
        <v>0</v>
      </c>
      <c r="K766" s="9" t="s">
        <v>25</v>
      </c>
      <c r="L766" s="10">
        <v>45747</v>
      </c>
      <c r="M766" s="10">
        <v>45754</v>
      </c>
      <c r="N766" s="10">
        <v>45749</v>
      </c>
      <c r="O766" s="11">
        <f>HYPERLINK("http://apps8.contraloria.gob.pe/SPIC/srvDownload/ViewPDF?CRES_CODIGO=2025CSI454300001&amp;TIPOARCHIVO=RE","http://apps8.contraloria.gob.pe/SPIC/srvDownload/ViewPDF?CRES_CODIGO=2025CSI454300001&amp;TIPOARCHIVO=RE")</f>
      </c>
      <c r="P766" s="11">
        <f>HYPERLINK("http://apps8.contraloria.gob.pe/SPIC/srvDownload/ViewPDF?CRES_CODIGO=2025CSI454300001&amp;TIPOARCHIVO=ADJUNTO","http://apps8.contraloria.gob.pe/SPIC/srvDownload/ViewPDF?CRES_CODIGO=2025CSI454300001&amp;TIPOARCHIVO=ADJUNTO")</f>
      </c>
    </row>
    <row r="767" ht="20" customHeight="1" s="7" customFormat="1">
      <c r="B767" s="8">
        <v>761</v>
      </c>
      <c r="C767" s="9" t="s">
        <v>368</v>
      </c>
      <c r="D767" s="9" t="s">
        <v>19</v>
      </c>
      <c r="E767" s="9" t="s">
        <v>2024</v>
      </c>
      <c r="F767" s="9" t="s">
        <v>1553</v>
      </c>
      <c r="G767" s="9" t="s">
        <v>2025</v>
      </c>
      <c r="H767" s="9" t="s">
        <v>41</v>
      </c>
      <c r="I767" s="9" t="s">
        <v>24</v>
      </c>
      <c r="J767" s="9">
        <v>0</v>
      </c>
      <c r="K767" s="9" t="s">
        <v>25</v>
      </c>
      <c r="L767" s="10">
        <v>45741</v>
      </c>
      <c r="M767" s="10">
        <v>45748</v>
      </c>
      <c r="N767" s="10">
        <v>45749</v>
      </c>
      <c r="O767" s="11">
        <f>HYPERLINK("http://apps8.contraloria.gob.pe/SPIC/srvDownload/ViewPDF?CRES_CODIGO=2025CSI534100011&amp;TIPOARCHIVO=RE","http://apps8.contraloria.gob.pe/SPIC/srvDownload/ViewPDF?CRES_CODIGO=2025CSI534100011&amp;TIPOARCHIVO=RE")</f>
      </c>
      <c r="P767" s="11">
        <f>HYPERLINK("http://apps8.contraloria.gob.pe/SPIC/srvDownload/ViewPDF?CRES_CODIGO=2025CSI534100011&amp;TIPOARCHIVO=ADJUNTO","http://apps8.contraloria.gob.pe/SPIC/srvDownload/ViewPDF?CRES_CODIGO=2025CSI534100011&amp;TIPOARCHIVO=ADJUNTO")</f>
      </c>
    </row>
    <row r="768" ht="20" customHeight="1" s="7" customFormat="1">
      <c r="B768" s="8">
        <v>762</v>
      </c>
      <c r="C768" s="9" t="s">
        <v>31</v>
      </c>
      <c r="D768" s="9" t="s">
        <v>61</v>
      </c>
      <c r="E768" s="9" t="s">
        <v>2026</v>
      </c>
      <c r="F768" s="9" t="s">
        <v>247</v>
      </c>
      <c r="G768" s="9" t="s">
        <v>2027</v>
      </c>
      <c r="H768" s="9" t="s">
        <v>23</v>
      </c>
      <c r="I768" s="9" t="s">
        <v>24</v>
      </c>
      <c r="J768" s="9">
        <v>0</v>
      </c>
      <c r="K768" s="9" t="s">
        <v>25</v>
      </c>
      <c r="L768" s="10">
        <v>45743</v>
      </c>
      <c r="M768" s="10">
        <v>45754</v>
      </c>
      <c r="N768" s="10">
        <v>45749</v>
      </c>
      <c r="O768" s="11">
        <f>HYPERLINK("http://apps8.contraloria.gob.pe/SPIC/srvDownload/ViewPDF?CRES_CODIGO=2025CSI099800011&amp;TIPOARCHIVO=RE","http://apps8.contraloria.gob.pe/SPIC/srvDownload/ViewPDF?CRES_CODIGO=2025CSI099800011&amp;TIPOARCHIVO=RE")</f>
      </c>
      <c r="P768" s="11">
        <f>HYPERLINK("http://apps8.contraloria.gob.pe/SPIC/srvDownload/ViewPDF?CRES_CODIGO=2025CSI099800011&amp;TIPOARCHIVO=ADJUNTO","http://apps8.contraloria.gob.pe/SPIC/srvDownload/ViewPDF?CRES_CODIGO=2025CSI099800011&amp;TIPOARCHIVO=ADJUNTO")</f>
      </c>
    </row>
    <row r="769" ht="20" customHeight="1" s="7" customFormat="1">
      <c r="B769" s="8">
        <v>763</v>
      </c>
      <c r="C769" s="9" t="s">
        <v>79</v>
      </c>
      <c r="D769" s="9" t="s">
        <v>27</v>
      </c>
      <c r="E769" s="9" t="s">
        <v>2028</v>
      </c>
      <c r="F769" s="9" t="s">
        <v>1654</v>
      </c>
      <c r="G769" s="9" t="s">
        <v>2029</v>
      </c>
      <c r="H769" s="9" t="s">
        <v>23</v>
      </c>
      <c r="I769" s="9" t="s">
        <v>24</v>
      </c>
      <c r="J769" s="9">
        <v>0</v>
      </c>
      <c r="K769" s="9" t="s">
        <v>25</v>
      </c>
      <c r="L769" s="10">
        <v>45709</v>
      </c>
      <c r="M769" s="10">
        <v>45709</v>
      </c>
      <c r="N769" s="10">
        <v>45749</v>
      </c>
      <c r="O769" s="11">
        <f>HYPERLINK("http://apps8.contraloria.gob.pe/SPIC/srvDownload/ViewPDF?CRES_CODIGO=2025CPO062800003&amp;TIPOARCHIVO=RE","http://apps8.contraloria.gob.pe/SPIC/srvDownload/ViewPDF?CRES_CODIGO=2025CPO062800003&amp;TIPOARCHIVO=RE")</f>
      </c>
      <c r="P769" s="11">
        <f>HYPERLINK("http://apps8.contraloria.gob.pe/SPIC/srvDownload/ViewPDF?CRES_CODIGO=2025CPO062800003&amp;TIPOARCHIVO=ADJUNTO","http://apps8.contraloria.gob.pe/SPIC/srvDownload/ViewPDF?CRES_CODIGO=2025CPO062800003&amp;TIPOARCHIVO=ADJUNTO")</f>
      </c>
    </row>
    <row r="770" ht="20" customHeight="1" s="7" customFormat="1">
      <c r="B770" s="8">
        <v>764</v>
      </c>
      <c r="C770" s="9" t="s">
        <v>31</v>
      </c>
      <c r="D770" s="9" t="s">
        <v>42</v>
      </c>
      <c r="E770" s="9" t="s">
        <v>2030</v>
      </c>
      <c r="F770" s="9" t="s">
        <v>2031</v>
      </c>
      <c r="G770" s="9" t="s">
        <v>2032</v>
      </c>
      <c r="H770" s="9" t="s">
        <v>23</v>
      </c>
      <c r="I770" s="9" t="s">
        <v>24</v>
      </c>
      <c r="J770" s="9">
        <v>0</v>
      </c>
      <c r="K770" s="9" t="s">
        <v>25</v>
      </c>
      <c r="L770" s="10">
        <v>45743</v>
      </c>
      <c r="M770" s="10">
        <v>45750</v>
      </c>
      <c r="N770" s="10">
        <v>45749</v>
      </c>
      <c r="O770" s="11">
        <f>HYPERLINK("http://apps8.contraloria.gob.pe/SPIC/srvDownload/ViewPDF?CRES_CODIGO=2025CSI603200003&amp;TIPOARCHIVO=RE","http://apps8.contraloria.gob.pe/SPIC/srvDownload/ViewPDF?CRES_CODIGO=2025CSI603200003&amp;TIPOARCHIVO=RE")</f>
      </c>
      <c r="P770" s="11">
        <f>HYPERLINK("http://apps8.contraloria.gob.pe/SPIC/srvDownload/ViewPDF?CRES_CODIGO=2025CSI603200003&amp;TIPOARCHIVO=ADJUNTO","http://apps8.contraloria.gob.pe/SPIC/srvDownload/ViewPDF?CRES_CODIGO=2025CSI603200003&amp;TIPOARCHIVO=ADJUNTO")</f>
      </c>
    </row>
    <row r="771" ht="20" customHeight="1" s="7" customFormat="1">
      <c r="B771" s="8">
        <v>765</v>
      </c>
      <c r="C771" s="9" t="s">
        <v>323</v>
      </c>
      <c r="D771" s="9" t="s">
        <v>19</v>
      </c>
      <c r="E771" s="9" t="s">
        <v>2033</v>
      </c>
      <c r="F771" s="9" t="s">
        <v>2034</v>
      </c>
      <c r="G771" s="9" t="s">
        <v>2035</v>
      </c>
      <c r="H771" s="9" t="s">
        <v>2036</v>
      </c>
      <c r="I771" s="9" t="s">
        <v>24</v>
      </c>
      <c r="J771" s="9">
        <v>0</v>
      </c>
      <c r="K771" s="9" t="s">
        <v>25</v>
      </c>
      <c r="L771" s="10">
        <v>45741</v>
      </c>
      <c r="M771" s="10">
        <v>45748</v>
      </c>
      <c r="N771" s="10">
        <v>45749</v>
      </c>
      <c r="O771" s="11">
        <f>HYPERLINK("http://apps8.contraloria.gob.pe/SPIC/srvDownload/ViewPDF?CRES_CODIGO=2025CSI036100010&amp;TIPOARCHIVO=RE","http://apps8.contraloria.gob.pe/SPIC/srvDownload/ViewPDF?CRES_CODIGO=2025CSI036100010&amp;TIPOARCHIVO=RE")</f>
      </c>
      <c r="P771" s="11">
        <f>HYPERLINK("http://apps8.contraloria.gob.pe/SPIC/srvDownload/ViewPDF?CRES_CODIGO=2025CSI036100010&amp;TIPOARCHIVO=ADJUNTO","http://apps8.contraloria.gob.pe/SPIC/srvDownload/ViewPDF?CRES_CODIGO=2025CSI036100010&amp;TIPOARCHIVO=ADJUNTO")</f>
      </c>
    </row>
    <row r="772" ht="20" customHeight="1" s="7" customFormat="1">
      <c r="B772" s="8">
        <v>766</v>
      </c>
      <c r="C772" s="9" t="s">
        <v>323</v>
      </c>
      <c r="D772" s="9" t="s">
        <v>19</v>
      </c>
      <c r="E772" s="9" t="s">
        <v>2037</v>
      </c>
      <c r="F772" s="9" t="s">
        <v>2038</v>
      </c>
      <c r="G772" s="9" t="s">
        <v>2039</v>
      </c>
      <c r="H772" s="9" t="s">
        <v>41</v>
      </c>
      <c r="I772" s="9" t="s">
        <v>24</v>
      </c>
      <c r="J772" s="9">
        <v>0</v>
      </c>
      <c r="K772" s="9" t="s">
        <v>25</v>
      </c>
      <c r="L772" s="10">
        <v>45743</v>
      </c>
      <c r="M772" s="10">
        <v>45750</v>
      </c>
      <c r="N772" s="10">
        <v>45749</v>
      </c>
      <c r="O772" s="11">
        <f>HYPERLINK("http://apps8.contraloria.gob.pe/SPIC/srvDownload/ViewPDF?CRES_CODIGO=2025CSIL49000030&amp;TIPOARCHIVO=RE","http://apps8.contraloria.gob.pe/SPIC/srvDownload/ViewPDF?CRES_CODIGO=2025CSIL49000030&amp;TIPOARCHIVO=RE")</f>
      </c>
      <c r="P772" s="11">
        <f>HYPERLINK("http://apps8.contraloria.gob.pe/SPIC/srvDownload/ViewPDF?CRES_CODIGO=2025CSIL49000030&amp;TIPOARCHIVO=ADJUNTO","http://apps8.contraloria.gob.pe/SPIC/srvDownload/ViewPDF?CRES_CODIGO=2025CSIL49000030&amp;TIPOARCHIVO=ADJUNTO")</f>
      </c>
    </row>
    <row r="773" ht="20" customHeight="1" s="7" customFormat="1">
      <c r="B773" s="8">
        <v>767</v>
      </c>
      <c r="C773" s="9" t="s">
        <v>31</v>
      </c>
      <c r="D773" s="9" t="s">
        <v>61</v>
      </c>
      <c r="E773" s="9" t="s">
        <v>2040</v>
      </c>
      <c r="F773" s="9" t="s">
        <v>2041</v>
      </c>
      <c r="G773" s="9" t="s">
        <v>2042</v>
      </c>
      <c r="H773" s="9" t="s">
        <v>23</v>
      </c>
      <c r="I773" s="9" t="s">
        <v>24</v>
      </c>
      <c r="J773" s="9">
        <v>0</v>
      </c>
      <c r="K773" s="9" t="s">
        <v>25</v>
      </c>
      <c r="L773" s="10">
        <v>45743</v>
      </c>
      <c r="M773" s="10">
        <v>45751</v>
      </c>
      <c r="N773" s="10">
        <v>45749</v>
      </c>
      <c r="O773" s="11">
        <f>HYPERLINK("http://apps8.contraloria.gob.pe/SPIC/srvDownload/ViewPDF?CRES_CODIGO=2025CSI043400010&amp;TIPOARCHIVO=RE","http://apps8.contraloria.gob.pe/SPIC/srvDownload/ViewPDF?CRES_CODIGO=2025CSI043400010&amp;TIPOARCHIVO=RE")</f>
      </c>
      <c r="P773" s="11">
        <f>HYPERLINK("http://apps8.contraloria.gob.pe/SPIC/srvDownload/ViewPDF?CRES_CODIGO=2025CSI043400010&amp;TIPOARCHIVO=ADJUNTO","http://apps8.contraloria.gob.pe/SPIC/srvDownload/ViewPDF?CRES_CODIGO=2025CSI043400010&amp;TIPOARCHIVO=ADJUNTO")</f>
      </c>
    </row>
    <row r="774" ht="20" customHeight="1" s="7" customFormat="1">
      <c r="B774" s="8">
        <v>768</v>
      </c>
      <c r="C774" s="9" t="s">
        <v>31</v>
      </c>
      <c r="D774" s="9" t="s">
        <v>19</v>
      </c>
      <c r="E774" s="9" t="s">
        <v>2043</v>
      </c>
      <c r="F774" s="9" t="s">
        <v>2044</v>
      </c>
      <c r="G774" s="9" t="s">
        <v>2045</v>
      </c>
      <c r="H774" s="9" t="s">
        <v>41</v>
      </c>
      <c r="I774" s="9" t="s">
        <v>24</v>
      </c>
      <c r="J774" s="9">
        <v>0</v>
      </c>
      <c r="K774" s="9" t="s">
        <v>25</v>
      </c>
      <c r="L774" s="10">
        <v>45747</v>
      </c>
      <c r="M774" s="10">
        <v>45754</v>
      </c>
      <c r="N774" s="10">
        <v>45749</v>
      </c>
      <c r="O774" s="11">
        <f>HYPERLINK("http://apps8.contraloria.gob.pe/SPIC/srvDownload/ViewPDF?CRES_CODIGO=2025CSI006900014&amp;TIPOARCHIVO=RE","http://apps8.contraloria.gob.pe/SPIC/srvDownload/ViewPDF?CRES_CODIGO=2025CSI006900014&amp;TIPOARCHIVO=RE")</f>
      </c>
      <c r="P774" s="11">
        <f>HYPERLINK("http://apps8.contraloria.gob.pe/SPIC/srvDownload/ViewPDF?CRES_CODIGO=2025CSI006900014&amp;TIPOARCHIVO=ADJUNTO","http://apps8.contraloria.gob.pe/SPIC/srvDownload/ViewPDF?CRES_CODIGO=2025CSI006900014&amp;TIPOARCHIVO=ADJUNTO")</f>
      </c>
    </row>
    <row r="775" ht="20" customHeight="1" s="7" customFormat="1">
      <c r="B775" s="8">
        <v>769</v>
      </c>
      <c r="C775" s="9" t="s">
        <v>128</v>
      </c>
      <c r="D775" s="9" t="s">
        <v>19</v>
      </c>
      <c r="E775" s="9" t="s">
        <v>2046</v>
      </c>
      <c r="F775" s="9" t="s">
        <v>1189</v>
      </c>
      <c r="G775" s="9" t="s">
        <v>2047</v>
      </c>
      <c r="H775" s="9" t="s">
        <v>41</v>
      </c>
      <c r="I775" s="9" t="s">
        <v>24</v>
      </c>
      <c r="J775" s="9">
        <v>0</v>
      </c>
      <c r="K775" s="9" t="s">
        <v>25</v>
      </c>
      <c r="L775" s="10">
        <v>45747</v>
      </c>
      <c r="M775" s="10">
        <v>45754</v>
      </c>
      <c r="N775" s="10">
        <v>45749</v>
      </c>
      <c r="O775" s="11">
        <f>HYPERLINK("http://apps8.contraloria.gob.pe/SPIC/srvDownload/ViewPDF?CRES_CODIGO=2025CSIL42000043&amp;TIPOARCHIVO=RE","http://apps8.contraloria.gob.pe/SPIC/srvDownload/ViewPDF?CRES_CODIGO=2025CSIL42000043&amp;TIPOARCHIVO=RE")</f>
      </c>
      <c r="P775" s="11">
        <f>HYPERLINK("http://apps8.contraloria.gob.pe/SPIC/srvDownload/ViewPDF?CRES_CODIGO=2025CSIL42000043&amp;TIPOARCHIVO=ADJUNTO","http://apps8.contraloria.gob.pe/SPIC/srvDownload/ViewPDF?CRES_CODIGO=2025CSIL42000043&amp;TIPOARCHIVO=ADJUNTO")</f>
      </c>
    </row>
    <row r="776" ht="20" customHeight="1" s="7" customFormat="1">
      <c r="B776" s="8">
        <v>770</v>
      </c>
      <c r="C776" s="9" t="s">
        <v>31</v>
      </c>
      <c r="D776" s="9" t="s">
        <v>19</v>
      </c>
      <c r="E776" s="9" t="s">
        <v>2048</v>
      </c>
      <c r="F776" s="9" t="s">
        <v>2044</v>
      </c>
      <c r="G776" s="9" t="s">
        <v>2049</v>
      </c>
      <c r="H776" s="9" t="s">
        <v>41</v>
      </c>
      <c r="I776" s="9" t="s">
        <v>24</v>
      </c>
      <c r="J776" s="9">
        <v>0</v>
      </c>
      <c r="K776" s="9" t="s">
        <v>25</v>
      </c>
      <c r="L776" s="10">
        <v>45748</v>
      </c>
      <c r="M776" s="10">
        <v>45755</v>
      </c>
      <c r="N776" s="10">
        <v>45749</v>
      </c>
      <c r="O776" s="11">
        <f>HYPERLINK("http://apps8.contraloria.gob.pe/SPIC/srvDownload/ViewPDF?CRES_CODIGO=2025CSI006900015&amp;TIPOARCHIVO=RE","http://apps8.contraloria.gob.pe/SPIC/srvDownload/ViewPDF?CRES_CODIGO=2025CSI006900015&amp;TIPOARCHIVO=RE")</f>
      </c>
      <c r="P776" s="11">
        <f>HYPERLINK("http://apps8.contraloria.gob.pe/SPIC/srvDownload/ViewPDF?CRES_CODIGO=2025CSI006900015&amp;TIPOARCHIVO=ADJUNTO","http://apps8.contraloria.gob.pe/SPIC/srvDownload/ViewPDF?CRES_CODIGO=2025CSI006900015&amp;TIPOARCHIVO=ADJUNTO")</f>
      </c>
    </row>
    <row r="777" ht="20" customHeight="1" s="7" customFormat="1">
      <c r="B777" s="8">
        <v>771</v>
      </c>
      <c r="C777" s="9" t="s">
        <v>128</v>
      </c>
      <c r="D777" s="9" t="s">
        <v>19</v>
      </c>
      <c r="E777" s="9" t="s">
        <v>2050</v>
      </c>
      <c r="F777" s="9" t="s">
        <v>1189</v>
      </c>
      <c r="G777" s="9" t="s">
        <v>2051</v>
      </c>
      <c r="H777" s="9" t="s">
        <v>41</v>
      </c>
      <c r="I777" s="9" t="s">
        <v>24</v>
      </c>
      <c r="J777" s="9">
        <v>0</v>
      </c>
      <c r="K777" s="9" t="s">
        <v>25</v>
      </c>
      <c r="L777" s="10">
        <v>45747</v>
      </c>
      <c r="M777" s="10">
        <v>45754</v>
      </c>
      <c r="N777" s="10">
        <v>45749</v>
      </c>
      <c r="O777" s="11">
        <f>HYPERLINK("http://apps8.contraloria.gob.pe/SPIC/srvDownload/ViewPDF?CRES_CODIGO=2025CSIL42000047&amp;TIPOARCHIVO=RE","http://apps8.contraloria.gob.pe/SPIC/srvDownload/ViewPDF?CRES_CODIGO=2025CSIL42000047&amp;TIPOARCHIVO=RE")</f>
      </c>
      <c r="P777" s="11">
        <f>HYPERLINK("http://apps8.contraloria.gob.pe/SPIC/srvDownload/ViewPDF?CRES_CODIGO=2025CSIL42000047&amp;TIPOARCHIVO=ADJUNTO","http://apps8.contraloria.gob.pe/SPIC/srvDownload/ViewPDF?CRES_CODIGO=2025CSIL42000047&amp;TIPOARCHIVO=ADJUNTO")</f>
      </c>
    </row>
    <row r="778" ht="20" customHeight="1" s="7" customFormat="1">
      <c r="B778" s="8">
        <v>772</v>
      </c>
      <c r="C778" s="9" t="s">
        <v>31</v>
      </c>
      <c r="D778" s="9" t="s">
        <v>19</v>
      </c>
      <c r="E778" s="9" t="s">
        <v>2052</v>
      </c>
      <c r="F778" s="9" t="s">
        <v>573</v>
      </c>
      <c r="G778" s="9" t="s">
        <v>2053</v>
      </c>
      <c r="H778" s="9" t="s">
        <v>41</v>
      </c>
      <c r="I778" s="9" t="s">
        <v>24</v>
      </c>
      <c r="J778" s="9">
        <v>0</v>
      </c>
      <c r="K778" s="9" t="s">
        <v>25</v>
      </c>
      <c r="L778" s="10">
        <v>45747</v>
      </c>
      <c r="M778" s="10">
        <v>45754</v>
      </c>
      <c r="N778" s="10">
        <v>45749</v>
      </c>
      <c r="O778" s="11">
        <f>HYPERLINK("http://apps8.contraloria.gob.pe/SPIC/srvDownload/ViewPDF?CRES_CODIGO=2025CSI019000035&amp;TIPOARCHIVO=RE","http://apps8.contraloria.gob.pe/SPIC/srvDownload/ViewPDF?CRES_CODIGO=2025CSI019000035&amp;TIPOARCHIVO=RE")</f>
      </c>
      <c r="P778" s="11">
        <f>HYPERLINK("http://apps8.contraloria.gob.pe/SPIC/srvDownload/ViewPDF?CRES_CODIGO=2025CSI019000035&amp;TIPOARCHIVO=ADJUNTO","http://apps8.contraloria.gob.pe/SPIC/srvDownload/ViewPDF?CRES_CODIGO=2025CSI019000035&amp;TIPOARCHIVO=ADJUNTO")</f>
      </c>
    </row>
    <row r="779" ht="20" customHeight="1" s="7" customFormat="1">
      <c r="B779" s="8">
        <v>773</v>
      </c>
      <c r="C779" s="9" t="s">
        <v>45</v>
      </c>
      <c r="D779" s="9" t="s">
        <v>61</v>
      </c>
      <c r="E779" s="9" t="s">
        <v>2054</v>
      </c>
      <c r="F779" s="9" t="s">
        <v>197</v>
      </c>
      <c r="G779" s="9" t="s">
        <v>2055</v>
      </c>
      <c r="H779" s="9" t="s">
        <v>23</v>
      </c>
      <c r="I779" s="9" t="s">
        <v>24</v>
      </c>
      <c r="J779" s="9">
        <v>0</v>
      </c>
      <c r="K779" s="9" t="s">
        <v>25</v>
      </c>
      <c r="L779" s="10">
        <v>45748</v>
      </c>
      <c r="M779" s="10">
        <v>45755</v>
      </c>
      <c r="N779" s="10">
        <v>45749</v>
      </c>
      <c r="O779" s="11">
        <f>HYPERLINK("http://apps8.contraloria.gob.pe/SPIC/srvDownload/ViewPDF?CRES_CODIGO=2025CSI044700015&amp;TIPOARCHIVO=RE","http://apps8.contraloria.gob.pe/SPIC/srvDownload/ViewPDF?CRES_CODIGO=2025CSI044700015&amp;TIPOARCHIVO=RE")</f>
      </c>
      <c r="P779" s="11">
        <f>HYPERLINK("http://apps8.contraloria.gob.pe/SPIC/srvDownload/ViewPDF?CRES_CODIGO=2025CSI044700015&amp;TIPOARCHIVO=ADJUNTO","http://apps8.contraloria.gob.pe/SPIC/srvDownload/ViewPDF?CRES_CODIGO=2025CSI044700015&amp;TIPOARCHIVO=ADJUNTO")</f>
      </c>
    </row>
    <row r="780" ht="20" customHeight="1" s="7" customFormat="1">
      <c r="B780" s="8">
        <v>774</v>
      </c>
      <c r="C780" s="9" t="s">
        <v>128</v>
      </c>
      <c r="D780" s="9" t="s">
        <v>19</v>
      </c>
      <c r="E780" s="9" t="s">
        <v>2056</v>
      </c>
      <c r="F780" s="9" t="s">
        <v>1189</v>
      </c>
      <c r="G780" s="9" t="s">
        <v>2057</v>
      </c>
      <c r="H780" s="9" t="s">
        <v>41</v>
      </c>
      <c r="I780" s="9" t="s">
        <v>24</v>
      </c>
      <c r="J780" s="9">
        <v>0</v>
      </c>
      <c r="K780" s="9" t="s">
        <v>25</v>
      </c>
      <c r="L780" s="10">
        <v>45747</v>
      </c>
      <c r="M780" s="10">
        <v>45754</v>
      </c>
      <c r="N780" s="10">
        <v>45749</v>
      </c>
      <c r="O780" s="11">
        <f>HYPERLINK("http://apps8.contraloria.gob.pe/SPIC/srvDownload/ViewPDF?CRES_CODIGO=2025CSIL42000045&amp;TIPOARCHIVO=RE","http://apps8.contraloria.gob.pe/SPIC/srvDownload/ViewPDF?CRES_CODIGO=2025CSIL42000045&amp;TIPOARCHIVO=RE")</f>
      </c>
      <c r="P780" s="11">
        <f>HYPERLINK("http://apps8.contraloria.gob.pe/SPIC/srvDownload/ViewPDF?CRES_CODIGO=2025CSIL42000045&amp;TIPOARCHIVO=ADJUNTO","http://apps8.contraloria.gob.pe/SPIC/srvDownload/ViewPDF?CRES_CODIGO=2025CSIL42000045&amp;TIPOARCHIVO=ADJUNTO")</f>
      </c>
    </row>
    <row r="781" ht="20" customHeight="1" s="7" customFormat="1">
      <c r="B781" s="8">
        <v>775</v>
      </c>
      <c r="C781" s="9" t="s">
        <v>368</v>
      </c>
      <c r="D781" s="9" t="s">
        <v>42</v>
      </c>
      <c r="E781" s="9" t="s">
        <v>2058</v>
      </c>
      <c r="F781" s="9" t="s">
        <v>1884</v>
      </c>
      <c r="G781" s="9" t="s">
        <v>2059</v>
      </c>
      <c r="H781" s="9" t="s">
        <v>23</v>
      </c>
      <c r="I781" s="9" t="s">
        <v>24</v>
      </c>
      <c r="J781" s="9">
        <v>0</v>
      </c>
      <c r="K781" s="9" t="s">
        <v>25</v>
      </c>
      <c r="L781" s="10">
        <v>45744</v>
      </c>
      <c r="M781" s="10">
        <v>45751</v>
      </c>
      <c r="N781" s="10">
        <v>45749</v>
      </c>
      <c r="O781" s="11">
        <f>HYPERLINK("http://apps8.contraloria.gob.pe/SPIC/srvDownload/ViewPDF?CRES_CODIGO=2025CSI072400006&amp;TIPOARCHIVO=RE","http://apps8.contraloria.gob.pe/SPIC/srvDownload/ViewPDF?CRES_CODIGO=2025CSI072400006&amp;TIPOARCHIVO=RE")</f>
      </c>
      <c r="P781" s="11">
        <f>HYPERLINK("http://apps8.contraloria.gob.pe/SPIC/srvDownload/ViewPDF?CRES_CODIGO=2025CSI072400006&amp;TIPOARCHIVO=ADJUNTO","http://apps8.contraloria.gob.pe/SPIC/srvDownload/ViewPDF?CRES_CODIGO=2025CSI072400006&amp;TIPOARCHIVO=ADJUNTO")</f>
      </c>
    </row>
    <row r="782" ht="20" customHeight="1" s="7" customFormat="1">
      <c r="B782" s="8">
        <v>776</v>
      </c>
      <c r="C782" s="9" t="s">
        <v>313</v>
      </c>
      <c r="D782" s="9" t="s">
        <v>19</v>
      </c>
      <c r="E782" s="9" t="s">
        <v>2060</v>
      </c>
      <c r="F782" s="9" t="s">
        <v>1421</v>
      </c>
      <c r="G782" s="9" t="s">
        <v>2061</v>
      </c>
      <c r="H782" s="9" t="s">
        <v>41</v>
      </c>
      <c r="I782" s="9" t="s">
        <v>24</v>
      </c>
      <c r="J782" s="9">
        <v>0</v>
      </c>
      <c r="K782" s="9" t="s">
        <v>25</v>
      </c>
      <c r="L782" s="10">
        <v>45737</v>
      </c>
      <c r="M782" s="10">
        <v>45744</v>
      </c>
      <c r="N782" s="10">
        <v>45749</v>
      </c>
      <c r="O782" s="11">
        <f>HYPERLINK("http://apps8.contraloria.gob.pe/SPIC/srvDownload/ViewPDF?CRES_CODIGO=2025CSI014800030&amp;TIPOARCHIVO=RE","http://apps8.contraloria.gob.pe/SPIC/srvDownload/ViewPDF?CRES_CODIGO=2025CSI014800030&amp;TIPOARCHIVO=RE")</f>
      </c>
      <c r="P782" s="11">
        <f>HYPERLINK("http://apps8.contraloria.gob.pe/SPIC/srvDownload/ViewPDF?CRES_CODIGO=2025CSI014800030&amp;TIPOARCHIVO=ADJUNTO","http://apps8.contraloria.gob.pe/SPIC/srvDownload/ViewPDF?CRES_CODIGO=2025CSI014800030&amp;TIPOARCHIVO=ADJUNTO")</f>
      </c>
    </row>
    <row r="783" ht="20" customHeight="1" s="7" customFormat="1">
      <c r="B783" s="8">
        <v>777</v>
      </c>
      <c r="C783" s="9" t="s">
        <v>313</v>
      </c>
      <c r="D783" s="9" t="s">
        <v>19</v>
      </c>
      <c r="E783" s="9" t="s">
        <v>2062</v>
      </c>
      <c r="F783" s="9" t="s">
        <v>1421</v>
      </c>
      <c r="G783" s="9" t="s">
        <v>2063</v>
      </c>
      <c r="H783" s="9" t="s">
        <v>41</v>
      </c>
      <c r="I783" s="9" t="s">
        <v>24</v>
      </c>
      <c r="J783" s="9">
        <v>0</v>
      </c>
      <c r="K783" s="9" t="s">
        <v>25</v>
      </c>
      <c r="L783" s="10">
        <v>45737</v>
      </c>
      <c r="M783" s="10">
        <v>45744</v>
      </c>
      <c r="N783" s="10">
        <v>45749</v>
      </c>
      <c r="O783" s="11">
        <f>HYPERLINK("http://apps8.contraloria.gob.pe/SPIC/srvDownload/ViewPDF?CRES_CODIGO=2025CSI014800031&amp;TIPOARCHIVO=RE","http://apps8.contraloria.gob.pe/SPIC/srvDownload/ViewPDF?CRES_CODIGO=2025CSI014800031&amp;TIPOARCHIVO=RE")</f>
      </c>
      <c r="P783" s="11">
        <f>HYPERLINK("http://apps8.contraloria.gob.pe/SPIC/srvDownload/ViewPDF?CRES_CODIGO=2025CSI014800031&amp;TIPOARCHIVO=ADJUNTO","http://apps8.contraloria.gob.pe/SPIC/srvDownload/ViewPDF?CRES_CODIGO=2025CSI014800031&amp;TIPOARCHIVO=ADJUNTO")</f>
      </c>
    </row>
    <row r="784" ht="20" customHeight="1" s="7" customFormat="1">
      <c r="B784" s="8">
        <v>778</v>
      </c>
      <c r="C784" s="9" t="s">
        <v>37</v>
      </c>
      <c r="D784" s="9" t="s">
        <v>61</v>
      </c>
      <c r="E784" s="9" t="s">
        <v>2064</v>
      </c>
      <c r="F784" s="9" t="s">
        <v>2065</v>
      </c>
      <c r="G784" s="9" t="s">
        <v>2066</v>
      </c>
      <c r="H784" s="9" t="s">
        <v>23</v>
      </c>
      <c r="I784" s="9" t="s">
        <v>24</v>
      </c>
      <c r="J784" s="9">
        <v>0</v>
      </c>
      <c r="K784" s="9" t="s">
        <v>25</v>
      </c>
      <c r="L784" s="10">
        <v>45741</v>
      </c>
      <c r="M784" s="10">
        <v>45749</v>
      </c>
      <c r="N784" s="10">
        <v>45749</v>
      </c>
      <c r="O784" s="11">
        <f>HYPERLINK("http://apps8.contraloria.gob.pe/SPIC/srvDownload/ViewPDF?CRES_CODIGO=2025CSI039200011&amp;TIPOARCHIVO=RE","http://apps8.contraloria.gob.pe/SPIC/srvDownload/ViewPDF?CRES_CODIGO=2025CSI039200011&amp;TIPOARCHIVO=RE")</f>
      </c>
      <c r="P784" s="11">
        <f>HYPERLINK("http://apps8.contraloria.gob.pe/SPIC/srvDownload/ViewPDF?CRES_CODIGO=2025CSI039200011&amp;TIPOARCHIVO=ADJUNTO","http://apps8.contraloria.gob.pe/SPIC/srvDownload/ViewPDF?CRES_CODIGO=2025CSI039200011&amp;TIPOARCHIVO=ADJUNTO")</f>
      </c>
    </row>
    <row r="785" ht="20" customHeight="1" s="7" customFormat="1">
      <c r="B785" s="8">
        <v>779</v>
      </c>
      <c r="C785" s="9" t="s">
        <v>242</v>
      </c>
      <c r="D785" s="9" t="s">
        <v>61</v>
      </c>
      <c r="E785" s="9" t="s">
        <v>2067</v>
      </c>
      <c r="F785" s="9" t="s">
        <v>2068</v>
      </c>
      <c r="G785" s="9" t="s">
        <v>2069</v>
      </c>
      <c r="H785" s="9" t="s">
        <v>23</v>
      </c>
      <c r="I785" s="9" t="s">
        <v>24</v>
      </c>
      <c r="J785" s="9">
        <v>0</v>
      </c>
      <c r="K785" s="9" t="s">
        <v>25</v>
      </c>
      <c r="L785" s="10">
        <v>45748</v>
      </c>
      <c r="M785" s="10">
        <v>45755</v>
      </c>
      <c r="N785" s="10">
        <v>45749</v>
      </c>
      <c r="O785" s="11">
        <f>HYPERLINK("http://apps8.contraloria.gob.pe/SPIC/srvDownload/ViewPDF?CRES_CODIGO=2025CSI047100038&amp;TIPOARCHIVO=RE","http://apps8.contraloria.gob.pe/SPIC/srvDownload/ViewPDF?CRES_CODIGO=2025CSI047100038&amp;TIPOARCHIVO=RE")</f>
      </c>
      <c r="P785" s="11">
        <f>HYPERLINK("http://apps8.contraloria.gob.pe/SPIC/srvDownload/ViewPDF?CRES_CODIGO=2025CSI047100038&amp;TIPOARCHIVO=ADJUNTO","http://apps8.contraloria.gob.pe/SPIC/srvDownload/ViewPDF?CRES_CODIGO=2025CSI047100038&amp;TIPOARCHIVO=ADJUNTO")</f>
      </c>
    </row>
    <row r="786" ht="20" customHeight="1" s="7" customFormat="1">
      <c r="B786" s="8">
        <v>780</v>
      </c>
      <c r="C786" s="9" t="s">
        <v>598</v>
      </c>
      <c r="D786" s="9" t="s">
        <v>19</v>
      </c>
      <c r="E786" s="9" t="s">
        <v>2070</v>
      </c>
      <c r="F786" s="9" t="s">
        <v>1830</v>
      </c>
      <c r="G786" s="9" t="s">
        <v>2071</v>
      </c>
      <c r="H786" s="9" t="s">
        <v>41</v>
      </c>
      <c r="I786" s="9" t="s">
        <v>24</v>
      </c>
      <c r="J786" s="9">
        <v>0</v>
      </c>
      <c r="K786" s="9" t="s">
        <v>25</v>
      </c>
      <c r="L786" s="10">
        <v>45744</v>
      </c>
      <c r="M786" s="10">
        <v>45751</v>
      </c>
      <c r="N786" s="10">
        <v>45749</v>
      </c>
      <c r="O786" s="11">
        <f>HYPERLINK("http://apps8.contraloria.gob.pe/SPIC/srvDownload/ViewPDF?CRES_CODIGO=2025CSI533900033&amp;TIPOARCHIVO=RE","http://apps8.contraloria.gob.pe/SPIC/srvDownload/ViewPDF?CRES_CODIGO=2025CSI533900033&amp;TIPOARCHIVO=RE")</f>
      </c>
      <c r="P786" s="11">
        <f>HYPERLINK("http://apps8.contraloria.gob.pe/SPIC/srvDownload/ViewPDF?CRES_CODIGO=2025CSI533900033&amp;TIPOARCHIVO=ADJUNTO","http://apps8.contraloria.gob.pe/SPIC/srvDownload/ViewPDF?CRES_CODIGO=2025CSI533900033&amp;TIPOARCHIVO=ADJUNTO")</f>
      </c>
    </row>
    <row r="787" ht="20" customHeight="1" s="7" customFormat="1">
      <c r="B787" s="8">
        <v>781</v>
      </c>
      <c r="C787" s="9" t="s">
        <v>31</v>
      </c>
      <c r="D787" s="9" t="s">
        <v>61</v>
      </c>
      <c r="E787" s="9" t="s">
        <v>2072</v>
      </c>
      <c r="F787" s="9" t="s">
        <v>622</v>
      </c>
      <c r="G787" s="9" t="s">
        <v>2073</v>
      </c>
      <c r="H787" s="9" t="s">
        <v>23</v>
      </c>
      <c r="I787" s="9" t="s">
        <v>24</v>
      </c>
      <c r="J787" s="9">
        <v>0</v>
      </c>
      <c r="K787" s="9" t="s">
        <v>25</v>
      </c>
      <c r="L787" s="10">
        <v>45744</v>
      </c>
      <c r="M787" s="10">
        <v>45751</v>
      </c>
      <c r="N787" s="10">
        <v>45749</v>
      </c>
      <c r="O787" s="11">
        <f>HYPERLINK("http://apps8.contraloria.gob.pe/SPIC/srvDownload/ViewPDF?CRES_CODIGO=2025CSI216300003&amp;TIPOARCHIVO=RE","http://apps8.contraloria.gob.pe/SPIC/srvDownload/ViewPDF?CRES_CODIGO=2025CSI216300003&amp;TIPOARCHIVO=RE")</f>
      </c>
      <c r="P787" s="11">
        <f>HYPERLINK("http://apps8.contraloria.gob.pe/SPIC/srvDownload/ViewPDF?CRES_CODIGO=2025CSI216300003&amp;TIPOARCHIVO=ADJUNTO","http://apps8.contraloria.gob.pe/SPIC/srvDownload/ViewPDF?CRES_CODIGO=2025CSI216300003&amp;TIPOARCHIVO=ADJUNTO")</f>
      </c>
    </row>
    <row r="788" ht="20" customHeight="1" s="7" customFormat="1">
      <c r="B788" s="8">
        <v>782</v>
      </c>
      <c r="C788" s="9" t="s">
        <v>217</v>
      </c>
      <c r="D788" s="9" t="s">
        <v>19</v>
      </c>
      <c r="E788" s="9" t="s">
        <v>2074</v>
      </c>
      <c r="F788" s="9" t="s">
        <v>461</v>
      </c>
      <c r="G788" s="9" t="s">
        <v>2075</v>
      </c>
      <c r="H788" s="9" t="s">
        <v>23</v>
      </c>
      <c r="I788" s="9" t="s">
        <v>24</v>
      </c>
      <c r="J788" s="9">
        <v>0</v>
      </c>
      <c r="K788" s="9" t="s">
        <v>25</v>
      </c>
      <c r="L788" s="10">
        <v>45747</v>
      </c>
      <c r="M788" s="10">
        <v>45742</v>
      </c>
      <c r="N788" s="10">
        <v>45749</v>
      </c>
      <c r="O788" s="11">
        <f>HYPERLINK("http://apps8.contraloria.gob.pe/SPIC/srvDownload/ViewPDF?CRES_CODIGO=2025CSI021400018&amp;TIPOARCHIVO=RE","http://apps8.contraloria.gob.pe/SPIC/srvDownload/ViewPDF?CRES_CODIGO=2025CSI021400018&amp;TIPOARCHIVO=RE")</f>
      </c>
      <c r="P788" s="11">
        <f>HYPERLINK("http://apps8.contraloria.gob.pe/SPIC/srvDownload/ViewPDF?CRES_CODIGO=2025CSI021400018&amp;TIPOARCHIVO=ADJUNTO","http://apps8.contraloria.gob.pe/SPIC/srvDownload/ViewPDF?CRES_CODIGO=2025CSI021400018&amp;TIPOARCHIVO=ADJUNTO")</f>
      </c>
    </row>
    <row r="789" ht="20" customHeight="1" s="7" customFormat="1">
      <c r="B789" s="8">
        <v>783</v>
      </c>
      <c r="C789" s="9" t="s">
        <v>217</v>
      </c>
      <c r="D789" s="9" t="s">
        <v>42</v>
      </c>
      <c r="E789" s="9" t="s">
        <v>2076</v>
      </c>
      <c r="F789" s="9" t="s">
        <v>2077</v>
      </c>
      <c r="G789" s="9" t="s">
        <v>2078</v>
      </c>
      <c r="H789" s="9" t="s">
        <v>23</v>
      </c>
      <c r="I789" s="9" t="s">
        <v>24</v>
      </c>
      <c r="J789" s="9">
        <v>0</v>
      </c>
      <c r="K789" s="9" t="s">
        <v>25</v>
      </c>
      <c r="L789" s="10">
        <v>45737</v>
      </c>
      <c r="M789" s="10">
        <v>45744</v>
      </c>
      <c r="N789" s="10">
        <v>45749</v>
      </c>
      <c r="O789" s="11">
        <f>HYPERLINK("http://apps8.contraloria.gob.pe/SPIC/srvDownload/ViewPDF?CRES_CODIGO=2025CSI047200016&amp;TIPOARCHIVO=RE","http://apps8.contraloria.gob.pe/SPIC/srvDownload/ViewPDF?CRES_CODIGO=2025CSI047200016&amp;TIPOARCHIVO=RE")</f>
      </c>
      <c r="P789" s="11">
        <f>HYPERLINK("http://apps8.contraloria.gob.pe/SPIC/srvDownload/ViewPDF?CRES_CODIGO=2025CSI047200016&amp;TIPOARCHIVO=ADJUNTO","http://apps8.contraloria.gob.pe/SPIC/srvDownload/ViewPDF?CRES_CODIGO=2025CSI047200016&amp;TIPOARCHIVO=ADJUNTO")</f>
      </c>
    </row>
    <row r="790" ht="20" customHeight="1" s="7" customFormat="1">
      <c r="B790" s="8">
        <v>784</v>
      </c>
      <c r="C790" s="9" t="s">
        <v>31</v>
      </c>
      <c r="D790" s="9" t="s">
        <v>42</v>
      </c>
      <c r="E790" s="9" t="s">
        <v>2079</v>
      </c>
      <c r="F790" s="9" t="s">
        <v>1402</v>
      </c>
      <c r="G790" s="9" t="s">
        <v>2080</v>
      </c>
      <c r="H790" s="9" t="s">
        <v>23</v>
      </c>
      <c r="I790" s="9" t="s">
        <v>24</v>
      </c>
      <c r="J790" s="9">
        <v>0</v>
      </c>
      <c r="K790" s="9" t="s">
        <v>25</v>
      </c>
      <c r="L790" s="10">
        <v>45744</v>
      </c>
      <c r="M790" s="10">
        <v>45736</v>
      </c>
      <c r="N790" s="10">
        <v>45749</v>
      </c>
      <c r="O790" s="11">
        <f>HYPERLINK("http://apps8.contraloria.gob.pe/SPIC/srvDownload/ViewPDF?CRES_CODIGO=2025CSI375700014&amp;TIPOARCHIVO=RE","http://apps8.contraloria.gob.pe/SPIC/srvDownload/ViewPDF?CRES_CODIGO=2025CSI375700014&amp;TIPOARCHIVO=RE")</f>
      </c>
      <c r="P790" s="11">
        <f>HYPERLINK("http://apps8.contraloria.gob.pe/SPIC/srvDownload/ViewPDF?CRES_CODIGO=2025CSI375700014&amp;TIPOARCHIVO=ADJUNTO","http://apps8.contraloria.gob.pe/SPIC/srvDownload/ViewPDF?CRES_CODIGO=2025CSI375700014&amp;TIPOARCHIVO=ADJUNTO")</f>
      </c>
    </row>
    <row r="791" ht="20" customHeight="1" s="7" customFormat="1">
      <c r="B791" s="8">
        <v>785</v>
      </c>
      <c r="C791" s="9" t="s">
        <v>31</v>
      </c>
      <c r="D791" s="9" t="s">
        <v>27</v>
      </c>
      <c r="E791" s="9" t="s">
        <v>2081</v>
      </c>
      <c r="F791" s="9" t="s">
        <v>2082</v>
      </c>
      <c r="G791" s="9" t="s">
        <v>2083</v>
      </c>
      <c r="H791" s="9" t="s">
        <v>23</v>
      </c>
      <c r="I791" s="9" t="s">
        <v>24</v>
      </c>
      <c r="J791" s="9">
        <v>0</v>
      </c>
      <c r="K791" s="9" t="s">
        <v>25</v>
      </c>
      <c r="L791" s="10">
        <v>45737</v>
      </c>
      <c r="M791" s="10">
        <v>45737</v>
      </c>
      <c r="N791" s="10">
        <v>45749</v>
      </c>
      <c r="O791" s="11">
        <f>HYPERLINK("http://apps8.contraloria.gob.pe/SPIC/srvDownload/ViewPDF?CRES_CODIGO=2025CPO099600008&amp;TIPOARCHIVO=RE","http://apps8.contraloria.gob.pe/SPIC/srvDownload/ViewPDF?CRES_CODIGO=2025CPO099600008&amp;TIPOARCHIVO=RE")</f>
      </c>
      <c r="P791" s="11">
        <f>HYPERLINK("http://apps8.contraloria.gob.pe/SPIC/srvDownload/ViewPDF?CRES_CODIGO=2025CPO099600008&amp;TIPOARCHIVO=ADJUNTO","http://apps8.contraloria.gob.pe/SPIC/srvDownload/ViewPDF?CRES_CODIGO=2025CPO099600008&amp;TIPOARCHIVO=ADJUNTO")</f>
      </c>
    </row>
    <row r="792" ht="20" customHeight="1" s="7" customFormat="1">
      <c r="B792" s="8">
        <v>786</v>
      </c>
      <c r="C792" s="9" t="s">
        <v>31</v>
      </c>
      <c r="D792" s="9" t="s">
        <v>19</v>
      </c>
      <c r="E792" s="9" t="s">
        <v>2084</v>
      </c>
      <c r="F792" s="9" t="s">
        <v>430</v>
      </c>
      <c r="G792" s="9" t="s">
        <v>2085</v>
      </c>
      <c r="H792" s="9" t="s">
        <v>41</v>
      </c>
      <c r="I792" s="9" t="s">
        <v>24</v>
      </c>
      <c r="J792" s="9">
        <v>0</v>
      </c>
      <c r="K792" s="9" t="s">
        <v>25</v>
      </c>
      <c r="L792" s="10">
        <v>45748</v>
      </c>
      <c r="M792" s="10">
        <v>45755</v>
      </c>
      <c r="N792" s="10">
        <v>45749</v>
      </c>
      <c r="O792" s="11">
        <f>HYPERLINK("http://apps8.contraloria.gob.pe/SPIC/srvDownload/ViewPDF?CRES_CODIGO=2025CSI019100026&amp;TIPOARCHIVO=RE","http://apps8.contraloria.gob.pe/SPIC/srvDownload/ViewPDF?CRES_CODIGO=2025CSI019100026&amp;TIPOARCHIVO=RE")</f>
      </c>
      <c r="P792" s="11">
        <f>HYPERLINK("http://apps8.contraloria.gob.pe/SPIC/srvDownload/ViewPDF?CRES_CODIGO=2025CSI019100026&amp;TIPOARCHIVO=ADJUNTO","http://apps8.contraloria.gob.pe/SPIC/srvDownload/ViewPDF?CRES_CODIGO=2025CSI019100026&amp;TIPOARCHIVO=ADJUNTO")</f>
      </c>
    </row>
    <row r="793" ht="20" customHeight="1" s="7" customFormat="1">
      <c r="B793" s="8">
        <v>787</v>
      </c>
      <c r="C793" s="9" t="s">
        <v>263</v>
      </c>
      <c r="D793" s="9" t="s">
        <v>42</v>
      </c>
      <c r="E793" s="9" t="s">
        <v>2086</v>
      </c>
      <c r="F793" s="9" t="s">
        <v>1897</v>
      </c>
      <c r="G793" s="9" t="s">
        <v>1898</v>
      </c>
      <c r="H793" s="9" t="s">
        <v>23</v>
      </c>
      <c r="I793" s="9" t="s">
        <v>24</v>
      </c>
      <c r="J793" s="9">
        <v>0</v>
      </c>
      <c r="K793" s="9" t="s">
        <v>25</v>
      </c>
      <c r="L793" s="10">
        <v>45747</v>
      </c>
      <c r="M793" s="10">
        <v>45754</v>
      </c>
      <c r="N793" s="10">
        <v>45749</v>
      </c>
      <c r="O793" s="11">
        <f>HYPERLINK("http://apps8.contraloria.gob.pe/SPIC/srvDownload/ViewPDF?CRES_CODIGO=2025CSI534000027&amp;TIPOARCHIVO=RE","http://apps8.contraloria.gob.pe/SPIC/srvDownload/ViewPDF?CRES_CODIGO=2025CSI534000027&amp;TIPOARCHIVO=RE")</f>
      </c>
      <c r="P793" s="11">
        <f>HYPERLINK("http://apps8.contraloria.gob.pe/SPIC/srvDownload/ViewPDF?CRES_CODIGO=2025CSI534000027&amp;TIPOARCHIVO=ADJUNTO","http://apps8.contraloria.gob.pe/SPIC/srvDownload/ViewPDF?CRES_CODIGO=2025CSI534000027&amp;TIPOARCHIVO=ADJUNTO")</f>
      </c>
    </row>
    <row r="794" ht="20" customHeight="1" s="7" customFormat="1">
      <c r="B794" s="8">
        <v>788</v>
      </c>
      <c r="C794" s="9" t="s">
        <v>263</v>
      </c>
      <c r="D794" s="9" t="s">
        <v>19</v>
      </c>
      <c r="E794" s="9" t="s">
        <v>2087</v>
      </c>
      <c r="F794" s="9" t="s">
        <v>668</v>
      </c>
      <c r="G794" s="9" t="s">
        <v>2088</v>
      </c>
      <c r="H794" s="9" t="s">
        <v>23</v>
      </c>
      <c r="I794" s="9" t="s">
        <v>24</v>
      </c>
      <c r="J794" s="9">
        <v>0</v>
      </c>
      <c r="K794" s="9" t="s">
        <v>25</v>
      </c>
      <c r="L794" s="10">
        <v>45744</v>
      </c>
      <c r="M794" s="10">
        <v>45751</v>
      </c>
      <c r="N794" s="10">
        <v>45749</v>
      </c>
      <c r="O794" s="11">
        <f>HYPERLINK("http://apps8.contraloria.gob.pe/SPIC/srvDownload/ViewPDF?CRES_CODIGO=2025CSIC92000026&amp;TIPOARCHIVO=RE","http://apps8.contraloria.gob.pe/SPIC/srvDownload/ViewPDF?CRES_CODIGO=2025CSIC92000026&amp;TIPOARCHIVO=RE")</f>
      </c>
      <c r="P794" s="11">
        <f>HYPERLINK("http://apps8.contraloria.gob.pe/SPIC/srvDownload/ViewPDF?CRES_CODIGO=2025CSIC92000026&amp;TIPOARCHIVO=ADJUNTO","http://apps8.contraloria.gob.pe/SPIC/srvDownload/ViewPDF?CRES_CODIGO=2025CSIC92000026&amp;TIPOARCHIVO=ADJUNTO")</f>
      </c>
    </row>
    <row r="795" ht="20" customHeight="1" s="7" customFormat="1">
      <c r="B795" s="8">
        <v>789</v>
      </c>
      <c r="C795" s="9" t="s">
        <v>128</v>
      </c>
      <c r="D795" s="9" t="s">
        <v>19</v>
      </c>
      <c r="E795" s="9" t="s">
        <v>2089</v>
      </c>
      <c r="F795" s="9" t="s">
        <v>1189</v>
      </c>
      <c r="G795" s="9" t="s">
        <v>2090</v>
      </c>
      <c r="H795" s="9" t="s">
        <v>41</v>
      </c>
      <c r="I795" s="9" t="s">
        <v>24</v>
      </c>
      <c r="J795" s="9">
        <v>0</v>
      </c>
      <c r="K795" s="9" t="s">
        <v>25</v>
      </c>
      <c r="L795" s="10">
        <v>45747</v>
      </c>
      <c r="M795" s="10">
        <v>45754</v>
      </c>
      <c r="N795" s="10">
        <v>45749</v>
      </c>
      <c r="O795" s="11">
        <f>HYPERLINK("http://apps8.contraloria.gob.pe/SPIC/srvDownload/ViewPDF?CRES_CODIGO=2025CSIL42000046&amp;TIPOARCHIVO=RE","http://apps8.contraloria.gob.pe/SPIC/srvDownload/ViewPDF?CRES_CODIGO=2025CSIL42000046&amp;TIPOARCHIVO=RE")</f>
      </c>
      <c r="P795" s="11">
        <f>HYPERLINK("http://apps8.contraloria.gob.pe/SPIC/srvDownload/ViewPDF?CRES_CODIGO=2025CSIL42000046&amp;TIPOARCHIVO=ADJUNTO","http://apps8.contraloria.gob.pe/SPIC/srvDownload/ViewPDF?CRES_CODIGO=2025CSIL42000046&amp;TIPOARCHIVO=ADJUNTO")</f>
      </c>
    </row>
    <row r="796" ht="20" customHeight="1" s="7" customFormat="1">
      <c r="B796" s="8">
        <v>790</v>
      </c>
      <c r="C796" s="9" t="s">
        <v>263</v>
      </c>
      <c r="D796" s="9" t="s">
        <v>42</v>
      </c>
      <c r="E796" s="9" t="s">
        <v>2091</v>
      </c>
      <c r="F796" s="9" t="s">
        <v>668</v>
      </c>
      <c r="G796" s="9" t="s">
        <v>2092</v>
      </c>
      <c r="H796" s="9" t="s">
        <v>23</v>
      </c>
      <c r="I796" s="9" t="s">
        <v>24</v>
      </c>
      <c r="J796" s="9">
        <v>0</v>
      </c>
      <c r="K796" s="9" t="s">
        <v>25</v>
      </c>
      <c r="L796" s="10">
        <v>45742</v>
      </c>
      <c r="M796" s="10">
        <v>45749</v>
      </c>
      <c r="N796" s="10">
        <v>45749</v>
      </c>
      <c r="O796" s="11">
        <f>HYPERLINK("http://apps8.contraloria.gob.pe/SPIC/srvDownload/ViewPDF?CRES_CODIGO=2025CSI534000015&amp;TIPOARCHIVO=RE","http://apps8.contraloria.gob.pe/SPIC/srvDownload/ViewPDF?CRES_CODIGO=2025CSI534000015&amp;TIPOARCHIVO=RE")</f>
      </c>
      <c r="P796" s="11">
        <f>HYPERLINK("http://apps8.contraloria.gob.pe/SPIC/srvDownload/ViewPDF?CRES_CODIGO=2025CSI534000015&amp;TIPOARCHIVO=ADJUNTO","http://apps8.contraloria.gob.pe/SPIC/srvDownload/ViewPDF?CRES_CODIGO=2025CSI534000015&amp;TIPOARCHIVO=ADJUNTO")</f>
      </c>
    </row>
    <row r="797" ht="20" customHeight="1" s="7" customFormat="1">
      <c r="B797" s="8">
        <v>791</v>
      </c>
      <c r="C797" s="9" t="s">
        <v>37</v>
      </c>
      <c r="D797" s="9" t="s">
        <v>27</v>
      </c>
      <c r="E797" s="9" t="s">
        <v>2093</v>
      </c>
      <c r="F797" s="9" t="s">
        <v>2094</v>
      </c>
      <c r="G797" s="9" t="s">
        <v>2095</v>
      </c>
      <c r="H797" s="9" t="s">
        <v>23</v>
      </c>
      <c r="I797" s="9" t="s">
        <v>24</v>
      </c>
      <c r="J797" s="9">
        <v>0</v>
      </c>
      <c r="K797" s="9" t="s">
        <v>25</v>
      </c>
      <c r="L797" s="10">
        <v>45632</v>
      </c>
      <c r="M797" s="10">
        <v>45740</v>
      </c>
      <c r="N797" s="10">
        <v>45749</v>
      </c>
      <c r="O797" s="11">
        <f>HYPERLINK("http://apps8.contraloria.gob.pe/SPIC/srvDownload/ViewPDF?CRES_CODIGO=2025CPO039200010&amp;TIPOARCHIVO=RE","http://apps8.contraloria.gob.pe/SPIC/srvDownload/ViewPDF?CRES_CODIGO=2025CPO039200010&amp;TIPOARCHIVO=RE")</f>
      </c>
      <c r="P797" s="11">
        <f>HYPERLINK("http://apps8.contraloria.gob.pe/SPIC/srvDownload/ViewPDF?CRES_CODIGO=2025CPO039200010&amp;TIPOARCHIVO=ADJUNTO","http://apps8.contraloria.gob.pe/SPIC/srvDownload/ViewPDF?CRES_CODIGO=2025CPO039200010&amp;TIPOARCHIVO=ADJUNTO")</f>
      </c>
    </row>
    <row r="798" ht="20" customHeight="1" s="7" customFormat="1">
      <c r="B798" s="8">
        <v>792</v>
      </c>
      <c r="C798" s="9" t="s">
        <v>37</v>
      </c>
      <c r="D798" s="9" t="s">
        <v>53</v>
      </c>
      <c r="E798" s="9" t="s">
        <v>2096</v>
      </c>
      <c r="F798" s="9" t="s">
        <v>2097</v>
      </c>
      <c r="G798" s="9" t="s">
        <v>2098</v>
      </c>
      <c r="H798" s="9" t="s">
        <v>23</v>
      </c>
      <c r="I798" s="9" t="s">
        <v>24</v>
      </c>
      <c r="J798" s="9">
        <v>0</v>
      </c>
      <c r="K798" s="9" t="s">
        <v>25</v>
      </c>
      <c r="L798" s="10">
        <v>45714</v>
      </c>
      <c r="M798" s="10">
        <v>45714</v>
      </c>
      <c r="N798" s="10">
        <v>45749</v>
      </c>
      <c r="O798" s="11">
        <f>HYPERLINK("http://apps8.contraloria.gob.pe/SPIC/srvDownload/ViewPDF?CRES_CODIGO=2025CPOL48000108&amp;TIPOARCHIVO=RE","http://apps8.contraloria.gob.pe/SPIC/srvDownload/ViewPDF?CRES_CODIGO=2025CPOL48000108&amp;TIPOARCHIVO=RE")</f>
      </c>
      <c r="P798" s="11">
        <f>HYPERLINK("http://apps8.contraloria.gob.pe/SPIC/srvDownload/ViewPDF?CRES_CODIGO=2025CPOL48000108&amp;TIPOARCHIVO=ADJUNTO","http://apps8.contraloria.gob.pe/SPIC/srvDownload/ViewPDF?CRES_CODIGO=2025CPOL48000108&amp;TIPOARCHIVO=ADJUNTO")</f>
      </c>
    </row>
    <row r="799" ht="20" customHeight="1" s="7" customFormat="1">
      <c r="B799" s="8">
        <v>793</v>
      </c>
      <c r="C799" s="9" t="s">
        <v>37</v>
      </c>
      <c r="D799" s="9" t="s">
        <v>53</v>
      </c>
      <c r="E799" s="9" t="s">
        <v>2099</v>
      </c>
      <c r="F799" s="9" t="s">
        <v>2097</v>
      </c>
      <c r="G799" s="9" t="s">
        <v>2100</v>
      </c>
      <c r="H799" s="9" t="s">
        <v>23</v>
      </c>
      <c r="I799" s="9" t="s">
        <v>24</v>
      </c>
      <c r="J799" s="9">
        <v>0</v>
      </c>
      <c r="K799" s="9" t="s">
        <v>25</v>
      </c>
      <c r="L799" s="10">
        <v>45714</v>
      </c>
      <c r="M799" s="10">
        <v>45714</v>
      </c>
      <c r="N799" s="10">
        <v>45749</v>
      </c>
      <c r="O799" s="11">
        <f>HYPERLINK("http://apps8.contraloria.gob.pe/SPIC/srvDownload/ViewPDF?CRES_CODIGO=2025CPOL48000107&amp;TIPOARCHIVO=RE","http://apps8.contraloria.gob.pe/SPIC/srvDownload/ViewPDF?CRES_CODIGO=2025CPOL48000107&amp;TIPOARCHIVO=RE")</f>
      </c>
      <c r="P799" s="11">
        <f>HYPERLINK("http://apps8.contraloria.gob.pe/SPIC/srvDownload/ViewPDF?CRES_CODIGO=2025CPOL48000107&amp;TIPOARCHIVO=ADJUNTO","http://apps8.contraloria.gob.pe/SPIC/srvDownload/ViewPDF?CRES_CODIGO=2025CPOL48000107&amp;TIPOARCHIVO=ADJUNTO")</f>
      </c>
    </row>
    <row r="800" ht="20" customHeight="1" s="7" customFormat="1">
      <c r="B800" s="8">
        <v>794</v>
      </c>
      <c r="C800" s="9" t="s">
        <v>104</v>
      </c>
      <c r="D800" s="9" t="s">
        <v>27</v>
      </c>
      <c r="E800" s="9" t="s">
        <v>2101</v>
      </c>
      <c r="F800" s="9" t="s">
        <v>2102</v>
      </c>
      <c r="G800" s="9" t="s">
        <v>2103</v>
      </c>
      <c r="H800" s="9" t="s">
        <v>23</v>
      </c>
      <c r="I800" s="9" t="s">
        <v>24</v>
      </c>
      <c r="J800" s="9">
        <v>0</v>
      </c>
      <c r="K800" s="9" t="s">
        <v>25</v>
      </c>
      <c r="L800" s="10">
        <v>45743</v>
      </c>
      <c r="M800" s="10">
        <v>45747</v>
      </c>
      <c r="N800" s="10">
        <v>45749</v>
      </c>
      <c r="O800" s="11">
        <f>HYPERLINK("http://apps8.contraloria.gob.pe/SPIC/srvDownload/ViewPDF?CRES_CODIGO=2025CPO293000007&amp;TIPOARCHIVO=RE","http://apps8.contraloria.gob.pe/SPIC/srvDownload/ViewPDF?CRES_CODIGO=2025CPO293000007&amp;TIPOARCHIVO=RE")</f>
      </c>
      <c r="P800" s="11">
        <f>HYPERLINK("http://apps8.contraloria.gob.pe/SPIC/srvDownload/ViewPDF?CRES_CODIGO=2025CPO293000007&amp;TIPOARCHIVO=ADJUNTO","http://apps8.contraloria.gob.pe/SPIC/srvDownload/ViewPDF?CRES_CODIGO=2025CPO293000007&amp;TIPOARCHIVO=ADJUNTO")</f>
      </c>
    </row>
    <row r="801" ht="20" customHeight="1" s="7" customFormat="1">
      <c r="B801" s="8">
        <v>795</v>
      </c>
      <c r="C801" s="9" t="s">
        <v>259</v>
      </c>
      <c r="D801" s="9" t="s">
        <v>27</v>
      </c>
      <c r="E801" s="9" t="s">
        <v>2104</v>
      </c>
      <c r="F801" s="9" t="s">
        <v>2105</v>
      </c>
      <c r="G801" s="9" t="s">
        <v>2106</v>
      </c>
      <c r="H801" s="9" t="s">
        <v>23</v>
      </c>
      <c r="I801" s="9" t="s">
        <v>24</v>
      </c>
      <c r="J801" s="9">
        <v>0</v>
      </c>
      <c r="K801" s="9" t="s">
        <v>25</v>
      </c>
      <c r="L801" s="10">
        <v>45743</v>
      </c>
      <c r="M801" s="10">
        <v>45743</v>
      </c>
      <c r="N801" s="10">
        <v>45749</v>
      </c>
      <c r="O801" s="11">
        <f>HYPERLINK("http://apps8.contraloria.gob.pe/SPIC/srvDownload/ViewPDF?CRES_CODIGO=2025CPO605400012&amp;TIPOARCHIVO=RE","http://apps8.contraloria.gob.pe/SPIC/srvDownload/ViewPDF?CRES_CODIGO=2025CPO605400012&amp;TIPOARCHIVO=RE")</f>
      </c>
      <c r="P801" s="11">
        <f>HYPERLINK("http://apps8.contraloria.gob.pe/SPIC/srvDownload/ViewPDF?CRES_CODIGO=2025CPO605400012&amp;TIPOARCHIVO=ADJUNTO","http://apps8.contraloria.gob.pe/SPIC/srvDownload/ViewPDF?CRES_CODIGO=2025CPO605400012&amp;TIPOARCHIVO=ADJUNTO")</f>
      </c>
    </row>
    <row r="802" ht="20" customHeight="1" s="7" customFormat="1">
      <c r="B802" s="8">
        <v>796</v>
      </c>
      <c r="C802" s="9" t="s">
        <v>242</v>
      </c>
      <c r="D802" s="9" t="s">
        <v>27</v>
      </c>
      <c r="E802" s="9" t="s">
        <v>2107</v>
      </c>
      <c r="F802" s="9" t="s">
        <v>2108</v>
      </c>
      <c r="G802" s="9" t="s">
        <v>1813</v>
      </c>
      <c r="H802" s="9" t="s">
        <v>23</v>
      </c>
      <c r="I802" s="9" t="s">
        <v>24</v>
      </c>
      <c r="J802" s="9">
        <v>0</v>
      </c>
      <c r="K802" s="9" t="s">
        <v>25</v>
      </c>
      <c r="L802" s="10">
        <v>45735</v>
      </c>
      <c r="M802" s="10">
        <v>45735</v>
      </c>
      <c r="N802" s="10">
        <v>45749</v>
      </c>
      <c r="O802" s="11">
        <f>HYPERLINK("http://apps8.contraloria.gob.pe/SPIC/srvDownload/ViewPDF?CRES_CODIGO=2025CPO047100031&amp;TIPOARCHIVO=RE","http://apps8.contraloria.gob.pe/SPIC/srvDownload/ViewPDF?CRES_CODIGO=2025CPO047100031&amp;TIPOARCHIVO=RE")</f>
      </c>
      <c r="P802" s="11">
        <f>HYPERLINK("http://apps8.contraloria.gob.pe/SPIC/srvDownload/ViewPDF?CRES_CODIGO=2025CPO047100031&amp;TIPOARCHIVO=ADJUNTO","http://apps8.contraloria.gob.pe/SPIC/srvDownload/ViewPDF?CRES_CODIGO=2025CPO047100031&amp;TIPOARCHIVO=ADJUNTO")</f>
      </c>
    </row>
    <row r="803" ht="20" customHeight="1" s="7" customFormat="1">
      <c r="B803" s="8">
        <v>797</v>
      </c>
      <c r="C803" s="9" t="s">
        <v>259</v>
      </c>
      <c r="D803" s="9" t="s">
        <v>27</v>
      </c>
      <c r="E803" s="9" t="s">
        <v>2109</v>
      </c>
      <c r="F803" s="9" t="s">
        <v>2105</v>
      </c>
      <c r="G803" s="9" t="s">
        <v>2110</v>
      </c>
      <c r="H803" s="9" t="s">
        <v>23</v>
      </c>
      <c r="I803" s="9" t="s">
        <v>24</v>
      </c>
      <c r="J803" s="9">
        <v>0</v>
      </c>
      <c r="K803" s="9" t="s">
        <v>25</v>
      </c>
      <c r="L803" s="10">
        <v>45741</v>
      </c>
      <c r="M803" s="10">
        <v>45741</v>
      </c>
      <c r="N803" s="10">
        <v>45749</v>
      </c>
      <c r="O803" s="11">
        <f>HYPERLINK("http://apps8.contraloria.gob.pe/SPIC/srvDownload/ViewPDF?CRES_CODIGO=2025CPO605400011&amp;TIPOARCHIVO=RE","http://apps8.contraloria.gob.pe/SPIC/srvDownload/ViewPDF?CRES_CODIGO=2025CPO605400011&amp;TIPOARCHIVO=RE")</f>
      </c>
      <c r="P803" s="11">
        <f>HYPERLINK("http://apps8.contraloria.gob.pe/SPIC/srvDownload/ViewPDF?CRES_CODIGO=2025CPO605400011&amp;TIPOARCHIVO=ADJUNTO","http://apps8.contraloria.gob.pe/SPIC/srvDownload/ViewPDF?CRES_CODIGO=2025CPO605400011&amp;TIPOARCHIVO=ADJUNTO")</f>
      </c>
    </row>
    <row r="804" ht="20" customHeight="1" s="7" customFormat="1">
      <c r="B804" s="8">
        <v>798</v>
      </c>
      <c r="C804" s="9" t="s">
        <v>26</v>
      </c>
      <c r="D804" s="9" t="s">
        <v>27</v>
      </c>
      <c r="E804" s="9" t="s">
        <v>2111</v>
      </c>
      <c r="F804" s="9" t="s">
        <v>1860</v>
      </c>
      <c r="G804" s="9" t="s">
        <v>2112</v>
      </c>
      <c r="H804" s="9" t="s">
        <v>23</v>
      </c>
      <c r="I804" s="9" t="s">
        <v>24</v>
      </c>
      <c r="J804" s="9">
        <v>0</v>
      </c>
      <c r="K804" s="9" t="s">
        <v>25</v>
      </c>
      <c r="L804" s="10">
        <v>45715</v>
      </c>
      <c r="M804" s="10">
        <v>45743</v>
      </c>
      <c r="N804" s="10">
        <v>45749</v>
      </c>
      <c r="O804" s="11">
        <f>HYPERLINK("http://apps8.contraloria.gob.pe/SPIC/srvDownload/ViewPDF?CRES_CODIGO=2025CPO035100008&amp;TIPOARCHIVO=RE","http://apps8.contraloria.gob.pe/SPIC/srvDownload/ViewPDF?CRES_CODIGO=2025CPO035100008&amp;TIPOARCHIVO=RE")</f>
      </c>
      <c r="P804" s="11">
        <f>HYPERLINK("http://apps8.contraloria.gob.pe/SPIC/srvDownload/ViewPDF?CRES_CODIGO=2025CPO035100008&amp;TIPOARCHIVO=ADJUNTO","http://apps8.contraloria.gob.pe/SPIC/srvDownload/ViewPDF?CRES_CODIGO=2025CPO035100008&amp;TIPOARCHIVO=ADJUNTO")</f>
      </c>
    </row>
    <row r="805" ht="20" customHeight="1" s="7" customFormat="1">
      <c r="B805" s="8">
        <v>799</v>
      </c>
      <c r="C805" s="9" t="s">
        <v>31</v>
      </c>
      <c r="D805" s="9" t="s">
        <v>27</v>
      </c>
      <c r="E805" s="9" t="s">
        <v>2113</v>
      </c>
      <c r="F805" s="9" t="s">
        <v>845</v>
      </c>
      <c r="G805" s="9" t="s">
        <v>2114</v>
      </c>
      <c r="H805" s="9" t="s">
        <v>111</v>
      </c>
      <c r="I805" s="9" t="s">
        <v>24</v>
      </c>
      <c r="J805" s="9">
        <v>0</v>
      </c>
      <c r="K805" s="9" t="s">
        <v>25</v>
      </c>
      <c r="L805" s="10">
        <v>45737</v>
      </c>
      <c r="M805" s="10">
        <v>45737</v>
      </c>
      <c r="N805" s="10">
        <v>45749</v>
      </c>
      <c r="O805" s="11">
        <f>HYPERLINK("http://apps8.contraloria.gob.pe/SPIC/srvDownload/ViewPDF?CRES_CODIGO=2025CPO019000022&amp;TIPOARCHIVO=RE","http://apps8.contraloria.gob.pe/SPIC/srvDownload/ViewPDF?CRES_CODIGO=2025CPO019000022&amp;TIPOARCHIVO=RE")</f>
      </c>
      <c r="P805" s="11">
        <f>HYPERLINK("http://apps8.contraloria.gob.pe/SPIC/srvDownload/ViewPDF?CRES_CODIGO=2025CPO019000022&amp;TIPOARCHIVO=ADJUNTO","http://apps8.contraloria.gob.pe/SPIC/srvDownload/ViewPDF?CRES_CODIGO=2025CPO019000022&amp;TIPOARCHIVO=ADJUNTO")</f>
      </c>
    </row>
    <row r="806" ht="20" customHeight="1" s="7" customFormat="1">
      <c r="B806" s="8">
        <v>800</v>
      </c>
      <c r="C806" s="9" t="s">
        <v>31</v>
      </c>
      <c r="D806" s="9" t="s">
        <v>27</v>
      </c>
      <c r="E806" s="9" t="s">
        <v>2115</v>
      </c>
      <c r="F806" s="9" t="s">
        <v>564</v>
      </c>
      <c r="G806" s="9" t="s">
        <v>2116</v>
      </c>
      <c r="H806" s="9" t="s">
        <v>23</v>
      </c>
      <c r="I806" s="9" t="s">
        <v>24</v>
      </c>
      <c r="J806" s="9">
        <v>0</v>
      </c>
      <c r="K806" s="9" t="s">
        <v>25</v>
      </c>
      <c r="L806" s="10">
        <v>45741</v>
      </c>
      <c r="M806" s="10">
        <v>45741</v>
      </c>
      <c r="N806" s="10">
        <v>45749</v>
      </c>
      <c r="O806" s="11">
        <f>HYPERLINK("http://apps8.contraloria.gob.pe/SPIC/srvDownload/ViewPDF?CRES_CODIGO=2025CPO422900008&amp;TIPOARCHIVO=RE","http://apps8.contraloria.gob.pe/SPIC/srvDownload/ViewPDF?CRES_CODIGO=2025CPO422900008&amp;TIPOARCHIVO=RE")</f>
      </c>
      <c r="P806" s="11">
        <f>HYPERLINK("http://apps8.contraloria.gob.pe/SPIC/srvDownload/ViewPDF?CRES_CODIGO=2025CPO422900008&amp;TIPOARCHIVO=ADJUNTO","http://apps8.contraloria.gob.pe/SPIC/srvDownload/ViewPDF?CRES_CODIGO=2025CPO422900008&amp;TIPOARCHIVO=ADJUNTO")</f>
      </c>
    </row>
    <row r="807" ht="20" customHeight="1" s="7" customFormat="1">
      <c r="B807" s="8">
        <v>801</v>
      </c>
      <c r="C807" s="9" t="s">
        <v>313</v>
      </c>
      <c r="D807" s="9" t="s">
        <v>19</v>
      </c>
      <c r="E807" s="9" t="s">
        <v>2117</v>
      </c>
      <c r="F807" s="9" t="s">
        <v>315</v>
      </c>
      <c r="G807" s="9" t="s">
        <v>2118</v>
      </c>
      <c r="H807" s="9" t="s">
        <v>1023</v>
      </c>
      <c r="I807" s="9" t="s">
        <v>24</v>
      </c>
      <c r="J807" s="9">
        <v>0</v>
      </c>
      <c r="K807" s="9" t="s">
        <v>25</v>
      </c>
      <c r="L807" s="10">
        <v>45743</v>
      </c>
      <c r="M807" s="10">
        <v>45750</v>
      </c>
      <c r="N807" s="10">
        <v>45749</v>
      </c>
      <c r="O807" s="11">
        <f>HYPERLINK("http://apps8.contraloria.gob.pe/SPIC/srvDownload/ViewPDF?CRES_CODIGO=2025CSI022200007&amp;TIPOARCHIVO=RE","http://apps8.contraloria.gob.pe/SPIC/srvDownload/ViewPDF?CRES_CODIGO=2025CSI022200007&amp;TIPOARCHIVO=RE")</f>
      </c>
      <c r="P807" s="11">
        <f>HYPERLINK("http://apps8.contraloria.gob.pe/SPIC/srvDownload/ViewPDF?CRES_CODIGO=2025CSI022200007&amp;TIPOARCHIVO=ADJUNTO","http://apps8.contraloria.gob.pe/SPIC/srvDownload/ViewPDF?CRES_CODIGO=2025CSI022200007&amp;TIPOARCHIVO=ADJUNTO")</f>
      </c>
    </row>
    <row r="808" ht="20" customHeight="1" s="7" customFormat="1">
      <c r="B808" s="8">
        <v>802</v>
      </c>
      <c r="C808" s="9" t="s">
        <v>259</v>
      </c>
      <c r="D808" s="9" t="s">
        <v>19</v>
      </c>
      <c r="E808" s="9" t="s">
        <v>2119</v>
      </c>
      <c r="F808" s="9" t="s">
        <v>283</v>
      </c>
      <c r="G808" s="9" t="s">
        <v>2120</v>
      </c>
      <c r="H808" s="9" t="s">
        <v>41</v>
      </c>
      <c r="I808" s="9" t="s">
        <v>24</v>
      </c>
      <c r="J808" s="9">
        <v>0</v>
      </c>
      <c r="K808" s="9" t="s">
        <v>25</v>
      </c>
      <c r="L808" s="10">
        <v>45748</v>
      </c>
      <c r="M808" s="10">
        <v>45755</v>
      </c>
      <c r="N808" s="10">
        <v>45749</v>
      </c>
      <c r="O808" s="11">
        <f>HYPERLINK("http://apps8.contraloria.gob.pe/SPIC/srvDownload/ViewPDF?CRES_CODIGO=2025CSI043800013&amp;TIPOARCHIVO=RE","http://apps8.contraloria.gob.pe/SPIC/srvDownload/ViewPDF?CRES_CODIGO=2025CSI043800013&amp;TIPOARCHIVO=RE")</f>
      </c>
      <c r="P808" s="11">
        <f>HYPERLINK("http://apps8.contraloria.gob.pe/SPIC/srvDownload/ViewPDF?CRES_CODIGO=2025CSI043800013&amp;TIPOARCHIVO=ADJUNTO","http://apps8.contraloria.gob.pe/SPIC/srvDownload/ViewPDF?CRES_CODIGO=2025CSI043800013&amp;TIPOARCHIVO=ADJUNTO")</f>
      </c>
    </row>
    <row r="809" ht="20" customHeight="1" s="7" customFormat="1">
      <c r="B809" s="8">
        <v>803</v>
      </c>
      <c r="C809" s="9" t="s">
        <v>263</v>
      </c>
      <c r="D809" s="9" t="s">
        <v>42</v>
      </c>
      <c r="E809" s="9" t="s">
        <v>2121</v>
      </c>
      <c r="F809" s="9" t="s">
        <v>1897</v>
      </c>
      <c r="G809" s="9" t="s">
        <v>2122</v>
      </c>
      <c r="H809" s="9" t="s">
        <v>23</v>
      </c>
      <c r="I809" s="9" t="s">
        <v>24</v>
      </c>
      <c r="J809" s="9">
        <v>0</v>
      </c>
      <c r="K809" s="9" t="s">
        <v>25</v>
      </c>
      <c r="L809" s="10">
        <v>45741</v>
      </c>
      <c r="M809" s="10">
        <v>45748</v>
      </c>
      <c r="N809" s="10">
        <v>45749</v>
      </c>
      <c r="O809" s="11">
        <f>HYPERLINK("http://apps8.contraloria.gob.pe/SPIC/srvDownload/ViewPDF?CRES_CODIGO=2025CSI534000014&amp;TIPOARCHIVO=RE","http://apps8.contraloria.gob.pe/SPIC/srvDownload/ViewPDF?CRES_CODIGO=2025CSI534000014&amp;TIPOARCHIVO=RE")</f>
      </c>
      <c r="P809" s="11">
        <f>HYPERLINK("http://apps8.contraloria.gob.pe/SPIC/srvDownload/ViewPDF?CRES_CODIGO=2025CSI534000014&amp;TIPOARCHIVO=ADJUNTO","http://apps8.contraloria.gob.pe/SPIC/srvDownload/ViewPDF?CRES_CODIGO=2025CSI534000014&amp;TIPOARCHIVO=ADJUNTO")</f>
      </c>
    </row>
    <row r="810" ht="20" customHeight="1" s="7" customFormat="1">
      <c r="B810" s="8">
        <v>804</v>
      </c>
      <c r="C810" s="9" t="s">
        <v>313</v>
      </c>
      <c r="D810" s="9" t="s">
        <v>42</v>
      </c>
      <c r="E810" s="9" t="s">
        <v>2123</v>
      </c>
      <c r="F810" s="9" t="s">
        <v>315</v>
      </c>
      <c r="G810" s="9" t="s">
        <v>2124</v>
      </c>
      <c r="H810" s="9" t="s">
        <v>23</v>
      </c>
      <c r="I810" s="9" t="s">
        <v>24</v>
      </c>
      <c r="J810" s="9">
        <v>0</v>
      </c>
      <c r="K810" s="9" t="s">
        <v>25</v>
      </c>
      <c r="L810" s="10">
        <v>45743</v>
      </c>
      <c r="M810" s="10">
        <v>45750</v>
      </c>
      <c r="N810" s="10">
        <v>45749</v>
      </c>
      <c r="O810" s="11">
        <f>HYPERLINK("http://apps8.contraloria.gob.pe/SPIC/srvDownload/ViewPDF?CRES_CODIGO=2025CSI022200008&amp;TIPOARCHIVO=RE","http://apps8.contraloria.gob.pe/SPIC/srvDownload/ViewPDF?CRES_CODIGO=2025CSI022200008&amp;TIPOARCHIVO=RE")</f>
      </c>
      <c r="P810" s="11">
        <f>HYPERLINK("http://apps8.contraloria.gob.pe/SPIC/srvDownload/ViewPDF?CRES_CODIGO=2025CSI022200008&amp;TIPOARCHIVO=ADJUNTO","http://apps8.contraloria.gob.pe/SPIC/srvDownload/ViewPDF?CRES_CODIGO=2025CSI022200008&amp;TIPOARCHIVO=ADJUNTO")</f>
      </c>
    </row>
    <row r="811" ht="20" customHeight="1" s="7" customFormat="1">
      <c r="B811" s="8">
        <v>805</v>
      </c>
      <c r="C811" s="9" t="s">
        <v>368</v>
      </c>
      <c r="D811" s="9" t="s">
        <v>42</v>
      </c>
      <c r="E811" s="9" t="s">
        <v>2125</v>
      </c>
      <c r="F811" s="9" t="s">
        <v>1884</v>
      </c>
      <c r="G811" s="9" t="s">
        <v>2059</v>
      </c>
      <c r="H811" s="9" t="s">
        <v>23</v>
      </c>
      <c r="I811" s="9" t="s">
        <v>24</v>
      </c>
      <c r="J811" s="9">
        <v>0</v>
      </c>
      <c r="K811" s="9" t="s">
        <v>25</v>
      </c>
      <c r="L811" s="10">
        <v>45744</v>
      </c>
      <c r="M811" s="10">
        <v>45751</v>
      </c>
      <c r="N811" s="10">
        <v>45749</v>
      </c>
      <c r="O811" s="11">
        <f>HYPERLINK("http://apps8.contraloria.gob.pe/SPIC/srvDownload/ViewPDF?CRES_CODIGO=2025CSI072400002&amp;TIPOARCHIVO=RE","http://apps8.contraloria.gob.pe/SPIC/srvDownload/ViewPDF?CRES_CODIGO=2025CSI072400002&amp;TIPOARCHIVO=RE")</f>
      </c>
      <c r="P811" s="11">
        <f>HYPERLINK("http://apps8.contraloria.gob.pe/SPIC/srvDownload/ViewPDF?CRES_CODIGO=2025CSI072400002&amp;TIPOARCHIVO=ADJUNTO","http://apps8.contraloria.gob.pe/SPIC/srvDownload/ViewPDF?CRES_CODIGO=2025CSI072400002&amp;TIPOARCHIVO=ADJUNTO")</f>
      </c>
    </row>
    <row r="812" ht="20" customHeight="1" s="7" customFormat="1">
      <c r="B812" s="8">
        <v>806</v>
      </c>
      <c r="C812" s="9" t="s">
        <v>31</v>
      </c>
      <c r="D812" s="9" t="s">
        <v>19</v>
      </c>
      <c r="E812" s="9" t="s">
        <v>2126</v>
      </c>
      <c r="F812" s="9" t="s">
        <v>2127</v>
      </c>
      <c r="G812" s="9" t="s">
        <v>2128</v>
      </c>
      <c r="H812" s="9" t="s">
        <v>41</v>
      </c>
      <c r="I812" s="9" t="s">
        <v>24</v>
      </c>
      <c r="J812" s="9">
        <v>0</v>
      </c>
      <c r="K812" s="9" t="s">
        <v>25</v>
      </c>
      <c r="L812" s="10">
        <v>45747</v>
      </c>
      <c r="M812" s="10">
        <v>45754</v>
      </c>
      <c r="N812" s="10">
        <v>45749</v>
      </c>
      <c r="O812" s="11">
        <f>HYPERLINK("http://apps8.contraloria.gob.pe/SPIC/srvDownload/ViewPDF?CRES_CODIGO=2025CSI530200008&amp;TIPOARCHIVO=RE","http://apps8.contraloria.gob.pe/SPIC/srvDownload/ViewPDF?CRES_CODIGO=2025CSI530200008&amp;TIPOARCHIVO=RE")</f>
      </c>
      <c r="P812" s="11">
        <f>HYPERLINK("http://apps8.contraloria.gob.pe/SPIC/srvDownload/ViewPDF?CRES_CODIGO=2025CSI530200008&amp;TIPOARCHIVO=ADJUNTO","http://apps8.contraloria.gob.pe/SPIC/srvDownload/ViewPDF?CRES_CODIGO=2025CSI530200008&amp;TIPOARCHIVO=ADJUNTO")</f>
      </c>
    </row>
    <row r="813" ht="20" customHeight="1" s="7" customFormat="1">
      <c r="B813" s="8">
        <v>807</v>
      </c>
      <c r="C813" s="9" t="s">
        <v>121</v>
      </c>
      <c r="D813" s="9" t="s">
        <v>61</v>
      </c>
      <c r="E813" s="9" t="s">
        <v>2129</v>
      </c>
      <c r="F813" s="9" t="s">
        <v>706</v>
      </c>
      <c r="G813" s="9" t="s">
        <v>2130</v>
      </c>
      <c r="H813" s="9" t="s">
        <v>23</v>
      </c>
      <c r="I813" s="9" t="s">
        <v>24</v>
      </c>
      <c r="J813" s="9">
        <v>0</v>
      </c>
      <c r="K813" s="9" t="s">
        <v>25</v>
      </c>
      <c r="L813" s="10">
        <v>45672</v>
      </c>
      <c r="M813" s="10">
        <v>45755</v>
      </c>
      <c r="N813" s="10">
        <v>45749</v>
      </c>
      <c r="O813" s="11">
        <f>HYPERLINK("http://apps8.contraloria.gob.pe/SPIC/srvDownload/ViewPDF?CRES_CODIGO=2025CSI458100001&amp;TIPOARCHIVO=RE","http://apps8.contraloria.gob.pe/SPIC/srvDownload/ViewPDF?CRES_CODIGO=2025CSI458100001&amp;TIPOARCHIVO=RE")</f>
      </c>
      <c r="P813" s="11">
        <f>HYPERLINK("http://apps8.contraloria.gob.pe/SPIC/srvDownload/ViewPDF?CRES_CODIGO=2025CSI458100001&amp;TIPOARCHIVO=ADJUNTO","http://apps8.contraloria.gob.pe/SPIC/srvDownload/ViewPDF?CRES_CODIGO=2025CSI458100001&amp;TIPOARCHIVO=ADJUNTO")</f>
      </c>
    </row>
    <row r="814" ht="20" customHeight="1" s="7" customFormat="1">
      <c r="B814" s="8">
        <v>808</v>
      </c>
      <c r="C814" s="9" t="s">
        <v>323</v>
      </c>
      <c r="D814" s="9" t="s">
        <v>61</v>
      </c>
      <c r="E814" s="9" t="s">
        <v>2131</v>
      </c>
      <c r="F814" s="9" t="s">
        <v>2132</v>
      </c>
      <c r="G814" s="9" t="s">
        <v>2133</v>
      </c>
      <c r="H814" s="9" t="s">
        <v>23</v>
      </c>
      <c r="I814" s="9" t="s">
        <v>24</v>
      </c>
      <c r="J814" s="9">
        <v>0</v>
      </c>
      <c r="K814" s="9" t="s">
        <v>25</v>
      </c>
      <c r="L814" s="10">
        <v>45742</v>
      </c>
      <c r="M814" s="10">
        <v>45743</v>
      </c>
      <c r="N814" s="10">
        <v>45749</v>
      </c>
      <c r="O814" s="11">
        <f>HYPERLINK("http://apps8.contraloria.gob.pe/SPIC/srvDownload/ViewPDF?CRES_CODIGO=2025CSIL49000029&amp;TIPOARCHIVO=RE","http://apps8.contraloria.gob.pe/SPIC/srvDownload/ViewPDF?CRES_CODIGO=2025CSIL49000029&amp;TIPOARCHIVO=RE")</f>
      </c>
      <c r="P814" s="11">
        <f>HYPERLINK("http://apps8.contraloria.gob.pe/SPIC/srvDownload/ViewPDF?CRES_CODIGO=2025CSIL49000029&amp;TIPOARCHIVO=ADJUNTO","http://apps8.contraloria.gob.pe/SPIC/srvDownload/ViewPDF?CRES_CODIGO=2025CSIL49000029&amp;TIPOARCHIVO=ADJUNTO")</f>
      </c>
    </row>
    <row r="815" ht="20" customHeight="1" s="7" customFormat="1">
      <c r="B815" s="8">
        <v>809</v>
      </c>
      <c r="C815" s="9" t="s">
        <v>52</v>
      </c>
      <c r="D815" s="9" t="s">
        <v>61</v>
      </c>
      <c r="E815" s="9" t="s">
        <v>2134</v>
      </c>
      <c r="F815" s="9" t="s">
        <v>2135</v>
      </c>
      <c r="G815" s="9" t="s">
        <v>1406</v>
      </c>
      <c r="H815" s="9" t="s">
        <v>23</v>
      </c>
      <c r="I815" s="9" t="s">
        <v>24</v>
      </c>
      <c r="J815" s="9">
        <v>0</v>
      </c>
      <c r="K815" s="9" t="s">
        <v>25</v>
      </c>
      <c r="L815" s="10">
        <v>45743</v>
      </c>
      <c r="M815" s="10">
        <v>45755</v>
      </c>
      <c r="N815" s="10">
        <v>45749</v>
      </c>
      <c r="O815" s="11">
        <f>HYPERLINK("http://apps8.contraloria.gob.pe/SPIC/srvDownload/ViewPDF?CRES_CODIGO=2025CSI047700022&amp;TIPOARCHIVO=RE","http://apps8.contraloria.gob.pe/SPIC/srvDownload/ViewPDF?CRES_CODIGO=2025CSI047700022&amp;TIPOARCHIVO=RE")</f>
      </c>
      <c r="P815" s="11">
        <f>HYPERLINK("http://apps8.contraloria.gob.pe/SPIC/srvDownload/ViewPDF?CRES_CODIGO=2025CSI047700022&amp;TIPOARCHIVO=ADJUNTO","http://apps8.contraloria.gob.pe/SPIC/srvDownload/ViewPDF?CRES_CODIGO=2025CSI047700022&amp;TIPOARCHIVO=ADJUNTO")</f>
      </c>
    </row>
    <row r="816" ht="20" customHeight="1" s="7" customFormat="1">
      <c r="B816" s="8">
        <v>810</v>
      </c>
      <c r="C816" s="9" t="s">
        <v>79</v>
      </c>
      <c r="D816" s="9" t="s">
        <v>27</v>
      </c>
      <c r="E816" s="9" t="s">
        <v>2136</v>
      </c>
      <c r="F816" s="9" t="s">
        <v>2137</v>
      </c>
      <c r="G816" s="9" t="s">
        <v>2138</v>
      </c>
      <c r="H816" s="9" t="s">
        <v>23</v>
      </c>
      <c r="I816" s="9" t="s">
        <v>24</v>
      </c>
      <c r="J816" s="9">
        <v>0</v>
      </c>
      <c r="K816" s="9" t="s">
        <v>25</v>
      </c>
      <c r="L816" s="10">
        <v>45740</v>
      </c>
      <c r="M816" s="10">
        <v>45741</v>
      </c>
      <c r="N816" s="10">
        <v>45749</v>
      </c>
      <c r="O816" s="11">
        <f>HYPERLINK("http://apps8.contraloria.gob.pe/SPIC/srvDownload/ViewPDF?CRES_CODIGO=2025CPO535500007&amp;TIPOARCHIVO=RE","http://apps8.contraloria.gob.pe/SPIC/srvDownload/ViewPDF?CRES_CODIGO=2025CPO535500007&amp;TIPOARCHIVO=RE")</f>
      </c>
      <c r="P816" s="11">
        <f>HYPERLINK("http://apps8.contraloria.gob.pe/SPIC/srvDownload/ViewPDF?CRES_CODIGO=2025CPO535500007&amp;TIPOARCHIVO=ADJUNTO","http://apps8.contraloria.gob.pe/SPIC/srvDownload/ViewPDF?CRES_CODIGO=2025CPO535500007&amp;TIPOARCHIVO=ADJUNTO")</f>
      </c>
    </row>
    <row r="817" ht="20" customHeight="1" s="7" customFormat="1">
      <c r="B817" s="8">
        <v>811</v>
      </c>
      <c r="C817" s="9" t="s">
        <v>259</v>
      </c>
      <c r="D817" s="9" t="s">
        <v>32</v>
      </c>
      <c r="E817" s="9" t="s">
        <v>2139</v>
      </c>
      <c r="F817" s="9" t="s">
        <v>2140</v>
      </c>
      <c r="G817" s="9" t="s">
        <v>2141</v>
      </c>
      <c r="H817" s="9" t="s">
        <v>1150</v>
      </c>
      <c r="I817" s="9" t="s">
        <v>24</v>
      </c>
      <c r="J817" s="9">
        <v>3</v>
      </c>
      <c r="K817" s="9" t="s">
        <v>36</v>
      </c>
      <c r="L817" s="10">
        <v>45636</v>
      </c>
      <c r="M817" s="10">
        <v>45639</v>
      </c>
      <c r="N817" s="10">
        <v>45749</v>
      </c>
      <c r="O817" s="11">
        <f>HYPERLINK("http://apps8.contraloria.gob.pe/SPIC/srvDownload/ViewPDF?CRES_CODIGO=2024CPO043900088&amp;TIPOARCHIVO=RE","http://apps8.contraloria.gob.pe/SPIC/srvDownload/ViewPDF?CRES_CODIGO=2024CPO043900088&amp;TIPOARCHIVO=RE")</f>
      </c>
      <c r="P817" s="11">
        <f>HYPERLINK("http://apps8.contraloria.gob.pe/SPIC/srvDownload/ViewPDF?CRES_CODIGO=2024CPO043900088&amp;TIPOARCHIVO=ADJUNTO","http://apps8.contraloria.gob.pe/SPIC/srvDownload/ViewPDF?CRES_CODIGO=2024CPO043900088&amp;TIPOARCHIVO=ADJUNTO")</f>
      </c>
    </row>
    <row r="818" ht="20" customHeight="1" s="7" customFormat="1">
      <c r="B818" s="8">
        <v>812</v>
      </c>
      <c r="C818" s="9" t="s">
        <v>128</v>
      </c>
      <c r="D818" s="9" t="s">
        <v>19</v>
      </c>
      <c r="E818" s="9" t="s">
        <v>2142</v>
      </c>
      <c r="F818" s="9" t="s">
        <v>1189</v>
      </c>
      <c r="G818" s="9" t="s">
        <v>2143</v>
      </c>
      <c r="H818" s="9" t="s">
        <v>41</v>
      </c>
      <c r="I818" s="9" t="s">
        <v>24</v>
      </c>
      <c r="J818" s="9">
        <v>0</v>
      </c>
      <c r="K818" s="9" t="s">
        <v>25</v>
      </c>
      <c r="L818" s="10">
        <v>45747</v>
      </c>
      <c r="M818" s="10">
        <v>45754</v>
      </c>
      <c r="N818" s="10">
        <v>45749</v>
      </c>
      <c r="O818" s="11">
        <f>HYPERLINK("http://apps8.contraloria.gob.pe/SPIC/srvDownload/ViewPDF?CRES_CODIGO=2025CSIL42000044&amp;TIPOARCHIVO=RE","http://apps8.contraloria.gob.pe/SPIC/srvDownload/ViewPDF?CRES_CODIGO=2025CSIL42000044&amp;TIPOARCHIVO=RE")</f>
      </c>
      <c r="P818" s="11">
        <f>HYPERLINK("http://apps8.contraloria.gob.pe/SPIC/srvDownload/ViewPDF?CRES_CODIGO=2025CSIL42000044&amp;TIPOARCHIVO=ADJUNTO","http://apps8.contraloria.gob.pe/SPIC/srvDownload/ViewPDF?CRES_CODIGO=2025CSIL42000044&amp;TIPOARCHIVO=ADJUNTO")</f>
      </c>
    </row>
    <row r="819" ht="20" customHeight="1" s="7" customFormat="1">
      <c r="B819" s="8">
        <v>813</v>
      </c>
      <c r="C819" s="9" t="s">
        <v>121</v>
      </c>
      <c r="D819" s="9" t="s">
        <v>19</v>
      </c>
      <c r="E819" s="9" t="s">
        <v>2144</v>
      </c>
      <c r="F819" s="9" t="s">
        <v>2145</v>
      </c>
      <c r="G819" s="9" t="s">
        <v>2146</v>
      </c>
      <c r="H819" s="9" t="s">
        <v>23</v>
      </c>
      <c r="I819" s="9" t="s">
        <v>24</v>
      </c>
      <c r="J819" s="9">
        <v>0</v>
      </c>
      <c r="K819" s="9" t="s">
        <v>25</v>
      </c>
      <c r="L819" s="10">
        <v>45747</v>
      </c>
      <c r="M819" s="10">
        <v>45754</v>
      </c>
      <c r="N819" s="10">
        <v>45749</v>
      </c>
      <c r="O819" s="11">
        <f>HYPERLINK("http://apps8.contraloria.gob.pe/SPIC/srvDownload/ViewPDF?CRES_CODIGO=2025CSI033300003&amp;TIPOARCHIVO=RE","http://apps8.contraloria.gob.pe/SPIC/srvDownload/ViewPDF?CRES_CODIGO=2025CSI033300003&amp;TIPOARCHIVO=RE")</f>
      </c>
      <c r="P819" s="11">
        <f>HYPERLINK("http://apps8.contraloria.gob.pe/SPIC/srvDownload/ViewPDF?CRES_CODIGO=2025CSI033300003&amp;TIPOARCHIVO=ADJUNTO","http://apps8.contraloria.gob.pe/SPIC/srvDownload/ViewPDF?CRES_CODIGO=2025CSI033300003&amp;TIPOARCHIVO=ADJUNTO")</f>
      </c>
    </row>
    <row r="820" ht="20" customHeight="1" s="7" customFormat="1">
      <c r="B820" s="8">
        <v>814</v>
      </c>
      <c r="C820" s="9" t="s">
        <v>79</v>
      </c>
      <c r="D820" s="9" t="s">
        <v>53</v>
      </c>
      <c r="E820" s="9" t="s">
        <v>2147</v>
      </c>
      <c r="F820" s="9" t="s">
        <v>1818</v>
      </c>
      <c r="G820" s="9" t="s">
        <v>2148</v>
      </c>
      <c r="H820" s="9" t="s">
        <v>23</v>
      </c>
      <c r="I820" s="9" t="s">
        <v>24</v>
      </c>
      <c r="J820" s="9">
        <v>0</v>
      </c>
      <c r="K820" s="9" t="s">
        <v>25</v>
      </c>
      <c r="L820" s="10">
        <v>45702</v>
      </c>
      <c r="M820" s="10">
        <v>45705</v>
      </c>
      <c r="N820" s="10">
        <v>45749</v>
      </c>
      <c r="O820" s="11">
        <f>HYPERLINK("http://apps8.contraloria.gob.pe/SPIC/srvDownload/ViewPDF?CRES_CODIGO=2025CPOL34000029&amp;TIPOARCHIVO=RE","http://apps8.contraloria.gob.pe/SPIC/srvDownload/ViewPDF?CRES_CODIGO=2025CPOL34000029&amp;TIPOARCHIVO=RE")</f>
      </c>
      <c r="P820" s="11">
        <f>HYPERLINK("http://apps8.contraloria.gob.pe/SPIC/srvDownload/ViewPDF?CRES_CODIGO=2025CPOL34000029&amp;TIPOARCHIVO=ADJUNTO","http://apps8.contraloria.gob.pe/SPIC/srvDownload/ViewPDF?CRES_CODIGO=2025CPOL34000029&amp;TIPOARCHIVO=ADJUNTO")</f>
      </c>
    </row>
    <row r="821" ht="20" customHeight="1" s="7" customFormat="1">
      <c r="B821" s="8">
        <v>815</v>
      </c>
      <c r="C821" s="9" t="s">
        <v>259</v>
      </c>
      <c r="D821" s="9" t="s">
        <v>27</v>
      </c>
      <c r="E821" s="9" t="s">
        <v>2149</v>
      </c>
      <c r="F821" s="9" t="s">
        <v>2150</v>
      </c>
      <c r="G821" s="9" t="s">
        <v>2151</v>
      </c>
      <c r="H821" s="9" t="s">
        <v>23</v>
      </c>
      <c r="I821" s="9" t="s">
        <v>24</v>
      </c>
      <c r="J821" s="9">
        <v>0</v>
      </c>
      <c r="K821" s="9" t="s">
        <v>25</v>
      </c>
      <c r="L821" s="10">
        <v>45721</v>
      </c>
      <c r="M821" s="10">
        <v>45727</v>
      </c>
      <c r="N821" s="10">
        <v>45749</v>
      </c>
      <c r="O821" s="11">
        <f>HYPERLINK("http://apps8.contraloria.gob.pe/SPIC/srvDownload/ViewPDF?CRES_CODIGO=2025CPO047800003&amp;TIPOARCHIVO=RE","http://apps8.contraloria.gob.pe/SPIC/srvDownload/ViewPDF?CRES_CODIGO=2025CPO047800003&amp;TIPOARCHIVO=RE")</f>
      </c>
      <c r="P821" s="11">
        <f>HYPERLINK("http://apps8.contraloria.gob.pe/SPIC/srvDownload/ViewPDF?CRES_CODIGO=2025CPO047800003&amp;TIPOARCHIVO=ADJUNTO","http://apps8.contraloria.gob.pe/SPIC/srvDownload/ViewPDF?CRES_CODIGO=2025CPO047800003&amp;TIPOARCHIVO=ADJUNTO")</f>
      </c>
    </row>
    <row r="822" ht="20" customHeight="1" s="7" customFormat="1">
      <c r="B822" s="8">
        <v>816</v>
      </c>
      <c r="C822" s="9" t="s">
        <v>79</v>
      </c>
      <c r="D822" s="9" t="s">
        <v>53</v>
      </c>
      <c r="E822" s="9" t="s">
        <v>2152</v>
      </c>
      <c r="F822" s="9" t="s">
        <v>1818</v>
      </c>
      <c r="G822" s="9" t="s">
        <v>2153</v>
      </c>
      <c r="H822" s="9" t="s">
        <v>23</v>
      </c>
      <c r="I822" s="9" t="s">
        <v>24</v>
      </c>
      <c r="J822" s="9">
        <v>0</v>
      </c>
      <c r="K822" s="9" t="s">
        <v>25</v>
      </c>
      <c r="L822" s="10">
        <v>45702</v>
      </c>
      <c r="M822" s="10">
        <v>45705</v>
      </c>
      <c r="N822" s="10">
        <v>45749</v>
      </c>
      <c r="O822" s="11">
        <f>HYPERLINK("http://apps8.contraloria.gob.pe/SPIC/srvDownload/ViewPDF?CRES_CODIGO=2025CPOL34000027&amp;TIPOARCHIVO=RE","http://apps8.contraloria.gob.pe/SPIC/srvDownload/ViewPDF?CRES_CODIGO=2025CPOL34000027&amp;TIPOARCHIVO=RE")</f>
      </c>
      <c r="P822" s="11">
        <f>HYPERLINK("http://apps8.contraloria.gob.pe/SPIC/srvDownload/ViewPDF?CRES_CODIGO=2025CPOL34000027&amp;TIPOARCHIVO=ADJUNTO","http://apps8.contraloria.gob.pe/SPIC/srvDownload/ViewPDF?CRES_CODIGO=2025CPOL34000027&amp;TIPOARCHIVO=ADJUNTO")</f>
      </c>
    </row>
    <row r="823" ht="20" customHeight="1" s="7" customFormat="1">
      <c r="B823" s="8">
        <v>817</v>
      </c>
      <c r="C823" s="9" t="s">
        <v>121</v>
      </c>
      <c r="D823" s="9" t="s">
        <v>61</v>
      </c>
      <c r="E823" s="9" t="s">
        <v>2154</v>
      </c>
      <c r="F823" s="9" t="s">
        <v>2155</v>
      </c>
      <c r="G823" s="9" t="s">
        <v>2156</v>
      </c>
      <c r="H823" s="9" t="s">
        <v>23</v>
      </c>
      <c r="I823" s="9" t="s">
        <v>24</v>
      </c>
      <c r="J823" s="9">
        <v>0</v>
      </c>
      <c r="K823" s="9" t="s">
        <v>25</v>
      </c>
      <c r="L823" s="10">
        <v>45741</v>
      </c>
      <c r="M823" s="10">
        <v>45748</v>
      </c>
      <c r="N823" s="10">
        <v>45749</v>
      </c>
      <c r="O823" s="11">
        <f>HYPERLINK("http://apps8.contraloria.gob.pe/SPIC/srvDownload/ViewPDF?CRES_CODIGO=2025CSI033300002&amp;TIPOARCHIVO=RE","http://apps8.contraloria.gob.pe/SPIC/srvDownload/ViewPDF?CRES_CODIGO=2025CSI033300002&amp;TIPOARCHIVO=RE")</f>
      </c>
      <c r="P823" s="11">
        <f>HYPERLINK("http://apps8.contraloria.gob.pe/SPIC/srvDownload/ViewPDF?CRES_CODIGO=2025CSI033300002&amp;TIPOARCHIVO=ADJUNTO","http://apps8.contraloria.gob.pe/SPIC/srvDownload/ViewPDF?CRES_CODIGO=2025CSI033300002&amp;TIPOARCHIVO=ADJUNTO")</f>
      </c>
    </row>
    <row r="824" ht="20" customHeight="1" s="7" customFormat="1">
      <c r="B824" s="8">
        <v>818</v>
      </c>
      <c r="C824" s="9" t="s">
        <v>242</v>
      </c>
      <c r="D824" s="9" t="s">
        <v>61</v>
      </c>
      <c r="E824" s="9" t="s">
        <v>2157</v>
      </c>
      <c r="F824" s="9" t="s">
        <v>2158</v>
      </c>
      <c r="G824" s="9" t="s">
        <v>2159</v>
      </c>
      <c r="H824" s="9" t="s">
        <v>23</v>
      </c>
      <c r="I824" s="9" t="s">
        <v>24</v>
      </c>
      <c r="J824" s="9">
        <v>0</v>
      </c>
      <c r="K824" s="9" t="s">
        <v>25</v>
      </c>
      <c r="L824" s="10">
        <v>45747</v>
      </c>
      <c r="M824" s="10">
        <v>45754</v>
      </c>
      <c r="N824" s="10">
        <v>45749</v>
      </c>
      <c r="O824" s="11">
        <f>HYPERLINK("http://apps8.contraloria.gob.pe/SPIC/srvDownload/ViewPDF?CRES_CODIGO=2025CSI535100012&amp;TIPOARCHIVO=RE","http://apps8.contraloria.gob.pe/SPIC/srvDownload/ViewPDF?CRES_CODIGO=2025CSI535100012&amp;TIPOARCHIVO=RE")</f>
      </c>
      <c r="P824" s="11">
        <f>HYPERLINK("http://apps8.contraloria.gob.pe/SPIC/srvDownload/ViewPDF?CRES_CODIGO=2025CSI535100012&amp;TIPOARCHIVO=ADJUNTO","http://apps8.contraloria.gob.pe/SPIC/srvDownload/ViewPDF?CRES_CODIGO=2025CSI535100012&amp;TIPOARCHIVO=ADJUNTO")</f>
      </c>
    </row>
    <row r="825" ht="20" customHeight="1" s="7" customFormat="1">
      <c r="B825" s="8">
        <v>819</v>
      </c>
      <c r="C825" s="9" t="s">
        <v>189</v>
      </c>
      <c r="D825" s="9" t="s">
        <v>19</v>
      </c>
      <c r="E825" s="9" t="s">
        <v>2160</v>
      </c>
      <c r="F825" s="9" t="s">
        <v>2161</v>
      </c>
      <c r="G825" s="9" t="s">
        <v>2162</v>
      </c>
      <c r="H825" s="9" t="s">
        <v>23</v>
      </c>
      <c r="I825" s="9" t="s">
        <v>24</v>
      </c>
      <c r="J825" s="9">
        <v>0</v>
      </c>
      <c r="K825" s="9" t="s">
        <v>25</v>
      </c>
      <c r="L825" s="10">
        <v>45722</v>
      </c>
      <c r="M825" s="10">
        <v>45720</v>
      </c>
      <c r="N825" s="10">
        <v>45749</v>
      </c>
      <c r="O825" s="11">
        <f>HYPERLINK("http://apps8.contraloria.gob.pe/SPIC/srvDownload/ViewPDF?CRES_CODIGO=2025CSI533600006&amp;TIPOARCHIVO=RE","http://apps8.contraloria.gob.pe/SPIC/srvDownload/ViewPDF?CRES_CODIGO=2025CSI533600006&amp;TIPOARCHIVO=RE")</f>
      </c>
      <c r="P825" s="11">
        <f>HYPERLINK("http://apps8.contraloria.gob.pe/SPIC/srvDownload/ViewPDF?CRES_CODIGO=2025CSI533600006&amp;TIPOARCHIVO=ADJUNTO","http://apps8.contraloria.gob.pe/SPIC/srvDownload/ViewPDF?CRES_CODIGO=2025CSI533600006&amp;TIPOARCHIVO=ADJUNTO")</f>
      </c>
    </row>
    <row r="826" ht="20" customHeight="1" s="7" customFormat="1">
      <c r="B826" s="8">
        <v>820</v>
      </c>
      <c r="C826" s="9" t="s">
        <v>45</v>
      </c>
      <c r="D826" s="9" t="s">
        <v>19</v>
      </c>
      <c r="E826" s="9" t="s">
        <v>2163</v>
      </c>
      <c r="F826" s="9" t="s">
        <v>2164</v>
      </c>
      <c r="G826" s="9" t="s">
        <v>2165</v>
      </c>
      <c r="H826" s="9" t="s">
        <v>23</v>
      </c>
      <c r="I826" s="9" t="s">
        <v>24</v>
      </c>
      <c r="J826" s="9">
        <v>0</v>
      </c>
      <c r="K826" s="9" t="s">
        <v>25</v>
      </c>
      <c r="L826" s="10">
        <v>45743</v>
      </c>
      <c r="M826" s="10">
        <v>45750</v>
      </c>
      <c r="N826" s="10">
        <v>45749</v>
      </c>
      <c r="O826" s="11">
        <f>HYPERLINK("http://apps8.contraloria.gob.pe/SPIC/srvDownload/ViewPDF?CRES_CODIGO=2025CSI044900001&amp;TIPOARCHIVO=RE","http://apps8.contraloria.gob.pe/SPIC/srvDownload/ViewPDF?CRES_CODIGO=2025CSI044900001&amp;TIPOARCHIVO=RE")</f>
      </c>
      <c r="P826" s="11">
        <f>HYPERLINK("http://apps8.contraloria.gob.pe/SPIC/srvDownload/ViewPDF?CRES_CODIGO=2025CSI044900001&amp;TIPOARCHIVO=ADJUNTO","http://apps8.contraloria.gob.pe/SPIC/srvDownload/ViewPDF?CRES_CODIGO=2025CSI044900001&amp;TIPOARCHIVO=ADJUNTO")</f>
      </c>
    </row>
    <row r="827" ht="20" customHeight="1" s="7" customFormat="1">
      <c r="B827" s="8">
        <v>821</v>
      </c>
      <c r="C827" s="9" t="s">
        <v>104</v>
      </c>
      <c r="D827" s="9" t="s">
        <v>19</v>
      </c>
      <c r="E827" s="9" t="s">
        <v>2166</v>
      </c>
      <c r="F827" s="9" t="s">
        <v>495</v>
      </c>
      <c r="G827" s="9" t="s">
        <v>2167</v>
      </c>
      <c r="H827" s="9" t="s">
        <v>23</v>
      </c>
      <c r="I827" s="9" t="s">
        <v>24</v>
      </c>
      <c r="J827" s="9">
        <v>0</v>
      </c>
      <c r="K827" s="9" t="s">
        <v>25</v>
      </c>
      <c r="L827" s="10">
        <v>45740</v>
      </c>
      <c r="M827" s="10">
        <v>45747</v>
      </c>
      <c r="N827" s="10">
        <v>45749</v>
      </c>
      <c r="O827" s="11">
        <f>HYPERLINK("http://apps8.contraloria.gob.pe/SPIC/srvDownload/ViewPDF?CRES_CODIGO=2025CSI072100030&amp;TIPOARCHIVO=RE","http://apps8.contraloria.gob.pe/SPIC/srvDownload/ViewPDF?CRES_CODIGO=2025CSI072100030&amp;TIPOARCHIVO=RE")</f>
      </c>
      <c r="P827" s="11">
        <f>HYPERLINK("http://apps8.contraloria.gob.pe/SPIC/srvDownload/ViewPDF?CRES_CODIGO=2025CSI072100030&amp;TIPOARCHIVO=ADJUNTO","http://apps8.contraloria.gob.pe/SPIC/srvDownload/ViewPDF?CRES_CODIGO=2025CSI072100030&amp;TIPOARCHIVO=ADJUNTO")</f>
      </c>
    </row>
    <row r="828" ht="20" customHeight="1" s="7" customFormat="1">
      <c r="B828" s="8">
        <v>822</v>
      </c>
      <c r="C828" s="9" t="s">
        <v>104</v>
      </c>
      <c r="D828" s="9" t="s">
        <v>19</v>
      </c>
      <c r="E828" s="9" t="s">
        <v>2168</v>
      </c>
      <c r="F828" s="9" t="s">
        <v>2169</v>
      </c>
      <c r="G828" s="9" t="s">
        <v>2170</v>
      </c>
      <c r="H828" s="9" t="s">
        <v>23</v>
      </c>
      <c r="I828" s="9" t="s">
        <v>24</v>
      </c>
      <c r="J828" s="9">
        <v>0</v>
      </c>
      <c r="K828" s="9" t="s">
        <v>25</v>
      </c>
      <c r="L828" s="10">
        <v>45721</v>
      </c>
      <c r="M828" s="10">
        <v>45728</v>
      </c>
      <c r="N828" s="10">
        <v>45749</v>
      </c>
      <c r="O828" s="11">
        <f>HYPERLINK("http://apps8.contraloria.gob.pe/SPIC/srvDownload/ViewPDF?CRES_CODIGO=2025CSI039500023&amp;TIPOARCHIVO=RE","http://apps8.contraloria.gob.pe/SPIC/srvDownload/ViewPDF?CRES_CODIGO=2025CSI039500023&amp;TIPOARCHIVO=RE")</f>
      </c>
      <c r="P828" s="11">
        <f>HYPERLINK("http://apps8.contraloria.gob.pe/SPIC/srvDownload/ViewPDF?CRES_CODIGO=2025CSI039500023&amp;TIPOARCHIVO=ADJUNTO","http://apps8.contraloria.gob.pe/SPIC/srvDownload/ViewPDF?CRES_CODIGO=2025CSI039500023&amp;TIPOARCHIVO=ADJUNTO")</f>
      </c>
    </row>
    <row r="829" ht="20" customHeight="1" s="7" customFormat="1">
      <c r="B829" s="8">
        <v>823</v>
      </c>
      <c r="C829" s="9" t="s">
        <v>368</v>
      </c>
      <c r="D829" s="9" t="s">
        <v>42</v>
      </c>
      <c r="E829" s="9" t="s">
        <v>2171</v>
      </c>
      <c r="F829" s="9" t="s">
        <v>2172</v>
      </c>
      <c r="G829" s="9" t="s">
        <v>2059</v>
      </c>
      <c r="H829" s="9" t="s">
        <v>23</v>
      </c>
      <c r="I829" s="9" t="s">
        <v>24</v>
      </c>
      <c r="J829" s="9">
        <v>0</v>
      </c>
      <c r="K829" s="9" t="s">
        <v>25</v>
      </c>
      <c r="L829" s="10">
        <v>45744</v>
      </c>
      <c r="M829" s="10">
        <v>45751</v>
      </c>
      <c r="N829" s="10">
        <v>45749</v>
      </c>
      <c r="O829" s="11">
        <f>HYPERLINK("http://apps8.contraloria.gob.pe/SPIC/srvDownload/ViewPDF?CRES_CODIGO=2025CSI072400005&amp;TIPOARCHIVO=RE","http://apps8.contraloria.gob.pe/SPIC/srvDownload/ViewPDF?CRES_CODIGO=2025CSI072400005&amp;TIPOARCHIVO=RE")</f>
      </c>
      <c r="P829" s="11">
        <f>HYPERLINK("http://apps8.contraloria.gob.pe/SPIC/srvDownload/ViewPDF?CRES_CODIGO=2025CSI072400005&amp;TIPOARCHIVO=ADJUNTO","http://apps8.contraloria.gob.pe/SPIC/srvDownload/ViewPDF?CRES_CODIGO=2025CSI072400005&amp;TIPOARCHIVO=ADJUNTO")</f>
      </c>
    </row>
    <row r="830" ht="20" customHeight="1" s="7" customFormat="1">
      <c r="B830" s="8">
        <v>824</v>
      </c>
      <c r="C830" s="9" t="s">
        <v>368</v>
      </c>
      <c r="D830" s="9" t="s">
        <v>42</v>
      </c>
      <c r="E830" s="9" t="s">
        <v>2173</v>
      </c>
      <c r="F830" s="9" t="s">
        <v>1884</v>
      </c>
      <c r="G830" s="9" t="s">
        <v>1885</v>
      </c>
      <c r="H830" s="9" t="s">
        <v>23</v>
      </c>
      <c r="I830" s="9" t="s">
        <v>24</v>
      </c>
      <c r="J830" s="9">
        <v>0</v>
      </c>
      <c r="K830" s="9" t="s">
        <v>25</v>
      </c>
      <c r="L830" s="10">
        <v>45744</v>
      </c>
      <c r="M830" s="10">
        <v>45751</v>
      </c>
      <c r="N830" s="10">
        <v>45749</v>
      </c>
      <c r="O830" s="11">
        <f>HYPERLINK("http://apps8.contraloria.gob.pe/SPIC/srvDownload/ViewPDF?CRES_CODIGO=2025CSI072400003&amp;TIPOARCHIVO=RE","http://apps8.contraloria.gob.pe/SPIC/srvDownload/ViewPDF?CRES_CODIGO=2025CSI072400003&amp;TIPOARCHIVO=RE")</f>
      </c>
      <c r="P830" s="11">
        <f>HYPERLINK("http://apps8.contraloria.gob.pe/SPIC/srvDownload/ViewPDF?CRES_CODIGO=2025CSI072400003&amp;TIPOARCHIVO=ADJUNTO","http://apps8.contraloria.gob.pe/SPIC/srvDownload/ViewPDF?CRES_CODIGO=2025CSI072400003&amp;TIPOARCHIVO=ADJUNTO")</f>
      </c>
    </row>
    <row r="831" ht="20" customHeight="1" s="7" customFormat="1">
      <c r="B831" s="8">
        <v>825</v>
      </c>
      <c r="C831" s="9" t="s">
        <v>313</v>
      </c>
      <c r="D831" s="9" t="s">
        <v>61</v>
      </c>
      <c r="E831" s="9" t="s">
        <v>2174</v>
      </c>
      <c r="F831" s="9" t="s">
        <v>315</v>
      </c>
      <c r="G831" s="9" t="s">
        <v>2175</v>
      </c>
      <c r="H831" s="9" t="s">
        <v>23</v>
      </c>
      <c r="I831" s="9" t="s">
        <v>24</v>
      </c>
      <c r="J831" s="9">
        <v>0</v>
      </c>
      <c r="K831" s="9" t="s">
        <v>25</v>
      </c>
      <c r="L831" s="10">
        <v>45737</v>
      </c>
      <c r="M831" s="10">
        <v>45749</v>
      </c>
      <c r="N831" s="10">
        <v>45749</v>
      </c>
      <c r="O831" s="11">
        <f>HYPERLINK("http://apps8.contraloria.gob.pe/SPIC/srvDownload/ViewPDF?CRES_CODIGO=2025CSI022200004&amp;TIPOARCHIVO=RE","http://apps8.contraloria.gob.pe/SPIC/srvDownload/ViewPDF?CRES_CODIGO=2025CSI022200004&amp;TIPOARCHIVO=RE")</f>
      </c>
      <c r="P831" s="11">
        <f>HYPERLINK("http://apps8.contraloria.gob.pe/SPIC/srvDownload/ViewPDF?CRES_CODIGO=2025CSI022200004&amp;TIPOARCHIVO=ADJUNTO","http://apps8.contraloria.gob.pe/SPIC/srvDownload/ViewPDF?CRES_CODIGO=2025CSI022200004&amp;TIPOARCHIVO=ADJUNTO")</f>
      </c>
    </row>
    <row r="832" ht="20" customHeight="1" s="7" customFormat="1">
      <c r="B832" s="8">
        <v>826</v>
      </c>
      <c r="C832" s="9" t="s">
        <v>598</v>
      </c>
      <c r="D832" s="9" t="s">
        <v>19</v>
      </c>
      <c r="E832" s="9" t="s">
        <v>2176</v>
      </c>
      <c r="F832" s="9" t="s">
        <v>2177</v>
      </c>
      <c r="G832" s="9" t="s">
        <v>2178</v>
      </c>
      <c r="H832" s="9" t="s">
        <v>23</v>
      </c>
      <c r="I832" s="9" t="s">
        <v>24</v>
      </c>
      <c r="J832" s="9">
        <v>0</v>
      </c>
      <c r="K832" s="9" t="s">
        <v>25</v>
      </c>
      <c r="L832" s="10">
        <v>45747</v>
      </c>
      <c r="M832" s="10">
        <v>45754</v>
      </c>
      <c r="N832" s="10">
        <v>45749</v>
      </c>
      <c r="O832" s="11">
        <f>HYPERLINK("http://apps8.contraloria.gob.pe/SPIC/srvDownload/ViewPDF?CRES_CODIGO=2025CSI069100004&amp;TIPOARCHIVO=RE","http://apps8.contraloria.gob.pe/SPIC/srvDownload/ViewPDF?CRES_CODIGO=2025CSI069100004&amp;TIPOARCHIVO=RE")</f>
      </c>
      <c r="P832" s="11">
        <f>HYPERLINK("http://apps8.contraloria.gob.pe/SPIC/srvDownload/ViewPDF?CRES_CODIGO=2025CSI069100004&amp;TIPOARCHIVO=ADJUNTO","http://apps8.contraloria.gob.pe/SPIC/srvDownload/ViewPDF?CRES_CODIGO=2025CSI069100004&amp;TIPOARCHIVO=ADJUNTO")</f>
      </c>
    </row>
    <row r="833" ht="20" customHeight="1" s="7" customFormat="1">
      <c r="B833" s="8">
        <v>827</v>
      </c>
      <c r="C833" s="9" t="s">
        <v>242</v>
      </c>
      <c r="D833" s="9" t="s">
        <v>19</v>
      </c>
      <c r="E833" s="9" t="s">
        <v>2179</v>
      </c>
      <c r="F833" s="9" t="s">
        <v>2180</v>
      </c>
      <c r="G833" s="9" t="s">
        <v>2181</v>
      </c>
      <c r="H833" s="9" t="s">
        <v>41</v>
      </c>
      <c r="I833" s="9" t="s">
        <v>24</v>
      </c>
      <c r="J833" s="9">
        <v>0</v>
      </c>
      <c r="K833" s="9" t="s">
        <v>25</v>
      </c>
      <c r="L833" s="10">
        <v>45743</v>
      </c>
      <c r="M833" s="10">
        <v>45750</v>
      </c>
      <c r="N833" s="10">
        <v>45748</v>
      </c>
      <c r="O833" s="11">
        <f>HYPERLINK("http://apps8.contraloria.gob.pe/SPIC/srvDownload/ViewPDF?CRES_CODIGO=2025CSIL45000058&amp;TIPOARCHIVO=RE","http://apps8.contraloria.gob.pe/SPIC/srvDownload/ViewPDF?CRES_CODIGO=2025CSIL45000058&amp;TIPOARCHIVO=RE")</f>
      </c>
      <c r="P833" s="11">
        <f>HYPERLINK("http://apps8.contraloria.gob.pe/SPIC/srvDownload/ViewPDF?CRES_CODIGO=2025CSIL45000058&amp;TIPOARCHIVO=ADJUNTO","http://apps8.contraloria.gob.pe/SPIC/srvDownload/ViewPDF?CRES_CODIGO=2025CSIL45000058&amp;TIPOARCHIVO=ADJUNTO")</f>
      </c>
    </row>
    <row r="834" ht="20" customHeight="1" s="7" customFormat="1">
      <c r="B834" s="8">
        <v>828</v>
      </c>
      <c r="C834" s="9" t="s">
        <v>189</v>
      </c>
      <c r="D834" s="9" t="s">
        <v>27</v>
      </c>
      <c r="E834" s="9" t="s">
        <v>2182</v>
      </c>
      <c r="F834" s="9" t="s">
        <v>1533</v>
      </c>
      <c r="G834" s="9" t="s">
        <v>2183</v>
      </c>
      <c r="H834" s="9" t="s">
        <v>23</v>
      </c>
      <c r="I834" s="9" t="s">
        <v>24</v>
      </c>
      <c r="J834" s="9">
        <v>0</v>
      </c>
      <c r="K834" s="9" t="s">
        <v>25</v>
      </c>
      <c r="L834" s="10">
        <v>45742</v>
      </c>
      <c r="M834" s="10">
        <v>45742</v>
      </c>
      <c r="N834" s="10">
        <v>45748</v>
      </c>
      <c r="O834" s="11">
        <f>HYPERLINK("http://apps8.contraloria.gob.pe/SPIC/srvDownload/ViewPDF?CRES_CODIGO=2025CPO576600012&amp;TIPOARCHIVO=RE","http://apps8.contraloria.gob.pe/SPIC/srvDownload/ViewPDF?CRES_CODIGO=2025CPO576600012&amp;TIPOARCHIVO=RE")</f>
      </c>
      <c r="P834" s="11">
        <f>HYPERLINK("http://apps8.contraloria.gob.pe/SPIC/srvDownload/ViewPDF?CRES_CODIGO=2025CPO576600012&amp;TIPOARCHIVO=ADJUNTO","http://apps8.contraloria.gob.pe/SPIC/srvDownload/ViewPDF?CRES_CODIGO=2025CPO576600012&amp;TIPOARCHIVO=ADJUNTO")</f>
      </c>
    </row>
    <row r="835" ht="20" customHeight="1" s="7" customFormat="1">
      <c r="B835" s="8">
        <v>829</v>
      </c>
      <c r="C835" s="9" t="s">
        <v>31</v>
      </c>
      <c r="D835" s="9" t="s">
        <v>27</v>
      </c>
      <c r="E835" s="9" t="s">
        <v>2184</v>
      </c>
      <c r="F835" s="9" t="s">
        <v>423</v>
      </c>
      <c r="G835" s="9" t="s">
        <v>2185</v>
      </c>
      <c r="H835" s="9" t="s">
        <v>23</v>
      </c>
      <c r="I835" s="9" t="s">
        <v>24</v>
      </c>
      <c r="J835" s="9">
        <v>0</v>
      </c>
      <c r="K835" s="9" t="s">
        <v>25</v>
      </c>
      <c r="L835" s="10">
        <v>45740</v>
      </c>
      <c r="M835" s="10">
        <v>45740</v>
      </c>
      <c r="N835" s="10">
        <v>45748</v>
      </c>
      <c r="O835" s="11">
        <f>HYPERLINK("http://apps8.contraloria.gob.pe/SPIC/srvDownload/ViewPDF?CRES_CODIGO=2025CPO043000009&amp;TIPOARCHIVO=RE","http://apps8.contraloria.gob.pe/SPIC/srvDownload/ViewPDF?CRES_CODIGO=2025CPO043000009&amp;TIPOARCHIVO=RE")</f>
      </c>
      <c r="P835" s="11">
        <f>HYPERLINK("http://apps8.contraloria.gob.pe/SPIC/srvDownload/ViewPDF?CRES_CODIGO=2025CPO043000009&amp;TIPOARCHIVO=ADJUNTO","http://apps8.contraloria.gob.pe/SPIC/srvDownload/ViewPDF?CRES_CODIGO=2025CPO043000009&amp;TIPOARCHIVO=ADJUNTO")</f>
      </c>
    </row>
    <row r="836" ht="20" customHeight="1" s="7" customFormat="1">
      <c r="B836" s="8">
        <v>830</v>
      </c>
      <c r="C836" s="9" t="s">
        <v>31</v>
      </c>
      <c r="D836" s="9" t="s">
        <v>19</v>
      </c>
      <c r="E836" s="9" t="s">
        <v>2186</v>
      </c>
      <c r="F836" s="9" t="s">
        <v>814</v>
      </c>
      <c r="G836" s="9" t="s">
        <v>2187</v>
      </c>
      <c r="H836" s="9" t="s">
        <v>41</v>
      </c>
      <c r="I836" s="9" t="s">
        <v>24</v>
      </c>
      <c r="J836" s="9">
        <v>0</v>
      </c>
      <c r="K836" s="9" t="s">
        <v>25</v>
      </c>
      <c r="L836" s="10">
        <v>45744</v>
      </c>
      <c r="M836" s="10">
        <v>45701</v>
      </c>
      <c r="N836" s="10">
        <v>45748</v>
      </c>
      <c r="O836" s="11">
        <f>HYPERLINK("http://apps8.contraloria.gob.pe/SPIC/srvDownload/ViewPDF?CRES_CODIGO=2025CSI576500008&amp;TIPOARCHIVO=RE","http://apps8.contraloria.gob.pe/SPIC/srvDownload/ViewPDF?CRES_CODIGO=2025CSI576500008&amp;TIPOARCHIVO=RE")</f>
      </c>
      <c r="P836" s="11">
        <f>HYPERLINK("http://apps8.contraloria.gob.pe/SPIC/srvDownload/ViewPDF?CRES_CODIGO=2025CSI576500008&amp;TIPOARCHIVO=ADJUNTO","http://apps8.contraloria.gob.pe/SPIC/srvDownload/ViewPDF?CRES_CODIGO=2025CSI576500008&amp;TIPOARCHIVO=ADJUNTO")</f>
      </c>
    </row>
    <row r="837" ht="20" customHeight="1" s="7" customFormat="1">
      <c r="B837" s="8">
        <v>831</v>
      </c>
      <c r="C837" s="9" t="s">
        <v>189</v>
      </c>
      <c r="D837" s="9" t="s">
        <v>42</v>
      </c>
      <c r="E837" s="9" t="s">
        <v>2188</v>
      </c>
      <c r="F837" s="9" t="s">
        <v>2189</v>
      </c>
      <c r="G837" s="9" t="s">
        <v>2190</v>
      </c>
      <c r="H837" s="9" t="s">
        <v>23</v>
      </c>
      <c r="I837" s="9" t="s">
        <v>24</v>
      </c>
      <c r="J837" s="9">
        <v>0</v>
      </c>
      <c r="K837" s="9" t="s">
        <v>25</v>
      </c>
      <c r="L837" s="10">
        <v>45740</v>
      </c>
      <c r="M837" s="10">
        <v>45747</v>
      </c>
      <c r="N837" s="10">
        <v>45748</v>
      </c>
      <c r="O837" s="11">
        <f>HYPERLINK("http://apps8.contraloria.gob.pe/SPIC/srvDownload/ViewPDF?CRES_CODIGO=2025CSI037400003&amp;TIPOARCHIVO=RE","http://apps8.contraloria.gob.pe/SPIC/srvDownload/ViewPDF?CRES_CODIGO=2025CSI037400003&amp;TIPOARCHIVO=RE")</f>
      </c>
      <c r="P837" s="11">
        <f>HYPERLINK("http://apps8.contraloria.gob.pe/SPIC/srvDownload/ViewPDF?CRES_CODIGO=2025CSI037400003&amp;TIPOARCHIVO=ADJUNTO","http://apps8.contraloria.gob.pe/SPIC/srvDownload/ViewPDF?CRES_CODIGO=2025CSI037400003&amp;TIPOARCHIVO=ADJUNTO")</f>
      </c>
    </row>
    <row r="838" ht="20" customHeight="1" s="7" customFormat="1">
      <c r="B838" s="8">
        <v>832</v>
      </c>
      <c r="C838" s="9" t="s">
        <v>31</v>
      </c>
      <c r="D838" s="9" t="s">
        <v>19</v>
      </c>
      <c r="E838" s="9" t="s">
        <v>2191</v>
      </c>
      <c r="F838" s="9" t="s">
        <v>716</v>
      </c>
      <c r="G838" s="9" t="s">
        <v>2192</v>
      </c>
      <c r="H838" s="9" t="s">
        <v>41</v>
      </c>
      <c r="I838" s="9" t="s">
        <v>24</v>
      </c>
      <c r="J838" s="9">
        <v>0</v>
      </c>
      <c r="K838" s="9" t="s">
        <v>25</v>
      </c>
      <c r="L838" s="10">
        <v>45744</v>
      </c>
      <c r="M838" s="10">
        <v>45751</v>
      </c>
      <c r="N838" s="10">
        <v>45748</v>
      </c>
      <c r="O838" s="11">
        <f>HYPERLINK("http://apps8.contraloria.gob.pe/SPIC/srvDownload/ViewPDF?CRES_CODIGO=2025CSI530400013&amp;TIPOARCHIVO=RE","http://apps8.contraloria.gob.pe/SPIC/srvDownload/ViewPDF?CRES_CODIGO=2025CSI530400013&amp;TIPOARCHIVO=RE")</f>
      </c>
      <c r="P838" s="11">
        <f>HYPERLINK("http://apps8.contraloria.gob.pe/SPIC/srvDownload/ViewPDF?CRES_CODIGO=2025CSI530400013&amp;TIPOARCHIVO=ADJUNTO","http://apps8.contraloria.gob.pe/SPIC/srvDownload/ViewPDF?CRES_CODIGO=2025CSI530400013&amp;TIPOARCHIVO=ADJUNTO")</f>
      </c>
    </row>
    <row r="839" ht="20" customHeight="1" s="7" customFormat="1">
      <c r="B839" s="8">
        <v>833</v>
      </c>
      <c r="C839" s="9" t="s">
        <v>104</v>
      </c>
      <c r="D839" s="9" t="s">
        <v>61</v>
      </c>
      <c r="E839" s="9" t="s">
        <v>2193</v>
      </c>
      <c r="F839" s="9" t="s">
        <v>1608</v>
      </c>
      <c r="G839" s="9" t="s">
        <v>2194</v>
      </c>
      <c r="H839" s="9" t="s">
        <v>23</v>
      </c>
      <c r="I839" s="9" t="s">
        <v>24</v>
      </c>
      <c r="J839" s="9">
        <v>0</v>
      </c>
      <c r="K839" s="9" t="s">
        <v>25</v>
      </c>
      <c r="L839" s="10">
        <v>45743</v>
      </c>
      <c r="M839" s="10">
        <v>45749</v>
      </c>
      <c r="N839" s="10">
        <v>45748</v>
      </c>
      <c r="O839" s="11">
        <f>HYPERLINK("http://apps8.contraloria.gob.pe/SPIC/srvDownload/ViewPDF?CRES_CODIGO=2025CSIL44600086&amp;TIPOARCHIVO=RE","http://apps8.contraloria.gob.pe/SPIC/srvDownload/ViewPDF?CRES_CODIGO=2025CSIL44600086&amp;TIPOARCHIVO=RE")</f>
      </c>
      <c r="P839" s="11">
        <f>HYPERLINK("http://apps8.contraloria.gob.pe/SPIC/srvDownload/ViewPDF?CRES_CODIGO=2025CSIL44600086&amp;TIPOARCHIVO=ADJUNTO","http://apps8.contraloria.gob.pe/SPIC/srvDownload/ViewPDF?CRES_CODIGO=2025CSIL44600086&amp;TIPOARCHIVO=ADJUNTO")</f>
      </c>
    </row>
    <row r="840" ht="20" customHeight="1" s="7" customFormat="1">
      <c r="B840" s="8">
        <v>834</v>
      </c>
      <c r="C840" s="9" t="s">
        <v>31</v>
      </c>
      <c r="D840" s="9" t="s">
        <v>19</v>
      </c>
      <c r="E840" s="9" t="s">
        <v>2195</v>
      </c>
      <c r="F840" s="9" t="s">
        <v>2196</v>
      </c>
      <c r="G840" s="9" t="s">
        <v>2197</v>
      </c>
      <c r="H840" s="9" t="s">
        <v>41</v>
      </c>
      <c r="I840" s="9" t="s">
        <v>24</v>
      </c>
      <c r="J840" s="9">
        <v>0</v>
      </c>
      <c r="K840" s="9" t="s">
        <v>25</v>
      </c>
      <c r="L840" s="10">
        <v>45744</v>
      </c>
      <c r="M840" s="10">
        <v>45751</v>
      </c>
      <c r="N840" s="10">
        <v>45748</v>
      </c>
      <c r="O840" s="11">
        <f>HYPERLINK("http://apps8.contraloria.gob.pe/SPIC/srvDownload/ViewPDF?CRES_CODIGO=2025CSI424600005&amp;TIPOARCHIVO=RE","http://apps8.contraloria.gob.pe/SPIC/srvDownload/ViewPDF?CRES_CODIGO=2025CSI424600005&amp;TIPOARCHIVO=RE")</f>
      </c>
      <c r="P840" s="11">
        <f>HYPERLINK("http://apps8.contraloria.gob.pe/SPIC/srvDownload/ViewPDF?CRES_CODIGO=2025CSI424600005&amp;TIPOARCHIVO=ADJUNTO","http://apps8.contraloria.gob.pe/SPIC/srvDownload/ViewPDF?CRES_CODIGO=2025CSI424600005&amp;TIPOARCHIVO=ADJUNTO")</f>
      </c>
    </row>
    <row r="841" ht="20" customHeight="1" s="7" customFormat="1">
      <c r="B841" s="8">
        <v>835</v>
      </c>
      <c r="C841" s="9" t="s">
        <v>45</v>
      </c>
      <c r="D841" s="9" t="s">
        <v>19</v>
      </c>
      <c r="E841" s="9" t="s">
        <v>2198</v>
      </c>
      <c r="F841" s="9" t="s">
        <v>1340</v>
      </c>
      <c r="G841" s="9" t="s">
        <v>2199</v>
      </c>
      <c r="H841" s="9" t="s">
        <v>23</v>
      </c>
      <c r="I841" s="9" t="s">
        <v>24</v>
      </c>
      <c r="J841" s="9">
        <v>0</v>
      </c>
      <c r="K841" s="9" t="s">
        <v>25</v>
      </c>
      <c r="L841" s="10">
        <v>45743</v>
      </c>
      <c r="M841" s="10">
        <v>45750</v>
      </c>
      <c r="N841" s="10">
        <v>45748</v>
      </c>
      <c r="O841" s="11">
        <f>HYPERLINK("http://apps8.contraloria.gob.pe/SPIC/srvDownload/ViewPDF?CRES_CODIGO=2025CSI044700012&amp;TIPOARCHIVO=RE","http://apps8.contraloria.gob.pe/SPIC/srvDownload/ViewPDF?CRES_CODIGO=2025CSI044700012&amp;TIPOARCHIVO=RE")</f>
      </c>
      <c r="P841" s="11">
        <f>HYPERLINK("http://apps8.contraloria.gob.pe/SPIC/srvDownload/ViewPDF?CRES_CODIGO=2025CSI044700012&amp;TIPOARCHIVO=ADJUNTO","http://apps8.contraloria.gob.pe/SPIC/srvDownload/ViewPDF?CRES_CODIGO=2025CSI044700012&amp;TIPOARCHIVO=ADJUNTO")</f>
      </c>
    </row>
    <row r="842" ht="20" customHeight="1" s="7" customFormat="1">
      <c r="B842" s="8">
        <v>836</v>
      </c>
      <c r="C842" s="9" t="s">
        <v>31</v>
      </c>
      <c r="D842" s="9" t="s">
        <v>42</v>
      </c>
      <c r="E842" s="9" t="s">
        <v>2200</v>
      </c>
      <c r="F842" s="9" t="s">
        <v>2201</v>
      </c>
      <c r="G842" s="9" t="s">
        <v>2202</v>
      </c>
      <c r="H842" s="9" t="s">
        <v>23</v>
      </c>
      <c r="I842" s="9" t="s">
        <v>24</v>
      </c>
      <c r="J842" s="9">
        <v>0</v>
      </c>
      <c r="K842" s="9" t="s">
        <v>25</v>
      </c>
      <c r="L842" s="10">
        <v>45744</v>
      </c>
      <c r="M842" s="10">
        <v>45751</v>
      </c>
      <c r="N842" s="10">
        <v>45748</v>
      </c>
      <c r="O842" s="11">
        <f>HYPERLINK("http://apps8.contraloria.gob.pe/SPIC/srvDownload/ViewPDF?CRES_CODIGO=2025CSI415000002&amp;TIPOARCHIVO=RE","http://apps8.contraloria.gob.pe/SPIC/srvDownload/ViewPDF?CRES_CODIGO=2025CSI415000002&amp;TIPOARCHIVO=RE")</f>
      </c>
      <c r="P842" s="11">
        <f>HYPERLINK("http://apps8.contraloria.gob.pe/SPIC/srvDownload/ViewPDF?CRES_CODIGO=2025CSI415000002&amp;TIPOARCHIVO=ADJUNTO","http://apps8.contraloria.gob.pe/SPIC/srvDownload/ViewPDF?CRES_CODIGO=2025CSI415000002&amp;TIPOARCHIVO=ADJUNTO")</f>
      </c>
    </row>
    <row r="843" ht="20" customHeight="1" s="7" customFormat="1">
      <c r="B843" s="8">
        <v>837</v>
      </c>
      <c r="C843" s="9" t="s">
        <v>31</v>
      </c>
      <c r="D843" s="9" t="s">
        <v>42</v>
      </c>
      <c r="E843" s="9" t="s">
        <v>2203</v>
      </c>
      <c r="F843" s="9" t="s">
        <v>458</v>
      </c>
      <c r="G843" s="9" t="s">
        <v>2204</v>
      </c>
      <c r="H843" s="9" t="s">
        <v>23</v>
      </c>
      <c r="I843" s="9" t="s">
        <v>24</v>
      </c>
      <c r="J843" s="9">
        <v>0</v>
      </c>
      <c r="K843" s="9" t="s">
        <v>25</v>
      </c>
      <c r="L843" s="10">
        <v>45743</v>
      </c>
      <c r="M843" s="10">
        <v>45750</v>
      </c>
      <c r="N843" s="10">
        <v>45748</v>
      </c>
      <c r="O843" s="11">
        <f>HYPERLINK("http://apps8.contraloria.gob.pe/SPIC/srvDownload/ViewPDF?CRES_CODIGO=2025CSI451500006&amp;TIPOARCHIVO=RE","http://apps8.contraloria.gob.pe/SPIC/srvDownload/ViewPDF?CRES_CODIGO=2025CSI451500006&amp;TIPOARCHIVO=RE")</f>
      </c>
      <c r="P843" s="11">
        <f>HYPERLINK("http://apps8.contraloria.gob.pe/SPIC/srvDownload/ViewPDF?CRES_CODIGO=2025CSI451500006&amp;TIPOARCHIVO=ADJUNTO","http://apps8.contraloria.gob.pe/SPIC/srvDownload/ViewPDF?CRES_CODIGO=2025CSI451500006&amp;TIPOARCHIVO=ADJUNTO")</f>
      </c>
    </row>
    <row r="844" ht="20" customHeight="1" s="7" customFormat="1">
      <c r="B844" s="8">
        <v>838</v>
      </c>
      <c r="C844" s="9" t="s">
        <v>18</v>
      </c>
      <c r="D844" s="9" t="s">
        <v>19</v>
      </c>
      <c r="E844" s="9" t="s">
        <v>2205</v>
      </c>
      <c r="F844" s="9" t="s">
        <v>2206</v>
      </c>
      <c r="G844" s="9" t="s">
        <v>2207</v>
      </c>
      <c r="H844" s="9" t="s">
        <v>23</v>
      </c>
      <c r="I844" s="9" t="s">
        <v>24</v>
      </c>
      <c r="J844" s="9">
        <v>0</v>
      </c>
      <c r="K844" s="9" t="s">
        <v>25</v>
      </c>
      <c r="L844" s="10">
        <v>45742</v>
      </c>
      <c r="M844" s="10">
        <v>45749</v>
      </c>
      <c r="N844" s="10">
        <v>45748</v>
      </c>
      <c r="O844" s="11">
        <f>HYPERLINK("http://apps8.contraloria.gob.pe/SPIC/srvDownload/ViewPDF?CRES_CODIGO=2025CSI045800003&amp;TIPOARCHIVO=RE","http://apps8.contraloria.gob.pe/SPIC/srvDownload/ViewPDF?CRES_CODIGO=2025CSI045800003&amp;TIPOARCHIVO=RE")</f>
      </c>
      <c r="P844" s="11">
        <f>HYPERLINK("http://apps8.contraloria.gob.pe/SPIC/srvDownload/ViewPDF?CRES_CODIGO=2025CSI045800003&amp;TIPOARCHIVO=ADJUNTO","http://apps8.contraloria.gob.pe/SPIC/srvDownload/ViewPDF?CRES_CODIGO=2025CSI045800003&amp;TIPOARCHIVO=ADJUNTO")</f>
      </c>
    </row>
    <row r="845" ht="20" customHeight="1" s="7" customFormat="1">
      <c r="B845" s="8">
        <v>839</v>
      </c>
      <c r="C845" s="9" t="s">
        <v>69</v>
      </c>
      <c r="D845" s="9" t="s">
        <v>42</v>
      </c>
      <c r="E845" s="9" t="s">
        <v>2208</v>
      </c>
      <c r="F845" s="9" t="s">
        <v>2209</v>
      </c>
      <c r="G845" s="9" t="s">
        <v>2210</v>
      </c>
      <c r="H845" s="9" t="s">
        <v>23</v>
      </c>
      <c r="I845" s="9" t="s">
        <v>24</v>
      </c>
      <c r="J845" s="9">
        <v>0</v>
      </c>
      <c r="K845" s="9" t="s">
        <v>25</v>
      </c>
      <c r="L845" s="10">
        <v>45744</v>
      </c>
      <c r="M845" s="10">
        <v>45751</v>
      </c>
      <c r="N845" s="10">
        <v>45748</v>
      </c>
      <c r="O845" s="11">
        <f>HYPERLINK("http://apps8.contraloria.gob.pe/SPIC/srvDownload/ViewPDF?CRES_CODIGO=2025CSIL31600005&amp;TIPOARCHIVO=RE","http://apps8.contraloria.gob.pe/SPIC/srvDownload/ViewPDF?CRES_CODIGO=2025CSIL31600005&amp;TIPOARCHIVO=RE")</f>
      </c>
      <c r="P845" s="11">
        <f>HYPERLINK("http://apps8.contraloria.gob.pe/SPIC/srvDownload/ViewPDF?CRES_CODIGO=2025CSIL31600005&amp;TIPOARCHIVO=ADJUNTO","http://apps8.contraloria.gob.pe/SPIC/srvDownload/ViewPDF?CRES_CODIGO=2025CSIL31600005&amp;TIPOARCHIVO=ADJUNTO")</f>
      </c>
    </row>
    <row r="846" ht="20" customHeight="1" s="7" customFormat="1">
      <c r="B846" s="8">
        <v>840</v>
      </c>
      <c r="C846" s="9" t="s">
        <v>37</v>
      </c>
      <c r="D846" s="9" t="s">
        <v>19</v>
      </c>
      <c r="E846" s="9" t="s">
        <v>2211</v>
      </c>
      <c r="F846" s="9" t="s">
        <v>956</v>
      </c>
      <c r="G846" s="9" t="s">
        <v>2212</v>
      </c>
      <c r="H846" s="9" t="s">
        <v>41</v>
      </c>
      <c r="I846" s="9" t="s">
        <v>24</v>
      </c>
      <c r="J846" s="9">
        <v>0</v>
      </c>
      <c r="K846" s="9" t="s">
        <v>25</v>
      </c>
      <c r="L846" s="10">
        <v>45736</v>
      </c>
      <c r="M846" s="10">
        <v>45743</v>
      </c>
      <c r="N846" s="10">
        <v>45748</v>
      </c>
      <c r="O846" s="11">
        <f>HYPERLINK("http://apps8.contraloria.gob.pe/SPIC/srvDownload/ViewPDF?CRES_CODIGO=2025CSI038800017&amp;TIPOARCHIVO=RE","http://apps8.contraloria.gob.pe/SPIC/srvDownload/ViewPDF?CRES_CODIGO=2025CSI038800017&amp;TIPOARCHIVO=RE")</f>
      </c>
      <c r="P846" s="11">
        <f>HYPERLINK("http://apps8.contraloria.gob.pe/SPIC/srvDownload/ViewPDF?CRES_CODIGO=2025CSI038800017&amp;TIPOARCHIVO=ADJUNTO","http://apps8.contraloria.gob.pe/SPIC/srvDownload/ViewPDF?CRES_CODIGO=2025CSI038800017&amp;TIPOARCHIVO=ADJUNTO")</f>
      </c>
    </row>
    <row r="847" ht="20" customHeight="1" s="7" customFormat="1">
      <c r="B847" s="8">
        <v>841</v>
      </c>
      <c r="C847" s="9" t="s">
        <v>37</v>
      </c>
      <c r="D847" s="9" t="s">
        <v>19</v>
      </c>
      <c r="E847" s="9" t="s">
        <v>2213</v>
      </c>
      <c r="F847" s="9" t="s">
        <v>1165</v>
      </c>
      <c r="G847" s="9" t="s">
        <v>2214</v>
      </c>
      <c r="H847" s="9" t="s">
        <v>41</v>
      </c>
      <c r="I847" s="9" t="s">
        <v>24</v>
      </c>
      <c r="J847" s="9">
        <v>0</v>
      </c>
      <c r="K847" s="9" t="s">
        <v>25</v>
      </c>
      <c r="L847" s="10">
        <v>45721</v>
      </c>
      <c r="M847" s="10">
        <v>45701</v>
      </c>
      <c r="N847" s="10">
        <v>45748</v>
      </c>
      <c r="O847" s="11">
        <f>HYPERLINK("http://apps8.contraloria.gob.pe/SPIC/srvDownload/ViewPDF?CRES_CODIGO=2025CSI038800013&amp;TIPOARCHIVO=RE","http://apps8.contraloria.gob.pe/SPIC/srvDownload/ViewPDF?CRES_CODIGO=2025CSI038800013&amp;TIPOARCHIVO=RE")</f>
      </c>
      <c r="P847" s="11">
        <f>HYPERLINK("http://apps8.contraloria.gob.pe/SPIC/srvDownload/ViewPDF?CRES_CODIGO=2025CSI038800013&amp;TIPOARCHIVO=ADJUNTO","http://apps8.contraloria.gob.pe/SPIC/srvDownload/ViewPDF?CRES_CODIGO=2025CSI038800013&amp;TIPOARCHIVO=ADJUNTO")</f>
      </c>
    </row>
    <row r="848" ht="20" customHeight="1" s="7" customFormat="1">
      <c r="B848" s="8">
        <v>842</v>
      </c>
      <c r="C848" s="9" t="s">
        <v>37</v>
      </c>
      <c r="D848" s="9" t="s">
        <v>19</v>
      </c>
      <c r="E848" s="9" t="s">
        <v>2215</v>
      </c>
      <c r="F848" s="9" t="s">
        <v>2216</v>
      </c>
      <c r="G848" s="9" t="s">
        <v>2217</v>
      </c>
      <c r="H848" s="9" t="s">
        <v>41</v>
      </c>
      <c r="I848" s="9" t="s">
        <v>24</v>
      </c>
      <c r="J848" s="9">
        <v>0</v>
      </c>
      <c r="K848" s="9" t="s">
        <v>25</v>
      </c>
      <c r="L848" s="10">
        <v>45740</v>
      </c>
      <c r="M848" s="10">
        <v>45747</v>
      </c>
      <c r="N848" s="10">
        <v>45748</v>
      </c>
      <c r="O848" s="11">
        <f>HYPERLINK("http://apps8.contraloria.gob.pe/SPIC/srvDownload/ViewPDF?CRES_CODIGO=2025CSI038800018&amp;TIPOARCHIVO=RE","http://apps8.contraloria.gob.pe/SPIC/srvDownload/ViewPDF?CRES_CODIGO=2025CSI038800018&amp;TIPOARCHIVO=RE")</f>
      </c>
      <c r="P848" s="11">
        <f>HYPERLINK("http://apps8.contraloria.gob.pe/SPIC/srvDownload/ViewPDF?CRES_CODIGO=2025CSI038800018&amp;TIPOARCHIVO=ADJUNTO","http://apps8.contraloria.gob.pe/SPIC/srvDownload/ViewPDF?CRES_CODIGO=2025CSI038800018&amp;TIPOARCHIVO=ADJUNTO")</f>
      </c>
    </row>
    <row r="849" ht="20" customHeight="1" s="7" customFormat="1">
      <c r="B849" s="8">
        <v>843</v>
      </c>
      <c r="C849" s="9" t="s">
        <v>31</v>
      </c>
      <c r="D849" s="9" t="s">
        <v>19</v>
      </c>
      <c r="E849" s="9" t="s">
        <v>2218</v>
      </c>
      <c r="F849" s="9" t="s">
        <v>688</v>
      </c>
      <c r="G849" s="9" t="s">
        <v>2219</v>
      </c>
      <c r="H849" s="9" t="s">
        <v>41</v>
      </c>
      <c r="I849" s="9" t="s">
        <v>24</v>
      </c>
      <c r="J849" s="9">
        <v>0</v>
      </c>
      <c r="K849" s="9" t="s">
        <v>25</v>
      </c>
      <c r="L849" s="10">
        <v>45727</v>
      </c>
      <c r="M849" s="10">
        <v>45734</v>
      </c>
      <c r="N849" s="10">
        <v>45748</v>
      </c>
      <c r="O849" s="11">
        <f>HYPERLINK("http://apps8.contraloria.gob.pe/SPIC/srvDownload/ViewPDF?CRES_CODIGO=2025CSI530300053&amp;TIPOARCHIVO=RE","http://apps8.contraloria.gob.pe/SPIC/srvDownload/ViewPDF?CRES_CODIGO=2025CSI530300053&amp;TIPOARCHIVO=RE")</f>
      </c>
      <c r="P849" s="11">
        <f>HYPERLINK("http://apps8.contraloria.gob.pe/SPIC/srvDownload/ViewPDF?CRES_CODIGO=2025CSI530300053&amp;TIPOARCHIVO=ADJUNTO","http://apps8.contraloria.gob.pe/SPIC/srvDownload/ViewPDF?CRES_CODIGO=2025CSI530300053&amp;TIPOARCHIVO=ADJUNTO")</f>
      </c>
    </row>
    <row r="850" ht="20" customHeight="1" s="7" customFormat="1">
      <c r="B850" s="8">
        <v>844</v>
      </c>
      <c r="C850" s="9" t="s">
        <v>69</v>
      </c>
      <c r="D850" s="9" t="s">
        <v>19</v>
      </c>
      <c r="E850" s="9" t="s">
        <v>2220</v>
      </c>
      <c r="F850" s="9" t="s">
        <v>2221</v>
      </c>
      <c r="G850" s="9" t="s">
        <v>2222</v>
      </c>
      <c r="H850" s="9" t="s">
        <v>332</v>
      </c>
      <c r="I850" s="9" t="s">
        <v>24</v>
      </c>
      <c r="J850" s="9">
        <v>0</v>
      </c>
      <c r="K850" s="9" t="s">
        <v>25</v>
      </c>
      <c r="L850" s="10">
        <v>45744</v>
      </c>
      <c r="M850" s="10">
        <v>45751</v>
      </c>
      <c r="N850" s="10">
        <v>45748</v>
      </c>
      <c r="O850" s="11">
        <f>HYPERLINK("http://apps8.contraloria.gob.pe/SPIC/srvDownload/ViewPDF?CRES_CODIGO=2025CSI042700008&amp;TIPOARCHIVO=RE","http://apps8.contraloria.gob.pe/SPIC/srvDownload/ViewPDF?CRES_CODIGO=2025CSI042700008&amp;TIPOARCHIVO=RE")</f>
      </c>
      <c r="P850" s="11">
        <f>HYPERLINK("http://apps8.contraloria.gob.pe/SPIC/srvDownload/ViewPDF?CRES_CODIGO=2025CSI042700008&amp;TIPOARCHIVO=ADJUNTO","http://apps8.contraloria.gob.pe/SPIC/srvDownload/ViewPDF?CRES_CODIGO=2025CSI042700008&amp;TIPOARCHIVO=ADJUNTO")</f>
      </c>
    </row>
    <row r="851" ht="20" customHeight="1" s="7" customFormat="1">
      <c r="B851" s="8">
        <v>845</v>
      </c>
      <c r="C851" s="9" t="s">
        <v>31</v>
      </c>
      <c r="D851" s="9" t="s">
        <v>19</v>
      </c>
      <c r="E851" s="9" t="s">
        <v>2223</v>
      </c>
      <c r="F851" s="9" t="s">
        <v>688</v>
      </c>
      <c r="G851" s="9" t="s">
        <v>2224</v>
      </c>
      <c r="H851" s="9" t="s">
        <v>1023</v>
      </c>
      <c r="I851" s="9" t="s">
        <v>24</v>
      </c>
      <c r="J851" s="9">
        <v>0</v>
      </c>
      <c r="K851" s="9" t="s">
        <v>25</v>
      </c>
      <c r="L851" s="10">
        <v>45728</v>
      </c>
      <c r="M851" s="10">
        <v>45735</v>
      </c>
      <c r="N851" s="10">
        <v>45748</v>
      </c>
      <c r="O851" s="11">
        <f>HYPERLINK("http://apps8.contraloria.gob.pe/SPIC/srvDownload/ViewPDF?CRES_CODIGO=2025CSI530300054&amp;TIPOARCHIVO=RE","http://apps8.contraloria.gob.pe/SPIC/srvDownload/ViewPDF?CRES_CODIGO=2025CSI530300054&amp;TIPOARCHIVO=RE")</f>
      </c>
      <c r="P851" s="11">
        <f>HYPERLINK("http://apps8.contraloria.gob.pe/SPIC/srvDownload/ViewPDF?CRES_CODIGO=2025CSI530300054&amp;TIPOARCHIVO=ADJUNTO","http://apps8.contraloria.gob.pe/SPIC/srvDownload/ViewPDF?CRES_CODIGO=2025CSI530300054&amp;TIPOARCHIVO=ADJUNTO")</f>
      </c>
    </row>
    <row r="852" ht="20" customHeight="1" s="7" customFormat="1">
      <c r="B852" s="8">
        <v>846</v>
      </c>
      <c r="C852" s="9" t="s">
        <v>37</v>
      </c>
      <c r="D852" s="9" t="s">
        <v>19</v>
      </c>
      <c r="E852" s="9" t="s">
        <v>2225</v>
      </c>
      <c r="F852" s="9" t="s">
        <v>1165</v>
      </c>
      <c r="G852" s="9" t="s">
        <v>2226</v>
      </c>
      <c r="H852" s="9" t="s">
        <v>41</v>
      </c>
      <c r="I852" s="9" t="s">
        <v>24</v>
      </c>
      <c r="J852" s="9">
        <v>0</v>
      </c>
      <c r="K852" s="9" t="s">
        <v>25</v>
      </c>
      <c r="L852" s="10">
        <v>45742</v>
      </c>
      <c r="M852" s="10">
        <v>45728</v>
      </c>
      <c r="N852" s="10">
        <v>45748</v>
      </c>
      <c r="O852" s="11">
        <f>HYPERLINK("http://apps8.contraloria.gob.pe/SPIC/srvDownload/ViewPDF?CRES_CODIGO=2025CSI038800026&amp;TIPOARCHIVO=RE","http://apps8.contraloria.gob.pe/SPIC/srvDownload/ViewPDF?CRES_CODIGO=2025CSI038800026&amp;TIPOARCHIVO=RE")</f>
      </c>
      <c r="P852" s="11">
        <f>HYPERLINK("http://apps8.contraloria.gob.pe/SPIC/srvDownload/ViewPDF?CRES_CODIGO=2025CSI038800026&amp;TIPOARCHIVO=ADJUNTO","http://apps8.contraloria.gob.pe/SPIC/srvDownload/ViewPDF?CRES_CODIGO=2025CSI038800026&amp;TIPOARCHIVO=ADJUNTO")</f>
      </c>
    </row>
    <row r="853" ht="20" customHeight="1" s="7" customFormat="1">
      <c r="B853" s="8">
        <v>847</v>
      </c>
      <c r="C853" s="9" t="s">
        <v>31</v>
      </c>
      <c r="D853" s="9" t="s">
        <v>61</v>
      </c>
      <c r="E853" s="9" t="s">
        <v>2227</v>
      </c>
      <c r="F853" s="9" t="s">
        <v>754</v>
      </c>
      <c r="G853" s="9" t="s">
        <v>2228</v>
      </c>
      <c r="H853" s="9" t="s">
        <v>23</v>
      </c>
      <c r="I853" s="9" t="s">
        <v>24</v>
      </c>
      <c r="J853" s="9">
        <v>0</v>
      </c>
      <c r="K853" s="9" t="s">
        <v>25</v>
      </c>
      <c r="L853" s="10">
        <v>45742</v>
      </c>
      <c r="M853" s="10">
        <v>45750</v>
      </c>
      <c r="N853" s="10">
        <v>45748</v>
      </c>
      <c r="O853" s="11">
        <f>HYPERLINK("http://apps8.contraloria.gob.pe/SPIC/srvDownload/ViewPDF?CRES_CODIGO=2025CSI597800024&amp;TIPOARCHIVO=RE","http://apps8.contraloria.gob.pe/SPIC/srvDownload/ViewPDF?CRES_CODIGO=2025CSI597800024&amp;TIPOARCHIVO=RE")</f>
      </c>
      <c r="P853" s="11">
        <f>HYPERLINK("http://apps8.contraloria.gob.pe/SPIC/srvDownload/ViewPDF?CRES_CODIGO=2025CSI597800024&amp;TIPOARCHIVO=ADJUNTO","http://apps8.contraloria.gob.pe/SPIC/srvDownload/ViewPDF?CRES_CODIGO=2025CSI597800024&amp;TIPOARCHIVO=ADJUNTO")</f>
      </c>
    </row>
    <row r="854" ht="20" customHeight="1" s="7" customFormat="1">
      <c r="B854" s="8">
        <v>848</v>
      </c>
      <c r="C854" s="9" t="s">
        <v>368</v>
      </c>
      <c r="D854" s="9" t="s">
        <v>19</v>
      </c>
      <c r="E854" s="9" t="s">
        <v>2229</v>
      </c>
      <c r="F854" s="9" t="s">
        <v>2230</v>
      </c>
      <c r="G854" s="9" t="s">
        <v>2231</v>
      </c>
      <c r="H854" s="9" t="s">
        <v>41</v>
      </c>
      <c r="I854" s="9" t="s">
        <v>24</v>
      </c>
      <c r="J854" s="9">
        <v>0</v>
      </c>
      <c r="K854" s="9" t="s">
        <v>25</v>
      </c>
      <c r="L854" s="10">
        <v>45730</v>
      </c>
      <c r="M854" s="10">
        <v>45737</v>
      </c>
      <c r="N854" s="10">
        <v>45748</v>
      </c>
      <c r="O854" s="11">
        <f>HYPERLINK("http://apps8.contraloria.gob.pe/SPIC/srvDownload/ViewPDF?CRES_CODIGO=2025CSIL46000048&amp;TIPOARCHIVO=RE","http://apps8.contraloria.gob.pe/SPIC/srvDownload/ViewPDF?CRES_CODIGO=2025CSIL46000048&amp;TIPOARCHIVO=RE")</f>
      </c>
      <c r="P854" s="11">
        <f>HYPERLINK("http://apps8.contraloria.gob.pe/SPIC/srvDownload/ViewPDF?CRES_CODIGO=2025CSIL46000048&amp;TIPOARCHIVO=ADJUNTO","http://apps8.contraloria.gob.pe/SPIC/srvDownload/ViewPDF?CRES_CODIGO=2025CSIL46000048&amp;TIPOARCHIVO=ADJUNTO")</f>
      </c>
    </row>
    <row r="855" ht="20" customHeight="1" s="7" customFormat="1">
      <c r="B855" s="8">
        <v>849</v>
      </c>
      <c r="C855" s="9" t="s">
        <v>313</v>
      </c>
      <c r="D855" s="9" t="s">
        <v>42</v>
      </c>
      <c r="E855" s="9" t="s">
        <v>2232</v>
      </c>
      <c r="F855" s="9" t="s">
        <v>1421</v>
      </c>
      <c r="G855" s="9" t="s">
        <v>2233</v>
      </c>
      <c r="H855" s="9" t="s">
        <v>23</v>
      </c>
      <c r="I855" s="9" t="s">
        <v>24</v>
      </c>
      <c r="J855" s="9">
        <v>0</v>
      </c>
      <c r="K855" s="9" t="s">
        <v>25</v>
      </c>
      <c r="L855" s="10">
        <v>45743</v>
      </c>
      <c r="M855" s="10">
        <v>45750</v>
      </c>
      <c r="N855" s="10">
        <v>45748</v>
      </c>
      <c r="O855" s="11">
        <f>HYPERLINK("http://apps8.contraloria.gob.pe/SPIC/srvDownload/ViewPDF?CRES_CODIGO=2025CSI014800032&amp;TIPOARCHIVO=RE","http://apps8.contraloria.gob.pe/SPIC/srvDownload/ViewPDF?CRES_CODIGO=2025CSI014800032&amp;TIPOARCHIVO=RE")</f>
      </c>
      <c r="P855" s="11">
        <f>HYPERLINK("http://apps8.contraloria.gob.pe/SPIC/srvDownload/ViewPDF?CRES_CODIGO=2025CSI014800032&amp;TIPOARCHIVO=ADJUNTO","http://apps8.contraloria.gob.pe/SPIC/srvDownload/ViewPDF?CRES_CODIGO=2025CSI014800032&amp;TIPOARCHIVO=ADJUNTO")</f>
      </c>
    </row>
    <row r="856" ht="20" customHeight="1" s="7" customFormat="1">
      <c r="B856" s="8">
        <v>850</v>
      </c>
      <c r="C856" s="9" t="s">
        <v>104</v>
      </c>
      <c r="D856" s="9" t="s">
        <v>27</v>
      </c>
      <c r="E856" s="9" t="s">
        <v>2234</v>
      </c>
      <c r="F856" s="9" t="s">
        <v>1611</v>
      </c>
      <c r="G856" s="9" t="s">
        <v>2235</v>
      </c>
      <c r="H856" s="9" t="s">
        <v>23</v>
      </c>
      <c r="I856" s="9" t="s">
        <v>24</v>
      </c>
      <c r="J856" s="9">
        <v>0</v>
      </c>
      <c r="K856" s="9" t="s">
        <v>25</v>
      </c>
      <c r="L856" s="10">
        <v>45735</v>
      </c>
      <c r="M856" s="10">
        <v>45735</v>
      </c>
      <c r="N856" s="10">
        <v>45748</v>
      </c>
      <c r="O856" s="11">
        <f>HYPERLINK("http://apps8.contraloria.gob.pe/SPIC/srvDownload/ViewPDF?CRES_CODIGO=2025CPOL44600082&amp;TIPOARCHIVO=RE","http://apps8.contraloria.gob.pe/SPIC/srvDownload/ViewPDF?CRES_CODIGO=2025CPOL44600082&amp;TIPOARCHIVO=RE")</f>
      </c>
      <c r="P856" s="11">
        <f>HYPERLINK("http://apps8.contraloria.gob.pe/SPIC/srvDownload/ViewPDF?CRES_CODIGO=2025CPOL44600082&amp;TIPOARCHIVO=ADJUNTO","http://apps8.contraloria.gob.pe/SPIC/srvDownload/ViewPDF?CRES_CODIGO=2025CPOL44600082&amp;TIPOARCHIVO=ADJUNTO")</f>
      </c>
    </row>
    <row r="857" ht="20" customHeight="1" s="7" customFormat="1">
      <c r="B857" s="8">
        <v>851</v>
      </c>
      <c r="C857" s="9" t="s">
        <v>31</v>
      </c>
      <c r="D857" s="9" t="s">
        <v>285</v>
      </c>
      <c r="E857" s="9" t="s">
        <v>2236</v>
      </c>
      <c r="F857" s="9" t="s">
        <v>2237</v>
      </c>
      <c r="G857" s="9" t="s">
        <v>2238</v>
      </c>
      <c r="H857" s="9" t="s">
        <v>23</v>
      </c>
      <c r="I857" s="9" t="s">
        <v>24</v>
      </c>
      <c r="J857" s="9">
        <v>0</v>
      </c>
      <c r="K857" s="9" t="s">
        <v>25</v>
      </c>
      <c r="L857" s="10">
        <v>45736</v>
      </c>
      <c r="M857" s="10">
        <v>45737</v>
      </c>
      <c r="N857" s="10">
        <v>45748</v>
      </c>
      <c r="O857" s="11">
        <f>HYPERLINK("http://apps8.contraloria.gob.pe/SPIC/srvDownload/ViewPDF?CRES_CODIGO=2025CPRC82300028&amp;TIPOARCHIVO=RE","http://apps8.contraloria.gob.pe/SPIC/srvDownload/ViewPDF?CRES_CODIGO=2025CPRC82300028&amp;TIPOARCHIVO=RE")</f>
      </c>
      <c r="P857" s="11">
        <f>HYPERLINK("http://apps8.contraloria.gob.pe/SPIC/srvDownload/ViewPDF?CRES_CODIGO=2025CPRC82300028&amp;TIPOARCHIVO=ADJUNTO","http://apps8.contraloria.gob.pe/SPIC/srvDownload/ViewPDF?CRES_CODIGO=2025CPRC82300028&amp;TIPOARCHIVO=ADJUNTO")</f>
      </c>
    </row>
    <row r="858" ht="20" customHeight="1" s="7" customFormat="1">
      <c r="B858" s="8">
        <v>852</v>
      </c>
      <c r="C858" s="9" t="s">
        <v>18</v>
      </c>
      <c r="D858" s="9" t="s">
        <v>42</v>
      </c>
      <c r="E858" s="9" t="s">
        <v>2239</v>
      </c>
      <c r="F858" s="9" t="s">
        <v>2240</v>
      </c>
      <c r="G858" s="9" t="s">
        <v>2241</v>
      </c>
      <c r="H858" s="9" t="s">
        <v>23</v>
      </c>
      <c r="I858" s="9" t="s">
        <v>24</v>
      </c>
      <c r="J858" s="9">
        <v>0</v>
      </c>
      <c r="K858" s="9" t="s">
        <v>25</v>
      </c>
      <c r="L858" s="10">
        <v>45742</v>
      </c>
      <c r="M858" s="10">
        <v>45741</v>
      </c>
      <c r="N858" s="10">
        <v>45748</v>
      </c>
      <c r="O858" s="11">
        <f>HYPERLINK("http://apps8.contraloria.gob.pe/SPIC/srvDownload/ViewPDF?CRES_CODIGO=2025CSI046500012&amp;TIPOARCHIVO=RE","http://apps8.contraloria.gob.pe/SPIC/srvDownload/ViewPDF?CRES_CODIGO=2025CSI046500012&amp;TIPOARCHIVO=RE")</f>
      </c>
      <c r="P858" s="11">
        <f>HYPERLINK("http://apps8.contraloria.gob.pe/SPIC/srvDownload/ViewPDF?CRES_CODIGO=2025CSI046500012&amp;TIPOARCHIVO=ADJUNTO","http://apps8.contraloria.gob.pe/SPIC/srvDownload/ViewPDF?CRES_CODIGO=2025CSI046500012&amp;TIPOARCHIVO=ADJUNTO")</f>
      </c>
    </row>
    <row r="859" ht="20" customHeight="1" s="7" customFormat="1">
      <c r="B859" s="8">
        <v>853</v>
      </c>
      <c r="C859" s="9" t="s">
        <v>323</v>
      </c>
      <c r="D859" s="9" t="s">
        <v>27</v>
      </c>
      <c r="E859" s="9" t="s">
        <v>2242</v>
      </c>
      <c r="F859" s="9" t="s">
        <v>2243</v>
      </c>
      <c r="G859" s="9" t="s">
        <v>2244</v>
      </c>
      <c r="H859" s="9" t="s">
        <v>23</v>
      </c>
      <c r="I859" s="9" t="s">
        <v>24</v>
      </c>
      <c r="J859" s="9">
        <v>0</v>
      </c>
      <c r="K859" s="9" t="s">
        <v>25</v>
      </c>
      <c r="L859" s="10">
        <v>45734</v>
      </c>
      <c r="M859" s="10">
        <v>45736</v>
      </c>
      <c r="N859" s="10">
        <v>45748</v>
      </c>
      <c r="O859" s="11">
        <f>HYPERLINK("http://apps8.contraloria.gob.pe/SPIC/srvDownload/ViewPDF?CRES_CODIGO=2025CPO071200004&amp;TIPOARCHIVO=RE","http://apps8.contraloria.gob.pe/SPIC/srvDownload/ViewPDF?CRES_CODIGO=2025CPO071200004&amp;TIPOARCHIVO=RE")</f>
      </c>
      <c r="P859" s="11">
        <f>HYPERLINK("http://apps8.contraloria.gob.pe/SPIC/srvDownload/ViewPDF?CRES_CODIGO=2025CPO071200004&amp;TIPOARCHIVO=ADJUNTO","http://apps8.contraloria.gob.pe/SPIC/srvDownload/ViewPDF?CRES_CODIGO=2025CPO071200004&amp;TIPOARCHIVO=ADJUNTO")</f>
      </c>
    </row>
    <row r="860" ht="20" customHeight="1" s="7" customFormat="1">
      <c r="B860" s="8">
        <v>854</v>
      </c>
      <c r="C860" s="9" t="s">
        <v>368</v>
      </c>
      <c r="D860" s="9" t="s">
        <v>42</v>
      </c>
      <c r="E860" s="9" t="s">
        <v>2245</v>
      </c>
      <c r="F860" s="9" t="s">
        <v>2246</v>
      </c>
      <c r="G860" s="9" t="s">
        <v>2247</v>
      </c>
      <c r="H860" s="9" t="s">
        <v>23</v>
      </c>
      <c r="I860" s="9" t="s">
        <v>24</v>
      </c>
      <c r="J860" s="9">
        <v>0</v>
      </c>
      <c r="K860" s="9" t="s">
        <v>25</v>
      </c>
      <c r="L860" s="10">
        <v>45743</v>
      </c>
      <c r="M860" s="10">
        <v>45750</v>
      </c>
      <c r="N860" s="10">
        <v>45748</v>
      </c>
      <c r="O860" s="11">
        <f>HYPERLINK("http://apps8.contraloria.gob.pe/SPIC/srvDownload/ViewPDF?CRES_CODIGO=2025CSI016400023&amp;TIPOARCHIVO=RE","http://apps8.contraloria.gob.pe/SPIC/srvDownload/ViewPDF?CRES_CODIGO=2025CSI016400023&amp;TIPOARCHIVO=RE")</f>
      </c>
      <c r="P860" s="11">
        <f>HYPERLINK("http://apps8.contraloria.gob.pe/SPIC/srvDownload/ViewPDF?CRES_CODIGO=2025CSI016400023&amp;TIPOARCHIVO=ADJUNTO","http://apps8.contraloria.gob.pe/SPIC/srvDownload/ViewPDF?CRES_CODIGO=2025CSI016400023&amp;TIPOARCHIVO=ADJUNTO")</f>
      </c>
    </row>
    <row r="861" ht="20" customHeight="1" s="7" customFormat="1">
      <c r="B861" s="8">
        <v>855</v>
      </c>
      <c r="C861" s="9" t="s">
        <v>18</v>
      </c>
      <c r="D861" s="9" t="s">
        <v>19</v>
      </c>
      <c r="E861" s="9" t="s">
        <v>2248</v>
      </c>
      <c r="F861" s="9" t="s">
        <v>891</v>
      </c>
      <c r="G861" s="9" t="s">
        <v>2249</v>
      </c>
      <c r="H861" s="9" t="s">
        <v>23</v>
      </c>
      <c r="I861" s="9" t="s">
        <v>24</v>
      </c>
      <c r="J861" s="9">
        <v>0</v>
      </c>
      <c r="K861" s="9" t="s">
        <v>25</v>
      </c>
      <c r="L861" s="10">
        <v>45744</v>
      </c>
      <c r="M861" s="10">
        <v>45751</v>
      </c>
      <c r="N861" s="10">
        <v>45748</v>
      </c>
      <c r="O861" s="11">
        <f>HYPERLINK("http://apps8.contraloria.gob.pe/SPIC/srvDownload/ViewPDF?CRES_CODIGO=2025CSI078500007&amp;TIPOARCHIVO=RE","http://apps8.contraloria.gob.pe/SPIC/srvDownload/ViewPDF?CRES_CODIGO=2025CSI078500007&amp;TIPOARCHIVO=RE")</f>
      </c>
      <c r="P861" s="11">
        <f>HYPERLINK("http://apps8.contraloria.gob.pe/SPIC/srvDownload/ViewPDF?CRES_CODIGO=2025CSI078500007&amp;TIPOARCHIVO=ADJUNTO","http://apps8.contraloria.gob.pe/SPIC/srvDownload/ViewPDF?CRES_CODIGO=2025CSI078500007&amp;TIPOARCHIVO=ADJUNTO")</f>
      </c>
    </row>
    <row r="862" ht="20" customHeight="1" s="7" customFormat="1">
      <c r="B862" s="8">
        <v>856</v>
      </c>
      <c r="C862" s="9" t="s">
        <v>213</v>
      </c>
      <c r="D862" s="9" t="s">
        <v>53</v>
      </c>
      <c r="E862" s="9" t="s">
        <v>2250</v>
      </c>
      <c r="F862" s="9" t="s">
        <v>742</v>
      </c>
      <c r="G862" s="9" t="s">
        <v>2251</v>
      </c>
      <c r="H862" s="9" t="s">
        <v>23</v>
      </c>
      <c r="I862" s="9" t="s">
        <v>24</v>
      </c>
      <c r="J862" s="9">
        <v>0</v>
      </c>
      <c r="K862" s="9" t="s">
        <v>25</v>
      </c>
      <c r="L862" s="10">
        <v>45688</v>
      </c>
      <c r="M862" s="10">
        <v>45694</v>
      </c>
      <c r="N862" s="10">
        <v>45748</v>
      </c>
      <c r="O862" s="11">
        <f>HYPERLINK("http://apps8.contraloria.gob.pe/SPIC/srvDownload/ViewPDF?CRES_CODIGO=2025CPOL47600011&amp;TIPOARCHIVO=RE","http://apps8.contraloria.gob.pe/SPIC/srvDownload/ViewPDF?CRES_CODIGO=2025CPOL47600011&amp;TIPOARCHIVO=RE")</f>
      </c>
      <c r="P862" s="11">
        <f>HYPERLINK("http://apps8.contraloria.gob.pe/SPIC/srvDownload/ViewPDF?CRES_CODIGO=2025CPOL47600011&amp;TIPOARCHIVO=ADJUNTO","http://apps8.contraloria.gob.pe/SPIC/srvDownload/ViewPDF?CRES_CODIGO=2025CPOL47600011&amp;TIPOARCHIVO=ADJUNTO")</f>
      </c>
    </row>
    <row r="863" ht="20" customHeight="1" s="7" customFormat="1">
      <c r="B863" s="8">
        <v>857</v>
      </c>
      <c r="C863" s="9" t="s">
        <v>213</v>
      </c>
      <c r="D863" s="9" t="s">
        <v>53</v>
      </c>
      <c r="E863" s="9" t="s">
        <v>2252</v>
      </c>
      <c r="F863" s="9" t="s">
        <v>2253</v>
      </c>
      <c r="G863" s="9" t="s">
        <v>2254</v>
      </c>
      <c r="H863" s="9" t="s">
        <v>23</v>
      </c>
      <c r="I863" s="9" t="s">
        <v>24</v>
      </c>
      <c r="J863" s="9">
        <v>0</v>
      </c>
      <c r="K863" s="9" t="s">
        <v>25</v>
      </c>
      <c r="L863" s="10">
        <v>45631</v>
      </c>
      <c r="M863" s="10">
        <v>45638</v>
      </c>
      <c r="N863" s="10">
        <v>45748</v>
      </c>
      <c r="O863" s="11">
        <f>HYPERLINK("http://apps8.contraloria.gob.pe/SPIC/srvDownload/ViewPDF?CRES_CODIGO=2025CPOL47600008&amp;TIPOARCHIVO=RE","http://apps8.contraloria.gob.pe/SPIC/srvDownload/ViewPDF?CRES_CODIGO=2025CPOL47600008&amp;TIPOARCHIVO=RE")</f>
      </c>
      <c r="P863" s="11">
        <f>HYPERLINK("http://apps8.contraloria.gob.pe/SPIC/srvDownload/ViewPDF?CRES_CODIGO=2025CPOL47600008&amp;TIPOARCHIVO=ADJUNTO","http://apps8.contraloria.gob.pe/SPIC/srvDownload/ViewPDF?CRES_CODIGO=2025CPOL47600008&amp;TIPOARCHIVO=ADJUNTO")</f>
      </c>
    </row>
    <row r="864" ht="20" customHeight="1" s="7" customFormat="1">
      <c r="B864" s="8">
        <v>858</v>
      </c>
      <c r="C864" s="9" t="s">
        <v>37</v>
      </c>
      <c r="D864" s="9" t="s">
        <v>19</v>
      </c>
      <c r="E864" s="9" t="s">
        <v>2255</v>
      </c>
      <c r="F864" s="9" t="s">
        <v>956</v>
      </c>
      <c r="G864" s="9" t="s">
        <v>2256</v>
      </c>
      <c r="H864" s="9" t="s">
        <v>41</v>
      </c>
      <c r="I864" s="9" t="s">
        <v>24</v>
      </c>
      <c r="J864" s="9">
        <v>0</v>
      </c>
      <c r="K864" s="9" t="s">
        <v>25</v>
      </c>
      <c r="L864" s="10">
        <v>45727</v>
      </c>
      <c r="M864" s="10">
        <v>45702</v>
      </c>
      <c r="N864" s="10">
        <v>45748</v>
      </c>
      <c r="O864" s="11">
        <f>HYPERLINK("http://apps8.contraloria.gob.pe/SPIC/srvDownload/ViewPDF?CRES_CODIGO=2025CSI038800016&amp;TIPOARCHIVO=RE","http://apps8.contraloria.gob.pe/SPIC/srvDownload/ViewPDF?CRES_CODIGO=2025CSI038800016&amp;TIPOARCHIVO=RE")</f>
      </c>
      <c r="P864" s="11">
        <f>HYPERLINK("http://apps8.contraloria.gob.pe/SPIC/srvDownload/ViewPDF?CRES_CODIGO=2025CSI038800016&amp;TIPOARCHIVO=ADJUNTO","http://apps8.contraloria.gob.pe/SPIC/srvDownload/ViewPDF?CRES_CODIGO=2025CSI038800016&amp;TIPOARCHIVO=ADJUNTO")</f>
      </c>
    </row>
    <row r="865" ht="20" customHeight="1" s="7" customFormat="1">
      <c r="B865" s="8">
        <v>859</v>
      </c>
      <c r="C865" s="9" t="s">
        <v>121</v>
      </c>
      <c r="D865" s="9" t="s">
        <v>61</v>
      </c>
      <c r="E865" s="9" t="s">
        <v>2257</v>
      </c>
      <c r="F865" s="9" t="s">
        <v>2258</v>
      </c>
      <c r="G865" s="9" t="s">
        <v>2259</v>
      </c>
      <c r="H865" s="9" t="s">
        <v>23</v>
      </c>
      <c r="I865" s="9" t="s">
        <v>24</v>
      </c>
      <c r="J865" s="9">
        <v>0</v>
      </c>
      <c r="K865" s="9" t="s">
        <v>25</v>
      </c>
      <c r="L865" s="10">
        <v>45742</v>
      </c>
      <c r="M865" s="10">
        <v>45749</v>
      </c>
      <c r="N865" s="10">
        <v>45748</v>
      </c>
      <c r="O865" s="11">
        <f>HYPERLINK("http://apps8.contraloria.gob.pe/SPIC/srvDownload/ViewPDF?CRES_CODIGO=2025CSI034200009&amp;TIPOARCHIVO=RE","http://apps8.contraloria.gob.pe/SPIC/srvDownload/ViewPDF?CRES_CODIGO=2025CSI034200009&amp;TIPOARCHIVO=RE")</f>
      </c>
      <c r="P865" s="11">
        <f>HYPERLINK("http://apps8.contraloria.gob.pe/SPIC/srvDownload/ViewPDF?CRES_CODIGO=2025CSI034200009&amp;TIPOARCHIVO=ADJUNTO","http://apps8.contraloria.gob.pe/SPIC/srvDownload/ViewPDF?CRES_CODIGO=2025CSI034200009&amp;TIPOARCHIVO=ADJUNTO")</f>
      </c>
    </row>
    <row r="866" ht="20" customHeight="1" s="7" customFormat="1">
      <c r="B866" s="8">
        <v>860</v>
      </c>
      <c r="C866" s="9" t="s">
        <v>37</v>
      </c>
      <c r="D866" s="9" t="s">
        <v>19</v>
      </c>
      <c r="E866" s="9" t="s">
        <v>2260</v>
      </c>
      <c r="F866" s="9" t="s">
        <v>956</v>
      </c>
      <c r="G866" s="9" t="s">
        <v>2261</v>
      </c>
      <c r="H866" s="9" t="s">
        <v>41</v>
      </c>
      <c r="I866" s="9" t="s">
        <v>24</v>
      </c>
      <c r="J866" s="9">
        <v>0</v>
      </c>
      <c r="K866" s="9" t="s">
        <v>25</v>
      </c>
      <c r="L866" s="10">
        <v>45743</v>
      </c>
      <c r="M866" s="10">
        <v>45750</v>
      </c>
      <c r="N866" s="10">
        <v>45748</v>
      </c>
      <c r="O866" s="11">
        <f>HYPERLINK("http://apps8.contraloria.gob.pe/SPIC/srvDownload/ViewPDF?CRES_CODIGO=2025CSI038800028&amp;TIPOARCHIVO=RE","http://apps8.contraloria.gob.pe/SPIC/srvDownload/ViewPDF?CRES_CODIGO=2025CSI038800028&amp;TIPOARCHIVO=RE")</f>
      </c>
      <c r="P866" s="11">
        <f>HYPERLINK("http://apps8.contraloria.gob.pe/SPIC/srvDownload/ViewPDF?CRES_CODIGO=2025CSI038800028&amp;TIPOARCHIVO=ADJUNTO","http://apps8.contraloria.gob.pe/SPIC/srvDownload/ViewPDF?CRES_CODIGO=2025CSI038800028&amp;TIPOARCHIVO=ADJUNTO")</f>
      </c>
      <c r="Q866" s="7" t="s">
        <v>2262</v>
      </c>
      <c r="R866" s="7" t="s">
        <v>2263</v>
      </c>
      <c r="S866" s="7" t="s">
        <v>2264</v>
      </c>
      <c r="T866" s="7" t="s">
        <v>2265</v>
      </c>
    </row>
    <row r="867" ht="20" customHeight="1" s="7" customFormat="1">
      <c r="B867" s="8">
        <v>861</v>
      </c>
      <c r="C867" s="9" t="s">
        <v>37</v>
      </c>
      <c r="D867" s="9" t="s">
        <v>19</v>
      </c>
      <c r="E867" s="9" t="s">
        <v>2266</v>
      </c>
      <c r="F867" s="9" t="s">
        <v>956</v>
      </c>
      <c r="G867" s="9" t="s">
        <v>2267</v>
      </c>
      <c r="H867" s="9" t="s">
        <v>41</v>
      </c>
      <c r="I867" s="9" t="s">
        <v>24</v>
      </c>
      <c r="J867" s="9">
        <v>0</v>
      </c>
      <c r="K867" s="9" t="s">
        <v>25</v>
      </c>
      <c r="L867" s="10">
        <v>45743</v>
      </c>
      <c r="M867" s="10">
        <v>45735</v>
      </c>
      <c r="N867" s="10">
        <v>45748</v>
      </c>
      <c r="O867" s="11">
        <f>HYPERLINK("http://apps8.contraloria.gob.pe/SPIC/srvDownload/ViewPDF?CRES_CODIGO=2025CSI038800025&amp;TIPOARCHIVO=RE","http://apps8.contraloria.gob.pe/SPIC/srvDownload/ViewPDF?CRES_CODIGO=2025CSI038800025&amp;TIPOARCHIVO=RE")</f>
      </c>
      <c r="P867" s="11">
        <f>HYPERLINK("http://apps8.contraloria.gob.pe/SPIC/srvDownload/ViewPDF?CRES_CODIGO=2025CSI038800025&amp;TIPOARCHIVO=ADJUNTO","http://apps8.contraloria.gob.pe/SPIC/srvDownload/ViewPDF?CRES_CODIGO=2025CSI038800025&amp;TIPOARCHIVO=ADJUNTO")</f>
      </c>
    </row>
    <row r="868" ht="20" customHeight="1" s="7" customFormat="1">
      <c r="B868" s="8">
        <v>862</v>
      </c>
      <c r="C868" s="9" t="s">
        <v>31</v>
      </c>
      <c r="D868" s="9" t="s">
        <v>61</v>
      </c>
      <c r="E868" s="9" t="s">
        <v>2268</v>
      </c>
      <c r="F868" s="9" t="s">
        <v>814</v>
      </c>
      <c r="G868" s="9" t="s">
        <v>2269</v>
      </c>
      <c r="H868" s="9" t="s">
        <v>23</v>
      </c>
      <c r="I868" s="9" t="s">
        <v>24</v>
      </c>
      <c r="J868" s="9">
        <v>0</v>
      </c>
      <c r="K868" s="9" t="s">
        <v>25</v>
      </c>
      <c r="L868" s="10">
        <v>45741</v>
      </c>
      <c r="M868" s="10">
        <v>45748</v>
      </c>
      <c r="N868" s="10">
        <v>45748</v>
      </c>
      <c r="O868" s="11">
        <f>HYPERLINK("http://apps8.contraloria.gob.pe/SPIC/srvDownload/ViewPDF?CRES_CODIGO=2025CSI576500007&amp;TIPOARCHIVO=RE","http://apps8.contraloria.gob.pe/SPIC/srvDownload/ViewPDF?CRES_CODIGO=2025CSI576500007&amp;TIPOARCHIVO=RE")</f>
      </c>
      <c r="P868" s="11">
        <f>HYPERLINK("http://apps8.contraloria.gob.pe/SPIC/srvDownload/ViewPDF?CRES_CODIGO=2025CSI576500007&amp;TIPOARCHIVO=ADJUNTO","http://apps8.contraloria.gob.pe/SPIC/srvDownload/ViewPDF?CRES_CODIGO=2025CSI576500007&amp;TIPOARCHIVO=ADJUNTO")</f>
      </c>
    </row>
    <row r="869" ht="20" customHeight="1" s="7" customFormat="1">
      <c r="B869" s="8">
        <v>863</v>
      </c>
      <c r="C869" s="9" t="s">
        <v>128</v>
      </c>
      <c r="D869" s="9" t="s">
        <v>42</v>
      </c>
      <c r="E869" s="9" t="s">
        <v>2270</v>
      </c>
      <c r="F869" s="9" t="s">
        <v>2271</v>
      </c>
      <c r="G869" s="9" t="s">
        <v>2272</v>
      </c>
      <c r="H869" s="9" t="s">
        <v>23</v>
      </c>
      <c r="I869" s="9" t="s">
        <v>24</v>
      </c>
      <c r="J869" s="9">
        <v>0</v>
      </c>
      <c r="K869" s="9" t="s">
        <v>25</v>
      </c>
      <c r="L869" s="10">
        <v>45729</v>
      </c>
      <c r="M869" s="10">
        <v>45736</v>
      </c>
      <c r="N869" s="10">
        <v>45748</v>
      </c>
      <c r="O869" s="11">
        <f>HYPERLINK("http://apps8.contraloria.gob.pe/SPIC/srvDownload/ViewPDF?CRES_CODIGO=2025CSI452900004&amp;TIPOARCHIVO=RE","http://apps8.contraloria.gob.pe/SPIC/srvDownload/ViewPDF?CRES_CODIGO=2025CSI452900004&amp;TIPOARCHIVO=RE")</f>
      </c>
      <c r="P869" s="11">
        <f>HYPERLINK("http://apps8.contraloria.gob.pe/SPIC/srvDownload/ViewPDF?CRES_CODIGO=2025CSI452900004&amp;TIPOARCHIVO=ADJUNTO","http://apps8.contraloria.gob.pe/SPIC/srvDownload/ViewPDF?CRES_CODIGO=2025CSI452900004&amp;TIPOARCHIVO=ADJUNTO")</f>
      </c>
    </row>
    <row r="870" ht="20" customHeight="1" s="7" customFormat="1">
      <c r="B870" s="8">
        <v>864</v>
      </c>
      <c r="C870" s="9" t="s">
        <v>37</v>
      </c>
      <c r="D870" s="9" t="s">
        <v>53</v>
      </c>
      <c r="E870" s="9" t="s">
        <v>2273</v>
      </c>
      <c r="F870" s="9" t="s">
        <v>2097</v>
      </c>
      <c r="G870" s="9" t="s">
        <v>2274</v>
      </c>
      <c r="H870" s="9" t="s">
        <v>23</v>
      </c>
      <c r="I870" s="9" t="s">
        <v>24</v>
      </c>
      <c r="J870" s="9">
        <v>0</v>
      </c>
      <c r="K870" s="9" t="s">
        <v>25</v>
      </c>
      <c r="L870" s="10">
        <v>45714</v>
      </c>
      <c r="M870" s="10">
        <v>45714</v>
      </c>
      <c r="N870" s="10">
        <v>45748</v>
      </c>
      <c r="O870" s="11">
        <f>HYPERLINK("http://apps8.contraloria.gob.pe/SPIC/srvDownload/ViewPDF?CRES_CODIGO=2025CPOL48000110&amp;TIPOARCHIVO=RE","http://apps8.contraloria.gob.pe/SPIC/srvDownload/ViewPDF?CRES_CODIGO=2025CPOL48000110&amp;TIPOARCHIVO=RE")</f>
      </c>
      <c r="P870" s="11">
        <f>HYPERLINK("http://apps8.contraloria.gob.pe/SPIC/srvDownload/ViewPDF?CRES_CODIGO=2025CPOL48000110&amp;TIPOARCHIVO=ADJUNTO","http://apps8.contraloria.gob.pe/SPIC/srvDownload/ViewPDF?CRES_CODIGO=2025CPOL48000110&amp;TIPOARCHIVO=ADJUNTO")</f>
      </c>
    </row>
    <row r="871" ht="20" customHeight="1" s="7" customFormat="1">
      <c r="B871" s="8">
        <v>865</v>
      </c>
      <c r="C871" s="9" t="s">
        <v>37</v>
      </c>
      <c r="D871" s="9" t="s">
        <v>53</v>
      </c>
      <c r="E871" s="9" t="s">
        <v>2275</v>
      </c>
      <c r="F871" s="9" t="s">
        <v>2097</v>
      </c>
      <c r="G871" s="9" t="s">
        <v>2276</v>
      </c>
      <c r="H871" s="9" t="s">
        <v>23</v>
      </c>
      <c r="I871" s="9" t="s">
        <v>24</v>
      </c>
      <c r="J871" s="9">
        <v>0</v>
      </c>
      <c r="K871" s="9" t="s">
        <v>25</v>
      </c>
      <c r="L871" s="10">
        <v>45714</v>
      </c>
      <c r="M871" s="10">
        <v>45714</v>
      </c>
      <c r="N871" s="10">
        <v>45748</v>
      </c>
      <c r="O871" s="11">
        <f>HYPERLINK("http://apps8.contraloria.gob.pe/SPIC/srvDownload/ViewPDF?CRES_CODIGO=2025CPOL48000109&amp;TIPOARCHIVO=RE","http://apps8.contraloria.gob.pe/SPIC/srvDownload/ViewPDF?CRES_CODIGO=2025CPOL48000109&amp;TIPOARCHIVO=RE")</f>
      </c>
      <c r="P871" s="11">
        <f>HYPERLINK("http://apps8.contraloria.gob.pe/SPIC/srvDownload/ViewPDF?CRES_CODIGO=2025CPOL48000109&amp;TIPOARCHIVO=ADJUNTO","http://apps8.contraloria.gob.pe/SPIC/srvDownload/ViewPDF?CRES_CODIGO=2025CPOL48000109&amp;TIPOARCHIVO=ADJUNTO")</f>
      </c>
    </row>
    <row r="872" ht="20" customHeight="1" s="7" customFormat="1">
      <c r="B872" s="8">
        <v>866</v>
      </c>
      <c r="C872" s="9" t="s">
        <v>26</v>
      </c>
      <c r="D872" s="9" t="s">
        <v>19</v>
      </c>
      <c r="E872" s="9" t="s">
        <v>2277</v>
      </c>
      <c r="F872" s="9" t="s">
        <v>2278</v>
      </c>
      <c r="G872" s="9" t="s">
        <v>2279</v>
      </c>
      <c r="H872" s="9" t="s">
        <v>41</v>
      </c>
      <c r="I872" s="9" t="s">
        <v>24</v>
      </c>
      <c r="J872" s="9">
        <v>0</v>
      </c>
      <c r="K872" s="9" t="s">
        <v>25</v>
      </c>
      <c r="L872" s="10">
        <v>45742</v>
      </c>
      <c r="M872" s="10">
        <v>45749</v>
      </c>
      <c r="N872" s="10">
        <v>45748</v>
      </c>
      <c r="O872" s="11">
        <f>HYPERLINK("http://apps8.contraloria.gob.pe/SPIC/srvDownload/ViewPDF?CRES_CODIGO=2025CSI034700014&amp;TIPOARCHIVO=RE","http://apps8.contraloria.gob.pe/SPIC/srvDownload/ViewPDF?CRES_CODIGO=2025CSI034700014&amp;TIPOARCHIVO=RE")</f>
      </c>
      <c r="P872" s="11">
        <f>HYPERLINK("http://apps8.contraloria.gob.pe/SPIC/srvDownload/ViewPDF?CRES_CODIGO=2025CSI034700014&amp;TIPOARCHIVO=ADJUNTO","http://apps8.contraloria.gob.pe/SPIC/srvDownload/ViewPDF?CRES_CODIGO=2025CSI034700014&amp;TIPOARCHIVO=ADJUNTO")</f>
      </c>
    </row>
    <row r="873" ht="20" customHeight="1" s="7" customFormat="1">
      <c r="B873" s="8">
        <v>867</v>
      </c>
      <c r="C873" s="9" t="s">
        <v>104</v>
      </c>
      <c r="D873" s="9" t="s">
        <v>61</v>
      </c>
      <c r="E873" s="9" t="s">
        <v>2280</v>
      </c>
      <c r="F873" s="9" t="s">
        <v>2281</v>
      </c>
      <c r="G873" s="9" t="s">
        <v>2282</v>
      </c>
      <c r="H873" s="9" t="s">
        <v>23</v>
      </c>
      <c r="I873" s="9" t="s">
        <v>24</v>
      </c>
      <c r="J873" s="9">
        <v>0</v>
      </c>
      <c r="K873" s="9" t="s">
        <v>25</v>
      </c>
      <c r="L873" s="10">
        <v>45743</v>
      </c>
      <c r="M873" s="10">
        <v>45749</v>
      </c>
      <c r="N873" s="10">
        <v>45748</v>
      </c>
      <c r="O873" s="11">
        <f>HYPERLINK("http://apps8.contraloria.gob.pe/SPIC/srvDownload/ViewPDF?CRES_CODIGO=2025CSIL44600087&amp;TIPOARCHIVO=RE","http://apps8.contraloria.gob.pe/SPIC/srvDownload/ViewPDF?CRES_CODIGO=2025CSIL44600087&amp;TIPOARCHIVO=RE")</f>
      </c>
      <c r="P873" s="11">
        <f>HYPERLINK("http://apps8.contraloria.gob.pe/SPIC/srvDownload/ViewPDF?CRES_CODIGO=2025CSIL44600087&amp;TIPOARCHIVO=ADJUNTO","http://apps8.contraloria.gob.pe/SPIC/srvDownload/ViewPDF?CRES_CODIGO=2025CSIL44600087&amp;TIPOARCHIVO=ADJUNTO")</f>
      </c>
    </row>
    <row r="874" ht="20" customHeight="1" s="7" customFormat="1">
      <c r="B874" s="8">
        <v>868</v>
      </c>
      <c r="C874" s="9" t="s">
        <v>37</v>
      </c>
      <c r="D874" s="9" t="s">
        <v>19</v>
      </c>
      <c r="E874" s="9" t="s">
        <v>2283</v>
      </c>
      <c r="F874" s="9" t="s">
        <v>956</v>
      </c>
      <c r="G874" s="9" t="s">
        <v>2284</v>
      </c>
      <c r="H874" s="9" t="s">
        <v>41</v>
      </c>
      <c r="I874" s="9" t="s">
        <v>24</v>
      </c>
      <c r="J874" s="9">
        <v>0</v>
      </c>
      <c r="K874" s="9" t="s">
        <v>25</v>
      </c>
      <c r="L874" s="10">
        <v>45720</v>
      </c>
      <c r="M874" s="10">
        <v>45702</v>
      </c>
      <c r="N874" s="10">
        <v>45748</v>
      </c>
      <c r="O874" s="11">
        <f>HYPERLINK("http://apps8.contraloria.gob.pe/SPIC/srvDownload/ViewPDF?CRES_CODIGO=2025CSI038800011&amp;TIPOARCHIVO=RE","http://apps8.contraloria.gob.pe/SPIC/srvDownload/ViewPDF?CRES_CODIGO=2025CSI038800011&amp;TIPOARCHIVO=RE")</f>
      </c>
      <c r="P874" s="11">
        <f>HYPERLINK("http://apps8.contraloria.gob.pe/SPIC/srvDownload/ViewPDF?CRES_CODIGO=2025CSI038800011&amp;TIPOARCHIVO=ADJUNTO","http://apps8.contraloria.gob.pe/SPIC/srvDownload/ViewPDF?CRES_CODIGO=2025CSI038800011&amp;TIPOARCHIVO=ADJUNTO")</f>
      </c>
    </row>
    <row r="875" ht="20" customHeight="1" s="7" customFormat="1">
      <c r="B875" s="8">
        <v>869</v>
      </c>
      <c r="C875" s="9" t="s">
        <v>259</v>
      </c>
      <c r="D875" s="9" t="s">
        <v>42</v>
      </c>
      <c r="E875" s="9" t="s">
        <v>2285</v>
      </c>
      <c r="F875" s="9" t="s">
        <v>2286</v>
      </c>
      <c r="G875" s="9" t="s">
        <v>2287</v>
      </c>
      <c r="H875" s="9" t="s">
        <v>23</v>
      </c>
      <c r="I875" s="9" t="s">
        <v>24</v>
      </c>
      <c r="J875" s="9">
        <v>0</v>
      </c>
      <c r="K875" s="9" t="s">
        <v>25</v>
      </c>
      <c r="L875" s="10">
        <v>45747</v>
      </c>
      <c r="M875" s="10">
        <v>45754</v>
      </c>
      <c r="N875" s="10">
        <v>45748</v>
      </c>
      <c r="O875" s="11">
        <f>HYPERLINK("http://apps8.contraloria.gob.pe/SPIC/srvDownload/ViewPDF?CRES_CODIGO=2025CSI444000001&amp;TIPOARCHIVO=RE","http://apps8.contraloria.gob.pe/SPIC/srvDownload/ViewPDF?CRES_CODIGO=2025CSI444000001&amp;TIPOARCHIVO=RE")</f>
      </c>
      <c r="P875" s="11">
        <f>HYPERLINK("http://apps8.contraloria.gob.pe/SPIC/srvDownload/ViewPDF?CRES_CODIGO=2025CSI444000001&amp;TIPOARCHIVO=ADJUNTO","http://apps8.contraloria.gob.pe/SPIC/srvDownload/ViewPDF?CRES_CODIGO=2025CSI444000001&amp;TIPOARCHIVO=ADJUNTO")</f>
      </c>
    </row>
    <row r="876" ht="20" customHeight="1" s="7" customFormat="1">
      <c r="B876" s="8">
        <v>870</v>
      </c>
      <c r="C876" s="9" t="s">
        <v>31</v>
      </c>
      <c r="D876" s="9" t="s">
        <v>42</v>
      </c>
      <c r="E876" s="9" t="s">
        <v>2288</v>
      </c>
      <c r="F876" s="9" t="s">
        <v>2289</v>
      </c>
      <c r="G876" s="9" t="s">
        <v>2290</v>
      </c>
      <c r="H876" s="9" t="s">
        <v>23</v>
      </c>
      <c r="I876" s="9" t="s">
        <v>24</v>
      </c>
      <c r="J876" s="9">
        <v>0</v>
      </c>
      <c r="K876" s="9" t="s">
        <v>25</v>
      </c>
      <c r="L876" s="10">
        <v>45744</v>
      </c>
      <c r="M876" s="10">
        <v>45751</v>
      </c>
      <c r="N876" s="10">
        <v>45748</v>
      </c>
      <c r="O876" s="11">
        <f>HYPERLINK("http://apps8.contraloria.gob.pe/SPIC/srvDownload/ViewPDF?CRES_CODIGO=2025CSI620100002&amp;TIPOARCHIVO=RE","http://apps8.contraloria.gob.pe/SPIC/srvDownload/ViewPDF?CRES_CODIGO=2025CSI620100002&amp;TIPOARCHIVO=RE")</f>
      </c>
      <c r="P876" s="11">
        <f>HYPERLINK("http://apps8.contraloria.gob.pe/SPIC/srvDownload/ViewPDF?CRES_CODIGO=2025CSI620100002&amp;TIPOARCHIVO=ADJUNTO","http://apps8.contraloria.gob.pe/SPIC/srvDownload/ViewPDF?CRES_CODIGO=2025CSI620100002&amp;TIPOARCHIVO=ADJUNTO")</f>
      </c>
    </row>
    <row r="877" ht="20" customHeight="1" s="7" customFormat="1">
      <c r="B877" s="8">
        <v>871</v>
      </c>
      <c r="C877" s="9" t="s">
        <v>65</v>
      </c>
      <c r="D877" s="9" t="s">
        <v>19</v>
      </c>
      <c r="E877" s="9" t="s">
        <v>2291</v>
      </c>
      <c r="F877" s="9" t="s">
        <v>2292</v>
      </c>
      <c r="G877" s="9" t="s">
        <v>2293</v>
      </c>
      <c r="H877" s="9" t="s">
        <v>111</v>
      </c>
      <c r="I877" s="9" t="s">
        <v>24</v>
      </c>
      <c r="J877" s="9">
        <v>0</v>
      </c>
      <c r="K877" s="9" t="s">
        <v>25</v>
      </c>
      <c r="L877" s="10">
        <v>45744</v>
      </c>
      <c r="M877" s="10">
        <v>45751</v>
      </c>
      <c r="N877" s="10">
        <v>45748</v>
      </c>
      <c r="O877" s="11">
        <f>HYPERLINK("http://apps8.contraloria.gob.pe/SPIC/srvDownload/ViewPDF?CRES_CODIGO=2025CSI047600016&amp;TIPOARCHIVO=RE","http://apps8.contraloria.gob.pe/SPIC/srvDownload/ViewPDF?CRES_CODIGO=2025CSI047600016&amp;TIPOARCHIVO=RE")</f>
      </c>
      <c r="P877" s="11">
        <f>HYPERLINK("http://apps8.contraloria.gob.pe/SPIC/srvDownload/ViewPDF?CRES_CODIGO=2025CSI047600016&amp;TIPOARCHIVO=ADJUNTO","http://apps8.contraloria.gob.pe/SPIC/srvDownload/ViewPDF?CRES_CODIGO=2025CSI047600016&amp;TIPOARCHIVO=ADJUNTO")</f>
      </c>
    </row>
    <row r="878" ht="20" customHeight="1" s="7" customFormat="1">
      <c r="B878" s="8">
        <v>872</v>
      </c>
      <c r="C878" s="9" t="s">
        <v>181</v>
      </c>
      <c r="D878" s="9" t="s">
        <v>19</v>
      </c>
      <c r="E878" s="9" t="s">
        <v>2294</v>
      </c>
      <c r="F878" s="9" t="s">
        <v>2295</v>
      </c>
      <c r="G878" s="9" t="s">
        <v>2296</v>
      </c>
      <c r="H878" s="9" t="s">
        <v>23</v>
      </c>
      <c r="I878" s="9" t="s">
        <v>24</v>
      </c>
      <c r="J878" s="9">
        <v>0</v>
      </c>
      <c r="K878" s="9" t="s">
        <v>25</v>
      </c>
      <c r="L878" s="10">
        <v>45743</v>
      </c>
      <c r="M878" s="10">
        <v>45750</v>
      </c>
      <c r="N878" s="10">
        <v>45748</v>
      </c>
      <c r="O878" s="11">
        <f>HYPERLINK("http://apps8.contraloria.gob.pe/SPIC/srvDownload/ViewPDF?CRES_CODIGO=2025CSI522500003&amp;TIPOARCHIVO=RE","http://apps8.contraloria.gob.pe/SPIC/srvDownload/ViewPDF?CRES_CODIGO=2025CSI522500003&amp;TIPOARCHIVO=RE")</f>
      </c>
      <c r="P878" s="11">
        <f>HYPERLINK("http://apps8.contraloria.gob.pe/SPIC/srvDownload/ViewPDF?CRES_CODIGO=2025CSI522500003&amp;TIPOARCHIVO=ADJUNTO","http://apps8.contraloria.gob.pe/SPIC/srvDownload/ViewPDF?CRES_CODIGO=2025CSI522500003&amp;TIPOARCHIVO=ADJUNTO")</f>
      </c>
    </row>
    <row r="879" ht="20" customHeight="1" s="7" customFormat="1">
      <c r="B879" s="8">
        <v>873</v>
      </c>
      <c r="C879" s="9" t="s">
        <v>31</v>
      </c>
      <c r="D879" s="9" t="s">
        <v>19</v>
      </c>
      <c r="E879" s="9" t="s">
        <v>2297</v>
      </c>
      <c r="F879" s="9" t="s">
        <v>2298</v>
      </c>
      <c r="G879" s="9" t="s">
        <v>2299</v>
      </c>
      <c r="H879" s="9" t="s">
        <v>23</v>
      </c>
      <c r="I879" s="9" t="s">
        <v>24</v>
      </c>
      <c r="J879" s="9">
        <v>0</v>
      </c>
      <c r="K879" s="9" t="s">
        <v>25</v>
      </c>
      <c r="L879" s="10">
        <v>45743</v>
      </c>
      <c r="M879" s="10">
        <v>45750</v>
      </c>
      <c r="N879" s="10">
        <v>45748</v>
      </c>
      <c r="O879" s="11">
        <f>HYPERLINK("http://apps8.contraloria.gob.pe/SPIC/srvDownload/ViewPDF?CRES_CODIGO=2025CSI001000004&amp;TIPOARCHIVO=RE","http://apps8.contraloria.gob.pe/SPIC/srvDownload/ViewPDF?CRES_CODIGO=2025CSI001000004&amp;TIPOARCHIVO=RE")</f>
      </c>
      <c r="P879" s="11">
        <f>HYPERLINK("http://apps8.contraloria.gob.pe/SPIC/srvDownload/ViewPDF?CRES_CODIGO=2025CSI001000004&amp;TIPOARCHIVO=ADJUNTO","http://apps8.contraloria.gob.pe/SPIC/srvDownload/ViewPDF?CRES_CODIGO=2025CSI001000004&amp;TIPOARCHIVO=ADJUNTO")</f>
      </c>
    </row>
    <row r="880" ht="20" customHeight="1" s="7" customFormat="1">
      <c r="B880" s="8">
        <v>874</v>
      </c>
      <c r="C880" s="9" t="s">
        <v>31</v>
      </c>
      <c r="D880" s="9" t="s">
        <v>32</v>
      </c>
      <c r="E880" s="9" t="s">
        <v>2300</v>
      </c>
      <c r="F880" s="9" t="s">
        <v>2301</v>
      </c>
      <c r="G880" s="9" t="s">
        <v>2302</v>
      </c>
      <c r="H880" s="9" t="s">
        <v>23</v>
      </c>
      <c r="I880" s="9" t="s">
        <v>24</v>
      </c>
      <c r="J880" s="9">
        <v>5</v>
      </c>
      <c r="K880" s="9" t="s">
        <v>417</v>
      </c>
      <c r="L880" s="10">
        <v>45735</v>
      </c>
      <c r="M880" s="10">
        <v>45735</v>
      </c>
      <c r="N880" s="10">
        <v>45748</v>
      </c>
      <c r="O880" s="11">
        <f>HYPERLINK("http://apps8.contraloria.gob.pe/SPIC/srvDownload/ViewPDF?CRES_CODIGO=2025CPO007900006&amp;TIPOARCHIVO=RE","http://apps8.contraloria.gob.pe/SPIC/srvDownload/ViewPDF?CRES_CODIGO=2025CPO007900006&amp;TIPOARCHIVO=RE")</f>
      </c>
      <c r="P880" s="11">
        <f>HYPERLINK("http://apps8.contraloria.gob.pe/SPIC/srvDownload/ViewPDF?CRES_CODIGO=2025CPO007900006&amp;TIPOARCHIVO=ADJUNTO","http://apps8.contraloria.gob.pe/SPIC/srvDownload/ViewPDF?CRES_CODIGO=2025CPO007900006&amp;TIPOARCHIVO=ADJUNTO")</f>
      </c>
    </row>
    <row r="881" ht="20" customHeight="1" s="7" customFormat="1">
      <c r="B881" s="8">
        <v>875</v>
      </c>
      <c r="C881" s="9" t="s">
        <v>263</v>
      </c>
      <c r="D881" s="9" t="s">
        <v>27</v>
      </c>
      <c r="E881" s="9" t="s">
        <v>2303</v>
      </c>
      <c r="F881" s="9" t="s">
        <v>652</v>
      </c>
      <c r="G881" s="9" t="s">
        <v>2304</v>
      </c>
      <c r="H881" s="9" t="s">
        <v>23</v>
      </c>
      <c r="I881" s="9" t="s">
        <v>24</v>
      </c>
      <c r="J881" s="9">
        <v>0</v>
      </c>
      <c r="K881" s="9" t="s">
        <v>25</v>
      </c>
      <c r="L881" s="10">
        <v>45736</v>
      </c>
      <c r="M881" s="10">
        <v>45737</v>
      </c>
      <c r="N881" s="10">
        <v>45748</v>
      </c>
      <c r="O881" s="11">
        <f>HYPERLINK("http://apps8.contraloria.gob.pe/SPIC/srvDownload/ViewPDF?CRES_CODIGO=2025CPO449500002&amp;TIPOARCHIVO=RE","http://apps8.contraloria.gob.pe/SPIC/srvDownload/ViewPDF?CRES_CODIGO=2025CPO449500002&amp;TIPOARCHIVO=RE")</f>
      </c>
      <c r="P881" s="11">
        <f>HYPERLINK("http://apps8.contraloria.gob.pe/SPIC/srvDownload/ViewPDF?CRES_CODIGO=2025CPO449500002&amp;TIPOARCHIVO=ADJUNTO","http://apps8.contraloria.gob.pe/SPIC/srvDownload/ViewPDF?CRES_CODIGO=2025CPO449500002&amp;TIPOARCHIVO=ADJUNTO")</f>
      </c>
    </row>
    <row r="882" ht="20" customHeight="1" s="7" customFormat="1">
      <c r="B882" s="8">
        <v>876</v>
      </c>
      <c r="C882" s="9" t="s">
        <v>37</v>
      </c>
      <c r="D882" s="9" t="s">
        <v>61</v>
      </c>
      <c r="E882" s="9" t="s">
        <v>2305</v>
      </c>
      <c r="F882" s="9" t="s">
        <v>2306</v>
      </c>
      <c r="G882" s="9" t="s">
        <v>2307</v>
      </c>
      <c r="H882" s="9" t="s">
        <v>23</v>
      </c>
      <c r="I882" s="9" t="s">
        <v>24</v>
      </c>
      <c r="J882" s="9">
        <v>0</v>
      </c>
      <c r="K882" s="9" t="s">
        <v>25</v>
      </c>
      <c r="L882" s="10">
        <v>45747</v>
      </c>
      <c r="M882" s="10">
        <v>45754</v>
      </c>
      <c r="N882" s="10">
        <v>45748</v>
      </c>
      <c r="O882" s="11">
        <f>HYPERLINK("http://apps8.contraloria.gob.pe/SPIC/srvDownload/ViewPDF?CRES_CODIGO=2025CSI038300014&amp;TIPOARCHIVO=RE","http://apps8.contraloria.gob.pe/SPIC/srvDownload/ViewPDF?CRES_CODIGO=2025CSI038300014&amp;TIPOARCHIVO=RE")</f>
      </c>
      <c r="P882" s="11">
        <f>HYPERLINK("http://apps8.contraloria.gob.pe/SPIC/srvDownload/ViewPDF?CRES_CODIGO=2025CSI038300014&amp;TIPOARCHIVO=ADJUNTO","http://apps8.contraloria.gob.pe/SPIC/srvDownload/ViewPDF?CRES_CODIGO=2025CSI038300014&amp;TIPOARCHIVO=ADJUNTO")</f>
      </c>
    </row>
    <row r="883" ht="20" customHeight="1" s="7" customFormat="1">
      <c r="B883" s="8">
        <v>877</v>
      </c>
      <c r="C883" s="9" t="s">
        <v>31</v>
      </c>
      <c r="D883" s="9" t="s">
        <v>53</v>
      </c>
      <c r="E883" s="9" t="s">
        <v>2308</v>
      </c>
      <c r="F883" s="9" t="s">
        <v>250</v>
      </c>
      <c r="G883" s="9" t="s">
        <v>2309</v>
      </c>
      <c r="H883" s="9" t="s">
        <v>23</v>
      </c>
      <c r="I883" s="9" t="s">
        <v>24</v>
      </c>
      <c r="J883" s="9">
        <v>0</v>
      </c>
      <c r="K883" s="9" t="s">
        <v>25</v>
      </c>
      <c r="L883" s="10">
        <v>45692</v>
      </c>
      <c r="M883" s="10">
        <v>45692</v>
      </c>
      <c r="N883" s="10">
        <v>45748</v>
      </c>
      <c r="O883" s="11">
        <f>HYPERLINK("http://apps8.contraloria.gob.pe/SPIC/srvDownload/ViewPDF?CRES_CODIGO=2025CPOL40100051&amp;TIPOARCHIVO=RE","http://apps8.contraloria.gob.pe/SPIC/srvDownload/ViewPDF?CRES_CODIGO=2025CPOL40100051&amp;TIPOARCHIVO=RE")</f>
      </c>
      <c r="P883" s="11">
        <f>HYPERLINK("http://apps8.contraloria.gob.pe/SPIC/srvDownload/ViewPDF?CRES_CODIGO=2025CPOL40100051&amp;TIPOARCHIVO=ADJUNTO","http://apps8.contraloria.gob.pe/SPIC/srvDownload/ViewPDF?CRES_CODIGO=2025CPOL40100051&amp;TIPOARCHIVO=ADJUNTO")</f>
      </c>
    </row>
    <row r="884" ht="20" customHeight="1" s="7" customFormat="1">
      <c r="B884" s="8">
        <v>878</v>
      </c>
      <c r="C884" s="9" t="s">
        <v>37</v>
      </c>
      <c r="D884" s="9" t="s">
        <v>53</v>
      </c>
      <c r="E884" s="9" t="s">
        <v>2310</v>
      </c>
      <c r="F884" s="9" t="s">
        <v>2311</v>
      </c>
      <c r="G884" s="9" t="s">
        <v>950</v>
      </c>
      <c r="H884" s="9" t="s">
        <v>23</v>
      </c>
      <c r="I884" s="9" t="s">
        <v>24</v>
      </c>
      <c r="J884" s="9">
        <v>0</v>
      </c>
      <c r="K884" s="9" t="s">
        <v>25</v>
      </c>
      <c r="L884" s="10">
        <v>45733</v>
      </c>
      <c r="M884" s="10">
        <v>45733</v>
      </c>
      <c r="N884" s="10">
        <v>45748</v>
      </c>
      <c r="O884" s="11">
        <f>HYPERLINK("http://apps8.contraloria.gob.pe/SPIC/srvDownload/ViewPDF?CRES_CODIGO=2025CPOL48000105&amp;TIPOARCHIVO=RE","http://apps8.contraloria.gob.pe/SPIC/srvDownload/ViewPDF?CRES_CODIGO=2025CPOL48000105&amp;TIPOARCHIVO=RE")</f>
      </c>
      <c r="P884" s="11">
        <f>HYPERLINK("http://apps8.contraloria.gob.pe/SPIC/srvDownload/ViewPDF?CRES_CODIGO=2025CPOL48000105&amp;TIPOARCHIVO=ADJUNTO","http://apps8.contraloria.gob.pe/SPIC/srvDownload/ViewPDF?CRES_CODIGO=2025CPOL48000105&amp;TIPOARCHIVO=ADJUNTO")</f>
      </c>
    </row>
    <row r="885" ht="20" customHeight="1" s="7" customFormat="1">
      <c r="B885" s="8">
        <v>879</v>
      </c>
      <c r="C885" s="9" t="s">
        <v>259</v>
      </c>
      <c r="D885" s="9" t="s">
        <v>42</v>
      </c>
      <c r="E885" s="9" t="s">
        <v>2312</v>
      </c>
      <c r="F885" s="9" t="s">
        <v>2313</v>
      </c>
      <c r="G885" s="9" t="s">
        <v>2314</v>
      </c>
      <c r="H885" s="9" t="s">
        <v>23</v>
      </c>
      <c r="I885" s="9" t="s">
        <v>24</v>
      </c>
      <c r="J885" s="9">
        <v>0</v>
      </c>
      <c r="K885" s="9" t="s">
        <v>25</v>
      </c>
      <c r="L885" s="10">
        <v>45743</v>
      </c>
      <c r="M885" s="10">
        <v>45750</v>
      </c>
      <c r="N885" s="10">
        <v>45748</v>
      </c>
      <c r="O885" s="11">
        <f>HYPERLINK("http://apps8.contraloria.gob.pe/SPIC/srvDownload/ViewPDF?CRES_CODIGO=2025CSIL44000048&amp;TIPOARCHIVO=RE","http://apps8.contraloria.gob.pe/SPIC/srvDownload/ViewPDF?CRES_CODIGO=2025CSIL44000048&amp;TIPOARCHIVO=RE")</f>
      </c>
      <c r="P885" s="11">
        <f>HYPERLINK("http://apps8.contraloria.gob.pe/SPIC/srvDownload/ViewPDF?CRES_CODIGO=2025CSIL44000048&amp;TIPOARCHIVO=ADJUNTO","http://apps8.contraloria.gob.pe/SPIC/srvDownload/ViewPDF?CRES_CODIGO=2025CSIL44000048&amp;TIPOARCHIVO=ADJUNTO")</f>
      </c>
    </row>
    <row r="886" ht="20" customHeight="1" s="7" customFormat="1">
      <c r="B886" s="8">
        <v>880</v>
      </c>
      <c r="C886" s="9" t="s">
        <v>263</v>
      </c>
      <c r="D886" s="9" t="s">
        <v>27</v>
      </c>
      <c r="E886" s="9" t="s">
        <v>2315</v>
      </c>
      <c r="F886" s="9" t="s">
        <v>2316</v>
      </c>
      <c r="G886" s="9" t="s">
        <v>2317</v>
      </c>
      <c r="H886" s="9" t="s">
        <v>23</v>
      </c>
      <c r="I886" s="9" t="s">
        <v>24</v>
      </c>
      <c r="J886" s="9">
        <v>0</v>
      </c>
      <c r="K886" s="9" t="s">
        <v>25</v>
      </c>
      <c r="L886" s="10">
        <v>45735</v>
      </c>
      <c r="M886" s="10">
        <v>45737</v>
      </c>
      <c r="N886" s="10">
        <v>45748</v>
      </c>
      <c r="O886" s="11">
        <f>HYPERLINK("http://apps8.contraloria.gob.pe/SPIC/srvDownload/ViewPDF?CRES_CODIGO=2025CPOL44500019&amp;TIPOARCHIVO=RE","http://apps8.contraloria.gob.pe/SPIC/srvDownload/ViewPDF?CRES_CODIGO=2025CPOL44500019&amp;TIPOARCHIVO=RE")</f>
      </c>
      <c r="P886" s="11">
        <f>HYPERLINK("http://apps8.contraloria.gob.pe/SPIC/srvDownload/ViewPDF?CRES_CODIGO=2025CPOL44500019&amp;TIPOARCHIVO=ADJUNTO","http://apps8.contraloria.gob.pe/SPIC/srvDownload/ViewPDF?CRES_CODIGO=2025CPOL44500019&amp;TIPOARCHIVO=ADJUNTO")</f>
      </c>
    </row>
    <row r="887" ht="20" customHeight="1" s="7" customFormat="1">
      <c r="B887" s="8">
        <v>881</v>
      </c>
      <c r="C887" s="9" t="s">
        <v>143</v>
      </c>
      <c r="D887" s="9" t="s">
        <v>27</v>
      </c>
      <c r="E887" s="9" t="s">
        <v>2318</v>
      </c>
      <c r="F887" s="9" t="s">
        <v>162</v>
      </c>
      <c r="G887" s="9" t="s">
        <v>2319</v>
      </c>
      <c r="H887" s="9" t="s">
        <v>23</v>
      </c>
      <c r="I887" s="9" t="s">
        <v>24</v>
      </c>
      <c r="J887" s="9">
        <v>0</v>
      </c>
      <c r="K887" s="9" t="s">
        <v>25</v>
      </c>
      <c r="L887" s="10">
        <v>45740</v>
      </c>
      <c r="M887" s="10">
        <v>45740</v>
      </c>
      <c r="N887" s="10">
        <v>45748</v>
      </c>
      <c r="O887" s="11">
        <f>HYPERLINK("http://apps8.contraloria.gob.pe/SPIC/srvDownload/ViewPDF?CRES_CODIGO=2025CPO524000004&amp;TIPOARCHIVO=RE","http://apps8.contraloria.gob.pe/SPIC/srvDownload/ViewPDF?CRES_CODIGO=2025CPO524000004&amp;TIPOARCHIVO=RE")</f>
      </c>
      <c r="P887" s="11">
        <f>HYPERLINK("http://apps8.contraloria.gob.pe/SPIC/srvDownload/ViewPDF?CRES_CODIGO=2025CPO524000004&amp;TIPOARCHIVO=ADJUNTO","http://apps8.contraloria.gob.pe/SPIC/srvDownload/ViewPDF?CRES_CODIGO=2025CPO524000004&amp;TIPOARCHIVO=ADJUNTO")</f>
      </c>
    </row>
    <row r="888" ht="20" customHeight="1" s="7" customFormat="1">
      <c r="B888" s="8">
        <v>882</v>
      </c>
      <c r="C888" s="9" t="s">
        <v>37</v>
      </c>
      <c r="D888" s="9" t="s">
        <v>53</v>
      </c>
      <c r="E888" s="9" t="s">
        <v>2320</v>
      </c>
      <c r="F888" s="9" t="s">
        <v>2311</v>
      </c>
      <c r="G888" s="9" t="s">
        <v>1086</v>
      </c>
      <c r="H888" s="9" t="s">
        <v>23</v>
      </c>
      <c r="I888" s="9" t="s">
        <v>24</v>
      </c>
      <c r="J888" s="9">
        <v>0</v>
      </c>
      <c r="K888" s="9" t="s">
        <v>25</v>
      </c>
      <c r="L888" s="10">
        <v>45733</v>
      </c>
      <c r="M888" s="10">
        <v>45733</v>
      </c>
      <c r="N888" s="10">
        <v>45748</v>
      </c>
      <c r="O888" s="11">
        <f>HYPERLINK("http://apps8.contraloria.gob.pe/SPIC/srvDownload/ViewPDF?CRES_CODIGO=2025CPOL48000106&amp;TIPOARCHIVO=RE","http://apps8.contraloria.gob.pe/SPIC/srvDownload/ViewPDF?CRES_CODIGO=2025CPOL48000106&amp;TIPOARCHIVO=RE")</f>
      </c>
      <c r="P888" s="11">
        <f>HYPERLINK("http://apps8.contraloria.gob.pe/SPIC/srvDownload/ViewPDF?CRES_CODIGO=2025CPOL48000106&amp;TIPOARCHIVO=ADJUNTO","http://apps8.contraloria.gob.pe/SPIC/srvDownload/ViewPDF?CRES_CODIGO=2025CPOL48000106&amp;TIPOARCHIVO=ADJUNTO")</f>
      </c>
    </row>
    <row r="889" ht="20" customHeight="1" s="7" customFormat="1">
      <c r="B889" s="8">
        <v>883</v>
      </c>
      <c r="C889" s="9" t="s">
        <v>598</v>
      </c>
      <c r="D889" s="9" t="s">
        <v>32</v>
      </c>
      <c r="E889" s="9" t="s">
        <v>2321</v>
      </c>
      <c r="F889" s="9" t="s">
        <v>643</v>
      </c>
      <c r="G889" s="9" t="s">
        <v>2322</v>
      </c>
      <c r="H889" s="9" t="s">
        <v>23</v>
      </c>
      <c r="I889" s="9" t="s">
        <v>24</v>
      </c>
      <c r="J889" s="9">
        <v>2</v>
      </c>
      <c r="K889" s="9" t="s">
        <v>238</v>
      </c>
      <c r="L889" s="10">
        <v>45734</v>
      </c>
      <c r="M889" s="10">
        <v>45734</v>
      </c>
      <c r="N889" s="10">
        <v>45748</v>
      </c>
      <c r="O889" s="11">
        <f>HYPERLINK("http://apps8.contraloria.gob.pe/SPIC/srvDownload/ViewPDF?CRES_CODIGO=2025CPO040100019&amp;TIPOARCHIVO=RE","http://apps8.contraloria.gob.pe/SPIC/srvDownload/ViewPDF?CRES_CODIGO=2025CPO040100019&amp;TIPOARCHIVO=RE")</f>
      </c>
      <c r="P889" s="11">
        <f>HYPERLINK("http://apps8.contraloria.gob.pe/SPIC/srvDownload/ViewPDF?CRES_CODIGO=2025CPO040100019&amp;TIPOARCHIVO=ADJUNTO","http://apps8.contraloria.gob.pe/SPIC/srvDownload/ViewPDF?CRES_CODIGO=2025CPO040100019&amp;TIPOARCHIVO=ADJUNTO")</f>
      </c>
    </row>
    <row r="890" ht="20" customHeight="1" s="7" customFormat="1">
      <c r="B890" s="8">
        <v>884</v>
      </c>
      <c r="C890" s="9" t="s">
        <v>368</v>
      </c>
      <c r="D890" s="9" t="s">
        <v>19</v>
      </c>
      <c r="E890" s="9" t="s">
        <v>2323</v>
      </c>
      <c r="F890" s="9" t="s">
        <v>1553</v>
      </c>
      <c r="G890" s="9" t="s">
        <v>2324</v>
      </c>
      <c r="H890" s="9" t="s">
        <v>41</v>
      </c>
      <c r="I890" s="9" t="s">
        <v>24</v>
      </c>
      <c r="J890" s="9">
        <v>0</v>
      </c>
      <c r="K890" s="9" t="s">
        <v>25</v>
      </c>
      <c r="L890" s="10">
        <v>45741</v>
      </c>
      <c r="M890" s="10">
        <v>45748</v>
      </c>
      <c r="N890" s="10">
        <v>45748</v>
      </c>
      <c r="O890" s="11">
        <f>HYPERLINK("http://apps8.contraloria.gob.pe/SPIC/srvDownload/ViewPDF?CRES_CODIGO=2025CSIL46000054&amp;TIPOARCHIVO=RE","http://apps8.contraloria.gob.pe/SPIC/srvDownload/ViewPDF?CRES_CODIGO=2025CSIL46000054&amp;TIPOARCHIVO=RE")</f>
      </c>
      <c r="P890" s="11">
        <f>HYPERLINK("http://apps8.contraloria.gob.pe/SPIC/srvDownload/ViewPDF?CRES_CODIGO=2025CSIL46000054&amp;TIPOARCHIVO=ADJUNTO","http://apps8.contraloria.gob.pe/SPIC/srvDownload/ViewPDF?CRES_CODIGO=2025CSIL46000054&amp;TIPOARCHIVO=ADJUNTO")</f>
      </c>
    </row>
    <row r="891" ht="20" customHeight="1" s="7" customFormat="1">
      <c r="B891" s="8">
        <v>885</v>
      </c>
      <c r="C891" s="9" t="s">
        <v>598</v>
      </c>
      <c r="D891" s="9" t="s">
        <v>27</v>
      </c>
      <c r="E891" s="9" t="s">
        <v>2325</v>
      </c>
      <c r="F891" s="9" t="s">
        <v>2326</v>
      </c>
      <c r="G891" s="9" t="s">
        <v>2327</v>
      </c>
      <c r="H891" s="9" t="s">
        <v>23</v>
      </c>
      <c r="I891" s="9" t="s">
        <v>24</v>
      </c>
      <c r="J891" s="9">
        <v>0</v>
      </c>
      <c r="K891" s="9" t="s">
        <v>25</v>
      </c>
      <c r="L891" s="10">
        <v>45726</v>
      </c>
      <c r="M891" s="10">
        <v>45727</v>
      </c>
      <c r="N891" s="10">
        <v>45748</v>
      </c>
      <c r="O891" s="11">
        <f>HYPERLINK("http://apps8.contraloria.gob.pe/SPIC/srvDownload/ViewPDF?CRES_CODIGO=2025CPO040000007&amp;TIPOARCHIVO=RE","http://apps8.contraloria.gob.pe/SPIC/srvDownload/ViewPDF?CRES_CODIGO=2025CPO040000007&amp;TIPOARCHIVO=RE")</f>
      </c>
      <c r="P891" s="11">
        <f>HYPERLINK("http://apps8.contraloria.gob.pe/SPIC/srvDownload/ViewPDF?CRES_CODIGO=2025CPO040000007&amp;TIPOARCHIVO=ADJUNTO","http://apps8.contraloria.gob.pe/SPIC/srvDownload/ViewPDF?CRES_CODIGO=2025CPO040000007&amp;TIPOARCHIVO=ADJUNTO")</f>
      </c>
    </row>
    <row r="892" ht="20" customHeight="1" s="7" customFormat="1">
      <c r="B892" s="8">
        <v>886</v>
      </c>
      <c r="C892" s="9" t="s">
        <v>31</v>
      </c>
      <c r="D892" s="9" t="s">
        <v>19</v>
      </c>
      <c r="E892" s="9" t="s">
        <v>2328</v>
      </c>
      <c r="F892" s="9" t="s">
        <v>2329</v>
      </c>
      <c r="G892" s="9" t="s">
        <v>2330</v>
      </c>
      <c r="H892" s="9" t="s">
        <v>41</v>
      </c>
      <c r="I892" s="9" t="s">
        <v>24</v>
      </c>
      <c r="J892" s="9">
        <v>0</v>
      </c>
      <c r="K892" s="9" t="s">
        <v>25</v>
      </c>
      <c r="L892" s="10">
        <v>45742</v>
      </c>
      <c r="M892" s="10">
        <v>45749</v>
      </c>
      <c r="N892" s="10">
        <v>45748</v>
      </c>
      <c r="O892" s="11">
        <f>HYPERLINK("http://apps8.contraloria.gob.pe/SPIC/srvDownload/ViewPDF?CRES_CODIGO=2025CSI022900012&amp;TIPOARCHIVO=RE","http://apps8.contraloria.gob.pe/SPIC/srvDownload/ViewPDF?CRES_CODIGO=2025CSI022900012&amp;TIPOARCHIVO=RE")</f>
      </c>
      <c r="P892" s="11">
        <f>HYPERLINK("http://apps8.contraloria.gob.pe/SPIC/srvDownload/ViewPDF?CRES_CODIGO=2025CSI022900012&amp;TIPOARCHIVO=ADJUNTO","http://apps8.contraloria.gob.pe/SPIC/srvDownload/ViewPDF?CRES_CODIGO=2025CSI022900012&amp;TIPOARCHIVO=ADJUNTO")</f>
      </c>
    </row>
    <row r="893" ht="20" customHeight="1" s="7" customFormat="1">
      <c r="B893" s="8">
        <v>887</v>
      </c>
      <c r="C893" s="9" t="s">
        <v>368</v>
      </c>
      <c r="D893" s="9" t="s">
        <v>61</v>
      </c>
      <c r="E893" s="9" t="s">
        <v>2331</v>
      </c>
      <c r="F893" s="9" t="s">
        <v>2332</v>
      </c>
      <c r="G893" s="9" t="s">
        <v>2333</v>
      </c>
      <c r="H893" s="9" t="s">
        <v>1023</v>
      </c>
      <c r="I893" s="9" t="s">
        <v>24</v>
      </c>
      <c r="J893" s="9">
        <v>0</v>
      </c>
      <c r="K893" s="9" t="s">
        <v>25</v>
      </c>
      <c r="L893" s="10">
        <v>45630</v>
      </c>
      <c r="M893" s="10">
        <v>45735</v>
      </c>
      <c r="N893" s="10">
        <v>45748</v>
      </c>
      <c r="O893" s="11">
        <f>HYPERLINK("http://apps8.contraloria.gob.pe/SPIC/srvDownload/ViewPDF?CRES_CODIGO=2025CSIL46000052&amp;TIPOARCHIVO=RE","http://apps8.contraloria.gob.pe/SPIC/srvDownload/ViewPDF?CRES_CODIGO=2025CSIL46000052&amp;TIPOARCHIVO=RE")</f>
      </c>
      <c r="P893" s="11">
        <f>HYPERLINK("http://apps8.contraloria.gob.pe/SPIC/srvDownload/ViewPDF?CRES_CODIGO=2025CSIL46000052&amp;TIPOARCHIVO=ADJUNTO","http://apps8.contraloria.gob.pe/SPIC/srvDownload/ViewPDF?CRES_CODIGO=2025CSIL46000052&amp;TIPOARCHIVO=ADJUNTO")</f>
      </c>
    </row>
    <row r="894" ht="20" customHeight="1" s="7" customFormat="1">
      <c r="B894" s="8">
        <v>888</v>
      </c>
      <c r="C894" s="9" t="s">
        <v>598</v>
      </c>
      <c r="D894" s="9" t="s">
        <v>27</v>
      </c>
      <c r="E894" s="9" t="s">
        <v>2334</v>
      </c>
      <c r="F894" s="9" t="s">
        <v>2335</v>
      </c>
      <c r="G894" s="9" t="s">
        <v>2336</v>
      </c>
      <c r="H894" s="9" t="s">
        <v>23</v>
      </c>
      <c r="I894" s="9" t="s">
        <v>24</v>
      </c>
      <c r="J894" s="9">
        <v>0</v>
      </c>
      <c r="K894" s="9" t="s">
        <v>25</v>
      </c>
      <c r="L894" s="10">
        <v>45735</v>
      </c>
      <c r="M894" s="10">
        <v>45735</v>
      </c>
      <c r="N894" s="10">
        <v>45748</v>
      </c>
      <c r="O894" s="11">
        <f>HYPERLINK("http://apps8.contraloria.gob.pe/SPIC/srvDownload/ViewPDF?CRES_CODIGO=2025CPO040100017&amp;TIPOARCHIVO=RE","http://apps8.contraloria.gob.pe/SPIC/srvDownload/ViewPDF?CRES_CODIGO=2025CPO040100017&amp;TIPOARCHIVO=RE")</f>
      </c>
      <c r="P894" s="11">
        <f>HYPERLINK("http://apps8.contraloria.gob.pe/SPIC/srvDownload/ViewPDF?CRES_CODIGO=2025CPO040100017&amp;TIPOARCHIVO=ADJUNTO","http://apps8.contraloria.gob.pe/SPIC/srvDownload/ViewPDF?CRES_CODIGO=2025CPO040100017&amp;TIPOARCHIVO=ADJUNTO")</f>
      </c>
    </row>
    <row r="895" ht="20" customHeight="1" s="7" customFormat="1">
      <c r="B895" s="8">
        <v>889</v>
      </c>
      <c r="C895" s="9" t="s">
        <v>65</v>
      </c>
      <c r="D895" s="9" t="s">
        <v>19</v>
      </c>
      <c r="E895" s="9" t="s">
        <v>2337</v>
      </c>
      <c r="F895" s="9" t="s">
        <v>2338</v>
      </c>
      <c r="G895" s="9" t="s">
        <v>2339</v>
      </c>
      <c r="H895" s="9" t="s">
        <v>111</v>
      </c>
      <c r="I895" s="9" t="s">
        <v>24</v>
      </c>
      <c r="J895" s="9">
        <v>0</v>
      </c>
      <c r="K895" s="9" t="s">
        <v>25</v>
      </c>
      <c r="L895" s="10">
        <v>45747</v>
      </c>
      <c r="M895" s="10">
        <v>45754</v>
      </c>
      <c r="N895" s="10">
        <v>45748</v>
      </c>
      <c r="O895" s="11">
        <f>HYPERLINK("http://apps8.contraloria.gob.pe/SPIC/srvDownload/ViewPDF?CRES_CODIGO=2025CSI270900004&amp;TIPOARCHIVO=RE","http://apps8.contraloria.gob.pe/SPIC/srvDownload/ViewPDF?CRES_CODIGO=2025CSI270900004&amp;TIPOARCHIVO=RE")</f>
      </c>
      <c r="P895" s="11">
        <f>HYPERLINK("http://apps8.contraloria.gob.pe/SPIC/srvDownload/ViewPDF?CRES_CODIGO=2025CSI270900004&amp;TIPOARCHIVO=ADJUNTO","http://apps8.contraloria.gob.pe/SPIC/srvDownload/ViewPDF?CRES_CODIGO=2025CSI270900004&amp;TIPOARCHIVO=ADJUNTO")</f>
      </c>
    </row>
    <row r="896" ht="20" customHeight="1" s="7" customFormat="1">
      <c r="B896" s="8">
        <v>890</v>
      </c>
      <c r="C896" s="9" t="s">
        <v>31</v>
      </c>
      <c r="D896" s="9" t="s">
        <v>42</v>
      </c>
      <c r="E896" s="9" t="s">
        <v>2340</v>
      </c>
      <c r="F896" s="9" t="s">
        <v>2341</v>
      </c>
      <c r="G896" s="9" t="s">
        <v>2342</v>
      </c>
      <c r="H896" s="9" t="s">
        <v>23</v>
      </c>
      <c r="I896" s="9" t="s">
        <v>24</v>
      </c>
      <c r="J896" s="9">
        <v>0</v>
      </c>
      <c r="K896" s="9" t="s">
        <v>25</v>
      </c>
      <c r="L896" s="10">
        <v>45744</v>
      </c>
      <c r="M896" s="10">
        <v>45751</v>
      </c>
      <c r="N896" s="10">
        <v>45748</v>
      </c>
      <c r="O896" s="11">
        <f>HYPERLINK("http://apps8.contraloria.gob.pe/SPIC/srvDownload/ViewPDF?CRES_CODIGO=2025CSI441300002&amp;TIPOARCHIVO=RE","http://apps8.contraloria.gob.pe/SPIC/srvDownload/ViewPDF?CRES_CODIGO=2025CSI441300002&amp;TIPOARCHIVO=RE")</f>
      </c>
      <c r="P896" s="11">
        <f>HYPERLINK("http://apps8.contraloria.gob.pe/SPIC/srvDownload/ViewPDF?CRES_CODIGO=2025CSI441300002&amp;TIPOARCHIVO=ADJUNTO","http://apps8.contraloria.gob.pe/SPIC/srvDownload/ViewPDF?CRES_CODIGO=2025CSI441300002&amp;TIPOARCHIVO=ADJUNTO")</f>
      </c>
    </row>
    <row r="897" ht="20" customHeight="1" s="7" customFormat="1">
      <c r="B897" s="8">
        <v>891</v>
      </c>
      <c r="C897" s="9" t="s">
        <v>31</v>
      </c>
      <c r="D897" s="9" t="s">
        <v>19</v>
      </c>
      <c r="E897" s="9" t="s">
        <v>2343</v>
      </c>
      <c r="F897" s="9" t="s">
        <v>2344</v>
      </c>
      <c r="G897" s="9" t="s">
        <v>2345</v>
      </c>
      <c r="H897" s="9" t="s">
        <v>41</v>
      </c>
      <c r="I897" s="9" t="s">
        <v>24</v>
      </c>
      <c r="J897" s="9">
        <v>0</v>
      </c>
      <c r="K897" s="9" t="s">
        <v>25</v>
      </c>
      <c r="L897" s="10">
        <v>45743</v>
      </c>
      <c r="M897" s="10">
        <v>45750</v>
      </c>
      <c r="N897" s="10">
        <v>45748</v>
      </c>
      <c r="O897" s="11">
        <f>HYPERLINK("http://apps8.contraloria.gob.pe/SPIC/srvDownload/ViewPDF?CRES_CODIGO=2025CSI438000010&amp;TIPOARCHIVO=RE","http://apps8.contraloria.gob.pe/SPIC/srvDownload/ViewPDF?CRES_CODIGO=2025CSI438000010&amp;TIPOARCHIVO=RE")</f>
      </c>
      <c r="P897" s="11">
        <f>HYPERLINK("http://apps8.contraloria.gob.pe/SPIC/srvDownload/ViewPDF?CRES_CODIGO=2025CSI438000010&amp;TIPOARCHIVO=ADJUNTO","http://apps8.contraloria.gob.pe/SPIC/srvDownload/ViewPDF?CRES_CODIGO=2025CSI438000010&amp;TIPOARCHIVO=ADJUNTO")</f>
      </c>
    </row>
    <row r="898" ht="20" customHeight="1" s="7" customFormat="1">
      <c r="B898" s="8">
        <v>892</v>
      </c>
      <c r="C898" s="9" t="s">
        <v>128</v>
      </c>
      <c r="D898" s="9" t="s">
        <v>19</v>
      </c>
      <c r="E898" s="9" t="s">
        <v>2346</v>
      </c>
      <c r="F898" s="9" t="s">
        <v>2347</v>
      </c>
      <c r="G898" s="9" t="s">
        <v>2348</v>
      </c>
      <c r="H898" s="9" t="s">
        <v>23</v>
      </c>
      <c r="I898" s="9" t="s">
        <v>24</v>
      </c>
      <c r="J898" s="9">
        <v>0</v>
      </c>
      <c r="K898" s="9" t="s">
        <v>25</v>
      </c>
      <c r="L898" s="10">
        <v>45744</v>
      </c>
      <c r="M898" s="10">
        <v>45751</v>
      </c>
      <c r="N898" s="10">
        <v>45748</v>
      </c>
      <c r="O898" s="11">
        <f>HYPERLINK("http://apps8.contraloria.gob.pe/SPIC/srvDownload/ViewPDF?CRES_CODIGO=2025CSI576200007&amp;TIPOARCHIVO=RE","http://apps8.contraloria.gob.pe/SPIC/srvDownload/ViewPDF?CRES_CODIGO=2025CSI576200007&amp;TIPOARCHIVO=RE")</f>
      </c>
      <c r="P898" s="11">
        <f>HYPERLINK("http://apps8.contraloria.gob.pe/SPIC/srvDownload/ViewPDF?CRES_CODIGO=2025CSI576200007&amp;TIPOARCHIVO=ADJUNTO","http://apps8.contraloria.gob.pe/SPIC/srvDownload/ViewPDF?CRES_CODIGO=2025CSI576200007&amp;TIPOARCHIVO=ADJUNTO")</f>
      </c>
    </row>
    <row r="899" ht="20" customHeight="1" s="7" customFormat="1">
      <c r="B899" s="8">
        <v>893</v>
      </c>
      <c r="C899" s="9" t="s">
        <v>313</v>
      </c>
      <c r="D899" s="9" t="s">
        <v>19</v>
      </c>
      <c r="E899" s="9" t="s">
        <v>2349</v>
      </c>
      <c r="F899" s="9" t="s">
        <v>1421</v>
      </c>
      <c r="G899" s="9" t="s">
        <v>2350</v>
      </c>
      <c r="H899" s="9" t="s">
        <v>41</v>
      </c>
      <c r="I899" s="9" t="s">
        <v>24</v>
      </c>
      <c r="J899" s="9">
        <v>0</v>
      </c>
      <c r="K899" s="9" t="s">
        <v>25</v>
      </c>
      <c r="L899" s="10">
        <v>45735</v>
      </c>
      <c r="M899" s="10">
        <v>45742</v>
      </c>
      <c r="N899" s="10">
        <v>45748</v>
      </c>
      <c r="O899" s="11">
        <f>HYPERLINK("http://apps8.contraloria.gob.pe/SPIC/srvDownload/ViewPDF?CRES_CODIGO=2025CSI014800026&amp;TIPOARCHIVO=RE","http://apps8.contraloria.gob.pe/SPIC/srvDownload/ViewPDF?CRES_CODIGO=2025CSI014800026&amp;TIPOARCHIVO=RE")</f>
      </c>
      <c r="P899" s="11">
        <f>HYPERLINK("http://apps8.contraloria.gob.pe/SPIC/srvDownload/ViewPDF?CRES_CODIGO=2025CSI014800026&amp;TIPOARCHIVO=ADJUNTO","http://apps8.contraloria.gob.pe/SPIC/srvDownload/ViewPDF?CRES_CODIGO=2025CSI014800026&amp;TIPOARCHIVO=ADJUNTO")</f>
      </c>
    </row>
    <row r="900" ht="20" customHeight="1" s="7" customFormat="1">
      <c r="B900" s="8">
        <v>894</v>
      </c>
      <c r="C900" s="9" t="s">
        <v>37</v>
      </c>
      <c r="D900" s="9" t="s">
        <v>19</v>
      </c>
      <c r="E900" s="9" t="s">
        <v>2351</v>
      </c>
      <c r="F900" s="9" t="s">
        <v>963</v>
      </c>
      <c r="G900" s="9" t="s">
        <v>2352</v>
      </c>
      <c r="H900" s="9" t="s">
        <v>41</v>
      </c>
      <c r="I900" s="9" t="s">
        <v>24</v>
      </c>
      <c r="J900" s="9">
        <v>0</v>
      </c>
      <c r="K900" s="9" t="s">
        <v>25</v>
      </c>
      <c r="L900" s="10">
        <v>45744</v>
      </c>
      <c r="M900" s="10">
        <v>45751</v>
      </c>
      <c r="N900" s="10">
        <v>45748</v>
      </c>
      <c r="O900" s="11">
        <f>HYPERLINK("http://apps8.contraloria.gob.pe/SPIC/srvDownload/ViewPDF?CRES_CODIGO=2025CSI038300013&amp;TIPOARCHIVO=RE","http://apps8.contraloria.gob.pe/SPIC/srvDownload/ViewPDF?CRES_CODIGO=2025CSI038300013&amp;TIPOARCHIVO=RE")</f>
      </c>
      <c r="P900" s="11">
        <f>HYPERLINK("http://apps8.contraloria.gob.pe/SPIC/srvDownload/ViewPDF?CRES_CODIGO=2025CSI038300013&amp;TIPOARCHIVO=ADJUNTO","http://apps8.contraloria.gob.pe/SPIC/srvDownload/ViewPDF?CRES_CODIGO=2025CSI038300013&amp;TIPOARCHIVO=ADJUNTO")</f>
      </c>
    </row>
    <row r="901" ht="20" customHeight="1" s="7" customFormat="1">
      <c r="B901" s="8">
        <v>895</v>
      </c>
      <c r="C901" s="9" t="s">
        <v>37</v>
      </c>
      <c r="D901" s="9" t="s">
        <v>19</v>
      </c>
      <c r="E901" s="9" t="s">
        <v>2353</v>
      </c>
      <c r="F901" s="9" t="s">
        <v>2311</v>
      </c>
      <c r="G901" s="9" t="s">
        <v>2354</v>
      </c>
      <c r="H901" s="9" t="s">
        <v>41</v>
      </c>
      <c r="I901" s="9" t="s">
        <v>24</v>
      </c>
      <c r="J901" s="9">
        <v>0</v>
      </c>
      <c r="K901" s="9" t="s">
        <v>25</v>
      </c>
      <c r="L901" s="10">
        <v>45743</v>
      </c>
      <c r="M901" s="10">
        <v>45750</v>
      </c>
      <c r="N901" s="10">
        <v>45748</v>
      </c>
      <c r="O901" s="11">
        <f>HYPERLINK("http://apps8.contraloria.gob.pe/SPIC/srvDownload/ViewPDF?CRES_CODIGO=2025CSI062200030&amp;TIPOARCHIVO=RE","http://apps8.contraloria.gob.pe/SPIC/srvDownload/ViewPDF?CRES_CODIGO=2025CSI062200030&amp;TIPOARCHIVO=RE")</f>
      </c>
      <c r="P901" s="11">
        <f>HYPERLINK("http://apps8.contraloria.gob.pe/SPIC/srvDownload/ViewPDF?CRES_CODIGO=2025CSI062200030&amp;TIPOARCHIVO=ADJUNTO","http://apps8.contraloria.gob.pe/SPIC/srvDownload/ViewPDF?CRES_CODIGO=2025CSI062200030&amp;TIPOARCHIVO=ADJUNTO")</f>
      </c>
    </row>
    <row r="902" ht="20" customHeight="1" s="7" customFormat="1">
      <c r="B902" s="8">
        <v>896</v>
      </c>
      <c r="C902" s="9" t="s">
        <v>213</v>
      </c>
      <c r="D902" s="9" t="s">
        <v>53</v>
      </c>
      <c r="E902" s="9" t="s">
        <v>2355</v>
      </c>
      <c r="F902" s="9" t="s">
        <v>742</v>
      </c>
      <c r="G902" s="9" t="s">
        <v>2356</v>
      </c>
      <c r="H902" s="9" t="s">
        <v>23</v>
      </c>
      <c r="I902" s="9" t="s">
        <v>24</v>
      </c>
      <c r="J902" s="9">
        <v>0</v>
      </c>
      <c r="K902" s="9" t="s">
        <v>25</v>
      </c>
      <c r="L902" s="10">
        <v>45688</v>
      </c>
      <c r="M902" s="10">
        <v>45694</v>
      </c>
      <c r="N902" s="10">
        <v>45748</v>
      </c>
      <c r="O902" s="11">
        <f>HYPERLINK("http://apps8.contraloria.gob.pe/SPIC/srvDownload/ViewPDF?CRES_CODIGO=2025CPOL47600010&amp;TIPOARCHIVO=RE","http://apps8.contraloria.gob.pe/SPIC/srvDownload/ViewPDF?CRES_CODIGO=2025CPOL47600010&amp;TIPOARCHIVO=RE")</f>
      </c>
      <c r="P902" s="11">
        <f>HYPERLINK("http://apps8.contraloria.gob.pe/SPIC/srvDownload/ViewPDF?CRES_CODIGO=2025CPOL47600010&amp;TIPOARCHIVO=ADJUNTO","http://apps8.contraloria.gob.pe/SPIC/srvDownload/ViewPDF?CRES_CODIGO=2025CPOL47600010&amp;TIPOARCHIVO=ADJUNTO")</f>
      </c>
    </row>
    <row r="903" ht="20" customHeight="1" s="7" customFormat="1">
      <c r="B903" s="8">
        <v>897</v>
      </c>
      <c r="C903" s="9" t="s">
        <v>213</v>
      </c>
      <c r="D903" s="9" t="s">
        <v>53</v>
      </c>
      <c r="E903" s="9" t="s">
        <v>2357</v>
      </c>
      <c r="F903" s="9" t="s">
        <v>2253</v>
      </c>
      <c r="G903" s="9" t="s">
        <v>2358</v>
      </c>
      <c r="H903" s="9" t="s">
        <v>23</v>
      </c>
      <c r="I903" s="9" t="s">
        <v>24</v>
      </c>
      <c r="J903" s="9">
        <v>0</v>
      </c>
      <c r="K903" s="9" t="s">
        <v>25</v>
      </c>
      <c r="L903" s="10">
        <v>45631</v>
      </c>
      <c r="M903" s="10">
        <v>45638</v>
      </c>
      <c r="N903" s="10">
        <v>45748</v>
      </c>
      <c r="O903" s="11">
        <f>HYPERLINK("http://apps8.contraloria.gob.pe/SPIC/srvDownload/ViewPDF?CRES_CODIGO=2025CPOL47600007&amp;TIPOARCHIVO=RE","http://apps8.contraloria.gob.pe/SPIC/srvDownload/ViewPDF?CRES_CODIGO=2025CPOL47600007&amp;TIPOARCHIVO=RE")</f>
      </c>
      <c r="P903" s="11">
        <f>HYPERLINK("http://apps8.contraloria.gob.pe/SPIC/srvDownload/ViewPDF?CRES_CODIGO=2025CPOL47600007&amp;TIPOARCHIVO=ADJUNTO","http://apps8.contraloria.gob.pe/SPIC/srvDownload/ViewPDF?CRES_CODIGO=2025CPOL47600007&amp;TIPOARCHIVO=ADJUNTO")</f>
      </c>
    </row>
    <row r="904" ht="20" customHeight="1" s="7" customFormat="1">
      <c r="B904" s="8">
        <v>898</v>
      </c>
      <c r="C904" s="9" t="s">
        <v>37</v>
      </c>
      <c r="D904" s="9" t="s">
        <v>19</v>
      </c>
      <c r="E904" s="9" t="s">
        <v>2359</v>
      </c>
      <c r="F904" s="9" t="s">
        <v>956</v>
      </c>
      <c r="G904" s="9" t="s">
        <v>2360</v>
      </c>
      <c r="H904" s="9" t="s">
        <v>41</v>
      </c>
      <c r="I904" s="9" t="s">
        <v>24</v>
      </c>
      <c r="J904" s="9">
        <v>0</v>
      </c>
      <c r="K904" s="9" t="s">
        <v>25</v>
      </c>
      <c r="L904" s="10">
        <v>45740</v>
      </c>
      <c r="M904" s="10">
        <v>45721</v>
      </c>
      <c r="N904" s="10">
        <v>45748</v>
      </c>
      <c r="O904" s="11">
        <f>HYPERLINK("http://apps8.contraloria.gob.pe/SPIC/srvDownload/ViewPDF?CRES_CODIGO=2025CSI038800020&amp;TIPOARCHIVO=RE","http://apps8.contraloria.gob.pe/SPIC/srvDownload/ViewPDF?CRES_CODIGO=2025CSI038800020&amp;TIPOARCHIVO=RE")</f>
      </c>
      <c r="P904" s="11">
        <f>HYPERLINK("http://apps8.contraloria.gob.pe/SPIC/srvDownload/ViewPDF?CRES_CODIGO=2025CSI038800020&amp;TIPOARCHIVO=ADJUNTO","http://apps8.contraloria.gob.pe/SPIC/srvDownload/ViewPDF?CRES_CODIGO=2025CSI038800020&amp;TIPOARCHIVO=ADJUNTO")</f>
      </c>
    </row>
    <row r="905" ht="20" customHeight="1" s="7" customFormat="1">
      <c r="B905" s="8">
        <v>899</v>
      </c>
      <c r="C905" s="9" t="s">
        <v>37</v>
      </c>
      <c r="D905" s="9" t="s">
        <v>19</v>
      </c>
      <c r="E905" s="9" t="s">
        <v>2361</v>
      </c>
      <c r="F905" s="9" t="s">
        <v>2362</v>
      </c>
      <c r="G905" s="9" t="s">
        <v>2363</v>
      </c>
      <c r="H905" s="9" t="s">
        <v>41</v>
      </c>
      <c r="I905" s="9" t="s">
        <v>24</v>
      </c>
      <c r="J905" s="9">
        <v>0</v>
      </c>
      <c r="K905" s="9" t="s">
        <v>25</v>
      </c>
      <c r="L905" s="10">
        <v>45743</v>
      </c>
      <c r="M905" s="10">
        <v>45750</v>
      </c>
      <c r="N905" s="10">
        <v>45748</v>
      </c>
      <c r="O905" s="11">
        <f>HYPERLINK("http://apps8.contraloria.gob.pe/SPIC/srvDownload/ViewPDF?CRES_CODIGO=2025CSI039000010&amp;TIPOARCHIVO=RE","http://apps8.contraloria.gob.pe/SPIC/srvDownload/ViewPDF?CRES_CODIGO=2025CSI039000010&amp;TIPOARCHIVO=RE")</f>
      </c>
      <c r="P905" s="11">
        <f>HYPERLINK("http://apps8.contraloria.gob.pe/SPIC/srvDownload/ViewPDF?CRES_CODIGO=2025CSI039000010&amp;TIPOARCHIVO=ADJUNTO","http://apps8.contraloria.gob.pe/SPIC/srvDownload/ViewPDF?CRES_CODIGO=2025CSI039000010&amp;TIPOARCHIVO=ADJUNTO")</f>
      </c>
    </row>
    <row r="906" ht="20" customHeight="1" s="7" customFormat="1">
      <c r="B906" s="8">
        <v>900</v>
      </c>
      <c r="C906" s="9" t="s">
        <v>37</v>
      </c>
      <c r="D906" s="9" t="s">
        <v>19</v>
      </c>
      <c r="E906" s="9" t="s">
        <v>2364</v>
      </c>
      <c r="F906" s="9" t="s">
        <v>1165</v>
      </c>
      <c r="G906" s="9" t="s">
        <v>2365</v>
      </c>
      <c r="H906" s="9" t="s">
        <v>41</v>
      </c>
      <c r="I906" s="9" t="s">
        <v>24</v>
      </c>
      <c r="J906" s="9">
        <v>0</v>
      </c>
      <c r="K906" s="9" t="s">
        <v>25</v>
      </c>
      <c r="L906" s="10">
        <v>45744</v>
      </c>
      <c r="M906" s="10">
        <v>45751</v>
      </c>
      <c r="N906" s="10">
        <v>45748</v>
      </c>
      <c r="O906" s="11">
        <f>HYPERLINK("http://apps8.contraloria.gob.pe/SPIC/srvDownload/ViewPDF?CRES_CODIGO=2025CSI038800031&amp;TIPOARCHIVO=RE","http://apps8.contraloria.gob.pe/SPIC/srvDownload/ViewPDF?CRES_CODIGO=2025CSI038800031&amp;TIPOARCHIVO=RE")</f>
      </c>
      <c r="P906" s="11">
        <f>HYPERLINK("http://apps8.contraloria.gob.pe/SPIC/srvDownload/ViewPDF?CRES_CODIGO=2025CSI038800031&amp;TIPOARCHIVO=ADJUNTO","http://apps8.contraloria.gob.pe/SPIC/srvDownload/ViewPDF?CRES_CODIGO=2025CSI038800031&amp;TIPOARCHIVO=ADJUNTO")</f>
      </c>
    </row>
    <row r="907" ht="20" customHeight="1" s="7" customFormat="1">
      <c r="B907" s="8">
        <v>901</v>
      </c>
      <c r="C907" s="9" t="s">
        <v>37</v>
      </c>
      <c r="D907" s="9" t="s">
        <v>19</v>
      </c>
      <c r="E907" s="9" t="s">
        <v>2366</v>
      </c>
      <c r="F907" s="9" t="s">
        <v>956</v>
      </c>
      <c r="G907" s="9" t="s">
        <v>2367</v>
      </c>
      <c r="H907" s="9" t="s">
        <v>41</v>
      </c>
      <c r="I907" s="9" t="s">
        <v>24</v>
      </c>
      <c r="J907" s="9">
        <v>0</v>
      </c>
      <c r="K907" s="9" t="s">
        <v>25</v>
      </c>
      <c r="L907" s="10">
        <v>45741</v>
      </c>
      <c r="M907" s="10">
        <v>45729</v>
      </c>
      <c r="N907" s="10">
        <v>45748</v>
      </c>
      <c r="O907" s="11">
        <f>HYPERLINK("http://apps8.contraloria.gob.pe/SPIC/srvDownload/ViewPDF?CRES_CODIGO=2025CSI038800021&amp;TIPOARCHIVO=RE","http://apps8.contraloria.gob.pe/SPIC/srvDownload/ViewPDF?CRES_CODIGO=2025CSI038800021&amp;TIPOARCHIVO=RE")</f>
      </c>
      <c r="P907" s="11">
        <f>HYPERLINK("http://apps8.contraloria.gob.pe/SPIC/srvDownload/ViewPDF?CRES_CODIGO=2025CSI038800021&amp;TIPOARCHIVO=ADJUNTO","http://apps8.contraloria.gob.pe/SPIC/srvDownload/ViewPDF?CRES_CODIGO=2025CSI038800021&amp;TIPOARCHIVO=ADJUNTO")</f>
      </c>
    </row>
    <row r="908" ht="20" customHeight="1" s="7" customFormat="1">
      <c r="B908" s="8">
        <v>902</v>
      </c>
      <c r="C908" s="9" t="s">
        <v>69</v>
      </c>
      <c r="D908" s="9" t="s">
        <v>42</v>
      </c>
      <c r="E908" s="9" t="s">
        <v>2368</v>
      </c>
      <c r="F908" s="9" t="s">
        <v>2369</v>
      </c>
      <c r="G908" s="9" t="s">
        <v>2210</v>
      </c>
      <c r="H908" s="9" t="s">
        <v>23</v>
      </c>
      <c r="I908" s="9" t="s">
        <v>24</v>
      </c>
      <c r="J908" s="9">
        <v>0</v>
      </c>
      <c r="K908" s="9" t="s">
        <v>25</v>
      </c>
      <c r="L908" s="10">
        <v>45744</v>
      </c>
      <c r="M908" s="10">
        <v>45751</v>
      </c>
      <c r="N908" s="10">
        <v>45748</v>
      </c>
      <c r="O908" s="11">
        <f>HYPERLINK("http://apps8.contraloria.gob.pe/SPIC/srvDownload/ViewPDF?CRES_CODIGO=2025CSIL31600006&amp;TIPOARCHIVO=RE","http://apps8.contraloria.gob.pe/SPIC/srvDownload/ViewPDF?CRES_CODIGO=2025CSIL31600006&amp;TIPOARCHIVO=RE")</f>
      </c>
      <c r="P908" s="11">
        <f>HYPERLINK("http://apps8.contraloria.gob.pe/SPIC/srvDownload/ViewPDF?CRES_CODIGO=2025CSIL31600006&amp;TIPOARCHIVO=ADJUNTO","http://apps8.contraloria.gob.pe/SPIC/srvDownload/ViewPDF?CRES_CODIGO=2025CSIL31600006&amp;TIPOARCHIVO=ADJUNTO")</f>
      </c>
    </row>
    <row r="909" ht="20" customHeight="1" s="7" customFormat="1">
      <c r="B909" s="8">
        <v>903</v>
      </c>
      <c r="C909" s="9" t="s">
        <v>37</v>
      </c>
      <c r="D909" s="9" t="s">
        <v>19</v>
      </c>
      <c r="E909" s="9" t="s">
        <v>2370</v>
      </c>
      <c r="F909" s="9" t="s">
        <v>2362</v>
      </c>
      <c r="G909" s="9" t="s">
        <v>2371</v>
      </c>
      <c r="H909" s="9" t="s">
        <v>41</v>
      </c>
      <c r="I909" s="9" t="s">
        <v>24</v>
      </c>
      <c r="J909" s="9">
        <v>0</v>
      </c>
      <c r="K909" s="9" t="s">
        <v>25</v>
      </c>
      <c r="L909" s="10">
        <v>45744</v>
      </c>
      <c r="M909" s="10">
        <v>45751</v>
      </c>
      <c r="N909" s="10">
        <v>45748</v>
      </c>
      <c r="O909" s="11">
        <f>HYPERLINK("http://apps8.contraloria.gob.pe/SPIC/srvDownload/ViewPDF?CRES_CODIGO=2025CSI039000013&amp;TIPOARCHIVO=RE","http://apps8.contraloria.gob.pe/SPIC/srvDownload/ViewPDF?CRES_CODIGO=2025CSI039000013&amp;TIPOARCHIVO=RE")</f>
      </c>
      <c r="P909" s="11">
        <f>HYPERLINK("http://apps8.contraloria.gob.pe/SPIC/srvDownload/ViewPDF?CRES_CODIGO=2025CSI039000013&amp;TIPOARCHIVO=ADJUNTO","http://apps8.contraloria.gob.pe/SPIC/srvDownload/ViewPDF?CRES_CODIGO=2025CSI039000013&amp;TIPOARCHIVO=ADJUNTO")</f>
      </c>
    </row>
    <row r="910" ht="20" customHeight="1" s="7" customFormat="1">
      <c r="B910" s="8">
        <v>904</v>
      </c>
      <c r="C910" s="9" t="s">
        <v>69</v>
      </c>
      <c r="D910" s="9" t="s">
        <v>19</v>
      </c>
      <c r="E910" s="9" t="s">
        <v>2372</v>
      </c>
      <c r="F910" s="9" t="s">
        <v>1975</v>
      </c>
      <c r="G910" s="9" t="s">
        <v>2373</v>
      </c>
      <c r="H910" s="9" t="s">
        <v>23</v>
      </c>
      <c r="I910" s="9" t="s">
        <v>24</v>
      </c>
      <c r="J910" s="9">
        <v>0</v>
      </c>
      <c r="K910" s="9" t="s">
        <v>25</v>
      </c>
      <c r="L910" s="10">
        <v>45742</v>
      </c>
      <c r="M910" s="10">
        <v>45749</v>
      </c>
      <c r="N910" s="10">
        <v>45748</v>
      </c>
      <c r="O910" s="11">
        <f>HYPERLINK("http://apps8.contraloria.gob.pe/SPIC/srvDownload/ViewPDF?CRES_CODIGO=2025CSI445500008&amp;TIPOARCHIVO=RE","http://apps8.contraloria.gob.pe/SPIC/srvDownload/ViewPDF?CRES_CODIGO=2025CSI445500008&amp;TIPOARCHIVO=RE")</f>
      </c>
      <c r="P910" s="11">
        <f>HYPERLINK("http://apps8.contraloria.gob.pe/SPIC/srvDownload/ViewPDF?CRES_CODIGO=2025CSI445500008&amp;TIPOARCHIVO=ADJUNTO","http://apps8.contraloria.gob.pe/SPIC/srvDownload/ViewPDF?CRES_CODIGO=2025CSI445500008&amp;TIPOARCHIVO=ADJUNTO")</f>
      </c>
    </row>
    <row r="911" ht="20" customHeight="1" s="7" customFormat="1">
      <c r="B911" s="8">
        <v>905</v>
      </c>
      <c r="C911" s="9" t="s">
        <v>37</v>
      </c>
      <c r="D911" s="9" t="s">
        <v>19</v>
      </c>
      <c r="E911" s="9" t="s">
        <v>2374</v>
      </c>
      <c r="F911" s="9" t="s">
        <v>2375</v>
      </c>
      <c r="G911" s="9" t="s">
        <v>2376</v>
      </c>
      <c r="H911" s="9" t="s">
        <v>41</v>
      </c>
      <c r="I911" s="9" t="s">
        <v>24</v>
      </c>
      <c r="J911" s="9">
        <v>0</v>
      </c>
      <c r="K911" s="9" t="s">
        <v>25</v>
      </c>
      <c r="L911" s="10">
        <v>45747</v>
      </c>
      <c r="M911" s="10">
        <v>45754</v>
      </c>
      <c r="N911" s="10">
        <v>45748</v>
      </c>
      <c r="O911" s="11">
        <f>HYPERLINK("http://apps8.contraloria.gob.pe/SPIC/srvDownload/ViewPDF?CRES_CODIGO=2025CSI038500007&amp;TIPOARCHIVO=RE","http://apps8.contraloria.gob.pe/SPIC/srvDownload/ViewPDF?CRES_CODIGO=2025CSI038500007&amp;TIPOARCHIVO=RE")</f>
      </c>
      <c r="P911" s="11">
        <f>HYPERLINK("http://apps8.contraloria.gob.pe/SPIC/srvDownload/ViewPDF?CRES_CODIGO=2025CSI038500007&amp;TIPOARCHIVO=ADJUNTO","http://apps8.contraloria.gob.pe/SPIC/srvDownload/ViewPDF?CRES_CODIGO=2025CSI038500007&amp;TIPOARCHIVO=ADJUNTO")</f>
      </c>
    </row>
    <row r="912" ht="20" customHeight="1" s="7" customFormat="1">
      <c r="B912" s="8">
        <v>906</v>
      </c>
      <c r="C912" s="9" t="s">
        <v>18</v>
      </c>
      <c r="D912" s="9" t="s">
        <v>19</v>
      </c>
      <c r="E912" s="9" t="s">
        <v>2377</v>
      </c>
      <c r="F912" s="9" t="s">
        <v>922</v>
      </c>
      <c r="G912" s="9" t="s">
        <v>2378</v>
      </c>
      <c r="H912" s="9" t="s">
        <v>23</v>
      </c>
      <c r="I912" s="9" t="s">
        <v>24</v>
      </c>
      <c r="J912" s="9">
        <v>0</v>
      </c>
      <c r="K912" s="9" t="s">
        <v>25</v>
      </c>
      <c r="L912" s="10">
        <v>45744</v>
      </c>
      <c r="M912" s="10">
        <v>45751</v>
      </c>
      <c r="N912" s="10">
        <v>45748</v>
      </c>
      <c r="O912" s="11">
        <f>HYPERLINK("http://apps8.contraloria.gob.pe/SPIC/srvDownload/ViewPDF?CRES_CODIGO=2025CSI046300034&amp;TIPOARCHIVO=RE","http://apps8.contraloria.gob.pe/SPIC/srvDownload/ViewPDF?CRES_CODIGO=2025CSI046300034&amp;TIPOARCHIVO=RE")</f>
      </c>
      <c r="P912" s="11">
        <f>HYPERLINK("http://apps8.contraloria.gob.pe/SPIC/srvDownload/ViewPDF?CRES_CODIGO=2025CSI046300034&amp;TIPOARCHIVO=ADJUNTO","http://apps8.contraloria.gob.pe/SPIC/srvDownload/ViewPDF?CRES_CODIGO=2025CSI046300034&amp;TIPOARCHIVO=ADJUNTO")</f>
      </c>
    </row>
    <row r="913" ht="20" customHeight="1" s="7" customFormat="1">
      <c r="B913" s="8">
        <v>907</v>
      </c>
      <c r="C913" s="9" t="s">
        <v>242</v>
      </c>
      <c r="D913" s="9" t="s">
        <v>19</v>
      </c>
      <c r="E913" s="9" t="s">
        <v>2379</v>
      </c>
      <c r="F913" s="9" t="s">
        <v>2380</v>
      </c>
      <c r="G913" s="9" t="s">
        <v>2381</v>
      </c>
      <c r="H913" s="9" t="s">
        <v>41</v>
      </c>
      <c r="I913" s="9" t="s">
        <v>24</v>
      </c>
      <c r="J913" s="9">
        <v>0</v>
      </c>
      <c r="K913" s="9" t="s">
        <v>25</v>
      </c>
      <c r="L913" s="10">
        <v>45736</v>
      </c>
      <c r="M913" s="10">
        <v>45743</v>
      </c>
      <c r="N913" s="10">
        <v>45748</v>
      </c>
      <c r="O913" s="11">
        <f>HYPERLINK("http://apps8.contraloria.gob.pe/SPIC/srvDownload/ViewPDF?CRES_CODIGO=2025CSIL45000057&amp;TIPOARCHIVO=RE","http://apps8.contraloria.gob.pe/SPIC/srvDownload/ViewPDF?CRES_CODIGO=2025CSIL45000057&amp;TIPOARCHIVO=RE")</f>
      </c>
      <c r="P913" s="11">
        <f>HYPERLINK("http://apps8.contraloria.gob.pe/SPIC/srvDownload/ViewPDF?CRES_CODIGO=2025CSIL45000057&amp;TIPOARCHIVO=ADJUNTO","http://apps8.contraloria.gob.pe/SPIC/srvDownload/ViewPDF?CRES_CODIGO=2025CSIL45000057&amp;TIPOARCHIVO=ADJUNTO")</f>
      </c>
    </row>
    <row r="914" ht="20" customHeight="1" s="7" customFormat="1">
      <c r="B914" s="8">
        <v>908</v>
      </c>
      <c r="C914" s="9" t="s">
        <v>31</v>
      </c>
      <c r="D914" s="9" t="s">
        <v>19</v>
      </c>
      <c r="E914" s="9" t="s">
        <v>2382</v>
      </c>
      <c r="F914" s="9" t="s">
        <v>754</v>
      </c>
      <c r="G914" s="9" t="s">
        <v>2383</v>
      </c>
      <c r="H914" s="9" t="s">
        <v>1150</v>
      </c>
      <c r="I914" s="9" t="s">
        <v>24</v>
      </c>
      <c r="J914" s="9">
        <v>0</v>
      </c>
      <c r="K914" s="9" t="s">
        <v>25</v>
      </c>
      <c r="L914" s="10">
        <v>45741</v>
      </c>
      <c r="M914" s="10">
        <v>45748</v>
      </c>
      <c r="N914" s="10">
        <v>45748</v>
      </c>
      <c r="O914" s="11">
        <f>HYPERLINK("http://apps8.contraloria.gob.pe/SPIC/srvDownload/ViewPDF?CRES_CODIGO=2025CSI597800023&amp;TIPOARCHIVO=RE","http://apps8.contraloria.gob.pe/SPIC/srvDownload/ViewPDF?CRES_CODIGO=2025CSI597800023&amp;TIPOARCHIVO=RE")</f>
      </c>
      <c r="P914" s="11">
        <f>HYPERLINK("http://apps8.contraloria.gob.pe/SPIC/srvDownload/ViewPDF?CRES_CODIGO=2025CSI597800023&amp;TIPOARCHIVO=ADJUNTO","http://apps8.contraloria.gob.pe/SPIC/srvDownload/ViewPDF?CRES_CODIGO=2025CSI597800023&amp;TIPOARCHIVO=ADJUNTO")</f>
      </c>
    </row>
    <row r="915" ht="20" customHeight="1" s="7" customFormat="1">
      <c r="B915" s="8">
        <v>909</v>
      </c>
      <c r="C915" s="9" t="s">
        <v>26</v>
      </c>
      <c r="D915" s="9" t="s">
        <v>19</v>
      </c>
      <c r="E915" s="9" t="s">
        <v>2384</v>
      </c>
      <c r="F915" s="9" t="s">
        <v>2385</v>
      </c>
      <c r="G915" s="9" t="s">
        <v>2386</v>
      </c>
      <c r="H915" s="9" t="s">
        <v>41</v>
      </c>
      <c r="I915" s="9" t="s">
        <v>24</v>
      </c>
      <c r="J915" s="9">
        <v>0</v>
      </c>
      <c r="K915" s="9" t="s">
        <v>25</v>
      </c>
      <c r="L915" s="10">
        <v>45734</v>
      </c>
      <c r="M915" s="10">
        <v>45741</v>
      </c>
      <c r="N915" s="10">
        <v>45748</v>
      </c>
      <c r="O915" s="11">
        <f>HYPERLINK("http://apps8.contraloria.gob.pe/SPIC/srvDownload/ViewPDF?CRES_CODIGO=2025CSI533300011&amp;TIPOARCHIVO=RE","http://apps8.contraloria.gob.pe/SPIC/srvDownload/ViewPDF?CRES_CODIGO=2025CSI533300011&amp;TIPOARCHIVO=RE")</f>
      </c>
      <c r="P915" s="11">
        <f>HYPERLINK("http://apps8.contraloria.gob.pe/SPIC/srvDownload/ViewPDF?CRES_CODIGO=2025CSI533300011&amp;TIPOARCHIVO=ADJUNTO","http://apps8.contraloria.gob.pe/SPIC/srvDownload/ViewPDF?CRES_CODIGO=2025CSI533300011&amp;TIPOARCHIVO=ADJUNTO")</f>
      </c>
    </row>
    <row r="916" ht="20" customHeight="1" s="7" customFormat="1">
      <c r="B916" s="8">
        <v>910</v>
      </c>
      <c r="C916" s="9" t="s">
        <v>31</v>
      </c>
      <c r="D916" s="9" t="s">
        <v>19</v>
      </c>
      <c r="E916" s="9" t="s">
        <v>2387</v>
      </c>
      <c r="F916" s="9" t="s">
        <v>1115</v>
      </c>
      <c r="G916" s="9" t="s">
        <v>2388</v>
      </c>
      <c r="H916" s="9" t="s">
        <v>41</v>
      </c>
      <c r="I916" s="9" t="s">
        <v>24</v>
      </c>
      <c r="J916" s="9">
        <v>0</v>
      </c>
      <c r="K916" s="9" t="s">
        <v>25</v>
      </c>
      <c r="L916" s="10">
        <v>45747</v>
      </c>
      <c r="M916" s="10">
        <v>45758</v>
      </c>
      <c r="N916" s="10">
        <v>45748</v>
      </c>
      <c r="O916" s="11">
        <f>HYPERLINK("http://apps8.contraloria.gob.pe/SPIC/srvDownload/ViewPDF?CRES_CODIGO=2025CSI019000034&amp;TIPOARCHIVO=RE","http://apps8.contraloria.gob.pe/SPIC/srvDownload/ViewPDF?CRES_CODIGO=2025CSI019000034&amp;TIPOARCHIVO=RE")</f>
      </c>
      <c r="P916" s="11">
        <f>HYPERLINK("http://apps8.contraloria.gob.pe/SPIC/srvDownload/ViewPDF?CRES_CODIGO=2025CSI019000034&amp;TIPOARCHIVO=ADJUNTO","http://apps8.contraloria.gob.pe/SPIC/srvDownload/ViewPDF?CRES_CODIGO=2025CSI019000034&amp;TIPOARCHIVO=ADJUNTO")</f>
      </c>
    </row>
    <row r="917" ht="20" customHeight="1" s="7" customFormat="1">
      <c r="B917" s="8">
        <v>911</v>
      </c>
      <c r="C917" s="9" t="s">
        <v>181</v>
      </c>
      <c r="D917" s="9" t="s">
        <v>19</v>
      </c>
      <c r="E917" s="9" t="s">
        <v>2389</v>
      </c>
      <c r="F917" s="9" t="s">
        <v>2390</v>
      </c>
      <c r="G917" s="9" t="s">
        <v>2391</v>
      </c>
      <c r="H917" s="9" t="s">
        <v>41</v>
      </c>
      <c r="I917" s="9" t="s">
        <v>24</v>
      </c>
      <c r="J917" s="9">
        <v>0</v>
      </c>
      <c r="K917" s="9" t="s">
        <v>25</v>
      </c>
      <c r="L917" s="10">
        <v>45743</v>
      </c>
      <c r="M917" s="10">
        <v>45750</v>
      </c>
      <c r="N917" s="10">
        <v>45748</v>
      </c>
      <c r="O917" s="11">
        <f>HYPERLINK("http://apps8.contraloria.gob.pe/SPIC/srvDownload/ViewPDF?CRES_CODIGO=2025CSI523300007&amp;TIPOARCHIVO=RE","http://apps8.contraloria.gob.pe/SPIC/srvDownload/ViewPDF?CRES_CODIGO=2025CSI523300007&amp;TIPOARCHIVO=RE")</f>
      </c>
      <c r="P917" s="11">
        <f>HYPERLINK("http://apps8.contraloria.gob.pe/SPIC/srvDownload/ViewPDF?CRES_CODIGO=2025CSI523300007&amp;TIPOARCHIVO=ADJUNTO","http://apps8.contraloria.gob.pe/SPIC/srvDownload/ViewPDF?CRES_CODIGO=2025CSI523300007&amp;TIPOARCHIVO=ADJUNTO")</f>
      </c>
    </row>
    <row r="918" ht="20" customHeight="1" s="7" customFormat="1">
      <c r="B918" s="8">
        <v>912</v>
      </c>
      <c r="C918" s="9" t="s">
        <v>31</v>
      </c>
      <c r="D918" s="9" t="s">
        <v>19</v>
      </c>
      <c r="E918" s="9" t="s">
        <v>2392</v>
      </c>
      <c r="F918" s="9" t="s">
        <v>2393</v>
      </c>
      <c r="G918" s="9" t="s">
        <v>2394</v>
      </c>
      <c r="H918" s="9" t="s">
        <v>41</v>
      </c>
      <c r="I918" s="9" t="s">
        <v>24</v>
      </c>
      <c r="J918" s="9">
        <v>0</v>
      </c>
      <c r="K918" s="9" t="s">
        <v>25</v>
      </c>
      <c r="L918" s="10">
        <v>45747</v>
      </c>
      <c r="M918" s="10">
        <v>45741</v>
      </c>
      <c r="N918" s="10">
        <v>45748</v>
      </c>
      <c r="O918" s="11">
        <f>HYPERLINK("http://apps8.contraloria.gob.pe/SPIC/srvDownload/ViewPDF?CRES_CODIGO=2025CSI552800001&amp;TIPOARCHIVO=RE","http://apps8.contraloria.gob.pe/SPIC/srvDownload/ViewPDF?CRES_CODIGO=2025CSI552800001&amp;TIPOARCHIVO=RE")</f>
      </c>
      <c r="P918" s="11">
        <f>HYPERLINK("http://apps8.contraloria.gob.pe/SPIC/srvDownload/ViewPDF?CRES_CODIGO=2025CSI552800001&amp;TIPOARCHIVO=ADJUNTO","http://apps8.contraloria.gob.pe/SPIC/srvDownload/ViewPDF?CRES_CODIGO=2025CSI552800001&amp;TIPOARCHIVO=ADJUNTO")</f>
      </c>
    </row>
    <row r="919" ht="20" customHeight="1" s="7" customFormat="1">
      <c r="B919" s="8">
        <v>913</v>
      </c>
      <c r="C919" s="9" t="s">
        <v>52</v>
      </c>
      <c r="D919" s="9" t="s">
        <v>42</v>
      </c>
      <c r="E919" s="9" t="s">
        <v>2395</v>
      </c>
      <c r="F919" s="9" t="s">
        <v>1787</v>
      </c>
      <c r="G919" s="9" t="s">
        <v>2396</v>
      </c>
      <c r="H919" s="9" t="s">
        <v>23</v>
      </c>
      <c r="I919" s="9" t="s">
        <v>24</v>
      </c>
      <c r="J919" s="9">
        <v>0</v>
      </c>
      <c r="K919" s="9" t="s">
        <v>25</v>
      </c>
      <c r="L919" s="10">
        <v>45747</v>
      </c>
      <c r="M919" s="10">
        <v>45754</v>
      </c>
      <c r="N919" s="10">
        <v>45748</v>
      </c>
      <c r="O919" s="11">
        <f>HYPERLINK("http://apps8.contraloria.gob.pe/SPIC/srvDownload/ViewPDF?CRES_CODIGO=2025CSI454600004&amp;TIPOARCHIVO=RE","http://apps8.contraloria.gob.pe/SPIC/srvDownload/ViewPDF?CRES_CODIGO=2025CSI454600004&amp;TIPOARCHIVO=RE")</f>
      </c>
      <c r="P919" s="11">
        <f>HYPERLINK("http://apps8.contraloria.gob.pe/SPIC/srvDownload/ViewPDF?CRES_CODIGO=2025CSI454600004&amp;TIPOARCHIVO=ADJUNTO","http://apps8.contraloria.gob.pe/SPIC/srvDownload/ViewPDF?CRES_CODIGO=2025CSI454600004&amp;TIPOARCHIVO=ADJUNTO")</f>
      </c>
    </row>
    <row r="920" ht="20" customHeight="1" s="7" customFormat="1">
      <c r="B920" s="8">
        <v>914</v>
      </c>
      <c r="C920" s="9" t="s">
        <v>18</v>
      </c>
      <c r="D920" s="9" t="s">
        <v>42</v>
      </c>
      <c r="E920" s="9" t="s">
        <v>2397</v>
      </c>
      <c r="F920" s="9" t="s">
        <v>2398</v>
      </c>
      <c r="G920" s="9" t="s">
        <v>2241</v>
      </c>
      <c r="H920" s="9" t="s">
        <v>23</v>
      </c>
      <c r="I920" s="9" t="s">
        <v>24</v>
      </c>
      <c r="J920" s="9">
        <v>0</v>
      </c>
      <c r="K920" s="9" t="s">
        <v>25</v>
      </c>
      <c r="L920" s="10">
        <v>45742</v>
      </c>
      <c r="M920" s="10">
        <v>45749</v>
      </c>
      <c r="N920" s="10">
        <v>45748</v>
      </c>
      <c r="O920" s="11">
        <f>HYPERLINK("http://apps8.contraloria.gob.pe/SPIC/srvDownload/ViewPDF?CRES_CODIGO=2025CSI046500013&amp;TIPOARCHIVO=RE","http://apps8.contraloria.gob.pe/SPIC/srvDownload/ViewPDF?CRES_CODIGO=2025CSI046500013&amp;TIPOARCHIVO=RE")</f>
      </c>
      <c r="P920" s="11">
        <f>HYPERLINK("http://apps8.contraloria.gob.pe/SPIC/srvDownload/ViewPDF?CRES_CODIGO=2025CSI046500013&amp;TIPOARCHIVO=ADJUNTO","http://apps8.contraloria.gob.pe/SPIC/srvDownload/ViewPDF?CRES_CODIGO=2025CSI046500013&amp;TIPOARCHIVO=ADJUNTO")</f>
      </c>
    </row>
    <row r="921" ht="20" customHeight="1" s="7" customFormat="1">
      <c r="B921" s="8">
        <v>915</v>
      </c>
      <c r="C921" s="9" t="s">
        <v>213</v>
      </c>
      <c r="D921" s="9" t="s">
        <v>19</v>
      </c>
      <c r="E921" s="9" t="s">
        <v>2399</v>
      </c>
      <c r="F921" s="9" t="s">
        <v>698</v>
      </c>
      <c r="G921" s="9" t="s">
        <v>2400</v>
      </c>
      <c r="H921" s="9" t="s">
        <v>41</v>
      </c>
      <c r="I921" s="9" t="s">
        <v>24</v>
      </c>
      <c r="J921" s="9">
        <v>0</v>
      </c>
      <c r="K921" s="9" t="s">
        <v>25</v>
      </c>
      <c r="L921" s="10">
        <v>45737</v>
      </c>
      <c r="M921" s="10">
        <v>45744</v>
      </c>
      <c r="N921" s="10">
        <v>45748</v>
      </c>
      <c r="O921" s="11">
        <f>HYPERLINK("http://apps8.contraloria.gob.pe/SPIC/srvDownload/ViewPDF?CRES_CODIGO=2025CSI534700015&amp;TIPOARCHIVO=RE","http://apps8.contraloria.gob.pe/SPIC/srvDownload/ViewPDF?CRES_CODIGO=2025CSI534700015&amp;TIPOARCHIVO=RE")</f>
      </c>
      <c r="P921" s="11">
        <f>HYPERLINK("http://apps8.contraloria.gob.pe/SPIC/srvDownload/ViewPDF?CRES_CODIGO=2025CSI534700015&amp;TIPOARCHIVO=ADJUNTO","http://apps8.contraloria.gob.pe/SPIC/srvDownload/ViewPDF?CRES_CODIGO=2025CSI534700015&amp;TIPOARCHIVO=ADJUNTO")</f>
      </c>
    </row>
    <row r="922" ht="20" customHeight="1" s="7" customFormat="1">
      <c r="B922" s="8">
        <v>916</v>
      </c>
      <c r="C922" s="9" t="s">
        <v>57</v>
      </c>
      <c r="D922" s="9" t="s">
        <v>19</v>
      </c>
      <c r="E922" s="9" t="s">
        <v>2401</v>
      </c>
      <c r="F922" s="9" t="s">
        <v>2402</v>
      </c>
      <c r="G922" s="9" t="s">
        <v>2403</v>
      </c>
      <c r="H922" s="9" t="s">
        <v>23</v>
      </c>
      <c r="I922" s="9" t="s">
        <v>24</v>
      </c>
      <c r="J922" s="9">
        <v>0</v>
      </c>
      <c r="K922" s="9" t="s">
        <v>25</v>
      </c>
      <c r="L922" s="10">
        <v>45743</v>
      </c>
      <c r="M922" s="10">
        <v>45750</v>
      </c>
      <c r="N922" s="10">
        <v>45748</v>
      </c>
      <c r="O922" s="11">
        <f>HYPERLINK("http://apps8.contraloria.gob.pe/SPIC/srvDownload/ViewPDF?CRES_CODIGO=2025CSI095200005&amp;TIPOARCHIVO=RE","http://apps8.contraloria.gob.pe/SPIC/srvDownload/ViewPDF?CRES_CODIGO=2025CSI095200005&amp;TIPOARCHIVO=RE")</f>
      </c>
      <c r="P922" s="11">
        <f>HYPERLINK("http://apps8.contraloria.gob.pe/SPIC/srvDownload/ViewPDF?CRES_CODIGO=2025CSI095200005&amp;TIPOARCHIVO=ADJUNTO","http://apps8.contraloria.gob.pe/SPIC/srvDownload/ViewPDF?CRES_CODIGO=2025CSI095200005&amp;TIPOARCHIVO=ADJUNTO")</f>
      </c>
    </row>
    <row r="923" ht="20" customHeight="1" s="7" customFormat="1">
      <c r="B923" s="8">
        <v>917</v>
      </c>
      <c r="C923" s="9" t="s">
        <v>37</v>
      </c>
      <c r="D923" s="9" t="s">
        <v>19</v>
      </c>
      <c r="E923" s="9" t="s">
        <v>2404</v>
      </c>
      <c r="F923" s="9" t="s">
        <v>2362</v>
      </c>
      <c r="G923" s="9" t="s">
        <v>2405</v>
      </c>
      <c r="H923" s="9" t="s">
        <v>41</v>
      </c>
      <c r="I923" s="9" t="s">
        <v>24</v>
      </c>
      <c r="J923" s="9">
        <v>0</v>
      </c>
      <c r="K923" s="9" t="s">
        <v>25</v>
      </c>
      <c r="L923" s="10">
        <v>45743</v>
      </c>
      <c r="M923" s="10">
        <v>45750</v>
      </c>
      <c r="N923" s="10">
        <v>45748</v>
      </c>
      <c r="O923" s="11">
        <f>HYPERLINK("http://apps8.contraloria.gob.pe/SPIC/srvDownload/ViewPDF?CRES_CODIGO=2025CSI039000012&amp;TIPOARCHIVO=RE","http://apps8.contraloria.gob.pe/SPIC/srvDownload/ViewPDF?CRES_CODIGO=2025CSI039000012&amp;TIPOARCHIVO=RE")</f>
      </c>
      <c r="P923" s="11">
        <f>HYPERLINK("http://apps8.contraloria.gob.pe/SPIC/srvDownload/ViewPDF?CRES_CODIGO=2025CSI039000012&amp;TIPOARCHIVO=ADJUNTO","http://apps8.contraloria.gob.pe/SPIC/srvDownload/ViewPDF?CRES_CODIGO=2025CSI039000012&amp;TIPOARCHIVO=ADJUNTO")</f>
      </c>
    </row>
    <row r="924" ht="20" customHeight="1" s="7" customFormat="1">
      <c r="B924" s="8">
        <v>918</v>
      </c>
      <c r="C924" s="9" t="s">
        <v>37</v>
      </c>
      <c r="D924" s="9" t="s">
        <v>42</v>
      </c>
      <c r="E924" s="9" t="s">
        <v>2406</v>
      </c>
      <c r="F924" s="9" t="s">
        <v>963</v>
      </c>
      <c r="G924" s="9" t="s">
        <v>2178</v>
      </c>
      <c r="H924" s="9" t="s">
        <v>23</v>
      </c>
      <c r="I924" s="9" t="s">
        <v>24</v>
      </c>
      <c r="J924" s="9">
        <v>0</v>
      </c>
      <c r="K924" s="9" t="s">
        <v>25</v>
      </c>
      <c r="L924" s="10">
        <v>45744</v>
      </c>
      <c r="M924" s="10">
        <v>45751</v>
      </c>
      <c r="N924" s="10">
        <v>45748</v>
      </c>
      <c r="O924" s="11">
        <f>HYPERLINK("http://apps8.contraloria.gob.pe/SPIC/srvDownload/ViewPDF?CRES_CODIGO=2025CSI038300012&amp;TIPOARCHIVO=RE","http://apps8.contraloria.gob.pe/SPIC/srvDownload/ViewPDF?CRES_CODIGO=2025CSI038300012&amp;TIPOARCHIVO=RE")</f>
      </c>
      <c r="P924" s="11">
        <f>HYPERLINK("http://apps8.contraloria.gob.pe/SPIC/srvDownload/ViewPDF?CRES_CODIGO=2025CSI038300012&amp;TIPOARCHIVO=ADJUNTO","http://apps8.contraloria.gob.pe/SPIC/srvDownload/ViewPDF?CRES_CODIGO=2025CSI038300012&amp;TIPOARCHIVO=ADJUNTO")</f>
      </c>
    </row>
    <row r="925" ht="20" customHeight="1" s="7" customFormat="1">
      <c r="B925" s="8">
        <v>919</v>
      </c>
      <c r="C925" s="9" t="s">
        <v>26</v>
      </c>
      <c r="D925" s="9" t="s">
        <v>19</v>
      </c>
      <c r="E925" s="9" t="s">
        <v>2407</v>
      </c>
      <c r="F925" s="9" t="s">
        <v>783</v>
      </c>
      <c r="G925" s="9" t="s">
        <v>2408</v>
      </c>
      <c r="H925" s="9" t="s">
        <v>41</v>
      </c>
      <c r="I925" s="9" t="s">
        <v>24</v>
      </c>
      <c r="J925" s="9">
        <v>0</v>
      </c>
      <c r="K925" s="9" t="s">
        <v>25</v>
      </c>
      <c r="L925" s="10">
        <v>45737</v>
      </c>
      <c r="M925" s="10">
        <v>45726</v>
      </c>
      <c r="N925" s="10">
        <v>45748</v>
      </c>
      <c r="O925" s="11">
        <f>HYPERLINK("http://apps8.contraloria.gob.pe/SPIC/srvDownload/ViewPDF?CRES_CODIGO=2025CSI533300010&amp;TIPOARCHIVO=RE","http://apps8.contraloria.gob.pe/SPIC/srvDownload/ViewPDF?CRES_CODIGO=2025CSI533300010&amp;TIPOARCHIVO=RE")</f>
      </c>
      <c r="P925" s="11">
        <f>HYPERLINK("http://apps8.contraloria.gob.pe/SPIC/srvDownload/ViewPDF?CRES_CODIGO=2025CSI533300010&amp;TIPOARCHIVO=ADJUNTO","http://apps8.contraloria.gob.pe/SPIC/srvDownload/ViewPDF?CRES_CODIGO=2025CSI533300010&amp;TIPOARCHIVO=ADJUNTO")</f>
      </c>
    </row>
    <row r="926" ht="20" customHeight="1" s="7" customFormat="1">
      <c r="B926" s="8">
        <v>920</v>
      </c>
      <c r="C926" s="9" t="s">
        <v>37</v>
      </c>
      <c r="D926" s="9" t="s">
        <v>19</v>
      </c>
      <c r="E926" s="9" t="s">
        <v>2409</v>
      </c>
      <c r="F926" s="9" t="s">
        <v>1165</v>
      </c>
      <c r="G926" s="9" t="s">
        <v>2410</v>
      </c>
      <c r="H926" s="9" t="s">
        <v>41</v>
      </c>
      <c r="I926" s="9" t="s">
        <v>24</v>
      </c>
      <c r="J926" s="9">
        <v>0</v>
      </c>
      <c r="K926" s="9" t="s">
        <v>25</v>
      </c>
      <c r="L926" s="10">
        <v>45741</v>
      </c>
      <c r="M926" s="10">
        <v>45728</v>
      </c>
      <c r="N926" s="10">
        <v>45748</v>
      </c>
      <c r="O926" s="11">
        <f>HYPERLINK("http://apps8.contraloria.gob.pe/SPIC/srvDownload/ViewPDF?CRES_CODIGO=2025CSI038800022&amp;TIPOARCHIVO=RE","http://apps8.contraloria.gob.pe/SPIC/srvDownload/ViewPDF?CRES_CODIGO=2025CSI038800022&amp;TIPOARCHIVO=RE")</f>
      </c>
      <c r="P926" s="11">
        <f>HYPERLINK("http://apps8.contraloria.gob.pe/SPIC/srvDownload/ViewPDF?CRES_CODIGO=2025CSI038800022&amp;TIPOARCHIVO=ADJUNTO","http://apps8.contraloria.gob.pe/SPIC/srvDownload/ViewPDF?CRES_CODIGO=2025CSI038800022&amp;TIPOARCHIVO=ADJUNTO")</f>
      </c>
    </row>
    <row r="927" ht="20" customHeight="1" s="7" customFormat="1">
      <c r="B927" s="8">
        <v>921</v>
      </c>
      <c r="C927" s="9" t="s">
        <v>37</v>
      </c>
      <c r="D927" s="9" t="s">
        <v>19</v>
      </c>
      <c r="E927" s="9" t="s">
        <v>2411</v>
      </c>
      <c r="F927" s="9" t="s">
        <v>956</v>
      </c>
      <c r="G927" s="9" t="s">
        <v>2284</v>
      </c>
      <c r="H927" s="9" t="s">
        <v>41</v>
      </c>
      <c r="I927" s="9" t="s">
        <v>24</v>
      </c>
      <c r="J927" s="9">
        <v>0</v>
      </c>
      <c r="K927" s="9" t="s">
        <v>25</v>
      </c>
      <c r="L927" s="10">
        <v>45743</v>
      </c>
      <c r="M927" s="10">
        <v>45728</v>
      </c>
      <c r="N927" s="10">
        <v>45748</v>
      </c>
      <c r="O927" s="11">
        <f>HYPERLINK("http://apps8.contraloria.gob.pe/SPIC/srvDownload/ViewPDF?CRES_CODIGO=2025CSI038800029&amp;TIPOARCHIVO=RE","http://apps8.contraloria.gob.pe/SPIC/srvDownload/ViewPDF?CRES_CODIGO=2025CSI038800029&amp;TIPOARCHIVO=RE")</f>
      </c>
      <c r="P927" s="11">
        <f>HYPERLINK("http://apps8.contraloria.gob.pe/SPIC/srvDownload/ViewPDF?CRES_CODIGO=2025CSI038800029&amp;TIPOARCHIVO=ADJUNTO","http://apps8.contraloria.gob.pe/SPIC/srvDownload/ViewPDF?CRES_CODIGO=2025CSI038800029&amp;TIPOARCHIVO=ADJUNTO")</f>
      </c>
    </row>
    <row r="928" ht="20" customHeight="1" s="7" customFormat="1">
      <c r="B928" s="8">
        <v>922</v>
      </c>
      <c r="C928" s="9" t="s">
        <v>213</v>
      </c>
      <c r="D928" s="9" t="s">
        <v>19</v>
      </c>
      <c r="E928" s="9" t="s">
        <v>2412</v>
      </c>
      <c r="F928" s="9" t="s">
        <v>2253</v>
      </c>
      <c r="G928" s="9" t="s">
        <v>2413</v>
      </c>
      <c r="H928" s="9" t="s">
        <v>41</v>
      </c>
      <c r="I928" s="9" t="s">
        <v>24</v>
      </c>
      <c r="J928" s="9">
        <v>0</v>
      </c>
      <c r="K928" s="9" t="s">
        <v>25</v>
      </c>
      <c r="L928" s="10">
        <v>45743</v>
      </c>
      <c r="M928" s="10">
        <v>45750</v>
      </c>
      <c r="N928" s="10">
        <v>45748</v>
      </c>
      <c r="O928" s="11">
        <f>HYPERLINK("http://apps8.contraloria.gob.pe/SPIC/srvDownload/ViewPDF?CRES_CODIGO=2025CSI557300003&amp;TIPOARCHIVO=RE","http://apps8.contraloria.gob.pe/SPIC/srvDownload/ViewPDF?CRES_CODIGO=2025CSI557300003&amp;TIPOARCHIVO=RE")</f>
      </c>
      <c r="P928" s="11">
        <f>HYPERLINK("http://apps8.contraloria.gob.pe/SPIC/srvDownload/ViewPDF?CRES_CODIGO=2025CSI557300003&amp;TIPOARCHIVO=ADJUNTO","http://apps8.contraloria.gob.pe/SPIC/srvDownload/ViewPDF?CRES_CODIGO=2025CSI557300003&amp;TIPOARCHIVO=ADJUNTO")</f>
      </c>
    </row>
    <row r="929" ht="20" customHeight="1" s="7" customFormat="1">
      <c r="B929" s="8">
        <v>923</v>
      </c>
      <c r="C929" s="9" t="s">
        <v>31</v>
      </c>
      <c r="D929" s="9" t="s">
        <v>19</v>
      </c>
      <c r="E929" s="9" t="s">
        <v>2414</v>
      </c>
      <c r="F929" s="9" t="s">
        <v>754</v>
      </c>
      <c r="G929" s="9" t="s">
        <v>2415</v>
      </c>
      <c r="H929" s="9" t="s">
        <v>41</v>
      </c>
      <c r="I929" s="9" t="s">
        <v>24</v>
      </c>
      <c r="J929" s="9">
        <v>0</v>
      </c>
      <c r="K929" s="9" t="s">
        <v>25</v>
      </c>
      <c r="L929" s="10">
        <v>45743</v>
      </c>
      <c r="M929" s="10">
        <v>45750</v>
      </c>
      <c r="N929" s="10">
        <v>45748</v>
      </c>
      <c r="O929" s="11">
        <f>HYPERLINK("http://apps8.contraloria.gob.pe/SPIC/srvDownload/ViewPDF?CRES_CODIGO=2025CSI597800025&amp;TIPOARCHIVO=RE","http://apps8.contraloria.gob.pe/SPIC/srvDownload/ViewPDF?CRES_CODIGO=2025CSI597800025&amp;TIPOARCHIVO=RE")</f>
      </c>
      <c r="P929" s="11">
        <f>HYPERLINK("http://apps8.contraloria.gob.pe/SPIC/srvDownload/ViewPDF?CRES_CODIGO=2025CSI597800025&amp;TIPOARCHIVO=ADJUNTO","http://apps8.contraloria.gob.pe/SPIC/srvDownload/ViewPDF?CRES_CODIGO=2025CSI597800025&amp;TIPOARCHIVO=ADJUNTO")</f>
      </c>
    </row>
    <row r="930" ht="20" customHeight="1" s="7" customFormat="1">
      <c r="B930" s="8">
        <v>924</v>
      </c>
      <c r="C930" s="9" t="s">
        <v>368</v>
      </c>
      <c r="D930" s="9" t="s">
        <v>19</v>
      </c>
      <c r="E930" s="9" t="s">
        <v>2416</v>
      </c>
      <c r="F930" s="9" t="s">
        <v>2417</v>
      </c>
      <c r="G930" s="9" t="s">
        <v>2418</v>
      </c>
      <c r="H930" s="9" t="s">
        <v>41</v>
      </c>
      <c r="I930" s="9" t="s">
        <v>24</v>
      </c>
      <c r="J930" s="9">
        <v>0</v>
      </c>
      <c r="K930" s="9" t="s">
        <v>25</v>
      </c>
      <c r="L930" s="10">
        <v>45737</v>
      </c>
      <c r="M930" s="10">
        <v>45744</v>
      </c>
      <c r="N930" s="10">
        <v>45748</v>
      </c>
      <c r="O930" s="11">
        <f>HYPERLINK("http://apps8.contraloria.gob.pe/SPIC/srvDownload/ViewPDF?CRES_CODIGO=2025CSIL46000050&amp;TIPOARCHIVO=RE","http://apps8.contraloria.gob.pe/SPIC/srvDownload/ViewPDF?CRES_CODIGO=2025CSIL46000050&amp;TIPOARCHIVO=RE")</f>
      </c>
      <c r="P930" s="11">
        <f>HYPERLINK("http://apps8.contraloria.gob.pe/SPIC/srvDownload/ViewPDF?CRES_CODIGO=2025CSIL46000050&amp;TIPOARCHIVO=ADJUNTO","http://apps8.contraloria.gob.pe/SPIC/srvDownload/ViewPDF?CRES_CODIGO=2025CSIL46000050&amp;TIPOARCHIVO=ADJUNTO")</f>
      </c>
    </row>
    <row r="931" ht="20" customHeight="1" s="7" customFormat="1">
      <c r="B931" s="8">
        <v>925</v>
      </c>
      <c r="C931" s="9" t="s">
        <v>26</v>
      </c>
      <c r="D931" s="9" t="s">
        <v>19</v>
      </c>
      <c r="E931" s="9" t="s">
        <v>2419</v>
      </c>
      <c r="F931" s="9" t="s">
        <v>783</v>
      </c>
      <c r="G931" s="9" t="s">
        <v>2420</v>
      </c>
      <c r="H931" s="9" t="s">
        <v>41</v>
      </c>
      <c r="I931" s="9" t="s">
        <v>24</v>
      </c>
      <c r="J931" s="9">
        <v>0</v>
      </c>
      <c r="K931" s="9" t="s">
        <v>25</v>
      </c>
      <c r="L931" s="10">
        <v>45740</v>
      </c>
      <c r="M931" s="10">
        <v>45735</v>
      </c>
      <c r="N931" s="10">
        <v>45748</v>
      </c>
      <c r="O931" s="11">
        <f>HYPERLINK("http://apps8.contraloria.gob.pe/SPIC/srvDownload/ViewPDF?CRES_CODIGO=2025CSI533300012&amp;TIPOARCHIVO=RE","http://apps8.contraloria.gob.pe/SPIC/srvDownload/ViewPDF?CRES_CODIGO=2025CSI533300012&amp;TIPOARCHIVO=RE")</f>
      </c>
      <c r="P931" s="11">
        <f>HYPERLINK("http://apps8.contraloria.gob.pe/SPIC/srvDownload/ViewPDF?CRES_CODIGO=2025CSI533300012&amp;TIPOARCHIVO=ADJUNTO","http://apps8.contraloria.gob.pe/SPIC/srvDownload/ViewPDF?CRES_CODIGO=2025CSI533300012&amp;TIPOARCHIVO=ADJUNTO")</f>
      </c>
    </row>
    <row r="932" ht="20" customHeight="1" s="7" customFormat="1">
      <c r="B932" s="8">
        <v>926</v>
      </c>
      <c r="C932" s="9" t="s">
        <v>37</v>
      </c>
      <c r="D932" s="9" t="s">
        <v>19</v>
      </c>
      <c r="E932" s="9" t="s">
        <v>2421</v>
      </c>
      <c r="F932" s="9" t="s">
        <v>2422</v>
      </c>
      <c r="G932" s="9" t="s">
        <v>2423</v>
      </c>
      <c r="H932" s="9" t="s">
        <v>41</v>
      </c>
      <c r="I932" s="9" t="s">
        <v>24</v>
      </c>
      <c r="J932" s="9">
        <v>0</v>
      </c>
      <c r="K932" s="9" t="s">
        <v>25</v>
      </c>
      <c r="L932" s="10">
        <v>45742</v>
      </c>
      <c r="M932" s="10">
        <v>45749</v>
      </c>
      <c r="N932" s="10">
        <v>45748</v>
      </c>
      <c r="O932" s="11">
        <f>HYPERLINK("http://apps8.contraloria.gob.pe/SPIC/srvDownload/ViewPDF?CRES_CODIGO=2025CSI038800027&amp;TIPOARCHIVO=RE","http://apps8.contraloria.gob.pe/SPIC/srvDownload/ViewPDF?CRES_CODIGO=2025CSI038800027&amp;TIPOARCHIVO=RE")</f>
      </c>
      <c r="P932" s="11">
        <f>HYPERLINK("http://apps8.contraloria.gob.pe/SPIC/srvDownload/ViewPDF?CRES_CODIGO=2025CSI038800027&amp;TIPOARCHIVO=ADJUNTO","http://apps8.contraloria.gob.pe/SPIC/srvDownload/ViewPDF?CRES_CODIGO=2025CSI038800027&amp;TIPOARCHIVO=ADJUNTO")</f>
      </c>
    </row>
    <row r="933" ht="20" customHeight="1" s="7" customFormat="1">
      <c r="B933" s="8">
        <v>927</v>
      </c>
      <c r="C933" s="9" t="s">
        <v>37</v>
      </c>
      <c r="D933" s="9" t="s">
        <v>19</v>
      </c>
      <c r="E933" s="9" t="s">
        <v>2424</v>
      </c>
      <c r="F933" s="9" t="s">
        <v>1165</v>
      </c>
      <c r="G933" s="9" t="s">
        <v>2425</v>
      </c>
      <c r="H933" s="9" t="s">
        <v>41</v>
      </c>
      <c r="I933" s="9" t="s">
        <v>24</v>
      </c>
      <c r="J933" s="9">
        <v>0</v>
      </c>
      <c r="K933" s="9" t="s">
        <v>25</v>
      </c>
      <c r="L933" s="10">
        <v>45742</v>
      </c>
      <c r="M933" s="10">
        <v>45735</v>
      </c>
      <c r="N933" s="10">
        <v>45748</v>
      </c>
      <c r="O933" s="11">
        <f>HYPERLINK("http://apps8.contraloria.gob.pe/SPIC/srvDownload/ViewPDF?CRES_CODIGO=2025CSI038800024&amp;TIPOARCHIVO=RE","http://apps8.contraloria.gob.pe/SPIC/srvDownload/ViewPDF?CRES_CODIGO=2025CSI038800024&amp;TIPOARCHIVO=RE")</f>
      </c>
      <c r="P933" s="11">
        <f>HYPERLINK("http://apps8.contraloria.gob.pe/SPIC/srvDownload/ViewPDF?CRES_CODIGO=2025CSI038800024&amp;TIPOARCHIVO=ADJUNTO","http://apps8.contraloria.gob.pe/SPIC/srvDownload/ViewPDF?CRES_CODIGO=2025CSI038800024&amp;TIPOARCHIVO=ADJUNTO")</f>
      </c>
    </row>
    <row r="934" ht="20" customHeight="1" s="7" customFormat="1">
      <c r="B934" s="8">
        <v>928</v>
      </c>
      <c r="C934" s="9" t="s">
        <v>323</v>
      </c>
      <c r="D934" s="9" t="s">
        <v>32</v>
      </c>
      <c r="E934" s="9" t="s">
        <v>2426</v>
      </c>
      <c r="F934" s="9" t="s">
        <v>2427</v>
      </c>
      <c r="G934" s="9" t="s">
        <v>2428</v>
      </c>
      <c r="H934" s="9" t="s">
        <v>23</v>
      </c>
      <c r="I934" s="9" t="s">
        <v>24</v>
      </c>
      <c r="J934" s="9">
        <v>4</v>
      </c>
      <c r="K934" s="9" t="s">
        <v>36</v>
      </c>
      <c r="L934" s="10">
        <v>45737</v>
      </c>
      <c r="M934" s="10">
        <v>45741</v>
      </c>
      <c r="N934" s="10">
        <v>45748</v>
      </c>
      <c r="O934" s="11">
        <f>HYPERLINK("http://apps8.contraloria.gob.pe/SPIC/srvDownload/ViewPDF?CRES_CODIGO=2025CPO339000002&amp;TIPOARCHIVO=RE","http://apps8.contraloria.gob.pe/SPIC/srvDownload/ViewPDF?CRES_CODIGO=2025CPO339000002&amp;TIPOARCHIVO=RE")</f>
      </c>
      <c r="P934" s="11">
        <f>HYPERLINK("http://apps8.contraloria.gob.pe/SPIC/srvDownload/ViewPDF?CRES_CODIGO=2025CPO339000002&amp;TIPOARCHIVO=ADJUNTO","http://apps8.contraloria.gob.pe/SPIC/srvDownload/ViewPDF?CRES_CODIGO=2025CPO339000002&amp;TIPOARCHIVO=ADJUNTO")</f>
      </c>
    </row>
    <row r="935" ht="20" customHeight="1" s="7" customFormat="1">
      <c r="B935" s="8">
        <v>929</v>
      </c>
      <c r="C935" s="9" t="s">
        <v>323</v>
      </c>
      <c r="D935" s="9" t="s">
        <v>27</v>
      </c>
      <c r="E935" s="9" t="s">
        <v>2429</v>
      </c>
      <c r="F935" s="9" t="s">
        <v>2243</v>
      </c>
      <c r="G935" s="9" t="s">
        <v>2430</v>
      </c>
      <c r="H935" s="9" t="s">
        <v>23</v>
      </c>
      <c r="I935" s="9" t="s">
        <v>24</v>
      </c>
      <c r="J935" s="9">
        <v>0</v>
      </c>
      <c r="K935" s="9" t="s">
        <v>25</v>
      </c>
      <c r="L935" s="10">
        <v>45716</v>
      </c>
      <c r="M935" s="10">
        <v>45741</v>
      </c>
      <c r="N935" s="10">
        <v>45748</v>
      </c>
      <c r="O935" s="11">
        <f>HYPERLINK("http://apps8.contraloria.gob.pe/SPIC/srvDownload/ViewPDF?CRES_CODIGO=2025CPO071200005&amp;TIPOARCHIVO=RE","http://apps8.contraloria.gob.pe/SPIC/srvDownload/ViewPDF?CRES_CODIGO=2025CPO071200005&amp;TIPOARCHIVO=RE")</f>
      </c>
      <c r="P935" s="11">
        <f>HYPERLINK("http://apps8.contraloria.gob.pe/SPIC/srvDownload/ViewPDF?CRES_CODIGO=2025CPO071200005&amp;TIPOARCHIVO=ADJUNTO","http://apps8.contraloria.gob.pe/SPIC/srvDownload/ViewPDF?CRES_CODIGO=2025CPO071200005&amp;TIPOARCHIVO=ADJUNTO")</f>
      </c>
    </row>
    <row r="936" ht="20" customHeight="1" s="7" customFormat="1">
      <c r="B936" s="8">
        <v>930</v>
      </c>
      <c r="C936" s="9" t="s">
        <v>313</v>
      </c>
      <c r="D936" s="9" t="s">
        <v>285</v>
      </c>
      <c r="E936" s="9" t="s">
        <v>2431</v>
      </c>
      <c r="F936" s="9" t="s">
        <v>2432</v>
      </c>
      <c r="G936" s="9" t="s">
        <v>2433</v>
      </c>
      <c r="H936" s="9" t="s">
        <v>23</v>
      </c>
      <c r="I936" s="9" t="s">
        <v>24</v>
      </c>
      <c r="J936" s="9">
        <v>0</v>
      </c>
      <c r="K936" s="9" t="s">
        <v>25</v>
      </c>
      <c r="L936" s="10">
        <v>45740</v>
      </c>
      <c r="M936" s="10">
        <v>45740</v>
      </c>
      <c r="N936" s="10">
        <v>45748</v>
      </c>
      <c r="O936" s="11">
        <f>HYPERLINK("http://apps8.contraloria.gob.pe/SPIC/srvDownload/ViewPDF?CRES_CODIGO=2025CPRC92000020&amp;TIPOARCHIVO=RE","http://apps8.contraloria.gob.pe/SPIC/srvDownload/ViewPDF?CRES_CODIGO=2025CPRC92000020&amp;TIPOARCHIVO=RE")</f>
      </c>
      <c r="P936" s="11">
        <f>HYPERLINK("http://apps8.contraloria.gob.pe/SPIC/srvDownload/ViewPDF?CRES_CODIGO=2025CPRC92000020&amp;TIPOARCHIVO=ADJUNTO","http://apps8.contraloria.gob.pe/SPIC/srvDownload/ViewPDF?CRES_CODIGO=2025CPRC92000020&amp;TIPOARCHIVO=ADJUNTO")</f>
      </c>
    </row>
    <row r="937" ht="20" customHeight="1" s="7" customFormat="1">
      <c r="B937" s="8">
        <v>931</v>
      </c>
      <c r="C937" s="9" t="s">
        <v>323</v>
      </c>
      <c r="D937" s="9" t="s">
        <v>27</v>
      </c>
      <c r="E937" s="9" t="s">
        <v>2434</v>
      </c>
      <c r="F937" s="9" t="s">
        <v>2435</v>
      </c>
      <c r="G937" s="9" t="s">
        <v>2436</v>
      </c>
      <c r="H937" s="9" t="s">
        <v>23</v>
      </c>
      <c r="I937" s="9" t="s">
        <v>24</v>
      </c>
      <c r="J937" s="9">
        <v>0</v>
      </c>
      <c r="K937" s="9" t="s">
        <v>25</v>
      </c>
      <c r="L937" s="10">
        <v>45740</v>
      </c>
      <c r="M937" s="10">
        <v>45742</v>
      </c>
      <c r="N937" s="10">
        <v>45748</v>
      </c>
      <c r="O937" s="11">
        <f>HYPERLINK("http://apps8.contraloria.gob.pe/SPIC/srvDownload/ViewPDF?CRES_CODIGO=2025CPOL49000027&amp;TIPOARCHIVO=RE","http://apps8.contraloria.gob.pe/SPIC/srvDownload/ViewPDF?CRES_CODIGO=2025CPOL49000027&amp;TIPOARCHIVO=RE")</f>
      </c>
      <c r="P937" s="11">
        <f>HYPERLINK("http://apps8.contraloria.gob.pe/SPIC/srvDownload/ViewPDF?CRES_CODIGO=2025CPOL49000027&amp;TIPOARCHIVO=ADJUNTO","http://apps8.contraloria.gob.pe/SPIC/srvDownload/ViewPDF?CRES_CODIGO=2025CPOL49000027&amp;TIPOARCHIVO=ADJUNTO")</f>
      </c>
    </row>
    <row r="938" ht="20" customHeight="1" s="7" customFormat="1">
      <c r="B938" s="8">
        <v>932</v>
      </c>
      <c r="C938" s="9" t="s">
        <v>31</v>
      </c>
      <c r="D938" s="9" t="s">
        <v>19</v>
      </c>
      <c r="E938" s="9" t="s">
        <v>2437</v>
      </c>
      <c r="F938" s="9" t="s">
        <v>2344</v>
      </c>
      <c r="G938" s="9" t="s">
        <v>2438</v>
      </c>
      <c r="H938" s="9" t="s">
        <v>41</v>
      </c>
      <c r="I938" s="9" t="s">
        <v>24</v>
      </c>
      <c r="J938" s="9">
        <v>0</v>
      </c>
      <c r="K938" s="9" t="s">
        <v>25</v>
      </c>
      <c r="L938" s="10">
        <v>45747</v>
      </c>
      <c r="M938" s="10">
        <v>45754</v>
      </c>
      <c r="N938" s="10">
        <v>45748</v>
      </c>
      <c r="O938" s="11">
        <f>HYPERLINK("http://apps8.contraloria.gob.pe/SPIC/srvDownload/ViewPDF?CRES_CODIGO=2025CSI438000011&amp;TIPOARCHIVO=RE","http://apps8.contraloria.gob.pe/SPIC/srvDownload/ViewPDF?CRES_CODIGO=2025CSI438000011&amp;TIPOARCHIVO=RE")</f>
      </c>
      <c r="P938" s="11">
        <f>HYPERLINK("http://apps8.contraloria.gob.pe/SPIC/srvDownload/ViewPDF?CRES_CODIGO=2025CSI438000011&amp;TIPOARCHIVO=ADJUNTO","http://apps8.contraloria.gob.pe/SPIC/srvDownload/ViewPDF?CRES_CODIGO=2025CSI438000011&amp;TIPOARCHIVO=ADJUNTO")</f>
      </c>
    </row>
    <row r="939" ht="20" customHeight="1" s="7" customFormat="1">
      <c r="B939" s="8">
        <v>933</v>
      </c>
      <c r="C939" s="9" t="s">
        <v>37</v>
      </c>
      <c r="D939" s="9" t="s">
        <v>53</v>
      </c>
      <c r="E939" s="9" t="s">
        <v>2439</v>
      </c>
      <c r="F939" s="9" t="s">
        <v>2311</v>
      </c>
      <c r="G939" s="9" t="s">
        <v>1176</v>
      </c>
      <c r="H939" s="9" t="s">
        <v>23</v>
      </c>
      <c r="I939" s="9" t="s">
        <v>24</v>
      </c>
      <c r="J939" s="9">
        <v>0</v>
      </c>
      <c r="K939" s="9" t="s">
        <v>25</v>
      </c>
      <c r="L939" s="10">
        <v>45733</v>
      </c>
      <c r="M939" s="10">
        <v>45733</v>
      </c>
      <c r="N939" s="10">
        <v>45748</v>
      </c>
      <c r="O939" s="11">
        <f>HYPERLINK("http://apps8.contraloria.gob.pe/SPIC/srvDownload/ViewPDF?CRES_CODIGO=2025CPOL48000104&amp;TIPOARCHIVO=RE","http://apps8.contraloria.gob.pe/SPIC/srvDownload/ViewPDF?CRES_CODIGO=2025CPOL48000104&amp;TIPOARCHIVO=RE")</f>
      </c>
      <c r="P939" s="11">
        <f>HYPERLINK("http://apps8.contraloria.gob.pe/SPIC/srvDownload/ViewPDF?CRES_CODIGO=2025CPOL48000104&amp;TIPOARCHIVO=ADJUNTO","http://apps8.contraloria.gob.pe/SPIC/srvDownload/ViewPDF?CRES_CODIGO=2025CPOL48000104&amp;TIPOARCHIVO=ADJUNTO")</f>
      </c>
    </row>
    <row r="940" ht="20" customHeight="1" s="7" customFormat="1">
      <c r="B940" s="8">
        <v>934</v>
      </c>
      <c r="C940" s="9" t="s">
        <v>213</v>
      </c>
      <c r="D940" s="9" t="s">
        <v>53</v>
      </c>
      <c r="E940" s="9" t="s">
        <v>2440</v>
      </c>
      <c r="F940" s="9" t="s">
        <v>2253</v>
      </c>
      <c r="G940" s="9" t="s">
        <v>2441</v>
      </c>
      <c r="H940" s="9" t="s">
        <v>23</v>
      </c>
      <c r="I940" s="9" t="s">
        <v>24</v>
      </c>
      <c r="J940" s="9">
        <v>0</v>
      </c>
      <c r="K940" s="9" t="s">
        <v>25</v>
      </c>
      <c r="L940" s="10">
        <v>45631</v>
      </c>
      <c r="M940" s="10">
        <v>45638</v>
      </c>
      <c r="N940" s="10">
        <v>45748</v>
      </c>
      <c r="O940" s="11">
        <f>HYPERLINK("http://apps8.contraloria.gob.pe/SPIC/srvDownload/ViewPDF?CRES_CODIGO=2025CPOL47600006&amp;TIPOARCHIVO=RE","http://apps8.contraloria.gob.pe/SPIC/srvDownload/ViewPDF?CRES_CODIGO=2025CPOL47600006&amp;TIPOARCHIVO=RE")</f>
      </c>
      <c r="P940" s="11">
        <f>HYPERLINK("http://apps8.contraloria.gob.pe/SPIC/srvDownload/ViewPDF?CRES_CODIGO=2025CPOL47600006&amp;TIPOARCHIVO=ADJUNTO","http://apps8.contraloria.gob.pe/SPIC/srvDownload/ViewPDF?CRES_CODIGO=2025CPOL47600006&amp;TIPOARCHIVO=ADJUNTO")</f>
      </c>
    </row>
    <row r="941" ht="20" customHeight="1" s="7" customFormat="1">
      <c r="B941" s="8">
        <v>935</v>
      </c>
      <c r="C941" s="9" t="s">
        <v>213</v>
      </c>
      <c r="D941" s="9" t="s">
        <v>53</v>
      </c>
      <c r="E941" s="9" t="s">
        <v>2442</v>
      </c>
      <c r="F941" s="9" t="s">
        <v>2253</v>
      </c>
      <c r="G941" s="9" t="s">
        <v>866</v>
      </c>
      <c r="H941" s="9" t="s">
        <v>23</v>
      </c>
      <c r="I941" s="9" t="s">
        <v>24</v>
      </c>
      <c r="J941" s="9">
        <v>0</v>
      </c>
      <c r="K941" s="9" t="s">
        <v>25</v>
      </c>
      <c r="L941" s="10">
        <v>45631</v>
      </c>
      <c r="M941" s="10">
        <v>45638</v>
      </c>
      <c r="N941" s="10">
        <v>45748</v>
      </c>
      <c r="O941" s="11">
        <f>HYPERLINK("http://apps8.contraloria.gob.pe/SPIC/srvDownload/ViewPDF?CRES_CODIGO=2025CPOL47600005&amp;TIPOARCHIVO=RE","http://apps8.contraloria.gob.pe/SPIC/srvDownload/ViewPDF?CRES_CODIGO=2025CPOL47600005&amp;TIPOARCHIVO=RE")</f>
      </c>
      <c r="P941" s="11">
        <f>HYPERLINK("http://apps8.contraloria.gob.pe/SPIC/srvDownload/ViewPDF?CRES_CODIGO=2025CPOL47600005&amp;TIPOARCHIVO=ADJUNTO","http://apps8.contraloria.gob.pe/SPIC/srvDownload/ViewPDF?CRES_CODIGO=2025CPOL47600005&amp;TIPOARCHIVO=ADJUNTO")</f>
      </c>
    </row>
    <row r="942" ht="20" customHeight="1" s="7" customFormat="1">
      <c r="B942" s="8">
        <v>936</v>
      </c>
      <c r="C942" s="9" t="s">
        <v>69</v>
      </c>
      <c r="D942" s="9" t="s">
        <v>19</v>
      </c>
      <c r="E942" s="9" t="s">
        <v>2443</v>
      </c>
      <c r="F942" s="9" t="s">
        <v>2444</v>
      </c>
      <c r="G942" s="9" t="s">
        <v>2445</v>
      </c>
      <c r="H942" s="9" t="s">
        <v>41</v>
      </c>
      <c r="I942" s="9" t="s">
        <v>24</v>
      </c>
      <c r="J942" s="9">
        <v>0</v>
      </c>
      <c r="K942" s="9" t="s">
        <v>25</v>
      </c>
      <c r="L942" s="10">
        <v>45744</v>
      </c>
      <c r="M942" s="10">
        <v>45751</v>
      </c>
      <c r="N942" s="10">
        <v>45748</v>
      </c>
      <c r="O942" s="11">
        <f>HYPERLINK("http://apps8.contraloria.gob.pe/SPIC/srvDownload/ViewPDF?CRES_CODIGO=2025CSI212900004&amp;TIPOARCHIVO=RE","http://apps8.contraloria.gob.pe/SPIC/srvDownload/ViewPDF?CRES_CODIGO=2025CSI212900004&amp;TIPOARCHIVO=RE")</f>
      </c>
      <c r="P942" s="11">
        <f>HYPERLINK("http://apps8.contraloria.gob.pe/SPIC/srvDownload/ViewPDF?CRES_CODIGO=2025CSI212900004&amp;TIPOARCHIVO=ADJUNTO","http://apps8.contraloria.gob.pe/SPIC/srvDownload/ViewPDF?CRES_CODIGO=2025CSI212900004&amp;TIPOARCHIVO=ADJUNTO")</f>
      </c>
    </row>
    <row r="943" ht="20" customHeight="1" s="7" customFormat="1">
      <c r="B943" s="8">
        <v>937</v>
      </c>
      <c r="C943" s="9" t="s">
        <v>31</v>
      </c>
      <c r="D943" s="9" t="s">
        <v>19</v>
      </c>
      <c r="E943" s="9" t="s">
        <v>2446</v>
      </c>
      <c r="F943" s="9" t="s">
        <v>1115</v>
      </c>
      <c r="G943" s="9" t="s">
        <v>2447</v>
      </c>
      <c r="H943" s="9" t="s">
        <v>41</v>
      </c>
      <c r="I943" s="9" t="s">
        <v>24</v>
      </c>
      <c r="J943" s="9">
        <v>0</v>
      </c>
      <c r="K943" s="9" t="s">
        <v>25</v>
      </c>
      <c r="L943" s="10">
        <v>45744</v>
      </c>
      <c r="M943" s="10">
        <v>45751</v>
      </c>
      <c r="N943" s="10">
        <v>45748</v>
      </c>
      <c r="O943" s="11">
        <f>HYPERLINK("http://apps8.contraloria.gob.pe/SPIC/srvDownload/ViewPDF?CRES_CODIGO=2025CSI019000033&amp;TIPOARCHIVO=RE","http://apps8.contraloria.gob.pe/SPIC/srvDownload/ViewPDF?CRES_CODIGO=2025CSI019000033&amp;TIPOARCHIVO=RE")</f>
      </c>
      <c r="P943" s="11">
        <f>HYPERLINK("http://apps8.contraloria.gob.pe/SPIC/srvDownload/ViewPDF?CRES_CODIGO=2025CSI019000033&amp;TIPOARCHIVO=ADJUNTO","http://apps8.contraloria.gob.pe/SPIC/srvDownload/ViewPDF?CRES_CODIGO=2025CSI019000033&amp;TIPOARCHIVO=ADJUNTO")</f>
      </c>
    </row>
    <row r="944" ht="20" customHeight="1" s="7" customFormat="1">
      <c r="B944" s="8">
        <v>938</v>
      </c>
      <c r="C944" s="9" t="s">
        <v>45</v>
      </c>
      <c r="D944" s="9" t="s">
        <v>61</v>
      </c>
      <c r="E944" s="9" t="s">
        <v>2448</v>
      </c>
      <c r="F944" s="9" t="s">
        <v>2449</v>
      </c>
      <c r="G944" s="9" t="s">
        <v>2450</v>
      </c>
      <c r="H944" s="9" t="s">
        <v>23</v>
      </c>
      <c r="I944" s="9" t="s">
        <v>24</v>
      </c>
      <c r="J944" s="9">
        <v>0</v>
      </c>
      <c r="K944" s="9" t="s">
        <v>25</v>
      </c>
      <c r="L944" s="10">
        <v>45744</v>
      </c>
      <c r="M944" s="10">
        <v>45754</v>
      </c>
      <c r="N944" s="10">
        <v>45748</v>
      </c>
      <c r="O944" s="11">
        <f>HYPERLINK("http://apps8.contraloria.gob.pe/SPIC/srvDownload/ViewPDF?CRES_CODIGO=2025CSI044700014&amp;TIPOARCHIVO=RE","http://apps8.contraloria.gob.pe/SPIC/srvDownload/ViewPDF?CRES_CODIGO=2025CSI044700014&amp;TIPOARCHIVO=RE")</f>
      </c>
      <c r="P944" s="11">
        <f>HYPERLINK("http://apps8.contraloria.gob.pe/SPIC/srvDownload/ViewPDF?CRES_CODIGO=2025CSI044700014&amp;TIPOARCHIVO=ADJUNTO","http://apps8.contraloria.gob.pe/SPIC/srvDownload/ViewPDF?CRES_CODIGO=2025CSI044700014&amp;TIPOARCHIVO=ADJUNTO")</f>
      </c>
    </row>
    <row r="945" ht="20" customHeight="1" s="7" customFormat="1">
      <c r="B945" s="8">
        <v>939</v>
      </c>
      <c r="C945" s="9" t="s">
        <v>189</v>
      </c>
      <c r="D945" s="9" t="s">
        <v>61</v>
      </c>
      <c r="E945" s="9" t="s">
        <v>2451</v>
      </c>
      <c r="F945" s="9" t="s">
        <v>2452</v>
      </c>
      <c r="G945" s="9" t="s">
        <v>2453</v>
      </c>
      <c r="H945" s="9" t="s">
        <v>23</v>
      </c>
      <c r="I945" s="9" t="s">
        <v>24</v>
      </c>
      <c r="J945" s="9">
        <v>0</v>
      </c>
      <c r="K945" s="9" t="s">
        <v>25</v>
      </c>
      <c r="L945" s="10">
        <v>45743</v>
      </c>
      <c r="M945" s="10">
        <v>45751</v>
      </c>
      <c r="N945" s="10">
        <v>45748</v>
      </c>
      <c r="O945" s="11">
        <f>HYPERLINK("http://apps8.contraloria.gob.pe/SPIC/srvDownload/ViewPDF?CRES_CODIGO=2025CSI037000002&amp;TIPOARCHIVO=RE","http://apps8.contraloria.gob.pe/SPIC/srvDownload/ViewPDF?CRES_CODIGO=2025CSI037000002&amp;TIPOARCHIVO=RE")</f>
      </c>
      <c r="P945" s="11">
        <f>HYPERLINK("http://apps8.contraloria.gob.pe/SPIC/srvDownload/ViewPDF?CRES_CODIGO=2025CSI037000002&amp;TIPOARCHIVO=ADJUNTO","http://apps8.contraloria.gob.pe/SPIC/srvDownload/ViewPDF?CRES_CODIGO=2025CSI037000002&amp;TIPOARCHIVO=ADJUNTO")</f>
      </c>
    </row>
    <row r="946" ht="20" customHeight="1" s="7" customFormat="1">
      <c r="B946" s="8">
        <v>940</v>
      </c>
      <c r="C946" s="9" t="s">
        <v>31</v>
      </c>
      <c r="D946" s="9" t="s">
        <v>61</v>
      </c>
      <c r="E946" s="9" t="s">
        <v>2454</v>
      </c>
      <c r="F946" s="9" t="s">
        <v>1228</v>
      </c>
      <c r="G946" s="9" t="s">
        <v>2455</v>
      </c>
      <c r="H946" s="9" t="s">
        <v>23</v>
      </c>
      <c r="I946" s="9" t="s">
        <v>24</v>
      </c>
      <c r="J946" s="9">
        <v>0</v>
      </c>
      <c r="K946" s="9" t="s">
        <v>25</v>
      </c>
      <c r="L946" s="10">
        <v>45744</v>
      </c>
      <c r="M946" s="10">
        <v>45751</v>
      </c>
      <c r="N946" s="10">
        <v>45748</v>
      </c>
      <c r="O946" s="11">
        <f>HYPERLINK("http://apps8.contraloria.gob.pe/SPIC/srvDownload/ViewPDF?CRES_CODIGO=2025CSI215600003&amp;TIPOARCHIVO=RE","http://apps8.contraloria.gob.pe/SPIC/srvDownload/ViewPDF?CRES_CODIGO=2025CSI215600003&amp;TIPOARCHIVO=RE")</f>
      </c>
      <c r="P946" s="11">
        <f>HYPERLINK("http://apps8.contraloria.gob.pe/SPIC/srvDownload/ViewPDF?CRES_CODIGO=2025CSI215600003&amp;TIPOARCHIVO=ADJUNTO","http://apps8.contraloria.gob.pe/SPIC/srvDownload/ViewPDF?CRES_CODIGO=2025CSI215600003&amp;TIPOARCHIVO=ADJUNTO")</f>
      </c>
    </row>
    <row r="947" ht="20" customHeight="1" s="7" customFormat="1">
      <c r="B947" s="8">
        <v>941</v>
      </c>
      <c r="C947" s="9" t="s">
        <v>37</v>
      </c>
      <c r="D947" s="9" t="s">
        <v>61</v>
      </c>
      <c r="E947" s="9" t="s">
        <v>2456</v>
      </c>
      <c r="F947" s="9" t="s">
        <v>1165</v>
      </c>
      <c r="G947" s="9" t="s">
        <v>2457</v>
      </c>
      <c r="H947" s="9" t="s">
        <v>23</v>
      </c>
      <c r="I947" s="9" t="s">
        <v>24</v>
      </c>
      <c r="J947" s="9">
        <v>0</v>
      </c>
      <c r="K947" s="9" t="s">
        <v>25</v>
      </c>
      <c r="L947" s="10">
        <v>45720</v>
      </c>
      <c r="M947" s="10">
        <v>45730</v>
      </c>
      <c r="N947" s="10">
        <v>45748</v>
      </c>
      <c r="O947" s="11">
        <f>HYPERLINK("http://apps8.contraloria.gob.pe/SPIC/srvDownload/ViewPDF?CRES_CODIGO=2025CSI038800014&amp;TIPOARCHIVO=RE","http://apps8.contraloria.gob.pe/SPIC/srvDownload/ViewPDF?CRES_CODIGO=2025CSI038800014&amp;TIPOARCHIVO=RE")</f>
      </c>
      <c r="P947" s="11">
        <f>HYPERLINK("http://apps8.contraloria.gob.pe/SPIC/srvDownload/ViewPDF?CRES_CODIGO=2025CSI038800014&amp;TIPOARCHIVO=ADJUNTO","http://apps8.contraloria.gob.pe/SPIC/srvDownload/ViewPDF?CRES_CODIGO=2025CSI038800014&amp;TIPOARCHIVO=ADJUNTO")</f>
      </c>
    </row>
    <row r="948" ht="20" customHeight="1" s="7" customFormat="1">
      <c r="B948" s="8">
        <v>942</v>
      </c>
      <c r="C948" s="9" t="s">
        <v>37</v>
      </c>
      <c r="D948" s="9" t="s">
        <v>19</v>
      </c>
      <c r="E948" s="9" t="s">
        <v>2458</v>
      </c>
      <c r="F948" s="9" t="s">
        <v>2362</v>
      </c>
      <c r="G948" s="9" t="s">
        <v>2459</v>
      </c>
      <c r="H948" s="9" t="s">
        <v>41</v>
      </c>
      <c r="I948" s="9" t="s">
        <v>24</v>
      </c>
      <c r="J948" s="9">
        <v>0</v>
      </c>
      <c r="K948" s="9" t="s">
        <v>25</v>
      </c>
      <c r="L948" s="10">
        <v>45743</v>
      </c>
      <c r="M948" s="10">
        <v>45750</v>
      </c>
      <c r="N948" s="10">
        <v>45748</v>
      </c>
      <c r="O948" s="11">
        <f>HYPERLINK("http://apps8.contraloria.gob.pe/SPIC/srvDownload/ViewPDF?CRES_CODIGO=2025CSI039000011&amp;TIPOARCHIVO=RE","http://apps8.contraloria.gob.pe/SPIC/srvDownload/ViewPDF?CRES_CODIGO=2025CSI039000011&amp;TIPOARCHIVO=RE")</f>
      </c>
      <c r="P948" s="11">
        <f>HYPERLINK("http://apps8.contraloria.gob.pe/SPIC/srvDownload/ViewPDF?CRES_CODIGO=2025CSI039000011&amp;TIPOARCHIVO=ADJUNTO","http://apps8.contraloria.gob.pe/SPIC/srvDownload/ViewPDF?CRES_CODIGO=2025CSI039000011&amp;TIPOARCHIVO=ADJUNTO")</f>
      </c>
    </row>
    <row r="949" ht="20" customHeight="1" s="7" customFormat="1">
      <c r="B949" s="8">
        <v>943</v>
      </c>
      <c r="C949" s="9" t="s">
        <v>37</v>
      </c>
      <c r="D949" s="9" t="s">
        <v>19</v>
      </c>
      <c r="E949" s="9" t="s">
        <v>2460</v>
      </c>
      <c r="F949" s="9" t="s">
        <v>2375</v>
      </c>
      <c r="G949" s="9" t="s">
        <v>2461</v>
      </c>
      <c r="H949" s="9" t="s">
        <v>41</v>
      </c>
      <c r="I949" s="9" t="s">
        <v>24</v>
      </c>
      <c r="J949" s="9">
        <v>0</v>
      </c>
      <c r="K949" s="9" t="s">
        <v>25</v>
      </c>
      <c r="L949" s="10">
        <v>45741</v>
      </c>
      <c r="M949" s="10">
        <v>45748</v>
      </c>
      <c r="N949" s="10">
        <v>45748</v>
      </c>
      <c r="O949" s="11">
        <f>HYPERLINK("http://apps8.contraloria.gob.pe/SPIC/srvDownload/ViewPDF?CRES_CODIGO=2025CSI038500006&amp;TIPOARCHIVO=RE","http://apps8.contraloria.gob.pe/SPIC/srvDownload/ViewPDF?CRES_CODIGO=2025CSI038500006&amp;TIPOARCHIVO=RE")</f>
      </c>
      <c r="P949" s="11">
        <f>HYPERLINK("http://apps8.contraloria.gob.pe/SPIC/srvDownload/ViewPDF?CRES_CODIGO=2025CSI038500006&amp;TIPOARCHIVO=ADJUNTO","http://apps8.contraloria.gob.pe/SPIC/srvDownload/ViewPDF?CRES_CODIGO=2025CSI038500006&amp;TIPOARCHIVO=ADJUNTO")</f>
      </c>
    </row>
    <row r="950" ht="20" customHeight="1" s="7" customFormat="1">
      <c r="B950" s="8">
        <v>944</v>
      </c>
      <c r="C950" s="9" t="s">
        <v>31</v>
      </c>
      <c r="D950" s="9" t="s">
        <v>42</v>
      </c>
      <c r="E950" s="9" t="s">
        <v>2462</v>
      </c>
      <c r="F950" s="9" t="s">
        <v>1807</v>
      </c>
      <c r="G950" s="9" t="s">
        <v>2463</v>
      </c>
      <c r="H950" s="9" t="s">
        <v>23</v>
      </c>
      <c r="I950" s="9" t="s">
        <v>24</v>
      </c>
      <c r="J950" s="9">
        <v>0</v>
      </c>
      <c r="K950" s="9" t="s">
        <v>25</v>
      </c>
      <c r="L950" s="10">
        <v>45744</v>
      </c>
      <c r="M950" s="10">
        <v>45751</v>
      </c>
      <c r="N950" s="10">
        <v>45748</v>
      </c>
      <c r="O950" s="11">
        <f>HYPERLINK("http://apps8.contraloria.gob.pe/SPIC/srvDownload/ViewPDF?CRES_CODIGO=2025CSI391400004&amp;TIPOARCHIVO=RE","http://apps8.contraloria.gob.pe/SPIC/srvDownload/ViewPDF?CRES_CODIGO=2025CSI391400004&amp;TIPOARCHIVO=RE")</f>
      </c>
      <c r="P950" s="11">
        <f>HYPERLINK("http://apps8.contraloria.gob.pe/SPIC/srvDownload/ViewPDF?CRES_CODIGO=2025CSI391400004&amp;TIPOARCHIVO=ADJUNTO","http://apps8.contraloria.gob.pe/SPIC/srvDownload/ViewPDF?CRES_CODIGO=2025CSI391400004&amp;TIPOARCHIVO=ADJUNTO")</f>
      </c>
    </row>
    <row r="951" ht="20" customHeight="1" s="7" customFormat="1">
      <c r="B951" s="8">
        <v>945</v>
      </c>
      <c r="C951" s="9" t="s">
        <v>31</v>
      </c>
      <c r="D951" s="9" t="s">
        <v>42</v>
      </c>
      <c r="E951" s="9" t="s">
        <v>2464</v>
      </c>
      <c r="F951" s="9" t="s">
        <v>731</v>
      </c>
      <c r="G951" s="9" t="s">
        <v>2465</v>
      </c>
      <c r="H951" s="9" t="s">
        <v>23</v>
      </c>
      <c r="I951" s="9" t="s">
        <v>24</v>
      </c>
      <c r="J951" s="9">
        <v>0</v>
      </c>
      <c r="K951" s="9" t="s">
        <v>25</v>
      </c>
      <c r="L951" s="10">
        <v>45741</v>
      </c>
      <c r="M951" s="10">
        <v>45748</v>
      </c>
      <c r="N951" s="10">
        <v>45748</v>
      </c>
      <c r="O951" s="11">
        <f>HYPERLINK("http://apps8.contraloria.gob.pe/SPIC/srvDownload/ViewPDF?CRES_CODIGO=2025CSI626400004&amp;TIPOARCHIVO=RE","http://apps8.contraloria.gob.pe/SPIC/srvDownload/ViewPDF?CRES_CODIGO=2025CSI626400004&amp;TIPOARCHIVO=RE")</f>
      </c>
      <c r="P951" s="11">
        <f>HYPERLINK("http://apps8.contraloria.gob.pe/SPIC/srvDownload/ViewPDF?CRES_CODIGO=2025CSI626400004&amp;TIPOARCHIVO=ADJUNTO","http://apps8.contraloria.gob.pe/SPIC/srvDownload/ViewPDF?CRES_CODIGO=2025CSI626400004&amp;TIPOARCHIVO=ADJUNTO")</f>
      </c>
    </row>
    <row r="952" ht="20" customHeight="1" s="7" customFormat="1">
      <c r="B952" s="8">
        <v>946</v>
      </c>
      <c r="C952" s="9" t="s">
        <v>598</v>
      </c>
      <c r="D952" s="9" t="s">
        <v>27</v>
      </c>
      <c r="E952" s="9" t="s">
        <v>2466</v>
      </c>
      <c r="F952" s="9" t="s">
        <v>2467</v>
      </c>
      <c r="G952" s="9" t="s">
        <v>2468</v>
      </c>
      <c r="H952" s="9" t="s">
        <v>23</v>
      </c>
      <c r="I952" s="9" t="s">
        <v>24</v>
      </c>
      <c r="J952" s="9">
        <v>0</v>
      </c>
      <c r="K952" s="9" t="s">
        <v>25</v>
      </c>
      <c r="L952" s="10">
        <v>45736</v>
      </c>
      <c r="M952" s="10">
        <v>45736</v>
      </c>
      <c r="N952" s="10">
        <v>45748</v>
      </c>
      <c r="O952" s="11">
        <f>HYPERLINK("http://apps8.contraloria.gob.pe/SPIC/srvDownload/ViewPDF?CRES_CODIGO=2025CPO070200006&amp;TIPOARCHIVO=RE","http://apps8.contraloria.gob.pe/SPIC/srvDownload/ViewPDF?CRES_CODIGO=2025CPO070200006&amp;TIPOARCHIVO=RE")</f>
      </c>
      <c r="P952" s="11">
        <f>HYPERLINK("http://apps8.contraloria.gob.pe/SPIC/srvDownload/ViewPDF?CRES_CODIGO=2025CPO070200006&amp;TIPOARCHIVO=ADJUNTO","http://apps8.contraloria.gob.pe/SPIC/srvDownload/ViewPDF?CRES_CODIGO=2025CPO070200006&amp;TIPOARCHIVO=ADJUNTO")</f>
      </c>
    </row>
    <row r="953" ht="20" customHeight="1" s="7" customFormat="1">
      <c r="B953" s="8">
        <v>947</v>
      </c>
      <c r="C953" s="9" t="s">
        <v>31</v>
      </c>
      <c r="D953" s="9" t="s">
        <v>27</v>
      </c>
      <c r="E953" s="9" t="s">
        <v>2469</v>
      </c>
      <c r="F953" s="9" t="s">
        <v>2470</v>
      </c>
      <c r="G953" s="9" t="s">
        <v>2185</v>
      </c>
      <c r="H953" s="9" t="s">
        <v>23</v>
      </c>
      <c r="I953" s="9" t="s">
        <v>24</v>
      </c>
      <c r="J953" s="9">
        <v>0</v>
      </c>
      <c r="K953" s="9" t="s">
        <v>25</v>
      </c>
      <c r="L953" s="10">
        <v>45740</v>
      </c>
      <c r="M953" s="10">
        <v>45740</v>
      </c>
      <c r="N953" s="10">
        <v>45748</v>
      </c>
      <c r="O953" s="11">
        <f>HYPERLINK("http://apps8.contraloria.gob.pe/SPIC/srvDownload/ViewPDF?CRES_CODIGO=2025CPO043000008&amp;TIPOARCHIVO=RE","http://apps8.contraloria.gob.pe/SPIC/srvDownload/ViewPDF?CRES_CODIGO=2025CPO043000008&amp;TIPOARCHIVO=RE")</f>
      </c>
      <c r="P953" s="11">
        <f>HYPERLINK("http://apps8.contraloria.gob.pe/SPIC/srvDownload/ViewPDF?CRES_CODIGO=2025CPO043000008&amp;TIPOARCHIVO=ADJUNTO","http://apps8.contraloria.gob.pe/SPIC/srvDownload/ViewPDF?CRES_CODIGO=2025CPO043000008&amp;TIPOARCHIVO=ADJUNTO")</f>
      </c>
    </row>
    <row r="954" ht="20" customHeight="1" s="7" customFormat="1">
      <c r="B954" s="8">
        <v>948</v>
      </c>
      <c r="C954" s="9" t="s">
        <v>31</v>
      </c>
      <c r="D954" s="9" t="s">
        <v>19</v>
      </c>
      <c r="E954" s="9" t="s">
        <v>2471</v>
      </c>
      <c r="F954" s="9" t="s">
        <v>2472</v>
      </c>
      <c r="G954" s="9" t="s">
        <v>2473</v>
      </c>
      <c r="H954" s="9" t="s">
        <v>41</v>
      </c>
      <c r="I954" s="9" t="s">
        <v>24</v>
      </c>
      <c r="J954" s="9">
        <v>0</v>
      </c>
      <c r="K954" s="9" t="s">
        <v>25</v>
      </c>
      <c r="L954" s="10">
        <v>45736</v>
      </c>
      <c r="M954" s="10">
        <v>45743</v>
      </c>
      <c r="N954" s="10">
        <v>45748</v>
      </c>
      <c r="O954" s="11">
        <f>HYPERLINK("http://apps8.contraloria.gob.pe/SPIC/srvDownload/ViewPDF?CRES_CODIGO=2025CSIL42200013&amp;TIPOARCHIVO=RE","http://apps8.contraloria.gob.pe/SPIC/srvDownload/ViewPDF?CRES_CODIGO=2025CSIL42200013&amp;TIPOARCHIVO=RE")</f>
      </c>
      <c r="P954" s="11">
        <f>HYPERLINK("http://apps8.contraloria.gob.pe/SPIC/srvDownload/ViewPDF?CRES_CODIGO=2025CSIL42200013&amp;TIPOARCHIVO=ADJUNTO","http://apps8.contraloria.gob.pe/SPIC/srvDownload/ViewPDF?CRES_CODIGO=2025CSIL42200013&amp;TIPOARCHIVO=ADJUNTO")</f>
      </c>
    </row>
    <row r="955" ht="20" customHeight="1" s="7" customFormat="1">
      <c r="B955" s="8">
        <v>949</v>
      </c>
      <c r="C955" s="9" t="s">
        <v>143</v>
      </c>
      <c r="D955" s="9" t="s">
        <v>27</v>
      </c>
      <c r="E955" s="9" t="s">
        <v>2474</v>
      </c>
      <c r="F955" s="9" t="s">
        <v>1914</v>
      </c>
      <c r="G955" s="9" t="s">
        <v>2475</v>
      </c>
      <c r="H955" s="9" t="s">
        <v>23</v>
      </c>
      <c r="I955" s="9" t="s">
        <v>24</v>
      </c>
      <c r="J955" s="9">
        <v>0</v>
      </c>
      <c r="K955" s="9" t="s">
        <v>25</v>
      </c>
      <c r="L955" s="10">
        <v>45698</v>
      </c>
      <c r="M955" s="10">
        <v>45698</v>
      </c>
      <c r="N955" s="10">
        <v>45748</v>
      </c>
      <c r="O955" s="11">
        <f>HYPERLINK("http://apps8.contraloria.gob.pe/SPIC/srvDownload/ViewPDF?CRES_CODIGO=2025CPO044200006&amp;TIPOARCHIVO=RE","http://apps8.contraloria.gob.pe/SPIC/srvDownload/ViewPDF?CRES_CODIGO=2025CPO044200006&amp;TIPOARCHIVO=RE")</f>
      </c>
      <c r="P955" s="11">
        <f>HYPERLINK("http://apps8.contraloria.gob.pe/SPIC/srvDownload/ViewPDF?CRES_CODIGO=2025CPO044200006&amp;TIPOARCHIVO=ADJUNTO","http://apps8.contraloria.gob.pe/SPIC/srvDownload/ViewPDF?CRES_CODIGO=2025CPO044200006&amp;TIPOARCHIVO=ADJUNTO")</f>
      </c>
    </row>
    <row r="956" ht="20" customHeight="1" s="7" customFormat="1">
      <c r="B956" s="8">
        <v>950</v>
      </c>
      <c r="C956" s="9" t="s">
        <v>213</v>
      </c>
      <c r="D956" s="9" t="s">
        <v>53</v>
      </c>
      <c r="E956" s="9" t="s">
        <v>2476</v>
      </c>
      <c r="F956" s="9" t="s">
        <v>742</v>
      </c>
      <c r="G956" s="9" t="s">
        <v>2477</v>
      </c>
      <c r="H956" s="9" t="s">
        <v>23</v>
      </c>
      <c r="I956" s="9" t="s">
        <v>24</v>
      </c>
      <c r="J956" s="9">
        <v>0</v>
      </c>
      <c r="K956" s="9" t="s">
        <v>25</v>
      </c>
      <c r="L956" s="10">
        <v>45688</v>
      </c>
      <c r="M956" s="10">
        <v>45694</v>
      </c>
      <c r="N956" s="10">
        <v>45748</v>
      </c>
      <c r="O956" s="11">
        <f>HYPERLINK("http://apps8.contraloria.gob.pe/SPIC/srvDownload/ViewPDF?CRES_CODIGO=2025CPOL47600012&amp;TIPOARCHIVO=RE","http://apps8.contraloria.gob.pe/SPIC/srvDownload/ViewPDF?CRES_CODIGO=2025CPOL47600012&amp;TIPOARCHIVO=RE")</f>
      </c>
      <c r="P956" s="11">
        <f>HYPERLINK("http://apps8.contraloria.gob.pe/SPIC/srvDownload/ViewPDF?CRES_CODIGO=2025CPOL47600012&amp;TIPOARCHIVO=ADJUNTO","http://apps8.contraloria.gob.pe/SPIC/srvDownload/ViewPDF?CRES_CODIGO=2025CPOL47600012&amp;TIPOARCHIVO=ADJUNTO")</f>
      </c>
    </row>
    <row r="957" ht="20" customHeight="1" s="7" customFormat="1">
      <c r="B957" s="8">
        <v>951</v>
      </c>
      <c r="C957" s="9" t="s">
        <v>213</v>
      </c>
      <c r="D957" s="9" t="s">
        <v>53</v>
      </c>
      <c r="E957" s="9" t="s">
        <v>2478</v>
      </c>
      <c r="F957" s="9" t="s">
        <v>742</v>
      </c>
      <c r="G957" s="9" t="s">
        <v>2479</v>
      </c>
      <c r="H957" s="9" t="s">
        <v>23</v>
      </c>
      <c r="I957" s="9" t="s">
        <v>24</v>
      </c>
      <c r="J957" s="9">
        <v>0</v>
      </c>
      <c r="K957" s="9" t="s">
        <v>25</v>
      </c>
      <c r="L957" s="10">
        <v>45688</v>
      </c>
      <c r="M957" s="10">
        <v>45694</v>
      </c>
      <c r="N957" s="10">
        <v>45748</v>
      </c>
      <c r="O957" s="11">
        <f>HYPERLINK("http://apps8.contraloria.gob.pe/SPIC/srvDownload/ViewPDF?CRES_CODIGO=2025CPOL47600009&amp;TIPOARCHIVO=RE","http://apps8.contraloria.gob.pe/SPIC/srvDownload/ViewPDF?CRES_CODIGO=2025CPOL47600009&amp;TIPOARCHIVO=RE")</f>
      </c>
      <c r="P957" s="11">
        <f>HYPERLINK("http://apps8.contraloria.gob.pe/SPIC/srvDownload/ViewPDF?CRES_CODIGO=2025CPOL47600009&amp;TIPOARCHIVO=ADJUNTO","http://apps8.contraloria.gob.pe/SPIC/srvDownload/ViewPDF?CRES_CODIGO=2025CPOL47600009&amp;TIPOARCHIVO=ADJUNTO")</f>
      </c>
    </row>
    <row r="958" ht="20" customHeight="1" s="7" customFormat="1">
      <c r="B958" s="8">
        <v>952</v>
      </c>
      <c r="C958" s="9" t="s">
        <v>181</v>
      </c>
      <c r="D958" s="9" t="s">
        <v>285</v>
      </c>
      <c r="E958" s="9" t="s">
        <v>2480</v>
      </c>
      <c r="F958" s="9" t="s">
        <v>736</v>
      </c>
      <c r="G958" s="9" t="s">
        <v>2481</v>
      </c>
      <c r="H958" s="9" t="s">
        <v>23</v>
      </c>
      <c r="I958" s="9" t="s">
        <v>24</v>
      </c>
      <c r="J958" s="9">
        <v>0</v>
      </c>
      <c r="K958" s="9" t="s">
        <v>25</v>
      </c>
      <c r="L958" s="10">
        <v>45737</v>
      </c>
      <c r="M958" s="10">
        <v>45741</v>
      </c>
      <c r="N958" s="10">
        <v>45748</v>
      </c>
      <c r="O958" s="11">
        <f>HYPERLINK("http://apps8.contraloria.gob.pe/SPIC/srvDownload/ViewPDF?CRES_CODIGO=2025CPRL45200028&amp;TIPOARCHIVO=RE","http://apps8.contraloria.gob.pe/SPIC/srvDownload/ViewPDF?CRES_CODIGO=2025CPRL45200028&amp;TIPOARCHIVO=RE")</f>
      </c>
      <c r="P958" s="11">
        <f>HYPERLINK("http://apps8.contraloria.gob.pe/SPIC/srvDownload/ViewPDF?CRES_CODIGO=2025CPRL45200028&amp;TIPOARCHIVO=ADJUNTO","http://apps8.contraloria.gob.pe/SPIC/srvDownload/ViewPDF?CRES_CODIGO=2025CPRL45200028&amp;TIPOARCHIVO=ADJUNTO")</f>
      </c>
    </row>
    <row r="959" ht="20" customHeight="1" s="7" customFormat="1">
      <c r="B959" s="8">
        <v>953</v>
      </c>
      <c r="C959" s="9" t="s">
        <v>37</v>
      </c>
      <c r="D959" s="9" t="s">
        <v>19</v>
      </c>
      <c r="E959" s="9" t="s">
        <v>2482</v>
      </c>
      <c r="F959" s="9" t="s">
        <v>956</v>
      </c>
      <c r="G959" s="9" t="s">
        <v>2256</v>
      </c>
      <c r="H959" s="9" t="s">
        <v>41</v>
      </c>
      <c r="I959" s="9" t="s">
        <v>24</v>
      </c>
      <c r="J959" s="9">
        <v>0</v>
      </c>
      <c r="K959" s="9" t="s">
        <v>25</v>
      </c>
      <c r="L959" s="10">
        <v>45741</v>
      </c>
      <c r="M959" s="10">
        <v>45722</v>
      </c>
      <c r="N959" s="10">
        <v>45748</v>
      </c>
      <c r="O959" s="11">
        <f>HYPERLINK("http://apps8.contraloria.gob.pe/SPIC/srvDownload/ViewPDF?CRES_CODIGO=2025CSI038800023&amp;TIPOARCHIVO=RE","http://apps8.contraloria.gob.pe/SPIC/srvDownload/ViewPDF?CRES_CODIGO=2025CSI038800023&amp;TIPOARCHIVO=RE")</f>
      </c>
      <c r="P959" s="11">
        <f>HYPERLINK("http://apps8.contraloria.gob.pe/SPIC/srvDownload/ViewPDF?CRES_CODIGO=2025CSI038800023&amp;TIPOARCHIVO=ADJUNTO","http://apps8.contraloria.gob.pe/SPIC/srvDownload/ViewPDF?CRES_CODIGO=2025CSI038800023&amp;TIPOARCHIVO=ADJUNTO")</f>
      </c>
    </row>
    <row r="960" ht="20" customHeight="1" s="7" customFormat="1">
      <c r="B960" s="8">
        <v>954</v>
      </c>
      <c r="C960" s="9" t="s">
        <v>37</v>
      </c>
      <c r="D960" s="9" t="s">
        <v>19</v>
      </c>
      <c r="E960" s="9" t="s">
        <v>2483</v>
      </c>
      <c r="F960" s="9" t="s">
        <v>956</v>
      </c>
      <c r="G960" s="9" t="s">
        <v>2256</v>
      </c>
      <c r="H960" s="9" t="s">
        <v>41</v>
      </c>
      <c r="I960" s="9" t="s">
        <v>24</v>
      </c>
      <c r="J960" s="9">
        <v>0</v>
      </c>
      <c r="K960" s="9" t="s">
        <v>25</v>
      </c>
      <c r="L960" s="10">
        <v>45743</v>
      </c>
      <c r="M960" s="10">
        <v>45750</v>
      </c>
      <c r="N960" s="10">
        <v>45748</v>
      </c>
      <c r="O960" s="11">
        <f>HYPERLINK("http://apps8.contraloria.gob.pe/SPIC/srvDownload/ViewPDF?CRES_CODIGO=2025CSI038800030&amp;TIPOARCHIVO=RE","http://apps8.contraloria.gob.pe/SPIC/srvDownload/ViewPDF?CRES_CODIGO=2025CSI038800030&amp;TIPOARCHIVO=RE")</f>
      </c>
      <c r="P960" s="11">
        <f>HYPERLINK("http://apps8.contraloria.gob.pe/SPIC/srvDownload/ViewPDF?CRES_CODIGO=2025CSI038800030&amp;TIPOARCHIVO=ADJUNTO","http://apps8.contraloria.gob.pe/SPIC/srvDownload/ViewPDF?CRES_CODIGO=2025CSI038800030&amp;TIPOARCHIVO=ADJUNTO")</f>
      </c>
    </row>
    <row r="961" ht="20" customHeight="1" s="7" customFormat="1">
      <c r="B961" s="8">
        <v>955</v>
      </c>
      <c r="C961" s="9" t="s">
        <v>31</v>
      </c>
      <c r="D961" s="9" t="s">
        <v>19</v>
      </c>
      <c r="E961" s="9" t="s">
        <v>2484</v>
      </c>
      <c r="F961" s="9" t="s">
        <v>688</v>
      </c>
      <c r="G961" s="9" t="s">
        <v>2485</v>
      </c>
      <c r="H961" s="9" t="s">
        <v>740</v>
      </c>
      <c r="I961" s="9" t="s">
        <v>24</v>
      </c>
      <c r="J961" s="9">
        <v>0</v>
      </c>
      <c r="K961" s="9" t="s">
        <v>25</v>
      </c>
      <c r="L961" s="10">
        <v>45737</v>
      </c>
      <c r="M961" s="10">
        <v>45744</v>
      </c>
      <c r="N961" s="10">
        <v>45748</v>
      </c>
      <c r="O961" s="11">
        <f>HYPERLINK("http://apps8.contraloria.gob.pe/SPIC/srvDownload/ViewPDF?CRES_CODIGO=2025CSI530300055&amp;TIPOARCHIVO=RE","http://apps8.contraloria.gob.pe/SPIC/srvDownload/ViewPDF?CRES_CODIGO=2025CSI530300055&amp;TIPOARCHIVO=RE")</f>
      </c>
      <c r="P961" s="11">
        <f>HYPERLINK("http://apps8.contraloria.gob.pe/SPIC/srvDownload/ViewPDF?CRES_CODIGO=2025CSI530300055&amp;TIPOARCHIVO=ADJUNTO","http://apps8.contraloria.gob.pe/SPIC/srvDownload/ViewPDF?CRES_CODIGO=2025CSI530300055&amp;TIPOARCHIVO=ADJUNTO")</f>
      </c>
    </row>
    <row r="962" ht="20" customHeight="1" s="7" customFormat="1">
      <c r="B962" s="8">
        <v>956</v>
      </c>
      <c r="C962" s="9" t="s">
        <v>37</v>
      </c>
      <c r="D962" s="9" t="s">
        <v>19</v>
      </c>
      <c r="E962" s="9" t="s">
        <v>2486</v>
      </c>
      <c r="F962" s="9" t="s">
        <v>956</v>
      </c>
      <c r="G962" s="9" t="s">
        <v>2487</v>
      </c>
      <c r="H962" s="9" t="s">
        <v>41</v>
      </c>
      <c r="I962" s="9" t="s">
        <v>24</v>
      </c>
      <c r="J962" s="9">
        <v>0</v>
      </c>
      <c r="K962" s="9" t="s">
        <v>25</v>
      </c>
      <c r="L962" s="10">
        <v>45740</v>
      </c>
      <c r="M962" s="10">
        <v>45721</v>
      </c>
      <c r="N962" s="10">
        <v>45748</v>
      </c>
      <c r="O962" s="11">
        <f>HYPERLINK("http://apps8.contraloria.gob.pe/SPIC/srvDownload/ViewPDF?CRES_CODIGO=2025CSI038800019&amp;TIPOARCHIVO=RE","http://apps8.contraloria.gob.pe/SPIC/srvDownload/ViewPDF?CRES_CODIGO=2025CSI038800019&amp;TIPOARCHIVO=RE")</f>
      </c>
      <c r="P962" s="11">
        <f>HYPERLINK("http://apps8.contraloria.gob.pe/SPIC/srvDownload/ViewPDF?CRES_CODIGO=2025CSI038800019&amp;TIPOARCHIVO=ADJUNTO","http://apps8.contraloria.gob.pe/SPIC/srvDownload/ViewPDF?CRES_CODIGO=2025CSI038800019&amp;TIPOARCHIVO=ADJUNTO")</f>
      </c>
    </row>
    <row r="963" ht="20" customHeight="1" s="7" customFormat="1">
      <c r="B963" s="8">
        <v>957</v>
      </c>
      <c r="C963" s="9" t="s">
        <v>37</v>
      </c>
      <c r="D963" s="9" t="s">
        <v>19</v>
      </c>
      <c r="E963" s="9" t="s">
        <v>2488</v>
      </c>
      <c r="F963" s="9" t="s">
        <v>1165</v>
      </c>
      <c r="G963" s="9" t="s">
        <v>2489</v>
      </c>
      <c r="H963" s="9" t="s">
        <v>41</v>
      </c>
      <c r="I963" s="9" t="s">
        <v>24</v>
      </c>
      <c r="J963" s="9">
        <v>0</v>
      </c>
      <c r="K963" s="9" t="s">
        <v>25</v>
      </c>
      <c r="L963" s="10">
        <v>45726</v>
      </c>
      <c r="M963" s="10">
        <v>45722</v>
      </c>
      <c r="N963" s="10">
        <v>45748</v>
      </c>
      <c r="O963" s="11">
        <f>HYPERLINK("http://apps8.contraloria.gob.pe/SPIC/srvDownload/ViewPDF?CRES_CODIGO=2025CSI038800015&amp;TIPOARCHIVO=RE","http://apps8.contraloria.gob.pe/SPIC/srvDownload/ViewPDF?CRES_CODIGO=2025CSI038800015&amp;TIPOARCHIVO=RE")</f>
      </c>
      <c r="P963" s="11">
        <f>HYPERLINK("http://apps8.contraloria.gob.pe/SPIC/srvDownload/ViewPDF?CRES_CODIGO=2025CSI038800015&amp;TIPOARCHIVO=ADJUNTO","http://apps8.contraloria.gob.pe/SPIC/srvDownload/ViewPDF?CRES_CODIGO=2025CSI038800015&amp;TIPOARCHIVO=ADJUNTO")</f>
      </c>
    </row>
    <row r="964" ht="20" customHeight="1" s="7" customFormat="1">
      <c r="B964" s="8">
        <v>958</v>
      </c>
      <c r="C964" s="9" t="s">
        <v>368</v>
      </c>
      <c r="D964" s="9" t="s">
        <v>61</v>
      </c>
      <c r="E964" s="9" t="s">
        <v>2490</v>
      </c>
      <c r="F964" s="9" t="s">
        <v>2491</v>
      </c>
      <c r="G964" s="9" t="s">
        <v>2492</v>
      </c>
      <c r="H964" s="9" t="s">
        <v>1023</v>
      </c>
      <c r="I964" s="9" t="s">
        <v>24</v>
      </c>
      <c r="J964" s="9">
        <v>0</v>
      </c>
      <c r="K964" s="9" t="s">
        <v>25</v>
      </c>
      <c r="L964" s="10">
        <v>45630</v>
      </c>
      <c r="M964" s="10">
        <v>45735</v>
      </c>
      <c r="N964" s="10">
        <v>45748</v>
      </c>
      <c r="O964" s="11">
        <f>HYPERLINK("http://apps8.contraloria.gob.pe/SPIC/srvDownload/ViewPDF?CRES_CODIGO=2025CSIL46000053&amp;TIPOARCHIVO=RE","http://apps8.contraloria.gob.pe/SPIC/srvDownload/ViewPDF?CRES_CODIGO=2025CSIL46000053&amp;TIPOARCHIVO=RE")</f>
      </c>
      <c r="P964" s="11">
        <f>HYPERLINK("http://apps8.contraloria.gob.pe/SPIC/srvDownload/ViewPDF?CRES_CODIGO=2025CSIL46000053&amp;TIPOARCHIVO=ADJUNTO","http://apps8.contraloria.gob.pe/SPIC/srvDownload/ViewPDF?CRES_CODIGO=2025CSIL46000053&amp;TIPOARCHIVO=ADJUNTO")</f>
      </c>
    </row>
    <row r="965" ht="20" customHeight="1" s="7" customFormat="1">
      <c r="B965" s="8">
        <v>959</v>
      </c>
      <c r="C965" s="9" t="s">
        <v>37</v>
      </c>
      <c r="D965" s="9" t="s">
        <v>19</v>
      </c>
      <c r="E965" s="9" t="s">
        <v>2493</v>
      </c>
      <c r="F965" s="9" t="s">
        <v>956</v>
      </c>
      <c r="G965" s="9" t="s">
        <v>2494</v>
      </c>
      <c r="H965" s="9" t="s">
        <v>41</v>
      </c>
      <c r="I965" s="9" t="s">
        <v>24</v>
      </c>
      <c r="J965" s="9">
        <v>0</v>
      </c>
      <c r="K965" s="9" t="s">
        <v>25</v>
      </c>
      <c r="L965" s="10">
        <v>45720</v>
      </c>
      <c r="M965" s="10">
        <v>45705</v>
      </c>
      <c r="N965" s="10">
        <v>45748</v>
      </c>
      <c r="O965" s="11">
        <f>HYPERLINK("http://apps8.contraloria.gob.pe/SPIC/srvDownload/ViewPDF?CRES_CODIGO=2025CSI038800012&amp;TIPOARCHIVO=RE","http://apps8.contraloria.gob.pe/SPIC/srvDownload/ViewPDF?CRES_CODIGO=2025CSI038800012&amp;TIPOARCHIVO=RE")</f>
      </c>
      <c r="P965" s="11">
        <f>HYPERLINK("http://apps8.contraloria.gob.pe/SPIC/srvDownload/ViewPDF?CRES_CODIGO=2025CSI038800012&amp;TIPOARCHIVO=ADJUNTO","http://apps8.contraloria.gob.pe/SPIC/srvDownload/ViewPDF?CRES_CODIGO=2025CSI038800012&amp;TIPOARCHIVO=ADJUNTO")</f>
      </c>
    </row>
    <row r="966" ht="20" customHeight="1" s="7" customFormat="1">
      <c r="B966" s="8">
        <v>960</v>
      </c>
      <c r="C966" s="9" t="s">
        <v>69</v>
      </c>
      <c r="D966" s="9" t="s">
        <v>19</v>
      </c>
      <c r="E966" s="9" t="s">
        <v>2495</v>
      </c>
      <c r="F966" s="9" t="s">
        <v>1975</v>
      </c>
      <c r="G966" s="9" t="s">
        <v>2496</v>
      </c>
      <c r="H966" s="9" t="s">
        <v>23</v>
      </c>
      <c r="I966" s="9" t="s">
        <v>24</v>
      </c>
      <c r="J966" s="9">
        <v>0</v>
      </c>
      <c r="K966" s="9" t="s">
        <v>25</v>
      </c>
      <c r="L966" s="10">
        <v>45742</v>
      </c>
      <c r="M966" s="10">
        <v>45749</v>
      </c>
      <c r="N966" s="10">
        <v>45748</v>
      </c>
      <c r="O966" s="11">
        <f>HYPERLINK("http://apps8.contraloria.gob.pe/SPIC/srvDownload/ViewPDF?CRES_CODIGO=2025CSI445500009&amp;TIPOARCHIVO=RE","http://apps8.contraloria.gob.pe/SPIC/srvDownload/ViewPDF?CRES_CODIGO=2025CSI445500009&amp;TIPOARCHIVO=RE")</f>
      </c>
      <c r="P966" s="11">
        <f>HYPERLINK("http://apps8.contraloria.gob.pe/SPIC/srvDownload/ViewPDF?CRES_CODIGO=2025CSI445500009&amp;TIPOARCHIVO=ADJUNTO","http://apps8.contraloria.gob.pe/SPIC/srvDownload/ViewPDF?CRES_CODIGO=2025CSI445500009&amp;TIPOARCHIVO=ADJUNTO")</f>
      </c>
    </row>
    <row r="967" ht="20" customHeight="1" s="7" customFormat="1">
      <c r="B967" s="8">
        <v>961</v>
      </c>
      <c r="C967" s="9" t="s">
        <v>368</v>
      </c>
      <c r="D967" s="9" t="s">
        <v>61</v>
      </c>
      <c r="E967" s="9" t="s">
        <v>2497</v>
      </c>
      <c r="F967" s="9" t="s">
        <v>2498</v>
      </c>
      <c r="G967" s="9" t="s">
        <v>2499</v>
      </c>
      <c r="H967" s="9" t="s">
        <v>1023</v>
      </c>
      <c r="I967" s="9" t="s">
        <v>24</v>
      </c>
      <c r="J967" s="9">
        <v>0</v>
      </c>
      <c r="K967" s="9" t="s">
        <v>25</v>
      </c>
      <c r="L967" s="10">
        <v>45630</v>
      </c>
      <c r="M967" s="10">
        <v>45735</v>
      </c>
      <c r="N967" s="10">
        <v>45748</v>
      </c>
      <c r="O967" s="11">
        <f>HYPERLINK("http://apps8.contraloria.gob.pe/SPIC/srvDownload/ViewPDF?CRES_CODIGO=2025CSIL46000051&amp;TIPOARCHIVO=RE","http://apps8.contraloria.gob.pe/SPIC/srvDownload/ViewPDF?CRES_CODIGO=2025CSIL46000051&amp;TIPOARCHIVO=RE")</f>
      </c>
      <c r="P967" s="11">
        <f>HYPERLINK("http://apps8.contraloria.gob.pe/SPIC/srvDownload/ViewPDF?CRES_CODIGO=2025CSIL46000051&amp;TIPOARCHIVO=ADJUNTO","http://apps8.contraloria.gob.pe/SPIC/srvDownload/ViewPDF?CRES_CODIGO=2025CSIL46000051&amp;TIPOARCHIVO=ADJUNTO")</f>
      </c>
    </row>
    <row r="968" ht="20" customHeight="1" s="7" customFormat="1">
      <c r="B968" s="8">
        <v>962</v>
      </c>
      <c r="C968" s="9" t="s">
        <v>31</v>
      </c>
      <c r="D968" s="9" t="s">
        <v>19</v>
      </c>
      <c r="E968" s="9" t="s">
        <v>2500</v>
      </c>
      <c r="F968" s="9" t="s">
        <v>1598</v>
      </c>
      <c r="G968" s="9" t="s">
        <v>2501</v>
      </c>
      <c r="H968" s="9" t="s">
        <v>41</v>
      </c>
      <c r="I968" s="9" t="s">
        <v>24</v>
      </c>
      <c r="J968" s="9">
        <v>0</v>
      </c>
      <c r="K968" s="9" t="s">
        <v>25</v>
      </c>
      <c r="L968" s="10">
        <v>45744</v>
      </c>
      <c r="M968" s="10">
        <v>45751</v>
      </c>
      <c r="N968" s="10">
        <v>45748</v>
      </c>
      <c r="O968" s="11">
        <f>HYPERLINK("http://apps8.contraloria.gob.pe/SPIC/srvDownload/ViewPDF?CRES_CODIGO=2025CSI019000032&amp;TIPOARCHIVO=RE","http://apps8.contraloria.gob.pe/SPIC/srvDownload/ViewPDF?CRES_CODIGO=2025CSI019000032&amp;TIPOARCHIVO=RE")</f>
      </c>
      <c r="P968" s="11">
        <f>HYPERLINK("http://apps8.contraloria.gob.pe/SPIC/srvDownload/ViewPDF?CRES_CODIGO=2025CSI019000032&amp;TIPOARCHIVO=ADJUNTO","http://apps8.contraloria.gob.pe/SPIC/srvDownload/ViewPDF?CRES_CODIGO=2025CSI019000032&amp;TIPOARCHIVO=ADJUNTO")</f>
      </c>
    </row>
    <row r="969" ht="20" customHeight="1" s="7" customFormat="1">
      <c r="B969" s="8">
        <v>963</v>
      </c>
      <c r="C969" s="9" t="s">
        <v>31</v>
      </c>
      <c r="D969" s="9" t="s">
        <v>42</v>
      </c>
      <c r="E969" s="9" t="s">
        <v>2502</v>
      </c>
      <c r="F969" s="9" t="s">
        <v>2503</v>
      </c>
      <c r="G969" s="9" t="s">
        <v>2504</v>
      </c>
      <c r="H969" s="9" t="s">
        <v>23</v>
      </c>
      <c r="I969" s="9" t="s">
        <v>24</v>
      </c>
      <c r="J969" s="9">
        <v>0</v>
      </c>
      <c r="K969" s="9" t="s">
        <v>25</v>
      </c>
      <c r="L969" s="10">
        <v>45747</v>
      </c>
      <c r="M969" s="10">
        <v>45754</v>
      </c>
      <c r="N969" s="10">
        <v>45748</v>
      </c>
      <c r="O969" s="11">
        <f>HYPERLINK("http://apps8.contraloria.gob.pe/SPIC/srvDownload/ViewPDF?CRES_CODIGO=2025CSI047900003&amp;TIPOARCHIVO=RE","http://apps8.contraloria.gob.pe/SPIC/srvDownload/ViewPDF?CRES_CODIGO=2025CSI047900003&amp;TIPOARCHIVO=RE")</f>
      </c>
      <c r="P969" s="11">
        <f>HYPERLINK("http://apps8.contraloria.gob.pe/SPIC/srvDownload/ViewPDF?CRES_CODIGO=2025CSI047900003&amp;TIPOARCHIVO=ADJUNTO","http://apps8.contraloria.gob.pe/SPIC/srvDownload/ViewPDF?CRES_CODIGO=2025CSI047900003&amp;TIPOARCHIVO=ADJUNTO")</f>
      </c>
    </row>
    <row r="970" ht="20" customHeight="1" s="7" customFormat="1">
      <c r="B970" s="8">
        <v>964</v>
      </c>
      <c r="C970" s="9" t="s">
        <v>65</v>
      </c>
      <c r="D970" s="9" t="s">
        <v>19</v>
      </c>
      <c r="E970" s="9" t="s">
        <v>2505</v>
      </c>
      <c r="F970" s="9" t="s">
        <v>67</v>
      </c>
      <c r="G970" s="9" t="s">
        <v>2506</v>
      </c>
      <c r="H970" s="9" t="s">
        <v>41</v>
      </c>
      <c r="I970" s="9" t="s">
        <v>24</v>
      </c>
      <c r="J970" s="9">
        <v>0</v>
      </c>
      <c r="K970" s="9" t="s">
        <v>25</v>
      </c>
      <c r="L970" s="10">
        <v>45741</v>
      </c>
      <c r="M970" s="10">
        <v>45748</v>
      </c>
      <c r="N970" s="10">
        <v>45748</v>
      </c>
      <c r="O970" s="11">
        <f>HYPERLINK("http://apps8.contraloria.gob.pe/SPIC/srvDownload/ViewPDF?CRES_CODIGO=2025CSIL42200014&amp;TIPOARCHIVO=RE","http://apps8.contraloria.gob.pe/SPIC/srvDownload/ViewPDF?CRES_CODIGO=2025CSIL42200014&amp;TIPOARCHIVO=RE")</f>
      </c>
      <c r="P970" s="11">
        <f>HYPERLINK("http://apps8.contraloria.gob.pe/SPIC/srvDownload/ViewPDF?CRES_CODIGO=2025CSIL42200014&amp;TIPOARCHIVO=ADJUNTO","http://apps8.contraloria.gob.pe/SPIC/srvDownload/ViewPDF?CRES_CODIGO=2025CSIL42200014&amp;TIPOARCHIVO=ADJUNTO")</f>
      </c>
    </row>
    <row r="971" ht="20" customHeight="1" s="7" customFormat="1">
      <c r="B971" s="8">
        <v>965</v>
      </c>
      <c r="C971" s="9" t="s">
        <v>313</v>
      </c>
      <c r="D971" s="9" t="s">
        <v>19</v>
      </c>
      <c r="E971" s="9" t="s">
        <v>2507</v>
      </c>
      <c r="F971" s="9" t="s">
        <v>1421</v>
      </c>
      <c r="G971" s="9" t="s">
        <v>2508</v>
      </c>
      <c r="H971" s="9" t="s">
        <v>41</v>
      </c>
      <c r="I971" s="9" t="s">
        <v>24</v>
      </c>
      <c r="J971" s="9">
        <v>0</v>
      </c>
      <c r="K971" s="9" t="s">
        <v>25</v>
      </c>
      <c r="L971" s="10">
        <v>45735</v>
      </c>
      <c r="M971" s="10">
        <v>45742</v>
      </c>
      <c r="N971" s="10">
        <v>45748</v>
      </c>
      <c r="O971" s="11">
        <f>HYPERLINK("http://apps8.contraloria.gob.pe/SPIC/srvDownload/ViewPDF?CRES_CODIGO=2025CSI014800028&amp;TIPOARCHIVO=RE","http://apps8.contraloria.gob.pe/SPIC/srvDownload/ViewPDF?CRES_CODIGO=2025CSI014800028&amp;TIPOARCHIVO=RE")</f>
      </c>
      <c r="P971" s="11">
        <f>HYPERLINK("http://apps8.contraloria.gob.pe/SPIC/srvDownload/ViewPDF?CRES_CODIGO=2025CSI014800028&amp;TIPOARCHIVO=ADJUNTO","http://apps8.contraloria.gob.pe/SPIC/srvDownload/ViewPDF?CRES_CODIGO=2025CSI014800028&amp;TIPOARCHIVO=ADJUNTO")</f>
      </c>
    </row>
    <row r="972" ht="20" customHeight="1" s="7" customFormat="1">
      <c r="B972" s="8">
        <v>966</v>
      </c>
      <c r="C972" s="9" t="s">
        <v>18</v>
      </c>
      <c r="D972" s="9" t="s">
        <v>42</v>
      </c>
      <c r="E972" s="9" t="s">
        <v>2509</v>
      </c>
      <c r="F972" s="9" t="s">
        <v>2510</v>
      </c>
      <c r="G972" s="9" t="s">
        <v>2241</v>
      </c>
      <c r="H972" s="9" t="s">
        <v>23</v>
      </c>
      <c r="I972" s="9" t="s">
        <v>24</v>
      </c>
      <c r="J972" s="9">
        <v>0</v>
      </c>
      <c r="K972" s="9" t="s">
        <v>25</v>
      </c>
      <c r="L972" s="10">
        <v>45742</v>
      </c>
      <c r="M972" s="10">
        <v>45749</v>
      </c>
      <c r="N972" s="10">
        <v>45748</v>
      </c>
      <c r="O972" s="11">
        <f>HYPERLINK("http://apps8.contraloria.gob.pe/SPIC/srvDownload/ViewPDF?CRES_CODIGO=2025CSI046500014&amp;TIPOARCHIVO=RE","http://apps8.contraloria.gob.pe/SPIC/srvDownload/ViewPDF?CRES_CODIGO=2025CSI046500014&amp;TIPOARCHIVO=RE")</f>
      </c>
      <c r="P972" s="11">
        <f>HYPERLINK("http://apps8.contraloria.gob.pe/SPIC/srvDownload/ViewPDF?CRES_CODIGO=2025CSI046500014&amp;TIPOARCHIVO=ADJUNTO","http://apps8.contraloria.gob.pe/SPIC/srvDownload/ViewPDF?CRES_CODIGO=2025CSI046500014&amp;TIPOARCHIVO=ADJUNTO")</f>
      </c>
    </row>
    <row r="973" ht="20" customHeight="1" s="7" customFormat="1">
      <c r="B973" s="8">
        <v>967</v>
      </c>
      <c r="C973" s="9" t="s">
        <v>18</v>
      </c>
      <c r="D973" s="9" t="s">
        <v>42</v>
      </c>
      <c r="E973" s="9" t="s">
        <v>2511</v>
      </c>
      <c r="F973" s="9" t="s">
        <v>2512</v>
      </c>
      <c r="G973" s="9" t="s">
        <v>2241</v>
      </c>
      <c r="H973" s="9" t="s">
        <v>23</v>
      </c>
      <c r="I973" s="9" t="s">
        <v>24</v>
      </c>
      <c r="J973" s="9">
        <v>0</v>
      </c>
      <c r="K973" s="9" t="s">
        <v>25</v>
      </c>
      <c r="L973" s="10">
        <v>45741</v>
      </c>
      <c r="M973" s="10">
        <v>45748</v>
      </c>
      <c r="N973" s="10">
        <v>45748</v>
      </c>
      <c r="O973" s="11">
        <f>HYPERLINK("http://apps8.contraloria.gob.pe/SPIC/srvDownload/ViewPDF?CRES_CODIGO=2025CSI046500011&amp;TIPOARCHIVO=RE","http://apps8.contraloria.gob.pe/SPIC/srvDownload/ViewPDF?CRES_CODIGO=2025CSI046500011&amp;TIPOARCHIVO=RE")</f>
      </c>
      <c r="P973" s="11">
        <f>HYPERLINK("http://apps8.contraloria.gob.pe/SPIC/srvDownload/ViewPDF?CRES_CODIGO=2025CSI046500011&amp;TIPOARCHIVO=ADJUNTO","http://apps8.contraloria.gob.pe/SPIC/srvDownload/ViewPDF?CRES_CODIGO=2025CSI046500011&amp;TIPOARCHIVO=ADJUNTO")</f>
      </c>
    </row>
    <row r="974" ht="20" customHeight="1" s="7" customFormat="1">
      <c r="B974" s="8">
        <v>968</v>
      </c>
      <c r="C974" s="9" t="s">
        <v>18</v>
      </c>
      <c r="D974" s="9" t="s">
        <v>42</v>
      </c>
      <c r="E974" s="9" t="s">
        <v>2513</v>
      </c>
      <c r="F974" s="9" t="s">
        <v>922</v>
      </c>
      <c r="G974" s="9" t="s">
        <v>2514</v>
      </c>
      <c r="H974" s="9" t="s">
        <v>23</v>
      </c>
      <c r="I974" s="9" t="s">
        <v>24</v>
      </c>
      <c r="J974" s="9">
        <v>0</v>
      </c>
      <c r="K974" s="9" t="s">
        <v>25</v>
      </c>
      <c r="L974" s="10">
        <v>45747</v>
      </c>
      <c r="M974" s="10">
        <v>45754</v>
      </c>
      <c r="N974" s="10">
        <v>45748</v>
      </c>
      <c r="O974" s="11">
        <f>HYPERLINK("http://apps8.contraloria.gob.pe/SPIC/srvDownload/ViewPDF?CRES_CODIGO=2025CSI046300035&amp;TIPOARCHIVO=RE","http://apps8.contraloria.gob.pe/SPIC/srvDownload/ViewPDF?CRES_CODIGO=2025CSI046300035&amp;TIPOARCHIVO=RE")</f>
      </c>
      <c r="P974" s="11">
        <f>HYPERLINK("http://apps8.contraloria.gob.pe/SPIC/srvDownload/ViewPDF?CRES_CODIGO=2025CSI046300035&amp;TIPOARCHIVO=ADJUNTO","http://apps8.contraloria.gob.pe/SPIC/srvDownload/ViewPDF?CRES_CODIGO=2025CSI046300035&amp;TIPOARCHIVO=ADJUNTO")</f>
      </c>
    </row>
    <row r="975" ht="20" customHeight="1" s="7" customFormat="1">
      <c r="B975" s="8">
        <v>969</v>
      </c>
      <c r="C975" s="9" t="s">
        <v>313</v>
      </c>
      <c r="D975" s="9" t="s">
        <v>19</v>
      </c>
      <c r="E975" s="9" t="s">
        <v>2515</v>
      </c>
      <c r="F975" s="9" t="s">
        <v>1421</v>
      </c>
      <c r="G975" s="9" t="s">
        <v>2516</v>
      </c>
      <c r="H975" s="9" t="s">
        <v>41</v>
      </c>
      <c r="I975" s="9" t="s">
        <v>24</v>
      </c>
      <c r="J975" s="9">
        <v>0</v>
      </c>
      <c r="K975" s="9" t="s">
        <v>25</v>
      </c>
      <c r="L975" s="10">
        <v>45737</v>
      </c>
      <c r="M975" s="10">
        <v>45744</v>
      </c>
      <c r="N975" s="10">
        <v>45748</v>
      </c>
      <c r="O975" s="11">
        <f>HYPERLINK("http://apps8.contraloria.gob.pe/SPIC/srvDownload/ViewPDF?CRES_CODIGO=2025CSI014800029&amp;TIPOARCHIVO=RE","http://apps8.contraloria.gob.pe/SPIC/srvDownload/ViewPDF?CRES_CODIGO=2025CSI014800029&amp;TIPOARCHIVO=RE")</f>
      </c>
      <c r="P975" s="11">
        <f>HYPERLINK("http://apps8.contraloria.gob.pe/SPIC/srvDownload/ViewPDF?CRES_CODIGO=2025CSI014800029&amp;TIPOARCHIVO=ADJUNTO","http://apps8.contraloria.gob.pe/SPIC/srvDownload/ViewPDF?CRES_CODIGO=2025CSI014800029&amp;TIPOARCHIVO=ADJUNTO")</f>
      </c>
    </row>
    <row r="976" ht="20" customHeight="1" s="7" customFormat="1">
      <c r="B976" s="8">
        <v>970</v>
      </c>
      <c r="C976" s="9" t="s">
        <v>31</v>
      </c>
      <c r="D976" s="9" t="s">
        <v>61</v>
      </c>
      <c r="E976" s="9" t="s">
        <v>2517</v>
      </c>
      <c r="F976" s="9" t="s">
        <v>2518</v>
      </c>
      <c r="G976" s="9" t="s">
        <v>2519</v>
      </c>
      <c r="H976" s="9" t="s">
        <v>111</v>
      </c>
      <c r="I976" s="9" t="s">
        <v>24</v>
      </c>
      <c r="J976" s="9">
        <v>0</v>
      </c>
      <c r="K976" s="9" t="s">
        <v>25</v>
      </c>
      <c r="L976" s="10">
        <v>45740</v>
      </c>
      <c r="M976" s="10">
        <v>45748</v>
      </c>
      <c r="N976" s="10">
        <v>45748</v>
      </c>
      <c r="O976" s="11">
        <f>HYPERLINK("http://apps8.contraloria.gob.pe/SPIC/srvDownload/ViewPDF?CRES_CODIGO=2025CSI422400004&amp;TIPOARCHIVO=RE","http://apps8.contraloria.gob.pe/SPIC/srvDownload/ViewPDF?CRES_CODIGO=2025CSI422400004&amp;TIPOARCHIVO=RE")</f>
      </c>
      <c r="P976" s="11">
        <f>HYPERLINK("http://apps8.contraloria.gob.pe/SPIC/srvDownload/ViewPDF?CRES_CODIGO=2025CSI422400004&amp;TIPOARCHIVO=ADJUNTO","http://apps8.contraloria.gob.pe/SPIC/srvDownload/ViewPDF?CRES_CODIGO=2025CSI422400004&amp;TIPOARCHIVO=ADJUNTO")</f>
      </c>
    </row>
    <row r="977" ht="20" customHeight="1" s="7" customFormat="1">
      <c r="B977" s="8">
        <v>971</v>
      </c>
      <c r="C977" s="9" t="s">
        <v>104</v>
      </c>
      <c r="D977" s="9" t="s">
        <v>19</v>
      </c>
      <c r="E977" s="9" t="s">
        <v>2520</v>
      </c>
      <c r="F977" s="9" t="s">
        <v>1067</v>
      </c>
      <c r="G977" s="9" t="s">
        <v>2521</v>
      </c>
      <c r="H977" s="9" t="s">
        <v>23</v>
      </c>
      <c r="I977" s="9" t="s">
        <v>24</v>
      </c>
      <c r="J977" s="9">
        <v>0</v>
      </c>
      <c r="K977" s="9" t="s">
        <v>25</v>
      </c>
      <c r="L977" s="10">
        <v>45734</v>
      </c>
      <c r="M977" s="10">
        <v>45741</v>
      </c>
      <c r="N977" s="10">
        <v>45747</v>
      </c>
      <c r="O977" s="11">
        <f>HYPERLINK("http://apps8.contraloria.gob.pe/SPIC/srvDownload/ViewPDF?CRES_CODIGO=2025CSI039600034&amp;TIPOARCHIVO=RE","http://apps8.contraloria.gob.pe/SPIC/srvDownload/ViewPDF?CRES_CODIGO=2025CSI039600034&amp;TIPOARCHIVO=RE")</f>
      </c>
      <c r="P977" s="11">
        <f>HYPERLINK("http://apps8.contraloria.gob.pe/SPIC/srvDownload/ViewPDF?CRES_CODIGO=2025CSI039600034&amp;TIPOARCHIVO=ADJUNTO","http://apps8.contraloria.gob.pe/SPIC/srvDownload/ViewPDF?CRES_CODIGO=2025CSI039600034&amp;TIPOARCHIVO=ADJUNTO")</f>
      </c>
    </row>
    <row r="978" ht="20" customHeight="1" s="7" customFormat="1">
      <c r="B978" s="8">
        <v>972</v>
      </c>
      <c r="C978" s="9" t="s">
        <v>65</v>
      </c>
      <c r="D978" s="9" t="s">
        <v>19</v>
      </c>
      <c r="E978" s="9" t="s">
        <v>2522</v>
      </c>
      <c r="F978" s="9" t="s">
        <v>593</v>
      </c>
      <c r="G978" s="9" t="s">
        <v>2523</v>
      </c>
      <c r="H978" s="9" t="s">
        <v>332</v>
      </c>
      <c r="I978" s="9" t="s">
        <v>24</v>
      </c>
      <c r="J978" s="9">
        <v>0</v>
      </c>
      <c r="K978" s="9" t="s">
        <v>25</v>
      </c>
      <c r="L978" s="10">
        <v>45743</v>
      </c>
      <c r="M978" s="10">
        <v>45750</v>
      </c>
      <c r="N978" s="10">
        <v>45747</v>
      </c>
      <c r="O978" s="11">
        <f>HYPERLINK("http://apps8.contraloria.gob.pe/SPIC/srvDownload/ViewPDF?CRES_CODIGO=2025CSI047400013&amp;TIPOARCHIVO=RE","http://apps8.contraloria.gob.pe/SPIC/srvDownload/ViewPDF?CRES_CODIGO=2025CSI047400013&amp;TIPOARCHIVO=RE")</f>
      </c>
      <c r="P978" s="11">
        <f>HYPERLINK("http://apps8.contraloria.gob.pe/SPIC/srvDownload/ViewPDF?CRES_CODIGO=2025CSI047400013&amp;TIPOARCHIVO=ADJUNTO","http://apps8.contraloria.gob.pe/SPIC/srvDownload/ViewPDF?CRES_CODIGO=2025CSI047400013&amp;TIPOARCHIVO=ADJUNTO")</f>
      </c>
    </row>
    <row r="979" ht="20" customHeight="1" s="7" customFormat="1">
      <c r="B979" s="8">
        <v>973</v>
      </c>
      <c r="C979" s="9" t="s">
        <v>31</v>
      </c>
      <c r="D979" s="9" t="s">
        <v>42</v>
      </c>
      <c r="E979" s="9" t="s">
        <v>2524</v>
      </c>
      <c r="F979" s="9" t="s">
        <v>1556</v>
      </c>
      <c r="G979" s="9" t="s">
        <v>2525</v>
      </c>
      <c r="H979" s="9" t="s">
        <v>23</v>
      </c>
      <c r="I979" s="9" t="s">
        <v>24</v>
      </c>
      <c r="J979" s="9">
        <v>0</v>
      </c>
      <c r="K979" s="9" t="s">
        <v>25</v>
      </c>
      <c r="L979" s="10">
        <v>45743</v>
      </c>
      <c r="M979" s="10">
        <v>45750</v>
      </c>
      <c r="N979" s="10">
        <v>45747</v>
      </c>
      <c r="O979" s="11">
        <f>HYPERLINK("http://apps8.contraloria.gob.pe/SPIC/srvDownload/ViewPDF?CRES_CODIGO=2025CSI378700004&amp;TIPOARCHIVO=RE","http://apps8.contraloria.gob.pe/SPIC/srvDownload/ViewPDF?CRES_CODIGO=2025CSI378700004&amp;TIPOARCHIVO=RE")</f>
      </c>
      <c r="P979" s="11">
        <f>HYPERLINK("http://apps8.contraloria.gob.pe/SPIC/srvDownload/ViewPDF?CRES_CODIGO=2025CSI378700004&amp;TIPOARCHIVO=ADJUNTO","http://apps8.contraloria.gob.pe/SPIC/srvDownload/ViewPDF?CRES_CODIGO=2025CSI378700004&amp;TIPOARCHIVO=ADJUNTO")</f>
      </c>
    </row>
    <row r="980" ht="20" customHeight="1" s="7" customFormat="1">
      <c r="B980" s="8">
        <v>974</v>
      </c>
      <c r="C980" s="9" t="s">
        <v>31</v>
      </c>
      <c r="D980" s="9" t="s">
        <v>19</v>
      </c>
      <c r="E980" s="9" t="s">
        <v>2526</v>
      </c>
      <c r="F980" s="9" t="s">
        <v>208</v>
      </c>
      <c r="G980" s="9" t="s">
        <v>2527</v>
      </c>
      <c r="H980" s="9" t="s">
        <v>41</v>
      </c>
      <c r="I980" s="9" t="s">
        <v>24</v>
      </c>
      <c r="J980" s="9">
        <v>0</v>
      </c>
      <c r="K980" s="9" t="s">
        <v>25</v>
      </c>
      <c r="L980" s="10">
        <v>45742</v>
      </c>
      <c r="M980" s="10">
        <v>45749</v>
      </c>
      <c r="N980" s="10">
        <v>45747</v>
      </c>
      <c r="O980" s="11">
        <f>HYPERLINK("http://apps8.contraloria.gob.pe/SPIC/srvDownload/ViewPDF?CRES_CODIGO=2025CSI529700025&amp;TIPOARCHIVO=RE","http://apps8.contraloria.gob.pe/SPIC/srvDownload/ViewPDF?CRES_CODIGO=2025CSI529700025&amp;TIPOARCHIVO=RE")</f>
      </c>
      <c r="P980" s="11">
        <f>HYPERLINK("http://apps8.contraloria.gob.pe/SPIC/srvDownload/ViewPDF?CRES_CODIGO=2025CSI529700025&amp;TIPOARCHIVO=ADJUNTO","http://apps8.contraloria.gob.pe/SPIC/srvDownload/ViewPDF?CRES_CODIGO=2025CSI529700025&amp;TIPOARCHIVO=ADJUNTO")</f>
      </c>
    </row>
    <row r="981" ht="20" customHeight="1" s="7" customFormat="1">
      <c r="B981" s="8">
        <v>975</v>
      </c>
      <c r="C981" s="9" t="s">
        <v>242</v>
      </c>
      <c r="D981" s="9" t="s">
        <v>27</v>
      </c>
      <c r="E981" s="9" t="s">
        <v>2528</v>
      </c>
      <c r="F981" s="9" t="s">
        <v>2529</v>
      </c>
      <c r="G981" s="9" t="s">
        <v>2530</v>
      </c>
      <c r="H981" s="9" t="s">
        <v>23</v>
      </c>
      <c r="I981" s="9" t="s">
        <v>24</v>
      </c>
      <c r="J981" s="9">
        <v>0</v>
      </c>
      <c r="K981" s="9" t="s">
        <v>25</v>
      </c>
      <c r="L981" s="10">
        <v>45736</v>
      </c>
      <c r="M981" s="10">
        <v>45737</v>
      </c>
      <c r="N981" s="10">
        <v>45747</v>
      </c>
      <c r="O981" s="11">
        <f>HYPERLINK("http://apps8.contraloria.gob.pe/SPIC/srvDownload/ViewPDF?CRES_CODIGO=2025CPO298000005&amp;TIPOARCHIVO=RE","http://apps8.contraloria.gob.pe/SPIC/srvDownload/ViewPDF?CRES_CODIGO=2025CPO298000005&amp;TIPOARCHIVO=RE")</f>
      </c>
      <c r="P981" s="11">
        <f>HYPERLINK("http://apps8.contraloria.gob.pe/SPIC/srvDownload/ViewPDF?CRES_CODIGO=2025CPO298000005&amp;TIPOARCHIVO=ADJUNTO","http://apps8.contraloria.gob.pe/SPIC/srvDownload/ViewPDF?CRES_CODIGO=2025CPO298000005&amp;TIPOARCHIVO=ADJUNTO")</f>
      </c>
    </row>
    <row r="982" ht="20" customHeight="1" s="7" customFormat="1">
      <c r="B982" s="8">
        <v>976</v>
      </c>
      <c r="C982" s="9" t="s">
        <v>323</v>
      </c>
      <c r="D982" s="9" t="s">
        <v>27</v>
      </c>
      <c r="E982" s="9" t="s">
        <v>2531</v>
      </c>
      <c r="F982" s="9" t="s">
        <v>2532</v>
      </c>
      <c r="G982" s="9" t="s">
        <v>2533</v>
      </c>
      <c r="H982" s="9" t="s">
        <v>23</v>
      </c>
      <c r="I982" s="9" t="s">
        <v>24</v>
      </c>
      <c r="J982" s="9">
        <v>0</v>
      </c>
      <c r="K982" s="9" t="s">
        <v>25</v>
      </c>
      <c r="L982" s="10">
        <v>45735</v>
      </c>
      <c r="M982" s="10">
        <v>45735</v>
      </c>
      <c r="N982" s="10">
        <v>45747</v>
      </c>
      <c r="O982" s="11">
        <f>HYPERLINK("http://apps8.contraloria.gob.pe/SPIC/srvDownload/ViewPDF?CRES_CODIGO=2025CPO036700028&amp;TIPOARCHIVO=RE","http://apps8.contraloria.gob.pe/SPIC/srvDownload/ViewPDF?CRES_CODIGO=2025CPO036700028&amp;TIPOARCHIVO=RE")</f>
      </c>
      <c r="P982" s="11">
        <f>HYPERLINK("http://apps8.contraloria.gob.pe/SPIC/srvDownload/ViewPDF?CRES_CODIGO=2025CPO036700028&amp;TIPOARCHIVO=ADJUNTO","http://apps8.contraloria.gob.pe/SPIC/srvDownload/ViewPDF?CRES_CODIGO=2025CPO036700028&amp;TIPOARCHIVO=ADJUNTO")</f>
      </c>
    </row>
    <row r="983" ht="20" customHeight="1" s="7" customFormat="1">
      <c r="B983" s="8">
        <v>977</v>
      </c>
      <c r="C983" s="9" t="s">
        <v>323</v>
      </c>
      <c r="D983" s="9" t="s">
        <v>27</v>
      </c>
      <c r="E983" s="9" t="s">
        <v>2534</v>
      </c>
      <c r="F983" s="9" t="s">
        <v>2535</v>
      </c>
      <c r="G983" s="9" t="s">
        <v>2533</v>
      </c>
      <c r="H983" s="9" t="s">
        <v>23</v>
      </c>
      <c r="I983" s="9" t="s">
        <v>24</v>
      </c>
      <c r="J983" s="9">
        <v>0</v>
      </c>
      <c r="K983" s="9" t="s">
        <v>25</v>
      </c>
      <c r="L983" s="10">
        <v>45735</v>
      </c>
      <c r="M983" s="10">
        <v>45735</v>
      </c>
      <c r="N983" s="10">
        <v>45747</v>
      </c>
      <c r="O983" s="11">
        <f>HYPERLINK("http://apps8.contraloria.gob.pe/SPIC/srvDownload/ViewPDF?CRES_CODIGO=2025CPO036700029&amp;TIPOARCHIVO=RE","http://apps8.contraloria.gob.pe/SPIC/srvDownload/ViewPDF?CRES_CODIGO=2025CPO036700029&amp;TIPOARCHIVO=RE")</f>
      </c>
      <c r="P983" s="11">
        <f>HYPERLINK("http://apps8.contraloria.gob.pe/SPIC/srvDownload/ViewPDF?CRES_CODIGO=2025CPO036700029&amp;TIPOARCHIVO=ADJUNTO","http://apps8.contraloria.gob.pe/SPIC/srvDownload/ViewPDF?CRES_CODIGO=2025CPO036700029&amp;TIPOARCHIVO=ADJUNTO")</f>
      </c>
    </row>
    <row r="984" ht="20" customHeight="1" s="7" customFormat="1">
      <c r="B984" s="8">
        <v>978</v>
      </c>
      <c r="C984" s="9" t="s">
        <v>242</v>
      </c>
      <c r="D984" s="9" t="s">
        <v>27</v>
      </c>
      <c r="E984" s="9" t="s">
        <v>2536</v>
      </c>
      <c r="F984" s="9" t="s">
        <v>2537</v>
      </c>
      <c r="G984" s="9" t="s">
        <v>2538</v>
      </c>
      <c r="H984" s="9" t="s">
        <v>23</v>
      </c>
      <c r="I984" s="9" t="s">
        <v>24</v>
      </c>
      <c r="J984" s="9">
        <v>0</v>
      </c>
      <c r="K984" s="9" t="s">
        <v>25</v>
      </c>
      <c r="L984" s="10">
        <v>45733</v>
      </c>
      <c r="M984" s="10">
        <v>45733</v>
      </c>
      <c r="N984" s="10">
        <v>45747</v>
      </c>
      <c r="O984" s="11">
        <f>HYPERLINK("http://apps8.contraloria.gob.pe/SPIC/srvDownload/ViewPDF?CRES_CODIGO=2025CPO047100026&amp;TIPOARCHIVO=RE","http://apps8.contraloria.gob.pe/SPIC/srvDownload/ViewPDF?CRES_CODIGO=2025CPO047100026&amp;TIPOARCHIVO=RE")</f>
      </c>
      <c r="P984" s="11">
        <f>HYPERLINK("http://apps8.contraloria.gob.pe/SPIC/srvDownload/ViewPDF?CRES_CODIGO=2025CPO047100026&amp;TIPOARCHIVO=ADJUNTO","http://apps8.contraloria.gob.pe/SPIC/srvDownload/ViewPDF?CRES_CODIGO=2025CPO047100026&amp;TIPOARCHIVO=ADJUNTO")</f>
      </c>
    </row>
    <row r="985" ht="20" customHeight="1" s="7" customFormat="1">
      <c r="B985" s="8">
        <v>979</v>
      </c>
      <c r="C985" s="9" t="s">
        <v>242</v>
      </c>
      <c r="D985" s="9" t="s">
        <v>27</v>
      </c>
      <c r="E985" s="9" t="s">
        <v>2539</v>
      </c>
      <c r="F985" s="9" t="s">
        <v>1812</v>
      </c>
      <c r="G985" s="9" t="s">
        <v>2540</v>
      </c>
      <c r="H985" s="9" t="s">
        <v>23</v>
      </c>
      <c r="I985" s="9" t="s">
        <v>24</v>
      </c>
      <c r="J985" s="9">
        <v>0</v>
      </c>
      <c r="K985" s="9" t="s">
        <v>25</v>
      </c>
      <c r="L985" s="10">
        <v>45736</v>
      </c>
      <c r="M985" s="10">
        <v>45736</v>
      </c>
      <c r="N985" s="10">
        <v>45747</v>
      </c>
      <c r="O985" s="11">
        <f>HYPERLINK("http://apps8.contraloria.gob.pe/SPIC/srvDownload/ViewPDF?CRES_CODIGO=2025CPO047100034&amp;TIPOARCHIVO=RE","http://apps8.contraloria.gob.pe/SPIC/srvDownload/ViewPDF?CRES_CODIGO=2025CPO047100034&amp;TIPOARCHIVO=RE")</f>
      </c>
      <c r="P985" s="11">
        <f>HYPERLINK("http://apps8.contraloria.gob.pe/SPIC/srvDownload/ViewPDF?CRES_CODIGO=2025CPO047100034&amp;TIPOARCHIVO=ADJUNTO","http://apps8.contraloria.gob.pe/SPIC/srvDownload/ViewPDF?CRES_CODIGO=2025CPO047100034&amp;TIPOARCHIVO=ADJUNTO")</f>
      </c>
    </row>
    <row r="986" ht="20" customHeight="1" s="7" customFormat="1">
      <c r="B986" s="8">
        <v>980</v>
      </c>
      <c r="C986" s="9" t="s">
        <v>31</v>
      </c>
      <c r="D986" s="9" t="s">
        <v>19</v>
      </c>
      <c r="E986" s="9" t="s">
        <v>2541</v>
      </c>
      <c r="F986" s="9" t="s">
        <v>433</v>
      </c>
      <c r="G986" s="9" t="s">
        <v>2542</v>
      </c>
      <c r="H986" s="9" t="s">
        <v>23</v>
      </c>
      <c r="I986" s="9" t="s">
        <v>24</v>
      </c>
      <c r="J986" s="9">
        <v>0</v>
      </c>
      <c r="K986" s="9" t="s">
        <v>25</v>
      </c>
      <c r="L986" s="10">
        <v>45664</v>
      </c>
      <c r="M986" s="10">
        <v>45671</v>
      </c>
      <c r="N986" s="10">
        <v>45747</v>
      </c>
      <c r="O986" s="11">
        <f>HYPERLINK("http://apps8.contraloria.gob.pe/SPIC/srvDownload/ViewPDF?CRES_CODIGO=2025CSI334600001&amp;TIPOARCHIVO=RE","http://apps8.contraloria.gob.pe/SPIC/srvDownload/ViewPDF?CRES_CODIGO=2025CSI334600001&amp;TIPOARCHIVO=RE")</f>
      </c>
      <c r="P986" s="11">
        <f>HYPERLINK("http://apps8.contraloria.gob.pe/SPIC/srvDownload/ViewPDF?CRES_CODIGO=2025CSI334600001&amp;TIPOARCHIVO=ADJUNTO","http://apps8.contraloria.gob.pe/SPIC/srvDownload/ViewPDF?CRES_CODIGO=2025CSI334600001&amp;TIPOARCHIVO=ADJUNTO")</f>
      </c>
    </row>
    <row r="987" ht="20" customHeight="1" s="7" customFormat="1">
      <c r="B987" s="8">
        <v>981</v>
      </c>
      <c r="C987" s="9" t="s">
        <v>181</v>
      </c>
      <c r="D987" s="9" t="s">
        <v>42</v>
      </c>
      <c r="E987" s="9" t="s">
        <v>2543</v>
      </c>
      <c r="F987" s="9" t="s">
        <v>2544</v>
      </c>
      <c r="G987" s="9" t="s">
        <v>2545</v>
      </c>
      <c r="H987" s="9" t="s">
        <v>23</v>
      </c>
      <c r="I987" s="9" t="s">
        <v>24</v>
      </c>
      <c r="J987" s="9">
        <v>0</v>
      </c>
      <c r="K987" s="9" t="s">
        <v>25</v>
      </c>
      <c r="L987" s="10">
        <v>45744</v>
      </c>
      <c r="M987" s="10">
        <v>45751</v>
      </c>
      <c r="N987" s="10">
        <v>45747</v>
      </c>
      <c r="O987" s="11">
        <f>HYPERLINK("http://apps8.contraloria.gob.pe/SPIC/srvDownload/ViewPDF?CRES_CODIGO=2025CSI032700009&amp;TIPOARCHIVO=RE","http://apps8.contraloria.gob.pe/SPIC/srvDownload/ViewPDF?CRES_CODIGO=2025CSI032700009&amp;TIPOARCHIVO=RE")</f>
      </c>
      <c r="P987" s="11">
        <f>HYPERLINK("http://apps8.contraloria.gob.pe/SPIC/srvDownload/ViewPDF?CRES_CODIGO=2025CSI032700009&amp;TIPOARCHIVO=ADJUNTO","http://apps8.contraloria.gob.pe/SPIC/srvDownload/ViewPDF?CRES_CODIGO=2025CSI032700009&amp;TIPOARCHIVO=ADJUNTO")</f>
      </c>
    </row>
    <row r="988" ht="20" customHeight="1" s="7" customFormat="1">
      <c r="B988" s="8">
        <v>982</v>
      </c>
      <c r="C988" s="9" t="s">
        <v>31</v>
      </c>
      <c r="D988" s="9" t="s">
        <v>19</v>
      </c>
      <c r="E988" s="9" t="s">
        <v>2546</v>
      </c>
      <c r="F988" s="9" t="s">
        <v>1624</v>
      </c>
      <c r="G988" s="9" t="s">
        <v>2547</v>
      </c>
      <c r="H988" s="9" t="s">
        <v>41</v>
      </c>
      <c r="I988" s="9" t="s">
        <v>24</v>
      </c>
      <c r="J988" s="9">
        <v>0</v>
      </c>
      <c r="K988" s="9" t="s">
        <v>25</v>
      </c>
      <c r="L988" s="10">
        <v>45744</v>
      </c>
      <c r="M988" s="10">
        <v>45751</v>
      </c>
      <c r="N988" s="10">
        <v>45747</v>
      </c>
      <c r="O988" s="11">
        <f>HYPERLINK("http://apps8.contraloria.gob.pe/SPIC/srvDownload/ViewPDF?CRES_CODIGO=2025CSI027900011&amp;TIPOARCHIVO=RE","http://apps8.contraloria.gob.pe/SPIC/srvDownload/ViewPDF?CRES_CODIGO=2025CSI027900011&amp;TIPOARCHIVO=RE")</f>
      </c>
      <c r="P988" s="11">
        <f>HYPERLINK("http://apps8.contraloria.gob.pe/SPIC/srvDownload/ViewPDF?CRES_CODIGO=2025CSI027900011&amp;TIPOARCHIVO=ADJUNTO","http://apps8.contraloria.gob.pe/SPIC/srvDownload/ViewPDF?CRES_CODIGO=2025CSI027900011&amp;TIPOARCHIVO=ADJUNTO")</f>
      </c>
    </row>
    <row r="989" ht="20" customHeight="1" s="7" customFormat="1">
      <c r="B989" s="8">
        <v>983</v>
      </c>
      <c r="C989" s="9" t="s">
        <v>104</v>
      </c>
      <c r="D989" s="9" t="s">
        <v>27</v>
      </c>
      <c r="E989" s="9" t="s">
        <v>2548</v>
      </c>
      <c r="F989" s="9" t="s">
        <v>2549</v>
      </c>
      <c r="G989" s="9" t="s">
        <v>2550</v>
      </c>
      <c r="H989" s="9" t="s">
        <v>23</v>
      </c>
      <c r="I989" s="9" t="s">
        <v>24</v>
      </c>
      <c r="J989" s="9">
        <v>0</v>
      </c>
      <c r="K989" s="9" t="s">
        <v>25</v>
      </c>
      <c r="L989" s="10">
        <v>45729</v>
      </c>
      <c r="M989" s="10">
        <v>45729</v>
      </c>
      <c r="N989" s="10">
        <v>45747</v>
      </c>
      <c r="O989" s="11">
        <f>HYPERLINK("http://apps8.contraloria.gob.pe/SPIC/srvDownload/ViewPDF?CRES_CODIGO=2025CPO039700009&amp;TIPOARCHIVO=RE","http://apps8.contraloria.gob.pe/SPIC/srvDownload/ViewPDF?CRES_CODIGO=2025CPO039700009&amp;TIPOARCHIVO=RE")</f>
      </c>
      <c r="P989" s="11">
        <f>HYPERLINK("http://apps8.contraloria.gob.pe/SPIC/srvDownload/ViewPDF?CRES_CODIGO=2025CPO039700009&amp;TIPOARCHIVO=ADJUNTO","http://apps8.contraloria.gob.pe/SPIC/srvDownload/ViewPDF?CRES_CODIGO=2025CPO039700009&amp;TIPOARCHIVO=ADJUNTO")</f>
      </c>
    </row>
    <row r="990" ht="20" customHeight="1" s="7" customFormat="1">
      <c r="B990" s="8">
        <v>984</v>
      </c>
      <c r="C990" s="9" t="s">
        <v>31</v>
      </c>
      <c r="D990" s="9" t="s">
        <v>61</v>
      </c>
      <c r="E990" s="9" t="s">
        <v>2551</v>
      </c>
      <c r="F990" s="9" t="s">
        <v>660</v>
      </c>
      <c r="G990" s="9" t="s">
        <v>2552</v>
      </c>
      <c r="H990" s="9" t="s">
        <v>23</v>
      </c>
      <c r="I990" s="9" t="s">
        <v>24</v>
      </c>
      <c r="J990" s="9">
        <v>0</v>
      </c>
      <c r="K990" s="9" t="s">
        <v>25</v>
      </c>
      <c r="L990" s="10">
        <v>45743</v>
      </c>
      <c r="M990" s="10">
        <v>45751</v>
      </c>
      <c r="N990" s="10">
        <v>45747</v>
      </c>
      <c r="O990" s="11">
        <f>HYPERLINK("http://apps8.contraloria.gob.pe/SPIC/srvDownload/ViewPDF?CRES_CODIGO=2025CSI217600009&amp;TIPOARCHIVO=RE","http://apps8.contraloria.gob.pe/SPIC/srvDownload/ViewPDF?CRES_CODIGO=2025CSI217600009&amp;TIPOARCHIVO=RE")</f>
      </c>
      <c r="P990" s="11">
        <f>HYPERLINK("http://apps8.contraloria.gob.pe/SPIC/srvDownload/ViewPDF?CRES_CODIGO=2025CSI217600009&amp;TIPOARCHIVO=ADJUNTO","http://apps8.contraloria.gob.pe/SPIC/srvDownload/ViewPDF?CRES_CODIGO=2025CSI217600009&amp;TIPOARCHIVO=ADJUNTO")</f>
      </c>
    </row>
    <row r="991" ht="20" customHeight="1" s="7" customFormat="1">
      <c r="B991" s="8">
        <v>985</v>
      </c>
      <c r="C991" s="9" t="s">
        <v>368</v>
      </c>
      <c r="D991" s="9" t="s">
        <v>61</v>
      </c>
      <c r="E991" s="9" t="s">
        <v>2553</v>
      </c>
      <c r="F991" s="9" t="s">
        <v>2554</v>
      </c>
      <c r="G991" s="9" t="s">
        <v>2555</v>
      </c>
      <c r="H991" s="9" t="s">
        <v>1023</v>
      </c>
      <c r="I991" s="9" t="s">
        <v>24</v>
      </c>
      <c r="J991" s="9">
        <v>0</v>
      </c>
      <c r="K991" s="9" t="s">
        <v>25</v>
      </c>
      <c r="L991" s="10">
        <v>45743</v>
      </c>
      <c r="M991" s="10">
        <v>45751</v>
      </c>
      <c r="N991" s="10">
        <v>45747</v>
      </c>
      <c r="O991" s="11">
        <f>HYPERLINK("http://apps8.contraloria.gob.pe/SPIC/srvDownload/ViewPDF?CRES_CODIGO=2025CSI041600009&amp;TIPOARCHIVO=RE","http://apps8.contraloria.gob.pe/SPIC/srvDownload/ViewPDF?CRES_CODIGO=2025CSI041600009&amp;TIPOARCHIVO=RE")</f>
      </c>
      <c r="P991" s="11">
        <f>HYPERLINK("http://apps8.contraloria.gob.pe/SPIC/srvDownload/ViewPDF?CRES_CODIGO=2025CSI041600009&amp;TIPOARCHIVO=ADJUNTO","http://apps8.contraloria.gob.pe/SPIC/srvDownload/ViewPDF?CRES_CODIGO=2025CSI041600009&amp;TIPOARCHIVO=ADJUNTO")</f>
      </c>
    </row>
    <row r="992" ht="20" customHeight="1" s="7" customFormat="1">
      <c r="B992" s="8">
        <v>986</v>
      </c>
      <c r="C992" s="9" t="s">
        <v>31</v>
      </c>
      <c r="D992" s="9" t="s">
        <v>19</v>
      </c>
      <c r="E992" s="9" t="s">
        <v>2556</v>
      </c>
      <c r="F992" s="9" t="s">
        <v>433</v>
      </c>
      <c r="G992" s="9" t="s">
        <v>2557</v>
      </c>
      <c r="H992" s="9" t="s">
        <v>23</v>
      </c>
      <c r="I992" s="9" t="s">
        <v>24</v>
      </c>
      <c r="J992" s="9">
        <v>0</v>
      </c>
      <c r="K992" s="9" t="s">
        <v>25</v>
      </c>
      <c r="L992" s="10">
        <v>45727</v>
      </c>
      <c r="M992" s="10">
        <v>45734</v>
      </c>
      <c r="N992" s="10">
        <v>45747</v>
      </c>
      <c r="O992" s="11">
        <f>HYPERLINK("http://apps8.contraloria.gob.pe/SPIC/srvDownload/ViewPDF?CRES_CODIGO=2025CSI334600004&amp;TIPOARCHIVO=RE","http://apps8.contraloria.gob.pe/SPIC/srvDownload/ViewPDF?CRES_CODIGO=2025CSI334600004&amp;TIPOARCHIVO=RE")</f>
      </c>
      <c r="P992" s="11">
        <f>HYPERLINK("http://apps8.contraloria.gob.pe/SPIC/srvDownload/ViewPDF?CRES_CODIGO=2025CSI334600004&amp;TIPOARCHIVO=ADJUNTO","http://apps8.contraloria.gob.pe/SPIC/srvDownload/ViewPDF?CRES_CODIGO=2025CSI334600004&amp;TIPOARCHIVO=ADJUNTO")</f>
      </c>
    </row>
    <row r="993" ht="20" customHeight="1" s="7" customFormat="1">
      <c r="B993" s="8">
        <v>987</v>
      </c>
      <c r="C993" s="9" t="s">
        <v>65</v>
      </c>
      <c r="D993" s="9" t="s">
        <v>19</v>
      </c>
      <c r="E993" s="9" t="s">
        <v>2558</v>
      </c>
      <c r="F993" s="9" t="s">
        <v>2559</v>
      </c>
      <c r="G993" s="9" t="s">
        <v>2560</v>
      </c>
      <c r="H993" s="9" t="s">
        <v>378</v>
      </c>
      <c r="I993" s="9" t="s">
        <v>24</v>
      </c>
      <c r="J993" s="9">
        <v>0</v>
      </c>
      <c r="K993" s="9" t="s">
        <v>25</v>
      </c>
      <c r="L993" s="10">
        <v>45742</v>
      </c>
      <c r="M993" s="10">
        <v>45749</v>
      </c>
      <c r="N993" s="10">
        <v>45747</v>
      </c>
      <c r="O993" s="11">
        <f>HYPERLINK("http://apps8.contraloria.gob.pe/SPIC/srvDownload/ViewPDF?CRES_CODIGO=2025CSI047500016&amp;TIPOARCHIVO=RE","http://apps8.contraloria.gob.pe/SPIC/srvDownload/ViewPDF?CRES_CODIGO=2025CSI047500016&amp;TIPOARCHIVO=RE")</f>
      </c>
      <c r="P993" s="11">
        <f>HYPERLINK("http://apps8.contraloria.gob.pe/SPIC/srvDownload/ViewPDF?CRES_CODIGO=2025CSI047500016&amp;TIPOARCHIVO=ADJUNTO","http://apps8.contraloria.gob.pe/SPIC/srvDownload/ViewPDF?CRES_CODIGO=2025CSI047500016&amp;TIPOARCHIVO=ADJUNTO")</f>
      </c>
    </row>
    <row r="994" ht="20" customHeight="1" s="7" customFormat="1">
      <c r="B994" s="8">
        <v>988</v>
      </c>
      <c r="C994" s="9" t="s">
        <v>65</v>
      </c>
      <c r="D994" s="9" t="s">
        <v>19</v>
      </c>
      <c r="E994" s="9" t="s">
        <v>2561</v>
      </c>
      <c r="F994" s="9" t="s">
        <v>2562</v>
      </c>
      <c r="G994" s="9" t="s">
        <v>2560</v>
      </c>
      <c r="H994" s="9" t="s">
        <v>378</v>
      </c>
      <c r="I994" s="9" t="s">
        <v>24</v>
      </c>
      <c r="J994" s="9">
        <v>0</v>
      </c>
      <c r="K994" s="9" t="s">
        <v>25</v>
      </c>
      <c r="L994" s="10">
        <v>45743</v>
      </c>
      <c r="M994" s="10">
        <v>45750</v>
      </c>
      <c r="N994" s="10">
        <v>45747</v>
      </c>
      <c r="O994" s="11">
        <f>HYPERLINK("http://apps8.contraloria.gob.pe/SPIC/srvDownload/ViewPDF?CRES_CODIGO=2025CSI047500015&amp;TIPOARCHIVO=RE","http://apps8.contraloria.gob.pe/SPIC/srvDownload/ViewPDF?CRES_CODIGO=2025CSI047500015&amp;TIPOARCHIVO=RE")</f>
      </c>
      <c r="P994" s="11">
        <f>HYPERLINK("http://apps8.contraloria.gob.pe/SPIC/srvDownload/ViewPDF?CRES_CODIGO=2025CSI047500015&amp;TIPOARCHIVO=ADJUNTO","http://apps8.contraloria.gob.pe/SPIC/srvDownload/ViewPDF?CRES_CODIGO=2025CSI047500015&amp;TIPOARCHIVO=ADJUNTO")</f>
      </c>
    </row>
    <row r="995" ht="20" customHeight="1" s="7" customFormat="1">
      <c r="B995" s="8">
        <v>989</v>
      </c>
      <c r="C995" s="9" t="s">
        <v>57</v>
      </c>
      <c r="D995" s="9" t="s">
        <v>27</v>
      </c>
      <c r="E995" s="9" t="s">
        <v>2563</v>
      </c>
      <c r="F995" s="9" t="s">
        <v>2564</v>
      </c>
      <c r="G995" s="9" t="s">
        <v>2565</v>
      </c>
      <c r="H995" s="9" t="s">
        <v>23</v>
      </c>
      <c r="I995" s="9" t="s">
        <v>24</v>
      </c>
      <c r="J995" s="9">
        <v>0</v>
      </c>
      <c r="K995" s="9" t="s">
        <v>25</v>
      </c>
      <c r="L995" s="10">
        <v>45730</v>
      </c>
      <c r="M995" s="10">
        <v>45730</v>
      </c>
      <c r="N995" s="10">
        <v>45747</v>
      </c>
      <c r="O995" s="11">
        <f>HYPERLINK("http://apps8.contraloria.gob.pe/SPIC/srvDownload/ViewPDF?CRES_CODIGO=2025CPO036000011&amp;TIPOARCHIVO=RE","http://apps8.contraloria.gob.pe/SPIC/srvDownload/ViewPDF?CRES_CODIGO=2025CPO036000011&amp;TIPOARCHIVO=RE")</f>
      </c>
      <c r="P995" s="11">
        <f>HYPERLINK("http://apps8.contraloria.gob.pe/SPIC/srvDownload/ViewPDF?CRES_CODIGO=2025CPO036000011&amp;TIPOARCHIVO=ADJUNTO","http://apps8.contraloria.gob.pe/SPIC/srvDownload/ViewPDF?CRES_CODIGO=2025CPO036000011&amp;TIPOARCHIVO=ADJUNTO")</f>
      </c>
    </row>
    <row r="996" ht="20" customHeight="1" s="7" customFormat="1">
      <c r="B996" s="8">
        <v>990</v>
      </c>
      <c r="C996" s="9" t="s">
        <v>57</v>
      </c>
      <c r="D996" s="9" t="s">
        <v>27</v>
      </c>
      <c r="E996" s="9" t="s">
        <v>2566</v>
      </c>
      <c r="F996" s="9" t="s">
        <v>2567</v>
      </c>
      <c r="G996" s="9" t="s">
        <v>2568</v>
      </c>
      <c r="H996" s="9" t="s">
        <v>23</v>
      </c>
      <c r="I996" s="9" t="s">
        <v>24</v>
      </c>
      <c r="J996" s="9">
        <v>0</v>
      </c>
      <c r="K996" s="9" t="s">
        <v>25</v>
      </c>
      <c r="L996" s="10">
        <v>45730</v>
      </c>
      <c r="M996" s="10">
        <v>45730</v>
      </c>
      <c r="N996" s="10">
        <v>45747</v>
      </c>
      <c r="O996" s="11">
        <f>HYPERLINK("http://apps8.contraloria.gob.pe/SPIC/srvDownload/ViewPDF?CRES_CODIGO=2025CPO036000009&amp;TIPOARCHIVO=RE","http://apps8.contraloria.gob.pe/SPIC/srvDownload/ViewPDF?CRES_CODIGO=2025CPO036000009&amp;TIPOARCHIVO=RE")</f>
      </c>
      <c r="P996" s="11">
        <f>HYPERLINK("http://apps8.contraloria.gob.pe/SPIC/srvDownload/ViewPDF?CRES_CODIGO=2025CPO036000009&amp;TIPOARCHIVO=ADJUNTO","http://apps8.contraloria.gob.pe/SPIC/srvDownload/ViewPDF?CRES_CODIGO=2025CPO036000009&amp;TIPOARCHIVO=ADJUNTO")</f>
      </c>
    </row>
    <row r="997" ht="20" customHeight="1" s="7" customFormat="1">
      <c r="B997" s="8">
        <v>991</v>
      </c>
      <c r="C997" s="9" t="s">
        <v>57</v>
      </c>
      <c r="D997" s="9" t="s">
        <v>27</v>
      </c>
      <c r="E997" s="9" t="s">
        <v>2569</v>
      </c>
      <c r="F997" s="9" t="s">
        <v>2570</v>
      </c>
      <c r="G997" s="9" t="s">
        <v>2571</v>
      </c>
      <c r="H997" s="9" t="s">
        <v>23</v>
      </c>
      <c r="I997" s="9" t="s">
        <v>24</v>
      </c>
      <c r="J997" s="9">
        <v>0</v>
      </c>
      <c r="K997" s="9" t="s">
        <v>25</v>
      </c>
      <c r="L997" s="10">
        <v>45730</v>
      </c>
      <c r="M997" s="10">
        <v>45730</v>
      </c>
      <c r="N997" s="10">
        <v>45747</v>
      </c>
      <c r="O997" s="11">
        <f>HYPERLINK("http://apps8.contraloria.gob.pe/SPIC/srvDownload/ViewPDF?CRES_CODIGO=2025CPO036000010&amp;TIPOARCHIVO=RE","http://apps8.contraloria.gob.pe/SPIC/srvDownload/ViewPDF?CRES_CODIGO=2025CPO036000010&amp;TIPOARCHIVO=RE")</f>
      </c>
      <c r="P997" s="11">
        <f>HYPERLINK("http://apps8.contraloria.gob.pe/SPIC/srvDownload/ViewPDF?CRES_CODIGO=2025CPO036000010&amp;TIPOARCHIVO=ADJUNTO","http://apps8.contraloria.gob.pe/SPIC/srvDownload/ViewPDF?CRES_CODIGO=2025CPO036000010&amp;TIPOARCHIVO=ADJUNTO")</f>
      </c>
    </row>
    <row r="998" ht="20" customHeight="1" s="7" customFormat="1">
      <c r="B998" s="8">
        <v>992</v>
      </c>
      <c r="C998" s="9" t="s">
        <v>323</v>
      </c>
      <c r="D998" s="9" t="s">
        <v>27</v>
      </c>
      <c r="E998" s="9" t="s">
        <v>2572</v>
      </c>
      <c r="F998" s="9" t="s">
        <v>2573</v>
      </c>
      <c r="G998" s="9" t="s">
        <v>2533</v>
      </c>
      <c r="H998" s="9" t="s">
        <v>23</v>
      </c>
      <c r="I998" s="9" t="s">
        <v>24</v>
      </c>
      <c r="J998" s="9">
        <v>0</v>
      </c>
      <c r="K998" s="9" t="s">
        <v>25</v>
      </c>
      <c r="L998" s="10">
        <v>45735</v>
      </c>
      <c r="M998" s="10">
        <v>45735</v>
      </c>
      <c r="N998" s="10">
        <v>45747</v>
      </c>
      <c r="O998" s="11">
        <f>HYPERLINK("http://apps8.contraloria.gob.pe/SPIC/srvDownload/ViewPDF?CRES_CODIGO=2025CPO036700021&amp;TIPOARCHIVO=RE","http://apps8.contraloria.gob.pe/SPIC/srvDownload/ViewPDF?CRES_CODIGO=2025CPO036700021&amp;TIPOARCHIVO=RE")</f>
      </c>
      <c r="P998" s="11">
        <f>HYPERLINK("http://apps8.contraloria.gob.pe/SPIC/srvDownload/ViewPDF?CRES_CODIGO=2025CPO036700021&amp;TIPOARCHIVO=ADJUNTO","http://apps8.contraloria.gob.pe/SPIC/srvDownload/ViewPDF?CRES_CODIGO=2025CPO036700021&amp;TIPOARCHIVO=ADJUNTO")</f>
      </c>
    </row>
    <row r="999" ht="20" customHeight="1" s="7" customFormat="1">
      <c r="B999" s="8">
        <v>993</v>
      </c>
      <c r="C999" s="9" t="s">
        <v>313</v>
      </c>
      <c r="D999" s="9" t="s">
        <v>42</v>
      </c>
      <c r="E999" s="9" t="s">
        <v>2574</v>
      </c>
      <c r="F999" s="9" t="s">
        <v>2575</v>
      </c>
      <c r="G999" s="9" t="s">
        <v>2576</v>
      </c>
      <c r="H999" s="9" t="s">
        <v>23</v>
      </c>
      <c r="I999" s="9" t="s">
        <v>2577</v>
      </c>
      <c r="J999" s="9">
        <v>0</v>
      </c>
      <c r="K999" s="9" t="s">
        <v>25</v>
      </c>
      <c r="L999" s="10">
        <v>45706</v>
      </c>
      <c r="M999" s="10">
        <v>45713</v>
      </c>
      <c r="N999" s="10">
        <v>45747</v>
      </c>
      <c r="O999" s="11">
        <f>HYPERLINK("http://apps8.contraloria.gob.pe/SPIC/srvDownload/ViewPDF?CRES_CODIGO=2025CSIL49500014&amp;TIPOARCHIVO=RE","http://apps8.contraloria.gob.pe/SPIC/srvDownload/ViewPDF?CRES_CODIGO=2025CSIL49500014&amp;TIPOARCHIVO=RE")</f>
      </c>
      <c r="P999" s="11">
        <f>HYPERLINK("http://apps8.contraloria.gob.pe/SPIC/srvDownload/ViewPDF?CRES_CODIGO=2025CSIL49500014&amp;TIPOARCHIVO=ADJUNTO","http://apps8.contraloria.gob.pe/SPIC/srvDownload/ViewPDF?CRES_CODIGO=2025CSIL49500014&amp;TIPOARCHIVO=ADJUNTO")</f>
      </c>
    </row>
    <row r="1000" ht="20" customHeight="1" s="7" customFormat="1">
      <c r="B1000" s="8">
        <v>994</v>
      </c>
      <c r="C1000" s="9" t="s">
        <v>242</v>
      </c>
      <c r="D1000" s="9" t="s">
        <v>27</v>
      </c>
      <c r="E1000" s="9" t="s">
        <v>2578</v>
      </c>
      <c r="F1000" s="9" t="s">
        <v>1567</v>
      </c>
      <c r="G1000" s="9" t="s">
        <v>2579</v>
      </c>
      <c r="H1000" s="9" t="s">
        <v>23</v>
      </c>
      <c r="I1000" s="9" t="s">
        <v>24</v>
      </c>
      <c r="J1000" s="9">
        <v>0</v>
      </c>
      <c r="K1000" s="9" t="s">
        <v>25</v>
      </c>
      <c r="L1000" s="10">
        <v>45737</v>
      </c>
      <c r="M1000" s="10">
        <v>45740</v>
      </c>
      <c r="N1000" s="10">
        <v>45747</v>
      </c>
      <c r="O1000" s="11">
        <f>HYPERLINK("http://apps8.contraloria.gob.pe/SPIC/srvDownload/ViewPDF?CRES_CODIGO=2025CPO298000008&amp;TIPOARCHIVO=RE","http://apps8.contraloria.gob.pe/SPIC/srvDownload/ViewPDF?CRES_CODIGO=2025CPO298000008&amp;TIPOARCHIVO=RE")</f>
      </c>
      <c r="P1000" s="11">
        <f>HYPERLINK("http://apps8.contraloria.gob.pe/SPIC/srvDownload/ViewPDF?CRES_CODIGO=2025CPO298000008&amp;TIPOARCHIVO=ADJUNTO","http://apps8.contraloria.gob.pe/SPIC/srvDownload/ViewPDF?CRES_CODIGO=2025CPO298000008&amp;TIPOARCHIVO=ADJUNTO")</f>
      </c>
    </row>
    <row r="1001" ht="20" customHeight="1" s="7" customFormat="1">
      <c r="B1001" s="8">
        <v>995</v>
      </c>
      <c r="C1001" s="9" t="s">
        <v>104</v>
      </c>
      <c r="D1001" s="9" t="s">
        <v>27</v>
      </c>
      <c r="E1001" s="9" t="s">
        <v>2580</v>
      </c>
      <c r="F1001" s="9" t="s">
        <v>2581</v>
      </c>
      <c r="G1001" s="9" t="s">
        <v>2582</v>
      </c>
      <c r="H1001" s="9" t="s">
        <v>23</v>
      </c>
      <c r="I1001" s="9" t="s">
        <v>24</v>
      </c>
      <c r="J1001" s="9">
        <v>0</v>
      </c>
      <c r="K1001" s="9" t="s">
        <v>25</v>
      </c>
      <c r="L1001" s="10">
        <v>45741</v>
      </c>
      <c r="M1001" s="10">
        <v>45741</v>
      </c>
      <c r="N1001" s="10">
        <v>45747</v>
      </c>
      <c r="O1001" s="11">
        <f>HYPERLINK("http://apps8.contraloria.gob.pe/SPIC/srvDownload/ViewPDF?CRES_CODIGO=2025CPO416300011&amp;TIPOARCHIVO=RE","http://apps8.contraloria.gob.pe/SPIC/srvDownload/ViewPDF?CRES_CODIGO=2025CPO416300011&amp;TIPOARCHIVO=RE")</f>
      </c>
      <c r="P1001" s="11">
        <f>HYPERLINK("http://apps8.contraloria.gob.pe/SPIC/srvDownload/ViewPDF?CRES_CODIGO=2025CPO416300011&amp;TIPOARCHIVO=ADJUNTO","http://apps8.contraloria.gob.pe/SPIC/srvDownload/ViewPDF?CRES_CODIGO=2025CPO416300011&amp;TIPOARCHIVO=ADJUNTO")</f>
      </c>
    </row>
    <row r="1002" ht="20" customHeight="1" s="7" customFormat="1">
      <c r="B1002" s="8">
        <v>996</v>
      </c>
      <c r="C1002" s="9" t="s">
        <v>57</v>
      </c>
      <c r="D1002" s="9" t="s">
        <v>27</v>
      </c>
      <c r="E1002" s="9" t="s">
        <v>2583</v>
      </c>
      <c r="F1002" s="9" t="s">
        <v>2584</v>
      </c>
      <c r="G1002" s="9" t="s">
        <v>2585</v>
      </c>
      <c r="H1002" s="9" t="s">
        <v>2586</v>
      </c>
      <c r="I1002" s="9" t="s">
        <v>24</v>
      </c>
      <c r="J1002" s="9">
        <v>0</v>
      </c>
      <c r="K1002" s="9" t="s">
        <v>25</v>
      </c>
      <c r="L1002" s="10">
        <v>45728</v>
      </c>
      <c r="M1002" s="10">
        <v>45740</v>
      </c>
      <c r="N1002" s="10">
        <v>45747</v>
      </c>
      <c r="O1002" s="11">
        <f>HYPERLINK("http://apps8.contraloria.gob.pe/SPIC/srvDownload/ViewPDF?CRES_CODIGO=2025CPOL47000084&amp;TIPOARCHIVO=RE","http://apps8.contraloria.gob.pe/SPIC/srvDownload/ViewPDF?CRES_CODIGO=2025CPOL47000084&amp;TIPOARCHIVO=RE")</f>
      </c>
      <c r="P1002" s="11">
        <f>HYPERLINK("http://apps8.contraloria.gob.pe/SPIC/srvDownload/ViewPDF?CRES_CODIGO=2025CPOL47000084&amp;TIPOARCHIVO=ADJUNTO","http://apps8.contraloria.gob.pe/SPIC/srvDownload/ViewPDF?CRES_CODIGO=2025CPOL47000084&amp;TIPOARCHIVO=ADJUNTO")</f>
      </c>
    </row>
    <row r="1003" ht="20" customHeight="1" s="7" customFormat="1">
      <c r="B1003" s="8">
        <v>997</v>
      </c>
      <c r="C1003" s="9" t="s">
        <v>242</v>
      </c>
      <c r="D1003" s="9" t="s">
        <v>27</v>
      </c>
      <c r="E1003" s="9" t="s">
        <v>2587</v>
      </c>
      <c r="F1003" s="9" t="s">
        <v>2588</v>
      </c>
      <c r="G1003" s="9" t="s">
        <v>2530</v>
      </c>
      <c r="H1003" s="9" t="s">
        <v>23</v>
      </c>
      <c r="I1003" s="9" t="s">
        <v>24</v>
      </c>
      <c r="J1003" s="9">
        <v>0</v>
      </c>
      <c r="K1003" s="9" t="s">
        <v>25</v>
      </c>
      <c r="L1003" s="10">
        <v>45736</v>
      </c>
      <c r="M1003" s="10">
        <v>45737</v>
      </c>
      <c r="N1003" s="10">
        <v>45747</v>
      </c>
      <c r="O1003" s="11">
        <f>HYPERLINK("http://apps8.contraloria.gob.pe/SPIC/srvDownload/ViewPDF?CRES_CODIGO=2025CPO298000004&amp;TIPOARCHIVO=RE","http://apps8.contraloria.gob.pe/SPIC/srvDownload/ViewPDF?CRES_CODIGO=2025CPO298000004&amp;TIPOARCHIVO=RE")</f>
      </c>
      <c r="P1003" s="11">
        <f>HYPERLINK("http://apps8.contraloria.gob.pe/SPIC/srvDownload/ViewPDF?CRES_CODIGO=2025CPO298000004&amp;TIPOARCHIVO=ADJUNTO","http://apps8.contraloria.gob.pe/SPIC/srvDownload/ViewPDF?CRES_CODIGO=2025CPO298000004&amp;TIPOARCHIVO=ADJUNTO")</f>
      </c>
    </row>
    <row r="1004" ht="20" customHeight="1" s="7" customFormat="1">
      <c r="B1004" s="8">
        <v>998</v>
      </c>
      <c r="C1004" s="9" t="s">
        <v>31</v>
      </c>
      <c r="D1004" s="9" t="s">
        <v>42</v>
      </c>
      <c r="E1004" s="9" t="s">
        <v>2589</v>
      </c>
      <c r="F1004" s="9" t="s">
        <v>2590</v>
      </c>
      <c r="G1004" s="9" t="s">
        <v>2591</v>
      </c>
      <c r="H1004" s="9" t="s">
        <v>23</v>
      </c>
      <c r="I1004" s="9" t="s">
        <v>24</v>
      </c>
      <c r="J1004" s="9">
        <v>0</v>
      </c>
      <c r="K1004" s="9" t="s">
        <v>25</v>
      </c>
      <c r="L1004" s="10">
        <v>45743</v>
      </c>
      <c r="M1004" s="10">
        <v>45750</v>
      </c>
      <c r="N1004" s="10">
        <v>45747</v>
      </c>
      <c r="O1004" s="11">
        <f>HYPERLINK("http://apps8.contraloria.gob.pe/SPIC/srvDownload/ViewPDF?CRES_CODIGO=2025CSI598700022&amp;TIPOARCHIVO=RE","http://apps8.contraloria.gob.pe/SPIC/srvDownload/ViewPDF?CRES_CODIGO=2025CSI598700022&amp;TIPOARCHIVO=RE")</f>
      </c>
      <c r="P1004" s="11">
        <f>HYPERLINK("http://apps8.contraloria.gob.pe/SPIC/srvDownload/ViewPDF?CRES_CODIGO=2025CSI598700022&amp;TIPOARCHIVO=ADJUNTO","http://apps8.contraloria.gob.pe/SPIC/srvDownload/ViewPDF?CRES_CODIGO=2025CSI598700022&amp;TIPOARCHIVO=ADJUNTO")</f>
      </c>
    </row>
    <row r="1005" ht="20" customHeight="1" s="7" customFormat="1">
      <c r="B1005" s="8">
        <v>999</v>
      </c>
      <c r="C1005" s="9" t="s">
        <v>323</v>
      </c>
      <c r="D1005" s="9" t="s">
        <v>19</v>
      </c>
      <c r="E1005" s="9" t="s">
        <v>2592</v>
      </c>
      <c r="F1005" s="9" t="s">
        <v>2593</v>
      </c>
      <c r="G1005" s="9" t="s">
        <v>2594</v>
      </c>
      <c r="H1005" s="9" t="s">
        <v>41</v>
      </c>
      <c r="I1005" s="9" t="s">
        <v>24</v>
      </c>
      <c r="J1005" s="9">
        <v>0</v>
      </c>
      <c r="K1005" s="9" t="s">
        <v>25</v>
      </c>
      <c r="L1005" s="10">
        <v>45743</v>
      </c>
      <c r="M1005" s="10">
        <v>45750</v>
      </c>
      <c r="N1005" s="10">
        <v>45747</v>
      </c>
      <c r="O1005" s="11">
        <f>HYPERLINK("http://apps8.contraloria.gob.pe/SPIC/srvDownload/ViewPDF?CRES_CODIGO=2025CSI036200011&amp;TIPOARCHIVO=RE","http://apps8.contraloria.gob.pe/SPIC/srvDownload/ViewPDF?CRES_CODIGO=2025CSI036200011&amp;TIPOARCHIVO=RE")</f>
      </c>
      <c r="P1005" s="11">
        <f>HYPERLINK("http://apps8.contraloria.gob.pe/SPIC/srvDownload/ViewPDF?CRES_CODIGO=2025CSI036200011&amp;TIPOARCHIVO=ADJUNTO","http://apps8.contraloria.gob.pe/SPIC/srvDownload/ViewPDF?CRES_CODIGO=2025CSI036200011&amp;TIPOARCHIVO=ADJUNTO")</f>
      </c>
    </row>
    <row r="1006" ht="20" customHeight="1" s="7" customFormat="1">
      <c r="B1006" s="8">
        <v>1000</v>
      </c>
      <c r="C1006" s="9" t="s">
        <v>263</v>
      </c>
      <c r="D1006" s="9" t="s">
        <v>42</v>
      </c>
      <c r="E1006" s="9" t="s">
        <v>2595</v>
      </c>
      <c r="F1006" s="9" t="s">
        <v>2596</v>
      </c>
      <c r="G1006" s="9" t="s">
        <v>2597</v>
      </c>
      <c r="H1006" s="9" t="s">
        <v>23</v>
      </c>
      <c r="I1006" s="9" t="s">
        <v>24</v>
      </c>
      <c r="J1006" s="9">
        <v>0</v>
      </c>
      <c r="K1006" s="9" t="s">
        <v>25</v>
      </c>
      <c r="L1006" s="10">
        <v>45743</v>
      </c>
      <c r="M1006" s="10">
        <v>45750</v>
      </c>
      <c r="N1006" s="10">
        <v>45747</v>
      </c>
      <c r="O1006" s="11">
        <f>HYPERLINK("http://apps8.contraloria.gob.pe/SPIC/srvDownload/ViewPDF?CRES_CODIGO=2025CSI458300002&amp;TIPOARCHIVO=RE","http://apps8.contraloria.gob.pe/SPIC/srvDownload/ViewPDF?CRES_CODIGO=2025CSI458300002&amp;TIPOARCHIVO=RE")</f>
      </c>
      <c r="P1006" s="11">
        <f>HYPERLINK("http://apps8.contraloria.gob.pe/SPIC/srvDownload/ViewPDF?CRES_CODIGO=2025CSI458300002&amp;TIPOARCHIVO=ADJUNTO","http://apps8.contraloria.gob.pe/SPIC/srvDownload/ViewPDF?CRES_CODIGO=2025CSI458300002&amp;TIPOARCHIVO=ADJUNTO")</f>
      </c>
    </row>
  </sheetData>
  <mergeCells>
    <mergeCell ref="B2:E2"/>
    <mergeCell ref="F2:P2"/>
    <mergeCell ref="B3:P3"/>
    <mergeCell ref="B4:P4"/>
  </mergeCells>
  <headerFooter/>
  <drawing r:id="rId1"/>
</worksheet>
</file>