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Madhulika\Desktop\DA_folder\Coupons_Data\"/>
    </mc:Choice>
  </mc:AlternateContent>
  <xr:revisionPtr revIDLastSave="0" documentId="13_ncr:1_{384CC959-0AB3-4BB6-B18E-0F86B15E1686}" xr6:coauthVersionLast="46" xr6:coauthVersionMax="46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Offer Data" sheetId="2" r:id="rId1"/>
    <sheet name="Offer Key" sheetId="7" r:id="rId2"/>
    <sheet name="POS Data" sheetId="5" r:id="rId3"/>
    <sheet name="Product UPC Key" sheetId="8" r:id="rId4"/>
  </sheets>
  <definedNames>
    <definedName name="_xlnm._FilterDatabase" localSheetId="0" hidden="1">'Offer Data'!$A$1:$F$1396</definedName>
    <definedName name="_xlnm._FilterDatabase" localSheetId="2" hidden="1">'POS Data'!$A$1:$H$1396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98" i="5" l="1"/>
  <c r="G1482" i="5" a="1"/>
  <c r="G1482" i="5" s="1"/>
  <c r="D1395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6" i="5"/>
  <c r="D3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2" i="5"/>
  <c r="M1429" i="5"/>
  <c r="M1430" i="5"/>
  <c r="M1431" i="5"/>
  <c r="M1432" i="5"/>
  <c r="M1433" i="5"/>
  <c r="M1434" i="5"/>
  <c r="M1435" i="5"/>
  <c r="M1436" i="5"/>
  <c r="M1437" i="5"/>
  <c r="M1438" i="5"/>
  <c r="M1428" i="5"/>
  <c r="M1427" i="5"/>
  <c r="I1396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3" i="5"/>
  <c r="I4" i="5"/>
  <c r="I5" i="5"/>
  <c r="I2" i="5"/>
  <c r="H1401" i="5"/>
  <c r="H1399" i="5"/>
  <c r="J1407" i="5" a="1"/>
  <c r="J1407" i="5" s="1"/>
  <c r="E1404" i="2"/>
  <c r="E1403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3" i="2"/>
  <c r="G4" i="2"/>
  <c r="G5" i="2"/>
  <c r="G6" i="2"/>
  <c r="G7" i="2"/>
  <c r="G8" i="2"/>
  <c r="G9" i="2"/>
  <c r="G2" i="2"/>
  <c r="G1466" i="5" l="1"/>
  <c r="F1464" i="5" a="1"/>
  <c r="F1464" i="5" s="1"/>
  <c r="G1467" i="5"/>
  <c r="G1464" i="5"/>
  <c r="G1465" i="5"/>
  <c r="K1427" i="5"/>
  <c r="K1438" i="5"/>
  <c r="K1436" i="5"/>
  <c r="K1437" i="5"/>
  <c r="K1431" i="5"/>
  <c r="K1435" i="5"/>
  <c r="K1434" i="5"/>
  <c r="K1433" i="5"/>
  <c r="K1432" i="5"/>
  <c r="K1428" i="5"/>
  <c r="K1430" i="5"/>
  <c r="K1429" i="5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<sst xmlns="http://schemas.openxmlformats.org/spreadsheetml/2006/main" count="5732" uniqueCount="99">
  <si>
    <t>Category</t>
  </si>
  <si>
    <t>Timestamp</t>
  </si>
  <si>
    <t>Offer ID</t>
  </si>
  <si>
    <t>Customer ID</t>
  </si>
  <si>
    <t>Offer Viewed</t>
  </si>
  <si>
    <t>Offer Redeemed</t>
  </si>
  <si>
    <t>State</t>
  </si>
  <si>
    <t>Mobile Web</t>
  </si>
  <si>
    <t>Mobile App</t>
  </si>
  <si>
    <t>Facebook</t>
  </si>
  <si>
    <t>SMS</t>
  </si>
  <si>
    <t>Channel Type</t>
  </si>
  <si>
    <t>Quick Stop</t>
  </si>
  <si>
    <t>Fast Mart</t>
  </si>
  <si>
    <t>Fred's</t>
  </si>
  <si>
    <t>Retailer</t>
  </si>
  <si>
    <t>Product</t>
  </si>
  <si>
    <t>Price</t>
  </si>
  <si>
    <t>Transaction Number</t>
  </si>
  <si>
    <t>Bud Light 24 Pack</t>
  </si>
  <si>
    <t>Miller Lite 24 Pack</t>
  </si>
  <si>
    <t>Pepsi 20 oz</t>
  </si>
  <si>
    <t>Pepsi 12 Pack</t>
  </si>
  <si>
    <t>Coke 20 oz</t>
  </si>
  <si>
    <t>Coke 12 Pack</t>
  </si>
  <si>
    <t>Starbucks Ice</t>
  </si>
  <si>
    <t>Doritos 12 oz.</t>
  </si>
  <si>
    <t>Lays Chips 12 oz.</t>
  </si>
  <si>
    <t>Hersheys Candy</t>
  </si>
  <si>
    <t>M&amp;M's Candy</t>
  </si>
  <si>
    <t>Slim Jim</t>
  </si>
  <si>
    <t>Offer Value</t>
  </si>
  <si>
    <t>Headline</t>
  </si>
  <si>
    <t>Subheadline</t>
  </si>
  <si>
    <t>Mountain Dew</t>
  </si>
  <si>
    <t>Snacks</t>
  </si>
  <si>
    <t>Soda</t>
  </si>
  <si>
    <t>Hot Dog</t>
  </si>
  <si>
    <t>Food</t>
  </si>
  <si>
    <t>Coca Cola</t>
  </si>
  <si>
    <t>Bud Light</t>
  </si>
  <si>
    <t>Beer</t>
  </si>
  <si>
    <t>$1 Off</t>
  </si>
  <si>
    <t>Any Slim Jim Product</t>
  </si>
  <si>
    <t>Buy One Get One Free</t>
  </si>
  <si>
    <t>Mountain Dew 20 oz.</t>
  </si>
  <si>
    <t>All Hot Dogs Only $0.50</t>
  </si>
  <si>
    <t>Today Only!</t>
  </si>
  <si>
    <t>Buy One Get One Half Off</t>
  </si>
  <si>
    <t>All Coke 2 Liters</t>
  </si>
  <si>
    <t>$5 Cash Back</t>
  </si>
  <si>
    <t>On Any 24 Pack of Bud Light</t>
  </si>
  <si>
    <t>Product UPC Number</t>
  </si>
  <si>
    <t>Product Name</t>
  </si>
  <si>
    <t>Average # offers viewed by each unique customer</t>
  </si>
  <si>
    <t>Average # offers Redeemed by each unique customer</t>
  </si>
  <si>
    <t>Column Labels</t>
  </si>
  <si>
    <t>Grand Total</t>
  </si>
  <si>
    <t>Row Labels</t>
  </si>
  <si>
    <t>Count of Offer ID</t>
  </si>
  <si>
    <t>12 AM</t>
  </si>
  <si>
    <t>1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</si>
  <si>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</si>
  <si>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</si>
  <si>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</si>
  <si>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</si>
  <si>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</si>
  <si>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</si>
  <si>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</si>
  <si>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</si>
  <si>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</si>
  <si>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</si>
  <si>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</si>
  <si>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</si>
  <si>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</si>
  <si>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</si>
  <si>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</si>
  <si>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</si>
  <si>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</si>
  <si>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</si>
  <si>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</si>
  <si>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</si>
  <si>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</si>
  <si>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2 AM</t>
  </si>
  <si>
    <t>Day of week</t>
  </si>
  <si>
    <t># of items bought by an average customer</t>
  </si>
  <si>
    <t>Average expenditure of each customer (USD)</t>
  </si>
  <si>
    <t>Frequency of expenditure</t>
  </si>
  <si>
    <t xml:space="preserve"> </t>
  </si>
  <si>
    <t>Analysis</t>
  </si>
  <si>
    <t>which is around 2 or 3</t>
  </si>
  <si>
    <t>Number of times purchased</t>
  </si>
  <si>
    <t>Bins</t>
  </si>
  <si>
    <t>Product Number</t>
  </si>
  <si>
    <t>Date</t>
  </si>
  <si>
    <t>Time</t>
  </si>
  <si>
    <t>Freq of purchases</t>
  </si>
  <si>
    <t>Time of day bins</t>
  </si>
  <si>
    <t>list all unique trand ids, concat its corresponding product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</si>
</sst>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;[Red]\-&quot;$&quot;#,##0.00"/>
    <numFmt numFmtId="165" formatCode="&quot;$&quot;#,##0.00;[Red]&quot;$&quot;#,##0.00"/>
    <numFmt numFmtId="166" formatCode="##############################"/>
    <numFmt numFmtId="167" formatCode="m/d/yy\ hh:mm:ss"/>
    <numFmt numFmtId="168" formatCode="yyyy\-mm\-dd;@"/>
    <numFmt numFmtId="169" formatCode="h:mm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6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33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[Coupon_Data.xlsx]Offer Data!PivotTable1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Offer state by Retailer </a:t>
            </a:r>
          </a:p>
        </c:rich>
      </c:tx>
      <c:layout>
        <c:manualLayout>
          <c:xMode val="edge"/>
          <c:yMode val="edge"/>
          <c:x val="0.24261644498355786"/>
          <c:y val="4.9978127734033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9435593278112963"/>
          <c:y val="0.31313754699581475"/>
          <c:w val="0.40180045676108667"/>
          <c:h val="0.458016098544120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'Offer Data'!$B$1408:$B$1409</c:f>
              <c:strCache>
                <c:ptCount val="1"/>
                <c:pt idx="0">
                  <c:v>Fast Mart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'Offer Data'!$A$1410:$A$1412</c:f>
              <c:strCache>
                <c:ptCount val="2"/>
                <c:pt idx="0">
                  <c:v>Offer Redeemed</c:v>
                </c:pt>
                <c:pt idx="1">
                  <c:v>Offer Viewed</c:v>
                </c:pt>
              </c:strCache>
            </c:strRef>
          </c:cat>
          <c:val>
            <c:numRef>
              <c:f>'Offer Data'!$B$1410:$B$1412</c:f>
              <c:numCache>
                <c:formatCode>General</c:formatCode>
                <c:ptCount val="2"/>
                <c:pt idx="0">
                  <c:v>114</c:v>
                </c:pt>
                <c:pt idx="1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0-4AFC-A746-0968AA31AAF8}"/>
            </c:ext>
          </c:extLst>
        </c:ser>
        <c:ser>
          <c:idx val="1"/>
          <c:order val="1"/>
          <c:tx>
            <c:strRef>
              <c:f>'Offer Data'!$C$1408:$C$1409</c:f>
              <c:strCache>
                <c:ptCount val="1"/>
                <c:pt idx="0">
                  <c:v>Fred's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'Offer Data'!$A$1410:$A$1412</c:f>
              <c:strCache>
                <c:ptCount val="2"/>
                <c:pt idx="0">
                  <c:v>Offer Redeemed</c:v>
                </c:pt>
                <c:pt idx="1">
                  <c:v>Offer Viewed</c:v>
                </c:pt>
              </c:strCache>
            </c:strRef>
          </c:cat>
          <c:val>
            <c:numRef>
              <c:f>'Offer Data'!$C$1410:$C$1412</c:f>
              <c:numCache>
                <c:formatCode>General</c:formatCode>
                <c:ptCount val="2"/>
                <c:pt idx="0">
                  <c:v>107</c:v>
                </c:pt>
                <c:pt idx="1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0-4AFC-A746-0968AA31AAF8}"/>
            </c:ext>
          </c:extLst>
        </c:ser>
        <c:ser>
          <c:idx val="2"/>
          <c:order val="2"/>
          <c:tx>
            <c:strRef>
              <c:f>'Offer Data'!$D$1408:$D$1409</c:f>
              <c:strCache>
                <c:ptCount val="1"/>
                <c:pt idx="0">
                  <c:v>Quick Stop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30000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'Offer Data'!$A$1410:$A$1412</c:f>
              <c:strCache>
                <c:ptCount val="2"/>
                <c:pt idx="0">
                  <c:v>Offer Redeemed</c:v>
                </c:pt>
                <c:pt idx="1">
                  <c:v>Offer Viewed</c:v>
                </c:pt>
              </c:strCache>
            </c:strRef>
          </c:cat>
          <c:val>
            <c:numRef>
              <c:f>'Offer Data'!$D$1410:$D$1412</c:f>
              <c:numCache>
                <c:formatCode>General</c:formatCode>
                <c:ptCount val="2"/>
                <c:pt idx="0">
                  <c:v>254</c:v>
                </c:pt>
                <c:pt idx="1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0-4AFC-A746-0968AA31AA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50514416"/>
        <c:axId val="450516496"/>
      </c:barChart>
      <c:catAx>
        <c:axId val="450514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Offer</a:t>
                </a:r>
                <a:r>
                  <a:rPr lang="en-US" b="1" baseline="0"/>
                  <a:t> state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13636363636363635"/>
              <c:y val="0.39682243614619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16496"/>
        <c:crosses val="autoZero"/>
        <c:auto val="1"/>
        <c:lblAlgn val="ctr"/>
        <c:lblOffset val="100"/>
        <c:noMultiLvlLbl val="0"/>
      </c:catAx>
      <c:valAx>
        <c:axId val="45051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 of Offers</a:t>
                </a:r>
              </a:p>
            </c:rich>
          </c:tx>
          <c:layout>
            <c:manualLayout>
              <c:xMode val="edge"/>
              <c:yMode val="edge"/>
              <c:x val="0.49827766167298793"/>
              <c:y val="0.90481736657917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1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patterns by time of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'POS Data'!$G$1480</c:f>
              <c:strCache>
                <c:ptCount val="1"/>
                <c:pt idx="0">
                  <c:v>Freq of purchases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'POS Data'!$F$1481:$F$1491</c:f>
              <c:numCache>
                <c:formatCode>h:mm</c:formatCode>
                <c:ptCount val="11"/>
                <c:pt idx="1">
                  <c:v>0.25</c:v>
                </c:pt>
                <c:pt idx="2">
                  <c:v>0.33333333333333331</c:v>
                </c:pt>
                <c:pt idx="3">
                  <c:v>0.41666666666666669</c:v>
                </c:pt>
                <c:pt idx="4">
                  <c:v>0.5</c:v>
                </c:pt>
                <c:pt idx="5">
                  <c:v>0.58333333333333337</c:v>
                </c:pt>
                <c:pt idx="6">
                  <c:v>0.66666666666666663</c:v>
                </c:pt>
                <c:pt idx="7">
                  <c:v>0.75</c:v>
                </c:pt>
                <c:pt idx="8">
                  <c:v>0.83333333333333337</c:v>
                </c:pt>
                <c:pt idx="9">
                  <c:v>0.91666666666666663</c:v>
                </c:pt>
                <c:pt idx="10" formatCode="h:mm;@">
                  <c:v>0.5</c:v>
                </c:pt>
              </c:numCache>
            </c:numRef>
          </c:cat>
          <c:val>
            <c:numRef>
              <c:f>'POS Data'!$G$1481:$G$1491</c:f>
              <c:numCache>
                <c:formatCode>General</c:formatCode>
                <c:ptCount val="11"/>
                <c:pt idx="1">
                  <c:v>0</c:v>
                </c:pt>
                <c:pt idx="2">
                  <c:v>179</c:v>
                </c:pt>
                <c:pt idx="3">
                  <c:v>166</c:v>
                </c:pt>
                <c:pt idx="4">
                  <c:v>163</c:v>
                </c:pt>
                <c:pt idx="5">
                  <c:v>183</c:v>
                </c:pt>
                <c:pt idx="6">
                  <c:v>174</c:v>
                </c:pt>
                <c:pt idx="7">
                  <c:v>157</c:v>
                </c:pt>
                <c:pt idx="8">
                  <c:v>161</c:v>
                </c:pt>
                <c:pt idx="9">
                  <c:v>131</c:v>
                </c:pt>
                <c:pt idx="10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6-4B62-AB55-D7D1AF20D3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15162671"/>
        <c:axId val="1715159343"/>
      </c:lineChart>
      <c:catAx>
        <c:axId val="171516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Time of</a:t>
                </a:r>
                <a:r>
                  <a:rPr lang="en-US" baseline="0"/>
                  <a:t>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159343"/>
        <c:crosses val="autoZero"/>
        <c:auto val="1"/>
        <c:lblAlgn val="ctr"/>
        <c:lblOffset val="100"/>
        <c:noMultiLvlLbl val="0"/>
      </c:catAx>
      <c:valAx>
        <c:axId val="171515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 of 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1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[Coupon_Data.xlsx]Offer Data!PivotTable2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Offer state by channel type</a:t>
            </a:r>
          </a:p>
        </c:rich>
      </c:tx>
      <c:layout>
        <c:manualLayout>
          <c:xMode val="edge"/>
          <c:yMode val="edge"/>
          <c:x val="0.26724300087489061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'Offer Data'!$B$1418:$B$1419</c:f>
              <c:strCache>
                <c:ptCount val="1"/>
                <c:pt idx="0">
                  <c:v>Facebook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'Offer Data'!$A$1420:$A$1422</c:f>
              <c:strCache>
                <c:ptCount val="2"/>
                <c:pt idx="0">
                  <c:v>Offer Redeemed</c:v>
                </c:pt>
                <c:pt idx="1">
                  <c:v>Offer Viewed</c:v>
                </c:pt>
              </c:strCache>
            </c:strRef>
          </c:cat>
          <c:val>
            <c:numRef>
              <c:f>'Offer Data'!$B$1420:$B$1422</c:f>
              <c:numCache>
                <c:formatCode>General</c:formatCode>
                <c:ptCount val="2"/>
                <c:pt idx="0">
                  <c:v>93</c:v>
                </c:pt>
                <c:pt idx="1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2-4AD9-B54C-ADB0FDB74C1F}"/>
            </c:ext>
          </c:extLst>
        </c:ser>
        <c:ser>
          <c:idx val="1"/>
          <c:order val="1"/>
          <c:tx>
            <c:strRef>
              <c:f>'Offer Data'!$C$1418:$C$1419</c:f>
              <c:strCache>
                <c:ptCount val="1"/>
                <c:pt idx="0">
                  <c:v>Mobile App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'Offer Data'!$A$1420:$A$1422</c:f>
              <c:strCache>
                <c:ptCount val="2"/>
                <c:pt idx="0">
                  <c:v>Offer Redeemed</c:v>
                </c:pt>
                <c:pt idx="1">
                  <c:v>Offer Viewed</c:v>
                </c:pt>
              </c:strCache>
            </c:strRef>
          </c:cat>
          <c:val>
            <c:numRef>
              <c:f>'Offer Data'!$C$1420:$C$1422</c:f>
              <c:numCache>
                <c:formatCode>General</c:formatCode>
                <c:ptCount val="2"/>
                <c:pt idx="0">
                  <c:v>103</c:v>
                </c:pt>
                <c:pt idx="1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2-4AD9-B54C-ADB0FDB74C1F}"/>
            </c:ext>
          </c:extLst>
        </c:ser>
        <c:ser>
          <c:idx val="2"/>
          <c:order val="2"/>
          <c:tx>
            <c:strRef>
              <c:f>'Offer Data'!$D$1418:$D$1419</c:f>
              <c:strCache>
                <c:ptCount val="1"/>
                <c:pt idx="0">
                  <c:v>Mobile Web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30000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'Offer Data'!$A$1420:$A$1422</c:f>
              <c:strCache>
                <c:ptCount val="2"/>
                <c:pt idx="0">
                  <c:v>Offer Redeemed</c:v>
                </c:pt>
                <c:pt idx="1">
                  <c:v>Offer Viewed</c:v>
                </c:pt>
              </c:strCache>
            </c:strRef>
          </c:cat>
          <c:val>
            <c:numRef>
              <c:f>'Offer Data'!$D$1420:$D$1422</c:f>
              <c:numCache>
                <c:formatCode>General</c:formatCode>
                <c:ptCount val="2"/>
                <c:pt idx="0">
                  <c:v>181</c:v>
                </c:pt>
                <c:pt idx="1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2-4AD9-B54C-ADB0FDB74C1F}"/>
            </c:ext>
          </c:extLst>
        </c:ser>
        <c:ser>
          <c:idx val="3"/>
          <c:order val="3"/>
          <c:tx>
            <c:strRef>
              <c:f>'Offer Data'!$E$1418:$E$1419</c:f>
              <c:strCache>
                <c:ptCount val="1"/>
                <c:pt idx="0">
                  <c:v>SMS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30000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'Offer Data'!$A$1420:$A$1422</c:f>
              <c:strCache>
                <c:ptCount val="2"/>
                <c:pt idx="0">
                  <c:v>Offer Redeemed</c:v>
                </c:pt>
                <c:pt idx="1">
                  <c:v>Offer Viewed</c:v>
                </c:pt>
              </c:strCache>
            </c:strRef>
          </c:cat>
          <c:val>
            <c:numRef>
              <c:f>'Offer Data'!$E$1420:$E$1422</c:f>
              <c:numCache>
                <c:formatCode>General</c:formatCode>
                <c:ptCount val="2"/>
                <c:pt idx="0">
                  <c:v>98</c:v>
                </c:pt>
                <c:pt idx="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2-4AD9-B54C-ADB0FDB74C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0572640"/>
        <c:axId val="350562240"/>
      </c:barChart>
      <c:catAx>
        <c:axId val="35057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offer state</a:t>
                </a:r>
              </a:p>
            </c:rich>
          </c:tx>
          <c:layout>
            <c:manualLayout>
              <c:xMode val="edge"/>
              <c:yMode val="edge"/>
              <c:x val="0.39797112860892386"/>
              <c:y val="0.82877515310586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62240"/>
        <c:crosses val="autoZero"/>
        <c:auto val="1"/>
        <c:lblAlgn val="ctr"/>
        <c:lblOffset val="100"/>
        <c:noMultiLvlLbl val="0"/>
      </c:catAx>
      <c:valAx>
        <c:axId val="3505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Offers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6336030912802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7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666666666672"/>
          <c:y val="0.24087962962962964"/>
          <c:w val="0.18936170212765957"/>
          <c:h val="0.43749333333333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[Coupon_Data.xlsx]Offer Data!PivotTable3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Offer state by offer ID</a:t>
            </a:r>
          </a:p>
        </c:rich>
      </c:tx>
      <c:layout>
        <c:manualLayout>
          <c:xMode val="edge"/>
          <c:yMode val="edge"/>
          <c:x val="0.40345920093321674"/>
          <c:y val="4.69744652704928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921236512102654"/>
          <c:y val="0.20796964986118305"/>
          <c:w val="0.58613076698745992"/>
          <c:h val="0.56633300050976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'Offer Data'!$B$1432:$B$1433</c:f>
              <c:strCache>
                <c:ptCount val="1"/>
                <c:pt idx="0">
                  <c:v>Offer Redeemed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'Offer Data'!$A$1434:$A$1439</c:f>
              <c:strCache>
                <c:ptCount val="5"/>
                <c:pt idx="0">
                  <c:v>234098</c:v>
                </c:pt>
                <c:pt idx="1">
                  <c:v>239480</c:v>
                </c:pt>
                <c:pt idx="2">
                  <c:v>495834</c:v>
                </c:pt>
                <c:pt idx="3">
                  <c:v>583728</c:v>
                </c:pt>
                <c:pt idx="4">
                  <c:v>859385</c:v>
                </c:pt>
              </c:strCache>
            </c:strRef>
          </c:cat>
          <c:val>
            <c:numRef>
              <c:f>'Offer Data'!$B$1434:$B$1439</c:f>
              <c:numCache>
                <c:formatCode>General</c:formatCode>
                <c:ptCount val="5"/>
                <c:pt idx="0">
                  <c:v>125</c:v>
                </c:pt>
                <c:pt idx="1">
                  <c:v>52</c:v>
                </c:pt>
                <c:pt idx="2">
                  <c:v>192</c:v>
                </c:pt>
                <c:pt idx="3">
                  <c:v>61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B-4EDE-9277-F8F10F9E4847}"/>
            </c:ext>
          </c:extLst>
        </c:ser>
        <c:ser>
          <c:idx val="1"/>
          <c:order val="1"/>
          <c:tx>
            <c:strRef>
              <c:f>'Offer Data'!$C$1432:$C$1433</c:f>
              <c:strCache>
                <c:ptCount val="1"/>
                <c:pt idx="0">
                  <c:v>Offer Viewed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'Offer Data'!$A$1434:$A$1439</c:f>
              <c:strCache>
                <c:ptCount val="5"/>
                <c:pt idx="0">
                  <c:v>234098</c:v>
                </c:pt>
                <c:pt idx="1">
                  <c:v>239480</c:v>
                </c:pt>
                <c:pt idx="2">
                  <c:v>495834</c:v>
                </c:pt>
                <c:pt idx="3">
                  <c:v>583728</c:v>
                </c:pt>
                <c:pt idx="4">
                  <c:v>859385</c:v>
                </c:pt>
              </c:strCache>
            </c:strRef>
          </c:cat>
          <c:val>
            <c:numRef>
              <c:f>'Offer Data'!$C$1434:$C$1439</c:f>
              <c:numCache>
                <c:formatCode>General</c:formatCode>
                <c:ptCount val="5"/>
                <c:pt idx="0">
                  <c:v>277</c:v>
                </c:pt>
                <c:pt idx="1">
                  <c:v>86</c:v>
                </c:pt>
                <c:pt idx="2">
                  <c:v>339</c:v>
                </c:pt>
                <c:pt idx="3">
                  <c:v>103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B-4EDE-9277-F8F10F9E48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0573056"/>
        <c:axId val="350577632"/>
      </c:barChart>
      <c:catAx>
        <c:axId val="35057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Offer ID</a:t>
                </a:r>
              </a:p>
            </c:rich>
          </c:tx>
          <c:layout>
            <c:manualLayout>
              <c:xMode val="edge"/>
              <c:yMode val="edge"/>
              <c:x val="0.45321108194808984"/>
              <c:y val="0.87702211380880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77632"/>
        <c:crosses val="autoZero"/>
        <c:auto val="1"/>
        <c:lblAlgn val="ctr"/>
        <c:lblOffset val="100"/>
        <c:noMultiLvlLbl val="0"/>
      </c:catAx>
      <c:valAx>
        <c:axId val="350577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Offers</a:t>
                </a:r>
              </a:p>
            </c:rich>
          </c:tx>
          <c:layout>
            <c:manualLayout>
              <c:xMode val="edge"/>
              <c:yMode val="edge"/>
              <c:x val="2.3703703703703703E-2"/>
              <c:y val="0.401863811967324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1579469233013"/>
          <c:y val="0.44063733606332917"/>
          <c:w val="0.22206427529892098"/>
          <c:h val="0.25831869330940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[Coupon_Data.xlsx]Offer Data!PivotTable5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Offer status by day of week</a:t>
            </a:r>
          </a:p>
        </c:rich>
      </c:tx>
      <c:layout>
        <c:manualLayout>
          <c:xMode val="edge"/>
          <c:yMode val="edge"/>
          <c:x val="0.26419994167395749"/>
          <c:y val="4.1358466555316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736051326917468"/>
          <c:y val="0.3023366696387832"/>
          <c:w val="0.68300985710119555"/>
          <c:h val="0.44150790959742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'Offer Data'!$B$1446:$B$1447</c:f>
              <c:strCache>
                <c:ptCount val="1"/>
                <c:pt idx="0">
                  <c:v>Offer Redeemed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'Offer Data'!$A$1448:$A$1455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'Offer Data'!$B$1448:$B$1455</c:f>
              <c:numCache>
                <c:formatCode>General</c:formatCode>
                <c:ptCount val="7"/>
                <c:pt idx="0">
                  <c:v>23</c:v>
                </c:pt>
                <c:pt idx="1">
                  <c:v>46</c:v>
                </c:pt>
                <c:pt idx="2">
                  <c:v>62</c:v>
                </c:pt>
                <c:pt idx="3">
                  <c:v>81</c:v>
                </c:pt>
                <c:pt idx="4">
                  <c:v>86</c:v>
                </c:pt>
                <c:pt idx="5">
                  <c:v>119</c:v>
                </c:pt>
                <c:pt idx="6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9-411F-B1CC-54C6DFE19667}"/>
            </c:ext>
          </c:extLst>
        </c:ser>
        <c:ser>
          <c:idx val="1"/>
          <c:order val="1"/>
          <c:tx>
            <c:strRef>
              <c:f>'Offer Data'!$C$1446:$C$1447</c:f>
              <c:strCache>
                <c:ptCount val="1"/>
                <c:pt idx="0">
                  <c:v>Offer Viewed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'Offer Data'!$A$1448:$A$1455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'Offer Data'!$C$1448:$C$1455</c:f>
              <c:numCache>
                <c:formatCode>General</c:formatCode>
                <c:ptCount val="7"/>
                <c:pt idx="0">
                  <c:v>60</c:v>
                </c:pt>
                <c:pt idx="1">
                  <c:v>118</c:v>
                </c:pt>
                <c:pt idx="2">
                  <c:v>102</c:v>
                </c:pt>
                <c:pt idx="3">
                  <c:v>165</c:v>
                </c:pt>
                <c:pt idx="4">
                  <c:v>160</c:v>
                </c:pt>
                <c:pt idx="5">
                  <c:v>209</c:v>
                </c:pt>
                <c:pt idx="6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9-411F-B1CC-54C6DFE196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0605088"/>
        <c:axId val="350604256"/>
      </c:barChart>
      <c:catAx>
        <c:axId val="35060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week</a:t>
                </a:r>
              </a:p>
            </c:rich>
          </c:tx>
          <c:layout>
            <c:manualLayout>
              <c:xMode val="edge"/>
              <c:yMode val="edge"/>
              <c:x val="0.44090988626421695"/>
              <c:y val="0.88843930393868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04256"/>
        <c:crosses val="autoZero"/>
        <c:auto val="1"/>
        <c:lblAlgn val="ctr"/>
        <c:lblOffset val="100"/>
        <c:noMultiLvlLbl val="0"/>
      </c:catAx>
      <c:valAx>
        <c:axId val="3506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offers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074074074074074E-2"/>
              <c:y val="0.367933792964874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0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25925925925926"/>
          <c:y val="0.12801701222753856"/>
          <c:w val="0.14296296296296296"/>
          <c:h val="0.81355661881977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[Coupon_Data.xlsx]Offer Data!PivotTable6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Offer status by time of day</a:t>
            </a:r>
          </a:p>
        </c:rich>
      </c:tx>
      <c:layout>
        <c:manualLayout>
          <c:xMode val="edge"/>
          <c:yMode val="edge"/>
          <c:x val="0.26504855643044622"/>
          <c:y val="1.749781277340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60870516185476"/>
          <c:y val="0.16606262758821813"/>
          <c:w val="0.64685644453173508"/>
          <c:h val="0.57390091863517056"/>
        </c:manualLayout>
      </c:layout>
      <c:lineChart>
        <c:grouping val="standard"/>
        <c:varyColors val="0"/>
        <c:ser>
          <c:idx val="0"/>
          <c:order val="0"/>
          <c:tx>
            <c:strRef>
              <c:f>'Offer Data'!$B$1459:$B$1460</c:f>
              <c:strCache>
                <c:ptCount val="1"/>
                <c:pt idx="0">
                  <c:v>Offer Redeemed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'Offer Data'!$A$1461:$A$1485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'Offer Data'!$B$1461:$B$1485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10</c:v>
                </c:pt>
                <c:pt idx="4">
                  <c:v>6</c:v>
                </c:pt>
                <c:pt idx="5">
                  <c:v>9</c:v>
                </c:pt>
                <c:pt idx="6">
                  <c:v>25</c:v>
                </c:pt>
                <c:pt idx="7">
                  <c:v>18</c:v>
                </c:pt>
                <c:pt idx="8">
                  <c:v>20</c:v>
                </c:pt>
                <c:pt idx="9">
                  <c:v>17</c:v>
                </c:pt>
                <c:pt idx="10">
                  <c:v>12</c:v>
                </c:pt>
                <c:pt idx="11">
                  <c:v>14</c:v>
                </c:pt>
                <c:pt idx="12">
                  <c:v>82</c:v>
                </c:pt>
                <c:pt idx="13">
                  <c:v>6</c:v>
                </c:pt>
                <c:pt idx="14">
                  <c:v>11</c:v>
                </c:pt>
                <c:pt idx="15">
                  <c:v>6</c:v>
                </c:pt>
                <c:pt idx="16">
                  <c:v>13</c:v>
                </c:pt>
                <c:pt idx="17">
                  <c:v>66</c:v>
                </c:pt>
                <c:pt idx="18">
                  <c:v>72</c:v>
                </c:pt>
                <c:pt idx="19">
                  <c:v>22</c:v>
                </c:pt>
                <c:pt idx="20">
                  <c:v>34</c:v>
                </c:pt>
                <c:pt idx="21">
                  <c:v>9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4-49C2-8778-4FDB7DC46A76}"/>
            </c:ext>
          </c:extLst>
        </c:ser>
        <c:ser>
          <c:idx val="1"/>
          <c:order val="1"/>
          <c:tx>
            <c:strRef>
              <c:f>'Offer Data'!$C$1459:$C$1460</c:f>
              <c:strCache>
                <c:ptCount val="1"/>
                <c:pt idx="0">
                  <c:v>Offer Viewed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'Offer Data'!$A$1461:$A$1485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'Offer Data'!$C$1461:$C$1485</c:f>
              <c:numCache>
                <c:formatCode>General</c:formatCode>
                <c:ptCount val="24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16</c:v>
                </c:pt>
                <c:pt idx="4">
                  <c:v>19</c:v>
                </c:pt>
                <c:pt idx="5">
                  <c:v>6</c:v>
                </c:pt>
                <c:pt idx="6">
                  <c:v>39</c:v>
                </c:pt>
                <c:pt idx="7">
                  <c:v>40</c:v>
                </c:pt>
                <c:pt idx="8">
                  <c:v>45</c:v>
                </c:pt>
                <c:pt idx="9">
                  <c:v>54</c:v>
                </c:pt>
                <c:pt idx="10">
                  <c:v>17</c:v>
                </c:pt>
                <c:pt idx="11">
                  <c:v>16</c:v>
                </c:pt>
                <c:pt idx="12">
                  <c:v>186</c:v>
                </c:pt>
                <c:pt idx="13">
                  <c:v>15</c:v>
                </c:pt>
                <c:pt idx="14">
                  <c:v>25</c:v>
                </c:pt>
                <c:pt idx="15">
                  <c:v>18</c:v>
                </c:pt>
                <c:pt idx="16">
                  <c:v>21</c:v>
                </c:pt>
                <c:pt idx="17">
                  <c:v>126</c:v>
                </c:pt>
                <c:pt idx="18">
                  <c:v>105</c:v>
                </c:pt>
                <c:pt idx="19">
                  <c:v>47</c:v>
                </c:pt>
                <c:pt idx="20">
                  <c:v>55</c:v>
                </c:pt>
                <c:pt idx="21">
                  <c:v>27</c:v>
                </c:pt>
                <c:pt idx="22">
                  <c:v>10</c:v>
                </c:pt>
                <c:pt idx="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4-49C2-8778-4FDB7DC46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040976"/>
        <c:axId val="450037232"/>
      </c:lineChart>
      <c:catAx>
        <c:axId val="45004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Day</a:t>
                </a:r>
              </a:p>
            </c:rich>
          </c:tx>
          <c:layout>
            <c:manualLayout>
              <c:xMode val="edge"/>
              <c:yMode val="edge"/>
              <c:x val="0.3974168853893264"/>
              <c:y val="0.89821959755030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7232"/>
        <c:crosses val="autoZero"/>
        <c:auto val="1"/>
        <c:lblAlgn val="ctr"/>
        <c:lblOffset val="100"/>
        <c:noMultiLvlLbl val="0"/>
      </c:catAx>
      <c:valAx>
        <c:axId val="4500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Offers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4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5511811023622"/>
          <c:y val="0.24493110236220472"/>
          <c:w val="0.18627821522309712"/>
          <c:h val="0.45036927675707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Customer Expenditure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'POS Data'!$I$1407:$I$1421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'POS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06-44D2-92F4-9FC910590338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'POS Data'!$I$1407:$I$1421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'POS Data'!$J$1407:$J$1421</c:f>
              <c:numCache>
                <c:formatCode>General</c:formatCode>
                <c:ptCount val="15"/>
                <c:pt idx="0">
                  <c:v>819</c:v>
                </c:pt>
                <c:pt idx="1">
                  <c:v>75</c:v>
                </c:pt>
                <c:pt idx="2">
                  <c:v>0</c:v>
                </c:pt>
                <c:pt idx="3">
                  <c:v>214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77</c:v>
                </c:pt>
                <c:pt idx="10">
                  <c:v>0</c:v>
                </c:pt>
                <c:pt idx="11">
                  <c:v>80</c:v>
                </c:pt>
                <c:pt idx="12">
                  <c:v>130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06-44D2-92F4-9FC910590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85536"/>
        <c:axId val="350596768"/>
      </c:scatterChart>
      <c:valAx>
        <c:axId val="3505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Price</a:t>
                </a:r>
                <a:r>
                  <a:rPr lang="en-US" b="1" baseline="0"/>
                  <a:t> (bins)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3849890638670164"/>
              <c:y val="0.92136555847185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96768"/>
        <c:crosses val="autoZero"/>
        <c:crossBetween val="midCat"/>
      </c:valAx>
      <c:valAx>
        <c:axId val="3505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 of purchases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8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comparison in terms of  Popularity/Purchases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6742171514275"/>
          <c:y val="4.26257459505541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18072740907387"/>
          <c:y val="0.18025535795713635"/>
          <c:w val="0.80032545931758525"/>
          <c:h val="0.4216767021769337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3">
                    <a:shade val="76000"/>
                    <a:tint val="100000"/>
                    <a:shade val="100000"/>
                    <a:satMod val="130000"/>
                  </a:schemeClr>
                </a:gs>
                <a:gs pos="100000">
                  <a:schemeClr val="accent3">
                    <a:shade val="76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'POS Data'!$J$1427:$J$1438</c:f>
              <c:strCache>
                <c:ptCount val="12"/>
                <c:pt idx="0">
                  <c:v>Coke 20 oz</c:v>
                </c:pt>
                <c:pt idx="1">
                  <c:v>Miller Lite 24 Pack</c:v>
                </c:pt>
                <c:pt idx="2">
                  <c:v>Pepsi 12 Pack</c:v>
                </c:pt>
                <c:pt idx="3">
                  <c:v>Coke 12 Pack</c:v>
                </c:pt>
                <c:pt idx="4">
                  <c:v>Doritos 12 oz.</c:v>
                </c:pt>
                <c:pt idx="5">
                  <c:v>Lays Chips 12 oz.</c:v>
                </c:pt>
                <c:pt idx="6">
                  <c:v>Slim Jim</c:v>
                </c:pt>
                <c:pt idx="7">
                  <c:v>M&amp;M's Candy</c:v>
                </c:pt>
                <c:pt idx="8">
                  <c:v>Bud Light 24 Pack</c:v>
                </c:pt>
                <c:pt idx="9">
                  <c:v>Pepsi 20 oz</c:v>
                </c:pt>
                <c:pt idx="10">
                  <c:v>Hersheys Candy</c:v>
                </c:pt>
                <c:pt idx="11">
                  <c:v>Starbucks Ice</c:v>
                </c:pt>
              </c:strCache>
            </c:strRef>
          </c:cat>
          <c:val>
            <c:numRef>
              <c:f>'POS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4-412D-AF8D-1886A826B08A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3">
                    <a:tint val="77000"/>
                    <a:tint val="100000"/>
                    <a:shade val="100000"/>
                    <a:satMod val="130000"/>
                  </a:schemeClr>
                </a:gs>
                <a:gs pos="100000">
                  <a:schemeClr val="accent3">
                    <a:tint val="77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'POS Data'!$J$1427:$J$1438</c:f>
              <c:strCache>
                <c:ptCount val="12"/>
                <c:pt idx="0">
                  <c:v>Coke 20 oz</c:v>
                </c:pt>
                <c:pt idx="1">
                  <c:v>Miller Lite 24 Pack</c:v>
                </c:pt>
                <c:pt idx="2">
                  <c:v>Pepsi 12 Pack</c:v>
                </c:pt>
                <c:pt idx="3">
                  <c:v>Coke 12 Pack</c:v>
                </c:pt>
                <c:pt idx="4">
                  <c:v>Doritos 12 oz.</c:v>
                </c:pt>
                <c:pt idx="5">
                  <c:v>Lays Chips 12 oz.</c:v>
                </c:pt>
                <c:pt idx="6">
                  <c:v>Slim Jim</c:v>
                </c:pt>
                <c:pt idx="7">
                  <c:v>M&amp;M's Candy</c:v>
                </c:pt>
                <c:pt idx="8">
                  <c:v>Bud Light 24 Pack</c:v>
                </c:pt>
                <c:pt idx="9">
                  <c:v>Pepsi 20 oz</c:v>
                </c:pt>
                <c:pt idx="10">
                  <c:v>Hersheys Candy</c:v>
                </c:pt>
                <c:pt idx="11">
                  <c:v>Starbucks Ice</c:v>
                </c:pt>
              </c:strCache>
            </c:strRef>
          </c:cat>
          <c:val>
            <c:numRef>
              <c:f>'POS Data'!$K$1427:$K$1438</c:f>
              <c:numCache>
                <c:formatCode>General</c:formatCode>
                <c:ptCount val="12"/>
                <c:pt idx="0">
                  <c:v>85</c:v>
                </c:pt>
                <c:pt idx="1">
                  <c:v>80</c:v>
                </c:pt>
                <c:pt idx="2">
                  <c:v>71</c:v>
                </c:pt>
                <c:pt idx="3">
                  <c:v>143</c:v>
                </c:pt>
                <c:pt idx="4">
                  <c:v>130</c:v>
                </c:pt>
                <c:pt idx="5">
                  <c:v>149</c:v>
                </c:pt>
                <c:pt idx="6">
                  <c:v>166</c:v>
                </c:pt>
                <c:pt idx="7">
                  <c:v>65</c:v>
                </c:pt>
                <c:pt idx="8">
                  <c:v>207</c:v>
                </c:pt>
                <c:pt idx="9">
                  <c:v>79</c:v>
                </c:pt>
                <c:pt idx="10">
                  <c:v>145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4-412D-AF8D-1886A826B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40351839"/>
        <c:axId val="1394340991"/>
      </c:barChart>
      <c:catAx>
        <c:axId val="154035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340991"/>
        <c:crosses val="autoZero"/>
        <c:auto val="1"/>
        <c:lblAlgn val="ctr"/>
        <c:lblOffset val="100"/>
        <c:noMultiLvlLbl val="0"/>
      </c:catAx>
      <c:valAx>
        <c:axId val="139434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Purchases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8240934168943169E-2"/>
              <c:y val="0.256939582278617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35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comparison in terms of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23078012631905"/>
          <c:y val="0.28221919054115513"/>
          <c:w val="0.81478829864173774"/>
          <c:h val="0.3344415679281563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'POS Data'!$J$1427:$J$1438</c:f>
              <c:strCache>
                <c:ptCount val="12"/>
                <c:pt idx="0">
                  <c:v>Coke 20 oz</c:v>
                </c:pt>
                <c:pt idx="1">
                  <c:v>Miller Lite 24 Pack</c:v>
                </c:pt>
                <c:pt idx="2">
                  <c:v>Pepsi 12 Pack</c:v>
                </c:pt>
                <c:pt idx="3">
                  <c:v>Coke 12 Pack</c:v>
                </c:pt>
                <c:pt idx="4">
                  <c:v>Doritos 12 oz.</c:v>
                </c:pt>
                <c:pt idx="5">
                  <c:v>Lays Chips 12 oz.</c:v>
                </c:pt>
                <c:pt idx="6">
                  <c:v>Slim Jim</c:v>
                </c:pt>
                <c:pt idx="7">
                  <c:v>M&amp;M's Candy</c:v>
                </c:pt>
                <c:pt idx="8">
                  <c:v>Bud Light 24 Pack</c:v>
                </c:pt>
                <c:pt idx="9">
                  <c:v>Pepsi 20 oz</c:v>
                </c:pt>
                <c:pt idx="10">
                  <c:v>Hersheys Candy</c:v>
                </c:pt>
                <c:pt idx="11">
                  <c:v>Starbucks Ice</c:v>
                </c:pt>
              </c:strCache>
            </c:strRef>
          </c:cat>
          <c:val>
            <c:numRef>
              <c:f>'POS Data'!$M$1427:$M$1438</c:f>
              <c:numCache>
                <c:formatCode>General</c:formatCode>
                <c:ptCount val="12"/>
                <c:pt idx="0">
                  <c:v>1.8</c:v>
                </c:pt>
                <c:pt idx="1">
                  <c:v>23.45</c:v>
                </c:pt>
                <c:pt idx="2">
                  <c:v>6.99</c:v>
                </c:pt>
                <c:pt idx="3">
                  <c:v>7.15</c:v>
                </c:pt>
                <c:pt idx="4">
                  <c:v>1.53</c:v>
                </c:pt>
                <c:pt idx="5">
                  <c:v>1.45</c:v>
                </c:pt>
                <c:pt idx="6">
                  <c:v>0.99</c:v>
                </c:pt>
                <c:pt idx="7">
                  <c:v>1.25</c:v>
                </c:pt>
                <c:pt idx="8">
                  <c:v>19.989999999999998</c:v>
                </c:pt>
                <c:pt idx="9">
                  <c:v>1.75</c:v>
                </c:pt>
                <c:pt idx="10">
                  <c:v>1.3</c:v>
                </c:pt>
                <c:pt idx="11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D-475F-ABBE-7668518435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0350175"/>
        <c:axId val="1540350591"/>
      </c:barChart>
      <c:catAx>
        <c:axId val="154035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350591"/>
        <c:crosses val="autoZero"/>
        <c:auto val="1"/>
        <c:lblAlgn val="ctr"/>
        <c:lblOffset val="100"/>
        <c:noMultiLvlLbl val="0"/>
      </c:catAx>
      <c:valAx>
        <c:axId val="154035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4.633415099482148E-2"/>
              <c:y val="0.34801896352314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35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patterns by day of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53598198512126"/>
          <c:y val="0.16866757617098682"/>
          <c:w val="0.81029223595444555"/>
          <c:h val="0.597574774503800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'POS Data'!$G$1462</c:f>
              <c:strCache>
                <c:ptCount val="1"/>
                <c:pt idx="0">
                  <c:v>Freq of purchases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'POS Data'!$F$1463:$F$1467</c:f>
              <c:strCache>
                <c:ptCount val="5"/>
                <c:pt idx="1">
                  <c:v>Friday</c:v>
                </c:pt>
                <c:pt idx="2">
                  <c:v>Saturday</c:v>
                </c:pt>
                <c:pt idx="3">
                  <c:v>Sunday</c:v>
                </c:pt>
                <c:pt idx="4">
                  <c:v>Monday</c:v>
                </c:pt>
              </c:strCache>
            </c:strRef>
          </c:cat>
          <c:val>
            <c:numRef>
              <c:f>'POS Data'!$G$1463:$G$1467</c:f>
              <c:numCache>
                <c:formatCode>General</c:formatCode>
                <c:ptCount val="5"/>
                <c:pt idx="1">
                  <c:v>325</c:v>
                </c:pt>
                <c:pt idx="2">
                  <c:v>377</c:v>
                </c:pt>
                <c:pt idx="3">
                  <c:v>364</c:v>
                </c:pt>
                <c:pt idx="4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F-4DC5-9284-0EBC68C71B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5198863"/>
        <c:axId val="1715178479"/>
      </c:barChart>
      <c:catAx>
        <c:axId val="1715198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Day</a:t>
                </a:r>
                <a:r>
                  <a:rPr lang="en-US" baseline="0"/>
                  <a:t> of Week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587962104308696"/>
              <c:y val="0.83649368180955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178479"/>
        <c:crosses val="autoZero"/>
        <c:auto val="1"/>
        <c:lblAlgn val="ctr"/>
        <c:lblOffset val="100"/>
        <c:noMultiLvlLbl val="0"/>
      </c:catAx>
      <c:valAx>
        <c:axId val="171517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of purchases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9034023316678562E-2"/>
              <c:y val="0.22332126628782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19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1403</xdr:row>
      <xdr:rowOff>7620</xdr:rowOff>
    </xdr:from>
    <xdr:to>
      <xdr:col>12</xdr:col>
      <xdr:colOff>0</xdr:colOff>
      <xdr:row>1415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34A4D-3CDE-4010-BA79-28064D6C7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842010</xdr:colOff>
      <xdr:row>1416</xdr:row>
      <xdr:rowOff>194310</xdr:rowOff>
    </xdr:from>
    <xdr:to>
      <xdr:col>11</xdr:col>
      <xdr:colOff>845820</xdr:colOff>
      <xdr:row>1429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8A63C3-4B70-4BEB-AC32-4AE79BF67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849630</xdr:colOff>
      <xdr:row>1430</xdr:row>
      <xdr:rowOff>186690</xdr:rowOff>
    </xdr:from>
    <xdr:to>
      <xdr:col>12</xdr:col>
      <xdr:colOff>15240</xdr:colOff>
      <xdr:row>1442</xdr:row>
      <xdr:rowOff>182880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32512D-17F4-4A8F-B5A6-A2ECFFF2A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842010</xdr:colOff>
      <xdr:row>1444</xdr:row>
      <xdr:rowOff>194310</xdr:rowOff>
    </xdr:from>
    <xdr:to>
      <xdr:col>12</xdr:col>
      <xdr:colOff>15240</xdr:colOff>
      <xdr:row>1454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A5A8BF-EE21-403E-A559-77DB6C81D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842010</xdr:colOff>
      <xdr:row>1459</xdr:row>
      <xdr:rowOff>3810</xdr:rowOff>
    </xdr:from>
    <xdr:to>
      <xdr:col>12</xdr:col>
      <xdr:colOff>38100</xdr:colOff>
      <xdr:row>1472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DF41ED-6A71-447D-BECE-AB3A56600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1756410</xdr:colOff>
      <xdr:row>1405</xdr:row>
      <xdr:rowOff>190500</xdr:rowOff>
    </xdr:from>
    <xdr:to>
      <xdr:col>7</xdr:col>
      <xdr:colOff>7620</xdr:colOff>
      <xdr:row>1420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4EC3E-30B3-4EE8-B263-764FE23FE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1771650</xdr:colOff>
      <xdr:row>1426</xdr:row>
      <xdr:rowOff>7620</xdr:rowOff>
    </xdr:from>
    <xdr:to>
      <xdr:col>7</xdr:col>
      <xdr:colOff>7620</xdr:colOff>
      <xdr:row>1441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DACA02-B6B2-4085-88E0-EA046C24D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1771650</xdr:colOff>
      <xdr:row>1443</xdr:row>
      <xdr:rowOff>194310</xdr:rowOff>
    </xdr:from>
    <xdr:to>
      <xdr:col>7</xdr:col>
      <xdr:colOff>0</xdr:colOff>
      <xdr:row>1458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36D756-AAA1-48E5-B34F-BDC8829AF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1771650</xdr:colOff>
      <xdr:row>1460</xdr:row>
      <xdr:rowOff>194310</xdr:rowOff>
    </xdr:from>
    <xdr:to>
      <xdr:col>4</xdr:col>
      <xdr:colOff>15240</xdr:colOff>
      <xdr:row>1475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1A031D-C019-4C39-BD32-5F7EA8EFC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64770</xdr:colOff>
      <xdr:row>1478</xdr:row>
      <xdr:rowOff>186690</xdr:rowOff>
    </xdr:from>
    <xdr:to>
      <xdr:col>4</xdr:col>
      <xdr:colOff>1676400</xdr:colOff>
      <xdr:row>1493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2B52C2-D385-4B5F-994D-FF62D209A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hulika" refreshedDate="44213.727768750003" createdVersion="6" refreshedVersion="6" minRefreshableVersion="3" recordCount="1395" xr:uid="{A88701DF-2B9C-424A-93FB-AD2CA8DEA64A}">
  <cacheSource type="worksheet">
    <worksheetSource ref="A1:F1396" sheet="Offer Data"/>
  </cacheSource>
  <cacheFields count="6">
    <cacheField name="Timestamp" numFmtId="167">
      <sharedItems containsSemiMixedTypes="0" containsNonDate="0" containsDate="1" containsString="0" minDate="2018-03-05T00:57:36" maxDate="2018-03-11T22:56:38" count="1117">
        <d v="2018-03-05T00:57:36"/>
        <d v="2018-03-05T01:56:38"/>
        <d v="2018-03-05T03:31:41"/>
        <d v="2018-03-05T03:38:53"/>
        <d v="2018-03-05T03:40:19"/>
        <d v="2018-03-05T03:50:24"/>
        <d v="2018-03-05T04:03:22"/>
        <d v="2018-03-05T04:14:53"/>
        <d v="2018-03-05T04:20:38"/>
        <d v="2018-03-05T05:41:17"/>
        <d v="2018-03-05T06:02:53"/>
        <d v="2018-03-05T06:04:19"/>
        <d v="2018-03-05T06:12:58"/>
        <d v="2018-03-05T06:27:22"/>
        <d v="2018-03-05T06:28:48"/>
        <d v="2018-03-05T06:34:34"/>
        <d v="2018-03-05T06:37:26"/>
        <d v="2018-03-05T06:46:05"/>
        <d v="2018-03-05T06:54:43"/>
        <d v="2018-03-05T07:00:29"/>
        <d v="2018-03-05T07:42:14"/>
        <d v="2018-03-05T07:45:07"/>
        <d v="2018-03-05T07:53:46"/>
        <d v="2018-03-05T07:59:31"/>
        <d v="2018-03-05T08:32:38"/>
        <d v="2018-03-05T08:34:05"/>
        <d v="2018-03-05T08:35:31"/>
        <d v="2018-03-05T08:48:29"/>
        <d v="2018-03-05T08:54:14"/>
        <d v="2018-03-05T08:55:41"/>
        <d v="2018-03-05T09:01:26"/>
        <d v="2018-03-05T09:04:19"/>
        <d v="2018-03-05T09:10:05"/>
        <d v="2018-03-05T09:15:50"/>
        <d v="2018-03-05T09:28:48"/>
        <d v="2018-03-05T09:51:50"/>
        <d v="2018-03-05T09:53:17"/>
        <d v="2018-03-05T09:56:10"/>
        <d v="2018-03-05T10:04:48"/>
        <d v="2018-03-05T10:23:31"/>
        <d v="2018-03-05T10:56:38"/>
        <d v="2018-03-05T10:58:05"/>
        <d v="2018-03-05T11:12:29"/>
        <d v="2018-03-05T11:13:55"/>
        <d v="2018-03-05T11:25:26"/>
        <d v="2018-03-05T12:00:00"/>
        <d v="2018-03-05T12:02:53"/>
        <d v="2018-03-05T12:04:19"/>
        <d v="2018-03-05T12:05:46"/>
        <d v="2018-03-05T12:08:38"/>
        <d v="2018-03-05T12:10:05"/>
        <d v="2018-03-05T12:11:31"/>
        <d v="2018-03-05T12:12:58"/>
        <d v="2018-03-05T12:14:24"/>
        <d v="2018-03-05T12:18:43"/>
        <d v="2018-03-05T12:20:10"/>
        <d v="2018-03-05T12:25:55"/>
        <d v="2018-03-05T12:27:22"/>
        <d v="2018-03-05T12:36:00"/>
        <d v="2018-03-05T12:37:26"/>
        <d v="2018-03-05T12:38:53"/>
        <d v="2018-03-05T12:40:19"/>
        <d v="2018-03-05T12:51:50"/>
        <d v="2018-03-05T12:54:43"/>
        <d v="2018-03-05T12:57:36"/>
        <d v="2018-03-05T13:42:14"/>
        <d v="2018-03-05T13:43:41"/>
        <d v="2018-03-05T14:13:55"/>
        <d v="2018-03-05T14:32:38"/>
        <d v="2018-03-05T14:55:41"/>
        <d v="2018-03-05T15:04:19"/>
        <d v="2018-03-05T15:10:05"/>
        <d v="2018-03-05T15:25:55"/>
        <d v="2018-03-05T15:37:26"/>
        <d v="2018-03-05T15:43:12"/>
        <d v="2018-03-05T16:06:14"/>
        <d v="2018-03-05T16:13:26"/>
        <d v="2018-03-05T16:46:34"/>
        <d v="2018-03-05T16:59:31"/>
        <d v="2018-03-05T17:03:50"/>
        <d v="2018-03-05T17:05:17"/>
        <d v="2018-03-05T17:09:36"/>
        <d v="2018-03-05T17:12:29"/>
        <d v="2018-03-05T17:16:48"/>
        <d v="2018-03-05T17:18:14"/>
        <d v="2018-03-05T17:19:41"/>
        <d v="2018-03-05T17:21:07"/>
        <d v="2018-03-05T17:22:34"/>
        <d v="2018-03-05T17:29:46"/>
        <d v="2018-03-05T17:34:05"/>
        <d v="2018-03-05T17:41:17"/>
        <d v="2018-03-05T17:42:43"/>
        <d v="2018-03-05T17:45:36"/>
        <d v="2018-03-05T17:47:02"/>
        <d v="2018-03-05T17:55:41"/>
        <d v="2018-03-05T17:57:07"/>
        <d v="2018-03-05T18:00:00"/>
        <d v="2018-03-05T18:01:26"/>
        <d v="2018-03-05T18:07:12"/>
        <d v="2018-03-05T18:11:31"/>
        <d v="2018-03-05T18:12:58"/>
        <d v="2018-03-05T18:17:17"/>
        <d v="2018-03-05T18:18:43"/>
        <d v="2018-03-05T18:20:10"/>
        <d v="2018-03-05T18:23:02"/>
        <d v="2018-03-05T18:25:55"/>
        <d v="2018-03-05T18:28:48"/>
        <d v="2018-03-05T18:31:41"/>
        <d v="2018-03-05T18:37:26"/>
        <d v="2018-03-05T18:46:05"/>
        <d v="2018-03-05T18:48:58"/>
        <d v="2018-03-05T19:01:55"/>
        <d v="2018-03-05T19:20:38"/>
        <d v="2018-03-05T19:23:31"/>
        <d v="2018-03-05T19:37:55"/>
        <d v="2018-03-05T19:46:34"/>
        <d v="2018-03-05T19:48:00"/>
        <d v="2018-03-05T20:05:17"/>
        <d v="2018-03-05T20:06:43"/>
        <d v="2018-03-05T20:12:29"/>
        <d v="2018-03-05T20:18:14"/>
        <d v="2018-03-05T20:25:26"/>
        <d v="2018-03-05T20:34:05"/>
        <d v="2018-03-05T20:42:43"/>
        <d v="2018-03-05T20:44:10"/>
        <d v="2018-03-05T20:49:55"/>
        <d v="2018-03-05T20:52:48"/>
        <d v="2018-03-05T20:54:14"/>
        <d v="2018-03-05T20:58:34"/>
        <d v="2018-03-05T21:07:12"/>
        <d v="2018-03-05T21:12:58"/>
        <d v="2018-03-05T21:21:36"/>
        <d v="2018-03-05T21:48:58"/>
        <d v="2018-03-05T21:57:36"/>
        <d v="2018-03-05T22:12:00"/>
        <d v="2018-03-05T22:13:26"/>
        <d v="2018-03-05T22:24:58"/>
        <d v="2018-03-05T23:44:10"/>
        <d v="2018-03-06T00:56:10"/>
        <d v="2018-03-06T01:23:31"/>
        <d v="2018-03-06T02:02:24"/>
        <d v="2018-03-06T03:07:12"/>
        <d v="2018-03-06T03:18:43"/>
        <d v="2018-03-06T03:25:55"/>
        <d v="2018-03-06T03:28:48"/>
        <d v="2018-03-06T04:12:00"/>
        <d v="2018-03-06T04:14:53"/>
        <d v="2018-03-06T06:11:31"/>
        <d v="2018-03-06T06:18:43"/>
        <d v="2018-03-06T06:36:00"/>
        <d v="2018-03-06T06:46:05"/>
        <d v="2018-03-06T06:48:58"/>
        <d v="2018-03-06T06:54:43"/>
        <d v="2018-03-06T07:09:07"/>
        <d v="2018-03-06T07:24:58"/>
        <d v="2018-03-06T07:30:43"/>
        <d v="2018-03-06T07:35:02"/>
        <d v="2018-03-06T07:39:22"/>
        <d v="2018-03-06T07:40:48"/>
        <d v="2018-03-06T07:56:38"/>
        <d v="2018-03-06T08:22:34"/>
        <d v="2018-03-06T08:24:00"/>
        <d v="2018-03-06T08:34:05"/>
        <d v="2018-03-06T08:42:43"/>
        <d v="2018-03-06T08:44:10"/>
        <d v="2018-03-06T08:48:29"/>
        <d v="2018-03-06T08:52:48"/>
        <d v="2018-03-06T08:58:34"/>
        <d v="2018-03-06T09:21:36"/>
        <d v="2018-03-06T09:25:55"/>
        <d v="2018-03-06T09:33:07"/>
        <d v="2018-03-06T09:34:34"/>
        <d v="2018-03-06T09:41:46"/>
        <d v="2018-03-06T09:48:58"/>
        <d v="2018-03-06T09:50:24"/>
        <d v="2018-03-06T10:03:22"/>
        <d v="2018-03-06T10:35:02"/>
        <d v="2018-03-06T11:15:22"/>
        <d v="2018-03-06T11:25:26"/>
        <d v="2018-03-06T11:44:10"/>
        <d v="2018-03-06T11:58:34"/>
        <d v="2018-03-06T12:00:00"/>
        <d v="2018-03-06T12:01:26"/>
        <d v="2018-03-06T12:04:19"/>
        <d v="2018-03-06T12:05:46"/>
        <d v="2018-03-06T12:08:38"/>
        <d v="2018-03-06T12:11:31"/>
        <d v="2018-03-06T12:14:24"/>
        <d v="2018-03-06T12:21:36"/>
        <d v="2018-03-06T12:23:02"/>
        <d v="2018-03-06T12:25:55"/>
        <d v="2018-03-06T12:28:48"/>
        <d v="2018-03-06T12:30:14"/>
        <d v="2018-03-06T12:33:07"/>
        <d v="2018-03-06T12:36:00"/>
        <d v="2018-03-06T12:37:26"/>
        <d v="2018-03-06T12:43:12"/>
        <d v="2018-03-06T12:44:38"/>
        <d v="2018-03-06T12:46:05"/>
        <d v="2018-03-06T12:47:31"/>
        <d v="2018-03-06T12:50:24"/>
        <d v="2018-03-06T12:54:43"/>
        <d v="2018-03-06T12:56:10"/>
        <d v="2018-03-06T12:57:36"/>
        <d v="2018-03-06T13:06:14"/>
        <d v="2018-03-06T14:00:58"/>
        <d v="2018-03-06T14:31:12"/>
        <d v="2018-03-06T14:52:48"/>
        <d v="2018-03-06T14:57:07"/>
        <d v="2018-03-06T15:27:22"/>
        <d v="2018-03-06T15:30:14"/>
        <d v="2018-03-06T15:41:46"/>
        <d v="2018-03-06T15:47:31"/>
        <d v="2018-03-06T15:54:43"/>
        <d v="2018-03-06T16:12:00"/>
        <d v="2018-03-06T16:13:26"/>
        <d v="2018-03-06T16:42:14"/>
        <d v="2018-03-06T17:00:58"/>
        <d v="2018-03-06T17:02:24"/>
        <d v="2018-03-06T17:06:43"/>
        <d v="2018-03-06T17:11:02"/>
        <d v="2018-03-06T17:16:48"/>
        <d v="2018-03-06T17:21:07"/>
        <d v="2018-03-06T17:22:34"/>
        <d v="2018-03-06T17:25:26"/>
        <d v="2018-03-06T17:26:53"/>
        <d v="2018-03-06T17:29:46"/>
        <d v="2018-03-06T17:32:38"/>
        <d v="2018-03-06T17:34:05"/>
        <d v="2018-03-06T17:41:17"/>
        <d v="2018-03-06T17:48:29"/>
        <d v="2018-03-06T17:54:14"/>
        <d v="2018-03-06T17:58:34"/>
        <d v="2018-03-06T18:00:00"/>
        <d v="2018-03-06T18:01:26"/>
        <d v="2018-03-06T18:04:19"/>
        <d v="2018-03-06T18:07:12"/>
        <d v="2018-03-06T18:10:05"/>
        <d v="2018-03-06T18:18:43"/>
        <d v="2018-03-06T18:27:22"/>
        <d v="2018-03-06T18:28:48"/>
        <d v="2018-03-06T18:30:14"/>
        <d v="2018-03-06T18:37:26"/>
        <d v="2018-03-06T18:38:53"/>
        <d v="2018-03-06T18:41:46"/>
        <d v="2018-03-06T18:46:05"/>
        <d v="2018-03-06T18:47:31"/>
        <d v="2018-03-06T18:48:58"/>
        <d v="2018-03-06T18:51:50"/>
        <d v="2018-03-06T18:54:43"/>
        <d v="2018-03-06T18:56:10"/>
        <d v="2018-03-06T19:00:29"/>
        <d v="2018-03-06T19:07:41"/>
        <d v="2018-03-06T19:09:07"/>
        <d v="2018-03-06T19:10:34"/>
        <d v="2018-03-06T19:12:00"/>
        <d v="2018-03-06T19:19:12"/>
        <d v="2018-03-06T19:36:29"/>
        <d v="2018-03-06T19:43:41"/>
        <d v="2018-03-06T19:49:26"/>
        <d v="2018-03-06T19:53:46"/>
        <d v="2018-03-06T20:06:43"/>
        <d v="2018-03-06T20:16:48"/>
        <d v="2018-03-06T20:24:00"/>
        <d v="2018-03-06T20:32:38"/>
        <d v="2018-03-06T20:36:58"/>
        <d v="2018-03-06T20:42:43"/>
        <d v="2018-03-06T20:52:48"/>
        <d v="2018-03-06T20:54:14"/>
        <d v="2018-03-06T21:07:12"/>
        <d v="2018-03-06T21:18:43"/>
        <d v="2018-03-06T21:30:14"/>
        <d v="2018-03-06T21:54:43"/>
        <d v="2018-03-06T22:27:50"/>
        <d v="2018-03-06T23:03:50"/>
        <d v="2018-03-06T23:26:53"/>
        <d v="2018-03-06T23:38:24"/>
        <d v="2018-03-06T23:39:50"/>
        <d v="2018-03-07T00:41:46"/>
        <d v="2018-03-07T01:01:55"/>
        <d v="2018-03-07T01:35:02"/>
        <d v="2018-03-07T01:55:12"/>
        <d v="2018-03-07T02:19:41"/>
        <d v="2018-03-07T03:07:12"/>
        <d v="2018-03-07T03:28:48"/>
        <d v="2018-03-07T03:46:05"/>
        <d v="2018-03-07T03:53:17"/>
        <d v="2018-03-07T03:56:10"/>
        <d v="2018-03-07T04:03:22"/>
        <d v="2018-03-07T04:10:34"/>
        <d v="2018-03-07T04:40:48"/>
        <d v="2018-03-07T05:06:43"/>
        <d v="2018-03-07T05:15:22"/>
        <d v="2018-03-07T05:31:12"/>
        <d v="2018-03-07T06:12:58"/>
        <d v="2018-03-07T06:14:24"/>
        <d v="2018-03-07T06:18:43"/>
        <d v="2018-03-07T06:20:10"/>
        <d v="2018-03-07T06:31:41"/>
        <d v="2018-03-07T06:47:31"/>
        <d v="2018-03-07T06:53:17"/>
        <d v="2018-03-07T06:54:43"/>
        <d v="2018-03-07T06:56:10"/>
        <d v="2018-03-07T07:04:48"/>
        <d v="2018-03-07T07:09:07"/>
        <d v="2018-03-07T07:10:34"/>
        <d v="2018-03-07T07:12:00"/>
        <d v="2018-03-07T07:19:12"/>
        <d v="2018-03-07T07:20:38"/>
        <d v="2018-03-07T07:24:58"/>
        <d v="2018-03-07T07:32:10"/>
        <d v="2018-03-07T07:40:48"/>
        <d v="2018-03-07T07:43:41"/>
        <d v="2018-03-07T07:48:00"/>
        <d v="2018-03-07T07:53:46"/>
        <d v="2018-03-07T08:08:10"/>
        <d v="2018-03-07T08:11:02"/>
        <d v="2018-03-07T08:13:55"/>
        <d v="2018-03-07T08:18:14"/>
        <d v="2018-03-07T08:21:07"/>
        <d v="2018-03-07T09:08:38"/>
        <d v="2018-03-07T09:10:05"/>
        <d v="2018-03-07T09:30:14"/>
        <d v="2018-03-07T09:33:07"/>
        <d v="2018-03-07T09:37:26"/>
        <d v="2018-03-07T09:38:53"/>
        <d v="2018-03-07T09:41:46"/>
        <d v="2018-03-07T09:43:12"/>
        <d v="2018-03-07T09:47:31"/>
        <d v="2018-03-07T09:50:24"/>
        <d v="2018-03-07T09:53:17"/>
        <d v="2018-03-07T09:59:02"/>
        <d v="2018-03-07T10:03:22"/>
        <d v="2018-03-07T10:04:48"/>
        <d v="2018-03-07T10:37:55"/>
        <d v="2018-03-07T10:40:48"/>
        <d v="2018-03-07T10:48:00"/>
        <d v="2018-03-07T11:22:34"/>
        <d v="2018-03-07T11:31:12"/>
        <d v="2018-03-07T11:34:05"/>
        <d v="2018-03-07T11:39:50"/>
        <d v="2018-03-07T11:45:36"/>
        <d v="2018-03-07T11:47:02"/>
        <d v="2018-03-07T12:04:19"/>
        <d v="2018-03-07T12:05:46"/>
        <d v="2018-03-07T12:07:12"/>
        <d v="2018-03-07T12:08:38"/>
        <d v="2018-03-07T12:10:05"/>
        <d v="2018-03-07T12:11:31"/>
        <d v="2018-03-07T12:14:24"/>
        <d v="2018-03-07T12:15:50"/>
        <d v="2018-03-07T12:17:17"/>
        <d v="2018-03-07T12:18:43"/>
        <d v="2018-03-07T12:21:36"/>
        <d v="2018-03-07T12:23:02"/>
        <d v="2018-03-07T12:25:55"/>
        <d v="2018-03-07T12:27:22"/>
        <d v="2018-03-07T12:30:14"/>
        <d v="2018-03-07T12:31:41"/>
        <d v="2018-03-07T12:33:07"/>
        <d v="2018-03-07T12:34:34"/>
        <d v="2018-03-07T12:37:26"/>
        <d v="2018-03-07T12:41:46"/>
        <d v="2018-03-07T12:46:05"/>
        <d v="2018-03-07T12:53:17"/>
        <d v="2018-03-07T12:54:43"/>
        <d v="2018-03-07T13:00:29"/>
        <d v="2018-03-07T13:04:48"/>
        <d v="2018-03-07T13:06:14"/>
        <d v="2018-03-07T13:13:26"/>
        <d v="2018-03-07T13:17:46"/>
        <d v="2018-03-07T13:45:07"/>
        <d v="2018-03-07T13:46:34"/>
        <d v="2018-03-07T14:12:29"/>
        <d v="2018-03-07T14:19:41"/>
        <d v="2018-03-07T14:31:12"/>
        <d v="2018-03-07T14:35:31"/>
        <d v="2018-03-07T14:41:17"/>
        <d v="2018-03-07T15:33:07"/>
        <d v="2018-03-07T15:38:53"/>
        <d v="2018-03-07T16:03:22"/>
        <d v="2018-03-07T16:07:41"/>
        <d v="2018-03-07T16:14:53"/>
        <d v="2018-03-07T16:36:29"/>
        <d v="2018-03-07T16:50:53"/>
        <d v="2018-03-07T16:55:12"/>
        <d v="2018-03-07T17:02:24"/>
        <d v="2018-03-07T17:06:43"/>
        <d v="2018-03-07T17:09:36"/>
        <d v="2018-03-07T17:16:48"/>
        <d v="2018-03-07T17:18:14"/>
        <d v="2018-03-07T17:19:41"/>
        <d v="2018-03-07T17:22:34"/>
        <d v="2018-03-07T17:24:00"/>
        <d v="2018-03-07T17:26:53"/>
        <d v="2018-03-07T17:29:46"/>
        <d v="2018-03-07T17:31:12"/>
        <d v="2018-03-07T17:36:58"/>
        <d v="2018-03-07T17:38:24"/>
        <d v="2018-03-07T17:39:50"/>
        <d v="2018-03-07T17:41:17"/>
        <d v="2018-03-07T17:44:10"/>
        <d v="2018-03-07T17:48:29"/>
        <d v="2018-03-07T17:49:55"/>
        <d v="2018-03-07T17:54:14"/>
        <d v="2018-03-07T17:55:41"/>
        <d v="2018-03-07T18:00:00"/>
        <d v="2018-03-07T18:01:26"/>
        <d v="2018-03-07T18:02:53"/>
        <d v="2018-03-07T18:04:19"/>
        <d v="2018-03-07T18:05:46"/>
        <d v="2018-03-07T18:08:38"/>
        <d v="2018-03-07T18:15:50"/>
        <d v="2018-03-07T18:17:17"/>
        <d v="2018-03-07T18:20:10"/>
        <d v="2018-03-07T18:24:29"/>
        <d v="2018-03-07T18:27:22"/>
        <d v="2018-03-07T18:28:48"/>
        <d v="2018-03-07T18:30:14"/>
        <d v="2018-03-07T18:34:34"/>
        <d v="2018-03-07T18:37:26"/>
        <d v="2018-03-07T18:38:53"/>
        <d v="2018-03-07T18:43:12"/>
        <d v="2018-03-07T18:44:38"/>
        <d v="2018-03-07T18:46:05"/>
        <d v="2018-03-07T18:47:31"/>
        <d v="2018-03-07T18:48:58"/>
        <d v="2018-03-07T18:50:24"/>
        <d v="2018-03-07T18:53:17"/>
        <d v="2018-03-07T18:54:43"/>
        <d v="2018-03-07T18:57:36"/>
        <d v="2018-03-07T19:12:00"/>
        <d v="2018-03-07T19:14:53"/>
        <d v="2018-03-07T19:16:19"/>
        <d v="2018-03-07T19:27:50"/>
        <d v="2018-03-07T19:32:10"/>
        <d v="2018-03-07T19:37:55"/>
        <d v="2018-03-07T19:42:14"/>
        <d v="2018-03-07T19:48:00"/>
        <d v="2018-03-07T19:49:26"/>
        <d v="2018-03-07T19:52:19"/>
        <d v="2018-03-07T20:02:24"/>
        <d v="2018-03-07T20:19:41"/>
        <d v="2018-03-07T20:24:00"/>
        <d v="2018-03-07T20:25:26"/>
        <d v="2018-03-07T20:26:53"/>
        <d v="2018-03-07T20:35:31"/>
        <d v="2018-03-07T20:39:50"/>
        <d v="2018-03-07T20:42:43"/>
        <d v="2018-03-07T20:44:10"/>
        <d v="2018-03-07T20:47:02"/>
        <d v="2018-03-07T20:55:41"/>
        <d v="2018-03-07T21:00:00"/>
        <d v="2018-03-07T21:07:12"/>
        <d v="2018-03-07T21:20:10"/>
        <d v="2018-03-07T21:37:26"/>
        <d v="2018-03-07T21:48:58"/>
        <d v="2018-03-07T21:56:10"/>
        <d v="2018-03-07T22:24:58"/>
        <d v="2018-03-07T22:40:48"/>
        <d v="2018-03-07T23:06:43"/>
        <d v="2018-03-07T23:12:29"/>
        <d v="2018-03-07T23:18:14"/>
        <d v="2018-03-07T23:34:05"/>
        <d v="2018-03-08T00:00:00"/>
        <d v="2018-03-08T00:23:02"/>
        <d v="2018-03-08T00:40:19"/>
        <d v="2018-03-08T01:06:14"/>
        <d v="2018-03-08T01:42:14"/>
        <d v="2018-03-08T01:59:31"/>
        <d v="2018-03-08T02:21:07"/>
        <d v="2018-03-08T03:46:05"/>
        <d v="2018-03-08T03:51:50"/>
        <d v="2018-03-08T04:03:22"/>
        <d v="2018-03-08T04:04:48"/>
        <d v="2018-03-08T04:13:26"/>
        <d v="2018-03-08T04:37:55"/>
        <d v="2018-03-08T04:42:14"/>
        <d v="2018-03-08T04:50:53"/>
        <d v="2018-03-08T05:16:48"/>
        <d v="2018-03-08T05:28:19"/>
        <d v="2018-03-08T05:36:58"/>
        <d v="2018-03-08T05:49:55"/>
        <d v="2018-03-08T06:07:12"/>
        <d v="2018-03-08T06:15:50"/>
        <d v="2018-03-08T06:25:55"/>
        <d v="2018-03-08T06:31:41"/>
        <d v="2018-03-08T06:41:46"/>
        <d v="2018-03-08T07:04:48"/>
        <d v="2018-03-08T07:27:50"/>
        <d v="2018-03-08T07:36:29"/>
        <d v="2018-03-08T07:42:14"/>
        <d v="2018-03-08T07:52:19"/>
        <d v="2018-03-08T07:58:05"/>
        <d v="2018-03-08T08:00:58"/>
        <d v="2018-03-08T08:06:43"/>
        <d v="2018-03-08T08:12:29"/>
        <d v="2018-03-08T08:15:22"/>
        <d v="2018-03-08T08:16:48"/>
        <d v="2018-03-08T08:18:14"/>
        <d v="2018-03-08T08:39:50"/>
        <d v="2018-03-08T08:47:02"/>
        <d v="2018-03-08T08:48:29"/>
        <d v="2018-03-08T08:51:22"/>
        <d v="2018-03-08T08:54:14"/>
        <d v="2018-03-08T08:55:41"/>
        <d v="2018-03-08T09:00:00"/>
        <d v="2018-03-08T09:01:26"/>
        <d v="2018-03-08T09:04:19"/>
        <d v="2018-03-08T09:08:38"/>
        <d v="2018-03-08T09:11:31"/>
        <d v="2018-03-08T09:12:58"/>
        <d v="2018-03-08T09:14:24"/>
        <d v="2018-03-08T09:24:29"/>
        <d v="2018-03-08T09:25:55"/>
        <d v="2018-03-08T09:31:41"/>
        <d v="2018-03-08T09:33:07"/>
        <d v="2018-03-08T09:37:26"/>
        <d v="2018-03-08T09:38:53"/>
        <d v="2018-03-08T09:43:12"/>
        <d v="2018-03-08T09:47:31"/>
        <d v="2018-03-08T09:50:24"/>
        <d v="2018-03-08T10:09:07"/>
        <d v="2018-03-08T10:10:34"/>
        <d v="2018-03-08T10:32:10"/>
        <d v="2018-03-08T10:33:36"/>
        <d v="2018-03-08T10:37:55"/>
        <d v="2018-03-08T10:42:14"/>
        <d v="2018-03-08T11:19:41"/>
        <d v="2018-03-08T11:57:07"/>
        <d v="2018-03-08T12:00:00"/>
        <d v="2018-03-08T12:02:53"/>
        <d v="2018-03-08T12:04:19"/>
        <d v="2018-03-08T12:07:12"/>
        <d v="2018-03-08T12:08:38"/>
        <d v="2018-03-08T12:10:05"/>
        <d v="2018-03-08T12:11:31"/>
        <d v="2018-03-08T12:12:58"/>
        <d v="2018-03-08T12:14:24"/>
        <d v="2018-03-08T12:15:50"/>
        <d v="2018-03-08T12:20:10"/>
        <d v="2018-03-08T12:21:36"/>
        <d v="2018-03-08T12:23:02"/>
        <d v="2018-03-08T12:24:29"/>
        <d v="2018-03-08T12:25:55"/>
        <d v="2018-03-08T12:27:22"/>
        <d v="2018-03-08T12:28:48"/>
        <d v="2018-03-08T12:31:41"/>
        <d v="2018-03-08T12:33:07"/>
        <d v="2018-03-08T12:34:34"/>
        <d v="2018-03-08T12:36:00"/>
        <d v="2018-03-08T12:37:26"/>
        <d v="2018-03-08T12:38:53"/>
        <d v="2018-03-08T12:40:19"/>
        <d v="2018-03-08T12:41:46"/>
        <d v="2018-03-08T12:46:05"/>
        <d v="2018-03-08T12:47:31"/>
        <d v="2018-03-08T12:48:58"/>
        <d v="2018-03-08T12:50:24"/>
        <d v="2018-03-08T12:57:36"/>
        <d v="2018-03-08T13:20:38"/>
        <d v="2018-03-08T13:32:10"/>
        <d v="2018-03-08T14:02:24"/>
        <d v="2018-03-08T14:05:17"/>
        <d v="2018-03-08T14:09:36"/>
        <d v="2018-03-08T14:15:22"/>
        <d v="2018-03-08T14:16:48"/>
        <d v="2018-03-08T14:18:14"/>
        <d v="2018-03-08T14:22:34"/>
        <d v="2018-03-08T14:41:17"/>
        <d v="2018-03-08T14:44:10"/>
        <d v="2018-03-08T14:45:36"/>
        <d v="2018-03-08T14:57:07"/>
        <d v="2018-03-08T15:07:12"/>
        <d v="2018-03-08T15:46:05"/>
        <d v="2018-03-08T15:47:31"/>
        <d v="2018-03-08T16:30:43"/>
        <d v="2018-03-08T16:46:34"/>
        <d v="2018-03-08T16:48:00"/>
        <d v="2018-03-08T16:49:26"/>
        <d v="2018-03-08T17:05:17"/>
        <d v="2018-03-08T17:06:43"/>
        <d v="2018-03-08T17:08:10"/>
        <d v="2018-03-08T17:12:29"/>
        <d v="2018-03-08T17:13:55"/>
        <d v="2018-03-08T17:16:48"/>
        <d v="2018-03-08T17:19:41"/>
        <d v="2018-03-08T17:22:34"/>
        <d v="2018-03-08T17:24:00"/>
        <d v="2018-03-08T17:25:26"/>
        <d v="2018-03-08T17:28:19"/>
        <d v="2018-03-08T17:32:38"/>
        <d v="2018-03-08T17:36:58"/>
        <d v="2018-03-08T17:38:24"/>
        <d v="2018-03-08T17:41:17"/>
        <d v="2018-03-08T17:44:10"/>
        <d v="2018-03-08T17:45:36"/>
        <d v="2018-03-08T17:47:02"/>
        <d v="2018-03-08T17:49:55"/>
        <d v="2018-03-08T17:52:48"/>
        <d v="2018-03-08T17:55:41"/>
        <d v="2018-03-08T17:57:07"/>
        <d v="2018-03-08T18:04:19"/>
        <d v="2018-03-08T18:11:31"/>
        <d v="2018-03-08T18:12:58"/>
        <d v="2018-03-08T18:17:17"/>
        <d v="2018-03-08T18:18:43"/>
        <d v="2018-03-08T18:25:55"/>
        <d v="2018-03-08T18:27:22"/>
        <d v="2018-03-08T18:28:48"/>
        <d v="2018-03-08T18:31:41"/>
        <d v="2018-03-08T18:36:00"/>
        <d v="2018-03-08T18:38:53"/>
        <d v="2018-03-08T18:43:12"/>
        <d v="2018-03-08T18:44:38"/>
        <d v="2018-03-08T18:46:05"/>
        <d v="2018-03-08T18:47:31"/>
        <d v="2018-03-08T18:50:24"/>
        <d v="2018-03-08T18:56:10"/>
        <d v="2018-03-08T18:57:36"/>
        <d v="2018-03-08T19:10:34"/>
        <d v="2018-03-08T19:26:24"/>
        <d v="2018-03-08T19:35:02"/>
        <d v="2018-03-08T19:37:55"/>
        <d v="2018-03-08T19:40:48"/>
        <d v="2018-03-08T19:45:07"/>
        <d v="2018-03-08T19:49:26"/>
        <d v="2018-03-08T19:53:46"/>
        <d v="2018-03-08T19:56:38"/>
        <d v="2018-03-08T20:00:58"/>
        <d v="2018-03-08T20:11:02"/>
        <d v="2018-03-08T20:12:29"/>
        <d v="2018-03-08T20:16:48"/>
        <d v="2018-03-08T20:18:14"/>
        <d v="2018-03-08T20:22:34"/>
        <d v="2018-03-08T20:26:53"/>
        <d v="2018-03-08T20:28:19"/>
        <d v="2018-03-08T20:34:05"/>
        <d v="2018-03-08T20:44:10"/>
        <d v="2018-03-08T20:45:36"/>
        <d v="2018-03-08T20:52:48"/>
        <d v="2018-03-08T20:54:14"/>
        <d v="2018-03-08T21:01:26"/>
        <d v="2018-03-08T21:07:12"/>
        <d v="2018-03-08T21:14:24"/>
        <d v="2018-03-08T21:25:55"/>
        <d v="2018-03-08T21:33:07"/>
        <d v="2018-03-08T21:46:05"/>
        <d v="2018-03-08T21:53:17"/>
        <d v="2018-03-08T22:35:02"/>
        <d v="2018-03-08T22:59:31"/>
        <d v="2018-03-08T23:03:50"/>
        <d v="2018-03-08T23:52:48"/>
        <d v="2018-03-08T23:57:07"/>
        <d v="2018-03-09T00:47:31"/>
        <d v="2018-03-09T00:51:50"/>
        <d v="2018-03-09T01:00:29"/>
        <d v="2018-03-09T01:01:55"/>
        <d v="2018-03-09T01:19:12"/>
        <d v="2018-03-09T01:26:24"/>
        <d v="2018-03-09T02:08:10"/>
        <d v="2018-03-09T02:28:19"/>
        <d v="2018-03-09T02:29:46"/>
        <d v="2018-03-09T02:34:05"/>
        <d v="2018-03-09T03:04:19"/>
        <d v="2018-03-09T03:07:12"/>
        <d v="2018-03-09T03:10:05"/>
        <d v="2018-03-09T03:48:58"/>
        <d v="2018-03-09T03:54:43"/>
        <d v="2018-03-09T04:12:00"/>
        <d v="2018-03-09T04:20:38"/>
        <d v="2018-03-09T04:35:02"/>
        <d v="2018-03-09T04:40:48"/>
        <d v="2018-03-09T04:46:34"/>
        <d v="2018-03-09T04:50:53"/>
        <d v="2018-03-09T04:53:46"/>
        <d v="2018-03-09T05:28:19"/>
        <d v="2018-03-09T05:34:05"/>
        <d v="2018-03-09T06:00:00"/>
        <d v="2018-03-09T06:11:31"/>
        <d v="2018-03-09T06:12:58"/>
        <d v="2018-03-09T06:14:24"/>
        <d v="2018-03-09T06:20:10"/>
        <d v="2018-03-09T06:21:36"/>
        <d v="2018-03-09T06:24:29"/>
        <d v="2018-03-09T06:27:22"/>
        <d v="2018-03-09T06:31:41"/>
        <d v="2018-03-09T06:34:34"/>
        <d v="2018-03-09T06:41:46"/>
        <d v="2018-03-09T06:43:12"/>
        <d v="2018-03-09T06:46:05"/>
        <d v="2018-03-09T06:47:31"/>
        <d v="2018-03-09T06:48:58"/>
        <d v="2018-03-09T06:51:50"/>
        <d v="2018-03-09T07:03:22"/>
        <d v="2018-03-09T07:07:41"/>
        <d v="2018-03-09T07:26:24"/>
        <d v="2018-03-09T07:37:55"/>
        <d v="2018-03-09T07:46:34"/>
        <d v="2018-03-09T07:50:53"/>
        <d v="2018-03-09T07:55:12"/>
        <d v="2018-03-09T07:59:31"/>
        <d v="2018-03-09T08:00:58"/>
        <d v="2018-03-09T08:02:24"/>
        <d v="2018-03-09T08:06:43"/>
        <d v="2018-03-09T08:09:36"/>
        <d v="2018-03-09T08:12:29"/>
        <d v="2018-03-09T08:15:22"/>
        <d v="2018-03-09T08:18:14"/>
        <d v="2018-03-09T08:19:41"/>
        <d v="2018-03-09T08:21:07"/>
        <d v="2018-03-09T08:22:34"/>
        <d v="2018-03-09T08:25:26"/>
        <d v="2018-03-09T08:28:19"/>
        <d v="2018-03-09T08:29:46"/>
        <d v="2018-03-09T08:34:05"/>
        <d v="2018-03-09T08:36:58"/>
        <d v="2018-03-09T08:38:24"/>
        <d v="2018-03-09T08:41:17"/>
        <d v="2018-03-09T08:44:10"/>
        <d v="2018-03-09T08:48:29"/>
        <d v="2018-03-09T09:01:26"/>
        <d v="2018-03-09T09:07:12"/>
        <d v="2018-03-09T09:17:17"/>
        <d v="2018-03-09T09:30:14"/>
        <d v="2018-03-09T09:33:07"/>
        <d v="2018-03-09T09:40:19"/>
        <d v="2018-03-09T09:41:46"/>
        <d v="2018-03-09T09:47:31"/>
        <d v="2018-03-09T09:48:58"/>
        <d v="2018-03-09T09:50:24"/>
        <d v="2018-03-09T10:03:22"/>
        <d v="2018-03-09T10:16:19"/>
        <d v="2018-03-09T10:24:58"/>
        <d v="2018-03-09T10:32:10"/>
        <d v="2018-03-09T10:33:36"/>
        <d v="2018-03-09T10:39:22"/>
        <d v="2018-03-09T10:56:38"/>
        <d v="2018-03-09T11:02:24"/>
        <d v="2018-03-09T11:05:17"/>
        <d v="2018-03-09T11:16:48"/>
        <d v="2018-03-09T11:19:41"/>
        <d v="2018-03-09T11:22:34"/>
        <d v="2018-03-09T11:24:00"/>
        <d v="2018-03-09T11:51:22"/>
        <d v="2018-03-09T12:00:00"/>
        <d v="2018-03-09T12:01:26"/>
        <d v="2018-03-09T12:02:53"/>
        <d v="2018-03-09T12:04:19"/>
        <d v="2018-03-09T12:05:46"/>
        <d v="2018-03-09T12:07:12"/>
        <d v="2018-03-09T12:08:38"/>
        <d v="2018-03-09T12:10:05"/>
        <d v="2018-03-09T12:11:31"/>
        <d v="2018-03-09T12:14:24"/>
        <d v="2018-03-09T12:15:50"/>
        <d v="2018-03-09T12:17:17"/>
        <d v="2018-03-09T12:20:10"/>
        <d v="2018-03-09T12:21:36"/>
        <d v="2018-03-09T12:24:29"/>
        <d v="2018-03-09T12:28:48"/>
        <d v="2018-03-09T12:30:14"/>
        <d v="2018-03-09T12:33:07"/>
        <d v="2018-03-09T12:34:34"/>
        <d v="2018-03-09T12:36:00"/>
        <d v="2018-03-09T12:37:26"/>
        <d v="2018-03-09T12:38:53"/>
        <d v="2018-03-09T12:40:19"/>
        <d v="2018-03-09T12:41:46"/>
        <d v="2018-03-09T12:43:12"/>
        <d v="2018-03-09T12:44:38"/>
        <d v="2018-03-09T12:46:05"/>
        <d v="2018-03-09T12:47:31"/>
        <d v="2018-03-09T12:48:58"/>
        <d v="2018-03-09T12:50:24"/>
        <d v="2018-03-09T12:51:50"/>
        <d v="2018-03-09T12:53:17"/>
        <d v="2018-03-09T12:54:43"/>
        <d v="2018-03-09T12:56:10"/>
        <d v="2018-03-09T12:57:36"/>
        <d v="2018-03-09T13:01:55"/>
        <d v="2018-03-09T13:04:48"/>
        <d v="2018-03-09T13:35:02"/>
        <d v="2018-03-09T14:05:17"/>
        <d v="2018-03-09T14:16:48"/>
        <d v="2018-03-09T14:21:07"/>
        <d v="2018-03-09T14:47:02"/>
        <d v="2018-03-09T14:55:41"/>
        <d v="2018-03-09T15:07:12"/>
        <d v="2018-03-09T15:20:10"/>
        <d v="2018-03-09T15:23:02"/>
        <d v="2018-03-09T15:33:07"/>
        <d v="2018-03-09T15:43:12"/>
        <d v="2018-03-09T15:59:02"/>
        <d v="2018-03-09T16:03:22"/>
        <d v="2018-03-09T16:04:48"/>
        <d v="2018-03-09T16:06:14"/>
        <d v="2018-03-09T16:07:41"/>
        <d v="2018-03-09T16:14:53"/>
        <d v="2018-03-09T16:26:24"/>
        <d v="2018-03-09T16:27:50"/>
        <d v="2018-03-09T16:33:36"/>
        <d v="2018-03-09T16:35:02"/>
        <d v="2018-03-09T17:00:58"/>
        <d v="2018-03-09T17:02:24"/>
        <d v="2018-03-09T17:05:17"/>
        <d v="2018-03-09T17:08:10"/>
        <d v="2018-03-09T17:12:29"/>
        <d v="2018-03-09T17:13:55"/>
        <d v="2018-03-09T17:18:14"/>
        <d v="2018-03-09T17:19:41"/>
        <d v="2018-03-09T17:22:34"/>
        <d v="2018-03-09T17:25:26"/>
        <d v="2018-03-09T17:26:53"/>
        <d v="2018-03-09T17:31:12"/>
        <d v="2018-03-09T17:32:38"/>
        <d v="2018-03-09T17:34:05"/>
        <d v="2018-03-09T17:36:58"/>
        <d v="2018-03-09T17:38:24"/>
        <d v="2018-03-09T17:39:50"/>
        <d v="2018-03-09T17:41:17"/>
        <d v="2018-03-09T17:45:36"/>
        <d v="2018-03-09T17:47:02"/>
        <d v="2018-03-09T17:48:29"/>
        <d v="2018-03-09T17:51:22"/>
        <d v="2018-03-09T17:52:48"/>
        <d v="2018-03-09T17:54:14"/>
        <d v="2018-03-09T17:55:41"/>
        <d v="2018-03-09T17:57:07"/>
        <d v="2018-03-09T17:58:34"/>
        <d v="2018-03-09T18:00:00"/>
        <d v="2018-03-09T18:01:26"/>
        <d v="2018-03-09T18:02:53"/>
        <d v="2018-03-09T18:04:19"/>
        <d v="2018-03-09T18:05:46"/>
        <d v="2018-03-09T18:07:12"/>
        <d v="2018-03-09T18:08:38"/>
        <d v="2018-03-09T18:10:05"/>
        <d v="2018-03-09T18:11:31"/>
        <d v="2018-03-09T18:12:58"/>
        <d v="2018-03-09T18:17:17"/>
        <d v="2018-03-09T18:20:10"/>
        <d v="2018-03-09T18:21:36"/>
        <d v="2018-03-09T18:23:02"/>
        <d v="2018-03-09T18:27:22"/>
        <d v="2018-03-09T18:30:14"/>
        <d v="2018-03-09T18:33:07"/>
        <d v="2018-03-09T18:36:00"/>
        <d v="2018-03-09T18:37:26"/>
        <d v="2018-03-09T18:38:53"/>
        <d v="2018-03-09T18:40:19"/>
        <d v="2018-03-09T18:41:46"/>
        <d v="2018-03-09T18:44:38"/>
        <d v="2018-03-09T18:46:05"/>
        <d v="2018-03-09T18:47:31"/>
        <d v="2018-03-09T18:48:58"/>
        <d v="2018-03-09T18:50:24"/>
        <d v="2018-03-09T18:53:17"/>
        <d v="2018-03-09T18:54:43"/>
        <d v="2018-03-09T18:56:10"/>
        <d v="2018-03-09T18:57:36"/>
        <d v="2018-03-09T19:01:55"/>
        <d v="2018-03-09T19:03:22"/>
        <d v="2018-03-09T19:06:14"/>
        <d v="2018-03-09T19:07:41"/>
        <d v="2018-03-09T19:12:00"/>
        <d v="2018-03-09T19:16:19"/>
        <d v="2018-03-09T19:19:12"/>
        <d v="2018-03-09T19:20:38"/>
        <d v="2018-03-09T19:24:58"/>
        <d v="2018-03-09T19:37:55"/>
        <d v="2018-03-09T19:42:14"/>
        <d v="2018-03-09T19:48:00"/>
        <d v="2018-03-09T19:52:19"/>
        <d v="2018-03-09T19:59:31"/>
        <d v="2018-03-09T20:11:02"/>
        <d v="2018-03-09T20:15:22"/>
        <d v="2018-03-09T20:16:48"/>
        <d v="2018-03-09T20:18:14"/>
        <d v="2018-03-09T20:19:41"/>
        <d v="2018-03-09T20:21:07"/>
        <d v="2018-03-09T20:22:34"/>
        <d v="2018-03-09T20:31:12"/>
        <d v="2018-03-09T20:32:38"/>
        <d v="2018-03-09T20:36:58"/>
        <d v="2018-03-09T20:38:24"/>
        <d v="2018-03-09T20:41:17"/>
        <d v="2018-03-09T20:48:29"/>
        <d v="2018-03-09T20:49:55"/>
        <d v="2018-03-09T20:52:48"/>
        <d v="2018-03-09T20:55:41"/>
        <d v="2018-03-09T20:58:34"/>
        <d v="2018-03-09T21:01:26"/>
        <d v="2018-03-09T21:07:12"/>
        <d v="2018-03-09T21:10:05"/>
        <d v="2018-03-09T21:17:17"/>
        <d v="2018-03-09T21:54:43"/>
        <d v="2018-03-09T22:03:22"/>
        <d v="2018-03-09T22:12:00"/>
        <d v="2018-03-09T22:48:00"/>
        <d v="2018-03-09T22:53:46"/>
        <d v="2018-03-09T23:05:17"/>
        <d v="2018-03-09T23:09:36"/>
        <d v="2018-03-09T23:29:46"/>
        <d v="2018-03-09T23:31:12"/>
        <d v="2018-03-10T00:50:24"/>
        <d v="2018-03-10T01:04:48"/>
        <d v="2018-03-10T02:05:17"/>
        <d v="2018-03-10T02:18:14"/>
        <d v="2018-03-10T03:34:34"/>
        <d v="2018-03-10T03:38:53"/>
        <d v="2018-03-10T03:56:10"/>
        <d v="2018-03-10T04:27:50"/>
        <d v="2018-03-10T04:46:34"/>
        <d v="2018-03-10T05:03:50"/>
        <d v="2018-03-10T05:15:22"/>
        <d v="2018-03-10T05:55:41"/>
        <d v="2018-03-10T06:10:05"/>
        <d v="2018-03-10T06:11:31"/>
        <d v="2018-03-10T06:18:43"/>
        <d v="2018-03-10T06:23:02"/>
        <d v="2018-03-10T06:30:14"/>
        <d v="2018-03-10T06:36:00"/>
        <d v="2018-03-10T06:43:12"/>
        <d v="2018-03-10T06:46:05"/>
        <d v="2018-03-10T07:06:14"/>
        <d v="2018-03-10T07:10:34"/>
        <d v="2018-03-10T07:19:12"/>
        <d v="2018-03-10T07:23:31"/>
        <d v="2018-03-10T07:26:24"/>
        <d v="2018-03-10T07:46:34"/>
        <d v="2018-03-10T07:56:38"/>
        <d v="2018-03-10T08:02:24"/>
        <d v="2018-03-10T08:12:29"/>
        <d v="2018-03-10T08:18:14"/>
        <d v="2018-03-10T08:31:12"/>
        <d v="2018-03-10T08:34:05"/>
        <d v="2018-03-10T08:36:58"/>
        <d v="2018-03-10T08:38:24"/>
        <d v="2018-03-10T08:48:29"/>
        <d v="2018-03-10T08:52:48"/>
        <d v="2018-03-10T09:07:12"/>
        <d v="2018-03-10T09:17:17"/>
        <d v="2018-03-10T09:25:55"/>
        <d v="2018-03-10T09:31:41"/>
        <d v="2018-03-10T10:42:14"/>
        <d v="2018-03-10T10:43:41"/>
        <d v="2018-03-10T11:08:10"/>
        <d v="2018-03-10T11:22:34"/>
        <d v="2018-03-10T11:28:19"/>
        <d v="2018-03-10T11:44:10"/>
        <d v="2018-03-10T12:00:00"/>
        <d v="2018-03-10T12:01:26"/>
        <d v="2018-03-10T12:04:19"/>
        <d v="2018-03-10T12:05:46"/>
        <d v="2018-03-10T12:07:12"/>
        <d v="2018-03-10T12:08:38"/>
        <d v="2018-03-10T12:14:24"/>
        <d v="2018-03-10T12:17:17"/>
        <d v="2018-03-10T12:18:43"/>
        <d v="2018-03-10T12:20:10"/>
        <d v="2018-03-10T12:21:36"/>
        <d v="2018-03-10T12:24:29"/>
        <d v="2018-03-10T12:28:48"/>
        <d v="2018-03-10T12:34:34"/>
        <d v="2018-03-10T12:36:00"/>
        <d v="2018-03-10T12:37:26"/>
        <d v="2018-03-10T12:43:12"/>
        <d v="2018-03-10T12:46:05"/>
        <d v="2018-03-10T12:47:31"/>
        <d v="2018-03-10T12:50:24"/>
        <d v="2018-03-10T12:54:43"/>
        <d v="2018-03-10T12:56:10"/>
        <d v="2018-03-10T12:59:02"/>
        <d v="2018-03-10T13:09:07"/>
        <d v="2018-03-10T13:19:12"/>
        <d v="2018-03-10T13:32:10"/>
        <d v="2018-03-10T13:59:31"/>
        <d v="2018-03-10T14:09:36"/>
        <d v="2018-03-10T14:12:29"/>
        <d v="2018-03-10T14:18:14"/>
        <d v="2018-03-10T14:29:46"/>
        <d v="2018-03-10T14:39:50"/>
        <d v="2018-03-10T15:12:58"/>
        <d v="2018-03-10T15:48:58"/>
        <d v="2018-03-10T16:36:29"/>
        <d v="2018-03-10T16:43:41"/>
        <d v="2018-03-10T17:03:50"/>
        <d v="2018-03-10T17:09:36"/>
        <d v="2018-03-10T17:12:29"/>
        <d v="2018-03-10T17:25:26"/>
        <d v="2018-03-10T17:26:53"/>
        <d v="2018-03-10T17:28:19"/>
        <d v="2018-03-10T17:29:46"/>
        <d v="2018-03-10T17:31:12"/>
        <d v="2018-03-10T17:32:38"/>
        <d v="2018-03-10T17:36:58"/>
        <d v="2018-03-10T17:39:50"/>
        <d v="2018-03-10T17:44:10"/>
        <d v="2018-03-10T17:47:02"/>
        <d v="2018-03-10T17:48:29"/>
        <d v="2018-03-10T17:49:55"/>
        <d v="2018-03-10T17:51:22"/>
        <d v="2018-03-10T17:52:48"/>
        <d v="2018-03-10T17:55:41"/>
        <d v="2018-03-10T18:11:31"/>
        <d v="2018-03-10T18:17:17"/>
        <d v="2018-03-10T18:18:43"/>
        <d v="2018-03-10T18:20:10"/>
        <d v="2018-03-10T18:24:29"/>
        <d v="2018-03-10T18:28:48"/>
        <d v="2018-03-10T18:37:26"/>
        <d v="2018-03-10T18:47:31"/>
        <d v="2018-03-10T18:50:24"/>
        <d v="2018-03-10T18:51:50"/>
        <d v="2018-03-10T18:53:17"/>
        <d v="2018-03-10T18:54:43"/>
        <d v="2018-03-10T18:57:36"/>
        <d v="2018-03-10T19:00:29"/>
        <d v="2018-03-10T19:10:34"/>
        <d v="2018-03-10T19:13:26"/>
        <d v="2018-03-10T19:20:38"/>
        <d v="2018-03-10T19:24:58"/>
        <d v="2018-03-10T19:32:10"/>
        <d v="2018-03-10T19:58:05"/>
        <d v="2018-03-10T20:03:50"/>
        <d v="2018-03-10T20:22:34"/>
        <d v="2018-03-10T20:25:26"/>
        <d v="2018-03-10T20:28:19"/>
        <d v="2018-03-10T20:34:05"/>
        <d v="2018-03-10T20:35:31"/>
        <d v="2018-03-10T20:41:17"/>
        <d v="2018-03-10T20:47:02"/>
        <d v="2018-03-10T20:54:14"/>
        <d v="2018-03-10T21:11:31"/>
        <d v="2018-03-10T21:12:58"/>
        <d v="2018-03-10T21:17:17"/>
        <d v="2018-03-10T21:25:55"/>
        <d v="2018-03-10T21:59:02"/>
        <d v="2018-03-10T22:09:07"/>
        <d v="2018-03-11T02:24:00"/>
        <d v="2018-03-11T03:10:05"/>
        <d v="2018-03-11T04:27:50"/>
        <d v="2018-03-11T04:37:55"/>
        <d v="2018-03-11T05:19:41"/>
        <d v="2018-03-11T05:38:24"/>
        <d v="2018-03-11T06:34:34"/>
        <d v="2018-03-11T06:36:00"/>
        <d v="2018-03-11T06:59:02"/>
        <d v="2018-03-11T07:03:22"/>
        <d v="2018-03-11T07:37:55"/>
        <d v="2018-03-11T07:58:05"/>
        <d v="2018-03-11T07:59:31"/>
        <d v="2018-03-11T08:32:38"/>
        <d v="2018-03-11T08:52:48"/>
        <d v="2018-03-11T08:55:41"/>
        <d v="2018-03-11T09:01:26"/>
        <d v="2018-03-11T09:05:46"/>
        <d v="2018-03-11T09:23:02"/>
        <d v="2018-03-11T09:28:48"/>
        <d v="2018-03-11T09:40:19"/>
        <d v="2018-03-11T10:09:07"/>
        <d v="2018-03-11T10:14:53"/>
        <d v="2018-03-11T11:58:34"/>
        <d v="2018-03-11T12:00:00"/>
        <d v="2018-03-11T12:02:53"/>
        <d v="2018-03-11T12:10:05"/>
        <d v="2018-03-11T12:12:58"/>
        <d v="2018-03-11T12:20:10"/>
        <d v="2018-03-11T12:24:29"/>
        <d v="2018-03-11T12:25:55"/>
        <d v="2018-03-11T12:27:22"/>
        <d v="2018-03-11T12:28:48"/>
        <d v="2018-03-11T12:37:26"/>
        <d v="2018-03-11T12:38:53"/>
        <d v="2018-03-11T12:43:12"/>
        <d v="2018-03-11T12:47:31"/>
        <d v="2018-03-11T12:50:24"/>
        <d v="2018-03-11T13:17:46"/>
        <d v="2018-03-11T13:50:53"/>
        <d v="2018-03-11T15:14:24"/>
        <d v="2018-03-11T16:07:41"/>
        <d v="2018-03-11T16:30:43"/>
        <d v="2018-03-11T16:48:00"/>
        <d v="2018-03-11T16:52:19"/>
        <d v="2018-03-11T17:19:41"/>
        <d v="2018-03-11T17:28:19"/>
        <d v="2018-03-11T17:38:24"/>
        <d v="2018-03-11T17:47:02"/>
        <d v="2018-03-11T17:48:29"/>
        <d v="2018-03-11T17:51:22"/>
        <d v="2018-03-11T17:54:14"/>
        <d v="2018-03-11T17:58:34"/>
        <d v="2018-03-11T18:07:12"/>
        <d v="2018-03-11T18:11:31"/>
        <d v="2018-03-11T18:15:50"/>
        <d v="2018-03-11T18:24:29"/>
        <d v="2018-03-11T18:27:22"/>
        <d v="2018-03-11T18:38:53"/>
        <d v="2018-03-11T18:43:12"/>
        <d v="2018-03-11T18:47:31"/>
        <d v="2018-03-11T18:51:50"/>
        <d v="2018-03-11T18:56:10"/>
        <d v="2018-03-11T19:03:22"/>
        <d v="2018-03-11T19:04:48"/>
        <d v="2018-03-11T19:06:14"/>
        <d v="2018-03-11T19:50:53"/>
        <d v="2018-03-11T20:06:43"/>
        <d v="2018-03-11T20:13:55"/>
        <d v="2018-03-11T20:28:19"/>
        <d v="2018-03-11T20:41:17"/>
        <d v="2018-03-11T20:47:02"/>
        <d v="2018-03-11T21:04:19"/>
        <d v="2018-03-11T22:06:14"/>
        <d v="2018-03-11T22:26:24"/>
        <d v="2018-03-11T22:39:22"/>
        <d v="2018-03-11T22:56:38"/>
      </sharedItems>
    </cacheField>
    <cacheField name="State" numFmtId="0">
      <sharedItems count="2">
        <s v="Offer Viewed"/>
        <s v="Offer Redeemed"/>
      </sharedItems>
    </cacheField>
    <cacheField name="Offer ID" numFmtId="0">
      <sharedItems containsSemiMixedTypes="0" containsString="0" containsNumber="1" containsInteger="1" minValue="234098" maxValue="859385" count="5">
        <n v="583728"/>
        <n v="234098"/>
        <n v="239480"/>
        <n v="495834"/>
        <n v="859385"/>
      </sharedItems>
    </cacheField>
    <cacheField name="Customer ID" numFmtId="0">
      <sharedItems containsSemiMixedTypes="0" containsString="0" containsNumber="1" containsInteger="1" minValue="1324" maxValue="397200"/>
    </cacheField>
    <cacheField name="Channel Type" numFmtId="0">
      <sharedItems count="4">
        <s v="SMS"/>
        <s v="Mobile App"/>
        <s v="Facebook"/>
        <s v="Mobile Web"/>
      </sharedItems>
    </cacheField>
    <cacheField name="Retailer" numFmtId="0">
      <sharedItems count="3">
        <s v="Fred's"/>
        <s v="Fast Mart"/>
        <s v="Quick Sto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hulika" refreshedDate="44213.775377430553" createdVersion="6" refreshedVersion="6" minRefreshableVersion="3" recordCount="1395" xr:uid="{9BB18CD9-270D-4A4F-B662-E59CA312B86E}">
  <cacheSource type="worksheet">
    <worksheetSource ref="A1:G1396" sheet="Offer Data"/>
  </cacheSource>
  <cacheFields count="10">
    <cacheField name="Timestamp" numFmtId="167">
      <sharedItems containsSemiMixedTypes="0" containsNonDate="0" containsDate="1" containsString="0" minDate="2018-03-05T00:57:36" maxDate="2018-03-11T22:56:38" count="1117">
        <d v="2018-03-05T00:57:36"/>
        <d v="2018-03-05T01:56:38"/>
        <d v="2018-03-05T03:31:41"/>
        <d v="2018-03-05T03:38:53"/>
        <d v="2018-03-05T03:40:19"/>
        <d v="2018-03-05T03:50:24"/>
        <d v="2018-03-05T04:03:22"/>
        <d v="2018-03-05T04:14:53"/>
        <d v="2018-03-05T04:20:38"/>
        <d v="2018-03-05T05:41:17"/>
        <d v="2018-03-05T06:02:53"/>
        <d v="2018-03-05T06:04:19"/>
        <d v="2018-03-05T06:12:58"/>
        <d v="2018-03-05T06:27:22"/>
        <d v="2018-03-05T06:28:48"/>
        <d v="2018-03-05T06:34:34"/>
        <d v="2018-03-05T06:37:26"/>
        <d v="2018-03-05T06:46:05"/>
        <d v="2018-03-05T06:54:43"/>
        <d v="2018-03-05T07:00:29"/>
        <d v="2018-03-05T07:42:14"/>
        <d v="2018-03-05T07:45:07"/>
        <d v="2018-03-05T07:53:46"/>
        <d v="2018-03-05T07:59:31"/>
        <d v="2018-03-05T08:32:38"/>
        <d v="2018-03-05T08:34:05"/>
        <d v="2018-03-05T08:35:31"/>
        <d v="2018-03-05T08:48:29"/>
        <d v="2018-03-05T08:54:14"/>
        <d v="2018-03-05T08:55:41"/>
        <d v="2018-03-05T09:01:26"/>
        <d v="2018-03-05T09:04:19"/>
        <d v="2018-03-05T09:10:05"/>
        <d v="2018-03-05T09:15:50"/>
        <d v="2018-03-05T09:28:48"/>
        <d v="2018-03-05T09:51:50"/>
        <d v="2018-03-05T09:53:17"/>
        <d v="2018-03-05T09:56:10"/>
        <d v="2018-03-05T10:04:48"/>
        <d v="2018-03-05T10:23:31"/>
        <d v="2018-03-05T10:56:38"/>
        <d v="2018-03-05T10:58:05"/>
        <d v="2018-03-05T11:12:29"/>
        <d v="2018-03-05T11:13:55"/>
        <d v="2018-03-05T11:25:26"/>
        <d v="2018-03-05T12:00:00"/>
        <d v="2018-03-05T12:02:53"/>
        <d v="2018-03-05T12:04:19"/>
        <d v="2018-03-05T12:05:46"/>
        <d v="2018-03-05T12:08:38"/>
        <d v="2018-03-05T12:10:05"/>
        <d v="2018-03-05T12:11:31"/>
        <d v="2018-03-05T12:12:58"/>
        <d v="2018-03-05T12:14:24"/>
        <d v="2018-03-05T12:18:43"/>
        <d v="2018-03-05T12:20:10"/>
        <d v="2018-03-05T12:25:55"/>
        <d v="2018-03-05T12:27:22"/>
        <d v="2018-03-05T12:36:00"/>
        <d v="2018-03-05T12:37:26"/>
        <d v="2018-03-05T12:38:53"/>
        <d v="2018-03-05T12:40:19"/>
        <d v="2018-03-05T12:51:50"/>
        <d v="2018-03-05T12:54:43"/>
        <d v="2018-03-05T12:57:36"/>
        <d v="2018-03-05T13:42:14"/>
        <d v="2018-03-05T13:43:41"/>
        <d v="2018-03-05T14:13:55"/>
        <d v="2018-03-05T14:32:38"/>
        <d v="2018-03-05T14:55:41"/>
        <d v="2018-03-05T15:04:19"/>
        <d v="2018-03-05T15:10:05"/>
        <d v="2018-03-05T15:25:55"/>
        <d v="2018-03-05T15:37:26"/>
        <d v="2018-03-05T15:43:12"/>
        <d v="2018-03-05T16:06:14"/>
        <d v="2018-03-05T16:13:26"/>
        <d v="2018-03-05T16:46:34"/>
        <d v="2018-03-05T16:59:31"/>
        <d v="2018-03-05T17:03:50"/>
        <d v="2018-03-05T17:05:17"/>
        <d v="2018-03-05T17:09:36"/>
        <d v="2018-03-05T17:12:29"/>
        <d v="2018-03-05T17:16:48"/>
        <d v="2018-03-05T17:18:14"/>
        <d v="2018-03-05T17:19:41"/>
        <d v="2018-03-05T17:21:07"/>
        <d v="2018-03-05T17:22:34"/>
        <d v="2018-03-05T17:29:46"/>
        <d v="2018-03-05T17:34:05"/>
        <d v="2018-03-05T17:41:17"/>
        <d v="2018-03-05T17:42:43"/>
        <d v="2018-03-05T17:45:36"/>
        <d v="2018-03-05T17:47:02"/>
        <d v="2018-03-05T17:55:41"/>
        <d v="2018-03-05T17:57:07"/>
        <d v="2018-03-05T18:00:00"/>
        <d v="2018-03-05T18:01:26"/>
        <d v="2018-03-05T18:07:12"/>
        <d v="2018-03-05T18:11:31"/>
        <d v="2018-03-05T18:12:58"/>
        <d v="2018-03-05T18:17:17"/>
        <d v="2018-03-05T18:18:43"/>
        <d v="2018-03-05T18:20:10"/>
        <d v="2018-03-05T18:23:02"/>
        <d v="2018-03-05T18:25:55"/>
        <d v="2018-03-05T18:28:48"/>
        <d v="2018-03-05T18:31:41"/>
        <d v="2018-03-05T18:37:26"/>
        <d v="2018-03-05T18:46:05"/>
        <d v="2018-03-05T18:48:58"/>
        <d v="2018-03-05T19:01:55"/>
        <d v="2018-03-05T19:20:38"/>
        <d v="2018-03-05T19:23:31"/>
        <d v="2018-03-05T19:37:55"/>
        <d v="2018-03-05T19:46:34"/>
        <d v="2018-03-05T19:48:00"/>
        <d v="2018-03-05T20:05:17"/>
        <d v="2018-03-05T20:06:43"/>
        <d v="2018-03-05T20:12:29"/>
        <d v="2018-03-05T20:18:14"/>
        <d v="2018-03-05T20:25:26"/>
        <d v="2018-03-05T20:34:05"/>
        <d v="2018-03-05T20:42:43"/>
        <d v="2018-03-05T20:44:10"/>
        <d v="2018-03-05T20:49:55"/>
        <d v="2018-03-05T20:52:48"/>
        <d v="2018-03-05T20:54:14"/>
        <d v="2018-03-05T20:58:34"/>
        <d v="2018-03-05T21:07:12"/>
        <d v="2018-03-05T21:12:58"/>
        <d v="2018-03-05T21:21:36"/>
        <d v="2018-03-05T21:48:58"/>
        <d v="2018-03-05T21:57:36"/>
        <d v="2018-03-05T22:12:00"/>
        <d v="2018-03-05T22:13:26"/>
        <d v="2018-03-05T22:24:58"/>
        <d v="2018-03-05T23:44:10"/>
        <d v="2018-03-06T00:56:10"/>
        <d v="2018-03-06T01:23:31"/>
        <d v="2018-03-06T02:02:24"/>
        <d v="2018-03-06T03:07:12"/>
        <d v="2018-03-06T03:18:43"/>
        <d v="2018-03-06T03:25:55"/>
        <d v="2018-03-06T03:28:48"/>
        <d v="2018-03-06T04:12:00"/>
        <d v="2018-03-06T04:14:53"/>
        <d v="2018-03-06T06:11:31"/>
        <d v="2018-03-06T06:18:43"/>
        <d v="2018-03-06T06:36:00"/>
        <d v="2018-03-06T06:46:05"/>
        <d v="2018-03-06T06:48:58"/>
        <d v="2018-03-06T06:54:43"/>
        <d v="2018-03-06T07:09:07"/>
        <d v="2018-03-06T07:24:58"/>
        <d v="2018-03-06T07:30:43"/>
        <d v="2018-03-06T07:35:02"/>
        <d v="2018-03-06T07:39:22"/>
        <d v="2018-03-06T07:40:48"/>
        <d v="2018-03-06T07:56:38"/>
        <d v="2018-03-06T08:22:34"/>
        <d v="2018-03-06T08:24:00"/>
        <d v="2018-03-06T08:34:05"/>
        <d v="2018-03-06T08:42:43"/>
        <d v="2018-03-06T08:44:10"/>
        <d v="2018-03-06T08:48:29"/>
        <d v="2018-03-06T08:52:48"/>
        <d v="2018-03-06T08:58:34"/>
        <d v="2018-03-06T09:21:36"/>
        <d v="2018-03-06T09:25:55"/>
        <d v="2018-03-06T09:33:07"/>
        <d v="2018-03-06T09:34:34"/>
        <d v="2018-03-06T09:41:46"/>
        <d v="2018-03-06T09:48:58"/>
        <d v="2018-03-06T09:50:24"/>
        <d v="2018-03-06T10:03:22"/>
        <d v="2018-03-06T10:35:02"/>
        <d v="2018-03-06T11:15:22"/>
        <d v="2018-03-06T11:25:26"/>
        <d v="2018-03-06T11:44:10"/>
        <d v="2018-03-06T11:58:34"/>
        <d v="2018-03-06T12:00:00"/>
        <d v="2018-03-06T12:01:26"/>
        <d v="2018-03-06T12:04:19"/>
        <d v="2018-03-06T12:05:46"/>
        <d v="2018-03-06T12:08:38"/>
        <d v="2018-03-06T12:11:31"/>
        <d v="2018-03-06T12:14:24"/>
        <d v="2018-03-06T12:21:36"/>
        <d v="2018-03-06T12:23:02"/>
        <d v="2018-03-06T12:25:55"/>
        <d v="2018-03-06T12:28:48"/>
        <d v="2018-03-06T12:30:14"/>
        <d v="2018-03-06T12:33:07"/>
        <d v="2018-03-06T12:36:00"/>
        <d v="2018-03-06T12:37:26"/>
        <d v="2018-03-06T12:43:12"/>
        <d v="2018-03-06T12:44:38"/>
        <d v="2018-03-06T12:46:05"/>
        <d v="2018-03-06T12:47:31"/>
        <d v="2018-03-06T12:50:24"/>
        <d v="2018-03-06T12:54:43"/>
        <d v="2018-03-06T12:56:10"/>
        <d v="2018-03-06T12:57:36"/>
        <d v="2018-03-06T13:06:14"/>
        <d v="2018-03-06T14:00:58"/>
        <d v="2018-03-06T14:31:12"/>
        <d v="2018-03-06T14:52:48"/>
        <d v="2018-03-06T14:57:07"/>
        <d v="2018-03-06T15:27:22"/>
        <d v="2018-03-06T15:30:14"/>
        <d v="2018-03-06T15:41:46"/>
        <d v="2018-03-06T15:47:31"/>
        <d v="2018-03-06T15:54:43"/>
        <d v="2018-03-06T16:12:00"/>
        <d v="2018-03-06T16:13:26"/>
        <d v="2018-03-06T16:42:14"/>
        <d v="2018-03-06T17:00:58"/>
        <d v="2018-03-06T17:02:24"/>
        <d v="2018-03-06T17:06:43"/>
        <d v="2018-03-06T17:11:02"/>
        <d v="2018-03-06T17:16:48"/>
        <d v="2018-03-06T17:21:07"/>
        <d v="2018-03-06T17:22:34"/>
        <d v="2018-03-06T17:25:26"/>
        <d v="2018-03-06T17:26:53"/>
        <d v="2018-03-06T17:29:46"/>
        <d v="2018-03-06T17:32:38"/>
        <d v="2018-03-06T17:34:05"/>
        <d v="2018-03-06T17:41:17"/>
        <d v="2018-03-06T17:48:29"/>
        <d v="2018-03-06T17:54:14"/>
        <d v="2018-03-06T17:58:34"/>
        <d v="2018-03-06T18:00:00"/>
        <d v="2018-03-06T18:01:26"/>
        <d v="2018-03-06T18:04:19"/>
        <d v="2018-03-06T18:07:12"/>
        <d v="2018-03-06T18:10:05"/>
        <d v="2018-03-06T18:18:43"/>
        <d v="2018-03-06T18:27:22"/>
        <d v="2018-03-06T18:28:48"/>
        <d v="2018-03-06T18:30:14"/>
        <d v="2018-03-06T18:37:26"/>
        <d v="2018-03-06T18:38:53"/>
        <d v="2018-03-06T18:41:46"/>
        <d v="2018-03-06T18:46:05"/>
        <d v="2018-03-06T18:47:31"/>
        <d v="2018-03-06T18:48:58"/>
        <d v="2018-03-06T18:51:50"/>
        <d v="2018-03-06T18:54:43"/>
        <d v="2018-03-06T18:56:10"/>
        <d v="2018-03-06T19:00:29"/>
        <d v="2018-03-06T19:07:41"/>
        <d v="2018-03-06T19:09:07"/>
        <d v="2018-03-06T19:10:34"/>
        <d v="2018-03-06T19:12:00"/>
        <d v="2018-03-06T19:19:12"/>
        <d v="2018-03-06T19:36:29"/>
        <d v="2018-03-06T19:43:41"/>
        <d v="2018-03-06T19:49:26"/>
        <d v="2018-03-06T19:53:46"/>
        <d v="2018-03-06T20:06:43"/>
        <d v="2018-03-06T20:16:48"/>
        <d v="2018-03-06T20:24:00"/>
        <d v="2018-03-06T20:32:38"/>
        <d v="2018-03-06T20:36:58"/>
        <d v="2018-03-06T20:42:43"/>
        <d v="2018-03-06T20:52:48"/>
        <d v="2018-03-06T20:54:14"/>
        <d v="2018-03-06T21:07:12"/>
        <d v="2018-03-06T21:18:43"/>
        <d v="2018-03-06T21:30:14"/>
        <d v="2018-03-06T21:54:43"/>
        <d v="2018-03-06T22:27:50"/>
        <d v="2018-03-06T23:03:50"/>
        <d v="2018-03-06T23:26:53"/>
        <d v="2018-03-06T23:38:24"/>
        <d v="2018-03-06T23:39:50"/>
        <d v="2018-03-07T00:41:46"/>
        <d v="2018-03-07T01:01:55"/>
        <d v="2018-03-07T01:35:02"/>
        <d v="2018-03-07T01:55:12"/>
        <d v="2018-03-07T02:19:41"/>
        <d v="2018-03-07T03:07:12"/>
        <d v="2018-03-07T03:28:48"/>
        <d v="2018-03-07T03:46:05"/>
        <d v="2018-03-07T03:53:17"/>
        <d v="2018-03-07T03:56:10"/>
        <d v="2018-03-07T04:03:22"/>
        <d v="2018-03-07T04:10:34"/>
        <d v="2018-03-07T04:40:48"/>
        <d v="2018-03-07T05:06:43"/>
        <d v="2018-03-07T05:15:22"/>
        <d v="2018-03-07T05:31:12"/>
        <d v="2018-03-07T06:12:58"/>
        <d v="2018-03-07T06:14:24"/>
        <d v="2018-03-07T06:18:43"/>
        <d v="2018-03-07T06:20:10"/>
        <d v="2018-03-07T06:31:41"/>
        <d v="2018-03-07T06:47:31"/>
        <d v="2018-03-07T06:53:17"/>
        <d v="2018-03-07T06:54:43"/>
        <d v="2018-03-07T06:56:10"/>
        <d v="2018-03-07T07:04:48"/>
        <d v="2018-03-07T07:09:07"/>
        <d v="2018-03-07T07:10:34"/>
        <d v="2018-03-07T07:12:00"/>
        <d v="2018-03-07T07:19:12"/>
        <d v="2018-03-07T07:20:38"/>
        <d v="2018-03-07T07:24:58"/>
        <d v="2018-03-07T07:32:10"/>
        <d v="2018-03-07T07:40:48"/>
        <d v="2018-03-07T07:43:41"/>
        <d v="2018-03-07T07:48:00"/>
        <d v="2018-03-07T07:53:46"/>
        <d v="2018-03-07T08:08:10"/>
        <d v="2018-03-07T08:11:02"/>
        <d v="2018-03-07T08:13:55"/>
        <d v="2018-03-07T08:18:14"/>
        <d v="2018-03-07T08:21:07"/>
        <d v="2018-03-07T09:08:38"/>
        <d v="2018-03-07T09:10:05"/>
        <d v="2018-03-07T09:30:14"/>
        <d v="2018-03-07T09:33:07"/>
        <d v="2018-03-07T09:37:26"/>
        <d v="2018-03-07T09:38:53"/>
        <d v="2018-03-07T09:41:46"/>
        <d v="2018-03-07T09:43:12"/>
        <d v="2018-03-07T09:47:31"/>
        <d v="2018-03-07T09:50:24"/>
        <d v="2018-03-07T09:53:17"/>
        <d v="2018-03-07T09:59:02"/>
        <d v="2018-03-07T10:03:22"/>
        <d v="2018-03-07T10:04:48"/>
        <d v="2018-03-07T10:37:55"/>
        <d v="2018-03-07T10:40:48"/>
        <d v="2018-03-07T10:48:00"/>
        <d v="2018-03-07T11:22:34"/>
        <d v="2018-03-07T11:31:12"/>
        <d v="2018-03-07T11:34:05"/>
        <d v="2018-03-07T11:39:50"/>
        <d v="2018-03-07T11:45:36"/>
        <d v="2018-03-07T11:47:02"/>
        <d v="2018-03-07T12:04:19"/>
        <d v="2018-03-07T12:05:46"/>
        <d v="2018-03-07T12:07:12"/>
        <d v="2018-03-07T12:08:38"/>
        <d v="2018-03-07T12:10:05"/>
        <d v="2018-03-07T12:11:31"/>
        <d v="2018-03-07T12:14:24"/>
        <d v="2018-03-07T12:15:50"/>
        <d v="2018-03-07T12:17:17"/>
        <d v="2018-03-07T12:18:43"/>
        <d v="2018-03-07T12:21:36"/>
        <d v="2018-03-07T12:23:02"/>
        <d v="2018-03-07T12:25:55"/>
        <d v="2018-03-07T12:27:22"/>
        <d v="2018-03-07T12:30:14"/>
        <d v="2018-03-07T12:31:41"/>
        <d v="2018-03-07T12:33:07"/>
        <d v="2018-03-07T12:34:34"/>
        <d v="2018-03-07T12:37:26"/>
        <d v="2018-03-07T12:41:46"/>
        <d v="2018-03-07T12:46:05"/>
        <d v="2018-03-07T12:53:17"/>
        <d v="2018-03-07T12:54:43"/>
        <d v="2018-03-07T13:00:29"/>
        <d v="2018-03-07T13:04:48"/>
        <d v="2018-03-07T13:06:14"/>
        <d v="2018-03-07T13:13:26"/>
        <d v="2018-03-07T13:17:46"/>
        <d v="2018-03-07T13:45:07"/>
        <d v="2018-03-07T13:46:34"/>
        <d v="2018-03-07T14:12:29"/>
        <d v="2018-03-07T14:19:41"/>
        <d v="2018-03-07T14:31:12"/>
        <d v="2018-03-07T14:35:31"/>
        <d v="2018-03-07T14:41:17"/>
        <d v="2018-03-07T15:33:07"/>
        <d v="2018-03-07T15:38:53"/>
        <d v="2018-03-07T16:03:22"/>
        <d v="2018-03-07T16:07:41"/>
        <d v="2018-03-07T16:14:53"/>
        <d v="2018-03-07T16:36:29"/>
        <d v="2018-03-07T16:50:53"/>
        <d v="2018-03-07T16:55:12"/>
        <d v="2018-03-07T17:02:24"/>
        <d v="2018-03-07T17:06:43"/>
        <d v="2018-03-07T17:09:36"/>
        <d v="2018-03-07T17:16:48"/>
        <d v="2018-03-07T17:18:14"/>
        <d v="2018-03-07T17:19:41"/>
        <d v="2018-03-07T17:22:34"/>
        <d v="2018-03-07T17:24:00"/>
        <d v="2018-03-07T17:26:53"/>
        <d v="2018-03-07T17:29:46"/>
        <d v="2018-03-07T17:31:12"/>
        <d v="2018-03-07T17:36:58"/>
        <d v="2018-03-07T17:38:24"/>
        <d v="2018-03-07T17:39:50"/>
        <d v="2018-03-07T17:41:17"/>
        <d v="2018-03-07T17:44:10"/>
        <d v="2018-03-07T17:48:29"/>
        <d v="2018-03-07T17:49:55"/>
        <d v="2018-03-07T17:54:14"/>
        <d v="2018-03-07T17:55:41"/>
        <d v="2018-03-07T18:00:00"/>
        <d v="2018-03-07T18:01:26"/>
        <d v="2018-03-07T18:02:53"/>
        <d v="2018-03-07T18:04:19"/>
        <d v="2018-03-07T18:05:46"/>
        <d v="2018-03-07T18:08:38"/>
        <d v="2018-03-07T18:15:50"/>
        <d v="2018-03-07T18:17:17"/>
        <d v="2018-03-07T18:20:10"/>
        <d v="2018-03-07T18:24:29"/>
        <d v="2018-03-07T18:27:22"/>
        <d v="2018-03-07T18:28:48"/>
        <d v="2018-03-07T18:30:14"/>
        <d v="2018-03-07T18:34:34"/>
        <d v="2018-03-07T18:37:26"/>
        <d v="2018-03-07T18:38:53"/>
        <d v="2018-03-07T18:43:12"/>
        <d v="2018-03-07T18:44:38"/>
        <d v="2018-03-07T18:46:05"/>
        <d v="2018-03-07T18:47:31"/>
        <d v="2018-03-07T18:48:58"/>
        <d v="2018-03-07T18:50:24"/>
        <d v="2018-03-07T18:53:17"/>
        <d v="2018-03-07T18:54:43"/>
        <d v="2018-03-07T18:57:36"/>
        <d v="2018-03-07T19:12:00"/>
        <d v="2018-03-07T19:14:53"/>
        <d v="2018-03-07T19:16:19"/>
        <d v="2018-03-07T19:27:50"/>
        <d v="2018-03-07T19:32:10"/>
        <d v="2018-03-07T19:37:55"/>
        <d v="2018-03-07T19:42:14"/>
        <d v="2018-03-07T19:48:00"/>
        <d v="2018-03-07T19:49:26"/>
        <d v="2018-03-07T19:52:19"/>
        <d v="2018-03-07T20:02:24"/>
        <d v="2018-03-07T20:19:41"/>
        <d v="2018-03-07T20:24:00"/>
        <d v="2018-03-07T20:25:26"/>
        <d v="2018-03-07T20:26:53"/>
        <d v="2018-03-07T20:35:31"/>
        <d v="2018-03-07T20:39:50"/>
        <d v="2018-03-07T20:42:43"/>
        <d v="2018-03-07T20:44:10"/>
        <d v="2018-03-07T20:47:02"/>
        <d v="2018-03-07T20:55:41"/>
        <d v="2018-03-07T21:00:00"/>
        <d v="2018-03-07T21:07:12"/>
        <d v="2018-03-07T21:20:10"/>
        <d v="2018-03-07T21:37:26"/>
        <d v="2018-03-07T21:48:58"/>
        <d v="2018-03-07T21:56:10"/>
        <d v="2018-03-07T22:24:58"/>
        <d v="2018-03-07T22:40:48"/>
        <d v="2018-03-07T23:06:43"/>
        <d v="2018-03-07T23:12:29"/>
        <d v="2018-03-07T23:18:14"/>
        <d v="2018-03-07T23:34:05"/>
        <d v="2018-03-08T00:00:00"/>
        <d v="2018-03-08T00:23:02"/>
        <d v="2018-03-08T00:40:19"/>
        <d v="2018-03-08T01:06:14"/>
        <d v="2018-03-08T01:42:14"/>
        <d v="2018-03-08T01:59:31"/>
        <d v="2018-03-08T02:21:07"/>
        <d v="2018-03-08T03:46:05"/>
        <d v="2018-03-08T03:51:50"/>
        <d v="2018-03-08T04:03:22"/>
        <d v="2018-03-08T04:04:48"/>
        <d v="2018-03-08T04:13:26"/>
        <d v="2018-03-08T04:37:55"/>
        <d v="2018-03-08T04:42:14"/>
        <d v="2018-03-08T04:50:53"/>
        <d v="2018-03-08T05:16:48"/>
        <d v="2018-03-08T05:28:19"/>
        <d v="2018-03-08T05:36:58"/>
        <d v="2018-03-08T05:49:55"/>
        <d v="2018-03-08T06:07:12"/>
        <d v="2018-03-08T06:15:50"/>
        <d v="2018-03-08T06:25:55"/>
        <d v="2018-03-08T06:31:41"/>
        <d v="2018-03-08T06:41:46"/>
        <d v="2018-03-08T07:04:48"/>
        <d v="2018-03-08T07:27:50"/>
        <d v="2018-03-08T07:36:29"/>
        <d v="2018-03-08T07:42:14"/>
        <d v="2018-03-08T07:52:19"/>
        <d v="2018-03-08T07:58:05"/>
        <d v="2018-03-08T08:00:58"/>
        <d v="2018-03-08T08:06:43"/>
        <d v="2018-03-08T08:12:29"/>
        <d v="2018-03-08T08:15:22"/>
        <d v="2018-03-08T08:16:48"/>
        <d v="2018-03-08T08:18:14"/>
        <d v="2018-03-08T08:39:50"/>
        <d v="2018-03-08T08:47:02"/>
        <d v="2018-03-08T08:48:29"/>
        <d v="2018-03-08T08:51:22"/>
        <d v="2018-03-08T08:54:14"/>
        <d v="2018-03-08T08:55:41"/>
        <d v="2018-03-08T09:00:00"/>
        <d v="2018-03-08T09:01:26"/>
        <d v="2018-03-08T09:04:19"/>
        <d v="2018-03-08T09:08:38"/>
        <d v="2018-03-08T09:11:31"/>
        <d v="2018-03-08T09:12:58"/>
        <d v="2018-03-08T09:14:24"/>
        <d v="2018-03-08T09:24:29"/>
        <d v="2018-03-08T09:25:55"/>
        <d v="2018-03-08T09:31:41"/>
        <d v="2018-03-08T09:33:07"/>
        <d v="2018-03-08T09:37:26"/>
        <d v="2018-03-08T09:38:53"/>
        <d v="2018-03-08T09:43:12"/>
        <d v="2018-03-08T09:47:31"/>
        <d v="2018-03-08T09:50:24"/>
        <d v="2018-03-08T10:09:07"/>
        <d v="2018-03-08T10:10:34"/>
        <d v="2018-03-08T10:32:10"/>
        <d v="2018-03-08T10:33:36"/>
        <d v="2018-03-08T10:37:55"/>
        <d v="2018-03-08T10:42:14"/>
        <d v="2018-03-08T11:19:41"/>
        <d v="2018-03-08T11:57:07"/>
        <d v="2018-03-08T12:00:00"/>
        <d v="2018-03-08T12:02:53"/>
        <d v="2018-03-08T12:04:19"/>
        <d v="2018-03-08T12:07:12"/>
        <d v="2018-03-08T12:08:38"/>
        <d v="2018-03-08T12:10:05"/>
        <d v="2018-03-08T12:11:31"/>
        <d v="2018-03-08T12:12:58"/>
        <d v="2018-03-08T12:14:24"/>
        <d v="2018-03-08T12:15:50"/>
        <d v="2018-03-08T12:20:10"/>
        <d v="2018-03-08T12:21:36"/>
        <d v="2018-03-08T12:23:02"/>
        <d v="2018-03-08T12:24:29"/>
        <d v="2018-03-08T12:25:55"/>
        <d v="2018-03-08T12:27:22"/>
        <d v="2018-03-08T12:28:48"/>
        <d v="2018-03-08T12:31:41"/>
        <d v="2018-03-08T12:33:07"/>
        <d v="2018-03-08T12:34:34"/>
        <d v="2018-03-08T12:36:00"/>
        <d v="2018-03-08T12:37:26"/>
        <d v="2018-03-08T12:38:53"/>
        <d v="2018-03-08T12:40:19"/>
        <d v="2018-03-08T12:41:46"/>
        <d v="2018-03-08T12:46:05"/>
        <d v="2018-03-08T12:47:31"/>
        <d v="2018-03-08T12:48:58"/>
        <d v="2018-03-08T12:50:24"/>
        <d v="2018-03-08T12:57:36"/>
        <d v="2018-03-08T13:20:38"/>
        <d v="2018-03-08T13:32:10"/>
        <d v="2018-03-08T14:02:24"/>
        <d v="2018-03-08T14:05:17"/>
        <d v="2018-03-08T14:09:36"/>
        <d v="2018-03-08T14:15:22"/>
        <d v="2018-03-08T14:16:48"/>
        <d v="2018-03-08T14:18:14"/>
        <d v="2018-03-08T14:22:34"/>
        <d v="2018-03-08T14:41:17"/>
        <d v="2018-03-08T14:44:10"/>
        <d v="2018-03-08T14:45:36"/>
        <d v="2018-03-08T14:57:07"/>
        <d v="2018-03-08T15:07:12"/>
        <d v="2018-03-08T15:46:05"/>
        <d v="2018-03-08T15:47:31"/>
        <d v="2018-03-08T16:30:43"/>
        <d v="2018-03-08T16:46:34"/>
        <d v="2018-03-08T16:48:00"/>
        <d v="2018-03-08T16:49:26"/>
        <d v="2018-03-08T17:05:17"/>
        <d v="2018-03-08T17:06:43"/>
        <d v="2018-03-08T17:08:10"/>
        <d v="2018-03-08T17:12:29"/>
        <d v="2018-03-08T17:13:55"/>
        <d v="2018-03-08T17:16:48"/>
        <d v="2018-03-08T17:19:41"/>
        <d v="2018-03-08T17:22:34"/>
        <d v="2018-03-08T17:24:00"/>
        <d v="2018-03-08T17:25:26"/>
        <d v="2018-03-08T17:28:19"/>
        <d v="2018-03-08T17:32:38"/>
        <d v="2018-03-08T17:36:58"/>
        <d v="2018-03-08T17:38:24"/>
        <d v="2018-03-08T17:41:17"/>
        <d v="2018-03-08T17:44:10"/>
        <d v="2018-03-08T17:45:36"/>
        <d v="2018-03-08T17:47:02"/>
        <d v="2018-03-08T17:49:55"/>
        <d v="2018-03-08T17:52:48"/>
        <d v="2018-03-08T17:55:41"/>
        <d v="2018-03-08T17:57:07"/>
        <d v="2018-03-08T18:04:19"/>
        <d v="2018-03-08T18:11:31"/>
        <d v="2018-03-08T18:12:58"/>
        <d v="2018-03-08T18:17:17"/>
        <d v="2018-03-08T18:18:43"/>
        <d v="2018-03-08T18:25:55"/>
        <d v="2018-03-08T18:27:22"/>
        <d v="2018-03-08T18:28:48"/>
        <d v="2018-03-08T18:31:41"/>
        <d v="2018-03-08T18:36:00"/>
        <d v="2018-03-08T18:38:53"/>
        <d v="2018-03-08T18:43:12"/>
        <d v="2018-03-08T18:44:38"/>
        <d v="2018-03-08T18:46:05"/>
        <d v="2018-03-08T18:47:31"/>
        <d v="2018-03-08T18:50:24"/>
        <d v="2018-03-08T18:56:10"/>
        <d v="2018-03-08T18:57:36"/>
        <d v="2018-03-08T19:10:34"/>
        <d v="2018-03-08T19:26:24"/>
        <d v="2018-03-08T19:35:02"/>
        <d v="2018-03-08T19:37:55"/>
        <d v="2018-03-08T19:40:48"/>
        <d v="2018-03-08T19:45:07"/>
        <d v="2018-03-08T19:49:26"/>
        <d v="2018-03-08T19:53:46"/>
        <d v="2018-03-08T19:56:38"/>
        <d v="2018-03-08T20:00:58"/>
        <d v="2018-03-08T20:11:02"/>
        <d v="2018-03-08T20:12:29"/>
        <d v="2018-03-08T20:16:48"/>
        <d v="2018-03-08T20:18:14"/>
        <d v="2018-03-08T20:22:34"/>
        <d v="2018-03-08T20:26:53"/>
        <d v="2018-03-08T20:28:19"/>
        <d v="2018-03-08T20:34:05"/>
        <d v="2018-03-08T20:44:10"/>
        <d v="2018-03-08T20:45:36"/>
        <d v="2018-03-08T20:52:48"/>
        <d v="2018-03-08T20:54:14"/>
        <d v="2018-03-08T21:01:26"/>
        <d v="2018-03-08T21:07:12"/>
        <d v="2018-03-08T21:14:24"/>
        <d v="2018-03-08T21:25:55"/>
        <d v="2018-03-08T21:33:07"/>
        <d v="2018-03-08T21:46:05"/>
        <d v="2018-03-08T21:53:17"/>
        <d v="2018-03-08T22:35:02"/>
        <d v="2018-03-08T22:59:31"/>
        <d v="2018-03-08T23:03:50"/>
        <d v="2018-03-08T23:52:48"/>
        <d v="2018-03-08T23:57:07"/>
        <d v="2018-03-09T00:47:31"/>
        <d v="2018-03-09T00:51:50"/>
        <d v="2018-03-09T01:00:29"/>
        <d v="2018-03-09T01:01:55"/>
        <d v="2018-03-09T01:19:12"/>
        <d v="2018-03-09T01:26:24"/>
        <d v="2018-03-09T02:08:10"/>
        <d v="2018-03-09T02:28:19"/>
        <d v="2018-03-09T02:29:46"/>
        <d v="2018-03-09T02:34:05"/>
        <d v="2018-03-09T03:04:19"/>
        <d v="2018-03-09T03:07:12"/>
        <d v="2018-03-09T03:10:05"/>
        <d v="2018-03-09T03:48:58"/>
        <d v="2018-03-09T03:54:43"/>
        <d v="2018-03-09T04:12:00"/>
        <d v="2018-03-09T04:20:38"/>
        <d v="2018-03-09T04:35:02"/>
        <d v="2018-03-09T04:40:48"/>
        <d v="2018-03-09T04:46:34"/>
        <d v="2018-03-09T04:50:53"/>
        <d v="2018-03-09T04:53:46"/>
        <d v="2018-03-09T05:28:19"/>
        <d v="2018-03-09T05:34:05"/>
        <d v="2018-03-09T06:00:00"/>
        <d v="2018-03-09T06:11:31"/>
        <d v="2018-03-09T06:12:58"/>
        <d v="2018-03-09T06:14:24"/>
        <d v="2018-03-09T06:20:10"/>
        <d v="2018-03-09T06:21:36"/>
        <d v="2018-03-09T06:24:29"/>
        <d v="2018-03-09T06:27:22"/>
        <d v="2018-03-09T06:31:41"/>
        <d v="2018-03-09T06:34:34"/>
        <d v="2018-03-09T06:41:46"/>
        <d v="2018-03-09T06:43:12"/>
        <d v="2018-03-09T06:46:05"/>
        <d v="2018-03-09T06:47:31"/>
        <d v="2018-03-09T06:48:58"/>
        <d v="2018-03-09T06:51:50"/>
        <d v="2018-03-09T07:03:22"/>
        <d v="2018-03-09T07:07:41"/>
        <d v="2018-03-09T07:26:24"/>
        <d v="2018-03-09T07:37:55"/>
        <d v="2018-03-09T07:46:34"/>
        <d v="2018-03-09T07:50:53"/>
        <d v="2018-03-09T07:55:12"/>
        <d v="2018-03-09T07:59:31"/>
        <d v="2018-03-09T08:00:58"/>
        <d v="2018-03-09T08:02:24"/>
        <d v="2018-03-09T08:06:43"/>
        <d v="2018-03-09T08:09:36"/>
        <d v="2018-03-09T08:12:29"/>
        <d v="2018-03-09T08:15:22"/>
        <d v="2018-03-09T08:18:14"/>
        <d v="2018-03-09T08:19:41"/>
        <d v="2018-03-09T08:21:07"/>
        <d v="2018-03-09T08:22:34"/>
        <d v="2018-03-09T08:25:26"/>
        <d v="2018-03-09T08:28:19"/>
        <d v="2018-03-09T08:29:46"/>
        <d v="2018-03-09T08:34:05"/>
        <d v="2018-03-09T08:36:58"/>
        <d v="2018-03-09T08:38:24"/>
        <d v="2018-03-09T08:41:17"/>
        <d v="2018-03-09T08:44:10"/>
        <d v="2018-03-09T08:48:29"/>
        <d v="2018-03-09T09:01:26"/>
        <d v="2018-03-09T09:07:12"/>
        <d v="2018-03-09T09:17:17"/>
        <d v="2018-03-09T09:30:14"/>
        <d v="2018-03-09T09:33:07"/>
        <d v="2018-03-09T09:40:19"/>
        <d v="2018-03-09T09:41:46"/>
        <d v="2018-03-09T09:47:31"/>
        <d v="2018-03-09T09:48:58"/>
        <d v="2018-03-09T09:50:24"/>
        <d v="2018-03-09T10:03:22"/>
        <d v="2018-03-09T10:16:19"/>
        <d v="2018-03-09T10:24:58"/>
        <d v="2018-03-09T10:32:10"/>
        <d v="2018-03-09T10:33:36"/>
        <d v="2018-03-09T10:39:22"/>
        <d v="2018-03-09T10:56:38"/>
        <d v="2018-03-09T11:02:24"/>
        <d v="2018-03-09T11:05:17"/>
        <d v="2018-03-09T11:16:48"/>
        <d v="2018-03-09T11:19:41"/>
        <d v="2018-03-09T11:22:34"/>
        <d v="2018-03-09T11:24:00"/>
        <d v="2018-03-09T11:51:22"/>
        <d v="2018-03-09T12:00:00"/>
        <d v="2018-03-09T12:01:26"/>
        <d v="2018-03-09T12:02:53"/>
        <d v="2018-03-09T12:04:19"/>
        <d v="2018-03-09T12:05:46"/>
        <d v="2018-03-09T12:07:12"/>
        <d v="2018-03-09T12:08:38"/>
        <d v="2018-03-09T12:10:05"/>
        <d v="2018-03-09T12:11:31"/>
        <d v="2018-03-09T12:14:24"/>
        <d v="2018-03-09T12:15:50"/>
        <d v="2018-03-09T12:17:17"/>
        <d v="2018-03-09T12:20:10"/>
        <d v="2018-03-09T12:21:36"/>
        <d v="2018-03-09T12:24:29"/>
        <d v="2018-03-09T12:28:48"/>
        <d v="2018-03-09T12:30:14"/>
        <d v="2018-03-09T12:33:07"/>
        <d v="2018-03-09T12:34:34"/>
        <d v="2018-03-09T12:36:00"/>
        <d v="2018-03-09T12:37:26"/>
        <d v="2018-03-09T12:38:53"/>
        <d v="2018-03-09T12:40:19"/>
        <d v="2018-03-09T12:41:46"/>
        <d v="2018-03-09T12:43:12"/>
        <d v="2018-03-09T12:44:38"/>
        <d v="2018-03-09T12:46:05"/>
        <d v="2018-03-09T12:47:31"/>
        <d v="2018-03-09T12:48:58"/>
        <d v="2018-03-09T12:50:24"/>
        <d v="2018-03-09T12:51:50"/>
        <d v="2018-03-09T12:53:17"/>
        <d v="2018-03-09T12:54:43"/>
        <d v="2018-03-09T12:56:10"/>
        <d v="2018-03-09T12:57:36"/>
        <d v="2018-03-09T13:01:55"/>
        <d v="2018-03-09T13:04:48"/>
        <d v="2018-03-09T13:35:02"/>
        <d v="2018-03-09T14:05:17"/>
        <d v="2018-03-09T14:16:48"/>
        <d v="2018-03-09T14:21:07"/>
        <d v="2018-03-09T14:47:02"/>
        <d v="2018-03-09T14:55:41"/>
        <d v="2018-03-09T15:07:12"/>
        <d v="2018-03-09T15:20:10"/>
        <d v="2018-03-09T15:23:02"/>
        <d v="2018-03-09T15:33:07"/>
        <d v="2018-03-09T15:43:12"/>
        <d v="2018-03-09T15:59:02"/>
        <d v="2018-03-09T16:03:22"/>
        <d v="2018-03-09T16:04:48"/>
        <d v="2018-03-09T16:06:14"/>
        <d v="2018-03-09T16:07:41"/>
        <d v="2018-03-09T16:14:53"/>
        <d v="2018-03-09T16:26:24"/>
        <d v="2018-03-09T16:27:50"/>
        <d v="2018-03-09T16:33:36"/>
        <d v="2018-03-09T16:35:02"/>
        <d v="2018-03-09T17:00:58"/>
        <d v="2018-03-09T17:02:24"/>
        <d v="2018-03-09T17:05:17"/>
        <d v="2018-03-09T17:08:10"/>
        <d v="2018-03-09T17:12:29"/>
        <d v="2018-03-09T17:13:55"/>
        <d v="2018-03-09T17:18:14"/>
        <d v="2018-03-09T17:19:41"/>
        <d v="2018-03-09T17:22:34"/>
        <d v="2018-03-09T17:25:26"/>
        <d v="2018-03-09T17:26:53"/>
        <d v="2018-03-09T17:31:12"/>
        <d v="2018-03-09T17:32:38"/>
        <d v="2018-03-09T17:34:05"/>
        <d v="2018-03-09T17:36:58"/>
        <d v="2018-03-09T17:38:24"/>
        <d v="2018-03-09T17:39:50"/>
        <d v="2018-03-09T17:41:17"/>
        <d v="2018-03-09T17:45:36"/>
        <d v="2018-03-09T17:47:02"/>
        <d v="2018-03-09T17:48:29"/>
        <d v="2018-03-09T17:51:22"/>
        <d v="2018-03-09T17:52:48"/>
        <d v="2018-03-09T17:54:14"/>
        <d v="2018-03-09T17:55:41"/>
        <d v="2018-03-09T17:57:07"/>
        <d v="2018-03-09T17:58:34"/>
        <d v="2018-03-09T18:00:00"/>
        <d v="2018-03-09T18:01:26"/>
        <d v="2018-03-09T18:02:53"/>
        <d v="2018-03-09T18:04:19"/>
        <d v="2018-03-09T18:05:46"/>
        <d v="2018-03-09T18:07:12"/>
        <d v="2018-03-09T18:08:38"/>
        <d v="2018-03-09T18:10:05"/>
        <d v="2018-03-09T18:11:31"/>
        <d v="2018-03-09T18:12:58"/>
        <d v="2018-03-09T18:17:17"/>
        <d v="2018-03-09T18:20:10"/>
        <d v="2018-03-09T18:21:36"/>
        <d v="2018-03-09T18:23:02"/>
        <d v="2018-03-09T18:27:22"/>
        <d v="2018-03-09T18:30:14"/>
        <d v="2018-03-09T18:33:07"/>
        <d v="2018-03-09T18:36:00"/>
        <d v="2018-03-09T18:37:26"/>
        <d v="2018-03-09T18:38:53"/>
        <d v="2018-03-09T18:40:19"/>
        <d v="2018-03-09T18:41:46"/>
        <d v="2018-03-09T18:44:38"/>
        <d v="2018-03-09T18:46:05"/>
        <d v="2018-03-09T18:47:31"/>
        <d v="2018-03-09T18:48:58"/>
        <d v="2018-03-09T18:50:24"/>
        <d v="2018-03-09T18:53:17"/>
        <d v="2018-03-09T18:54:43"/>
        <d v="2018-03-09T18:56:10"/>
        <d v="2018-03-09T18:57:36"/>
        <d v="2018-03-09T19:01:55"/>
        <d v="2018-03-09T19:03:22"/>
        <d v="2018-03-09T19:06:14"/>
        <d v="2018-03-09T19:07:41"/>
        <d v="2018-03-09T19:12:00"/>
        <d v="2018-03-09T19:16:19"/>
        <d v="2018-03-09T19:19:12"/>
        <d v="2018-03-09T19:20:38"/>
        <d v="2018-03-09T19:24:58"/>
        <d v="2018-03-09T19:37:55"/>
        <d v="2018-03-09T19:42:14"/>
        <d v="2018-03-09T19:48:00"/>
        <d v="2018-03-09T19:52:19"/>
        <d v="2018-03-09T19:59:31"/>
        <d v="2018-03-09T20:11:02"/>
        <d v="2018-03-09T20:15:22"/>
        <d v="2018-03-09T20:16:48"/>
        <d v="2018-03-09T20:18:14"/>
        <d v="2018-03-09T20:19:41"/>
        <d v="2018-03-09T20:21:07"/>
        <d v="2018-03-09T20:22:34"/>
        <d v="2018-03-09T20:31:12"/>
        <d v="2018-03-09T20:32:38"/>
        <d v="2018-03-09T20:36:58"/>
        <d v="2018-03-09T20:38:24"/>
        <d v="2018-03-09T20:41:17"/>
        <d v="2018-03-09T20:48:29"/>
        <d v="2018-03-09T20:49:55"/>
        <d v="2018-03-09T20:52:48"/>
        <d v="2018-03-09T20:55:41"/>
        <d v="2018-03-09T20:58:34"/>
        <d v="2018-03-09T21:01:26"/>
        <d v="2018-03-09T21:07:12"/>
        <d v="2018-03-09T21:10:05"/>
        <d v="2018-03-09T21:17:17"/>
        <d v="2018-03-09T21:54:43"/>
        <d v="2018-03-09T22:03:22"/>
        <d v="2018-03-09T22:12:00"/>
        <d v="2018-03-09T22:48:00"/>
        <d v="2018-03-09T22:53:46"/>
        <d v="2018-03-09T23:05:17"/>
        <d v="2018-03-09T23:09:36"/>
        <d v="2018-03-09T23:29:46"/>
        <d v="2018-03-09T23:31:12"/>
        <d v="2018-03-10T00:50:24"/>
        <d v="2018-03-10T01:04:48"/>
        <d v="2018-03-10T02:05:17"/>
        <d v="2018-03-10T02:18:14"/>
        <d v="2018-03-10T03:34:34"/>
        <d v="2018-03-10T03:38:53"/>
        <d v="2018-03-10T03:56:10"/>
        <d v="2018-03-10T04:27:50"/>
        <d v="2018-03-10T04:46:34"/>
        <d v="2018-03-10T05:03:50"/>
        <d v="2018-03-10T05:15:22"/>
        <d v="2018-03-10T05:55:41"/>
        <d v="2018-03-10T06:10:05"/>
        <d v="2018-03-10T06:11:31"/>
        <d v="2018-03-10T06:18:43"/>
        <d v="2018-03-10T06:23:02"/>
        <d v="2018-03-10T06:30:14"/>
        <d v="2018-03-10T06:36:00"/>
        <d v="2018-03-10T06:43:12"/>
        <d v="2018-03-10T06:46:05"/>
        <d v="2018-03-10T07:06:14"/>
        <d v="2018-03-10T07:10:34"/>
        <d v="2018-03-10T07:19:12"/>
        <d v="2018-03-10T07:23:31"/>
        <d v="2018-03-10T07:26:24"/>
        <d v="2018-03-10T07:46:34"/>
        <d v="2018-03-10T07:56:38"/>
        <d v="2018-03-10T08:02:24"/>
        <d v="2018-03-10T08:12:29"/>
        <d v="2018-03-10T08:18:14"/>
        <d v="2018-03-10T08:31:12"/>
        <d v="2018-03-10T08:34:05"/>
        <d v="2018-03-10T08:36:58"/>
        <d v="2018-03-10T08:38:24"/>
        <d v="2018-03-10T08:48:29"/>
        <d v="2018-03-10T08:52:48"/>
        <d v="2018-03-10T09:07:12"/>
        <d v="2018-03-10T09:17:17"/>
        <d v="2018-03-10T09:25:55"/>
        <d v="2018-03-10T09:31:41"/>
        <d v="2018-03-10T10:42:14"/>
        <d v="2018-03-10T10:43:41"/>
        <d v="2018-03-10T11:08:10"/>
        <d v="2018-03-10T11:22:34"/>
        <d v="2018-03-10T11:28:19"/>
        <d v="2018-03-10T11:44:10"/>
        <d v="2018-03-10T12:00:00"/>
        <d v="2018-03-10T12:01:26"/>
        <d v="2018-03-10T12:04:19"/>
        <d v="2018-03-10T12:05:46"/>
        <d v="2018-03-10T12:07:12"/>
        <d v="2018-03-10T12:08:38"/>
        <d v="2018-03-10T12:14:24"/>
        <d v="2018-03-10T12:17:17"/>
        <d v="2018-03-10T12:18:43"/>
        <d v="2018-03-10T12:20:10"/>
        <d v="2018-03-10T12:21:36"/>
        <d v="2018-03-10T12:24:29"/>
        <d v="2018-03-10T12:28:48"/>
        <d v="2018-03-10T12:34:34"/>
        <d v="2018-03-10T12:36:00"/>
        <d v="2018-03-10T12:37:26"/>
        <d v="2018-03-10T12:43:12"/>
        <d v="2018-03-10T12:46:05"/>
        <d v="2018-03-10T12:47:31"/>
        <d v="2018-03-10T12:50:24"/>
        <d v="2018-03-10T12:54:43"/>
        <d v="2018-03-10T12:56:10"/>
        <d v="2018-03-10T12:59:02"/>
        <d v="2018-03-10T13:09:07"/>
        <d v="2018-03-10T13:19:12"/>
        <d v="2018-03-10T13:32:10"/>
        <d v="2018-03-10T13:59:31"/>
        <d v="2018-03-10T14:09:36"/>
        <d v="2018-03-10T14:12:29"/>
        <d v="2018-03-10T14:18:14"/>
        <d v="2018-03-10T14:29:46"/>
        <d v="2018-03-10T14:39:50"/>
        <d v="2018-03-10T15:12:58"/>
        <d v="2018-03-10T15:48:58"/>
        <d v="2018-03-10T16:36:29"/>
        <d v="2018-03-10T16:43:41"/>
        <d v="2018-03-10T17:03:50"/>
        <d v="2018-03-10T17:09:36"/>
        <d v="2018-03-10T17:12:29"/>
        <d v="2018-03-10T17:25:26"/>
        <d v="2018-03-10T17:26:53"/>
        <d v="2018-03-10T17:28:19"/>
        <d v="2018-03-10T17:29:46"/>
        <d v="2018-03-10T17:31:12"/>
        <d v="2018-03-10T17:32:38"/>
        <d v="2018-03-10T17:36:58"/>
        <d v="2018-03-10T17:39:50"/>
        <d v="2018-03-10T17:44:10"/>
        <d v="2018-03-10T17:47:02"/>
        <d v="2018-03-10T17:48:29"/>
        <d v="2018-03-10T17:49:55"/>
        <d v="2018-03-10T17:51:22"/>
        <d v="2018-03-10T17:52:48"/>
        <d v="2018-03-10T17:55:41"/>
        <d v="2018-03-10T18:11:31"/>
        <d v="2018-03-10T18:17:17"/>
        <d v="2018-03-10T18:18:43"/>
        <d v="2018-03-10T18:20:10"/>
        <d v="2018-03-10T18:24:29"/>
        <d v="2018-03-10T18:28:48"/>
        <d v="2018-03-10T18:37:26"/>
        <d v="2018-03-10T18:47:31"/>
        <d v="2018-03-10T18:50:24"/>
        <d v="2018-03-10T18:51:50"/>
        <d v="2018-03-10T18:53:17"/>
        <d v="2018-03-10T18:54:43"/>
        <d v="2018-03-10T18:57:36"/>
        <d v="2018-03-10T19:00:29"/>
        <d v="2018-03-10T19:10:34"/>
        <d v="2018-03-10T19:13:26"/>
        <d v="2018-03-10T19:20:38"/>
        <d v="2018-03-10T19:24:58"/>
        <d v="2018-03-10T19:32:10"/>
        <d v="2018-03-10T19:58:05"/>
        <d v="2018-03-10T20:03:50"/>
        <d v="2018-03-10T20:22:34"/>
        <d v="2018-03-10T20:25:26"/>
        <d v="2018-03-10T20:28:19"/>
        <d v="2018-03-10T20:34:05"/>
        <d v="2018-03-10T20:35:31"/>
        <d v="2018-03-10T20:41:17"/>
        <d v="2018-03-10T20:47:02"/>
        <d v="2018-03-10T20:54:14"/>
        <d v="2018-03-10T21:11:31"/>
        <d v="2018-03-10T21:12:58"/>
        <d v="2018-03-10T21:17:17"/>
        <d v="2018-03-10T21:25:55"/>
        <d v="2018-03-10T21:59:02"/>
        <d v="2018-03-10T22:09:07"/>
        <d v="2018-03-11T02:24:00"/>
        <d v="2018-03-11T03:10:05"/>
        <d v="2018-03-11T04:27:50"/>
        <d v="2018-03-11T04:37:55"/>
        <d v="2018-03-11T05:19:41"/>
        <d v="2018-03-11T05:38:24"/>
        <d v="2018-03-11T06:34:34"/>
        <d v="2018-03-11T06:36:00"/>
        <d v="2018-03-11T06:59:02"/>
        <d v="2018-03-11T07:03:22"/>
        <d v="2018-03-11T07:37:55"/>
        <d v="2018-03-11T07:58:05"/>
        <d v="2018-03-11T07:59:31"/>
        <d v="2018-03-11T08:32:38"/>
        <d v="2018-03-11T08:52:48"/>
        <d v="2018-03-11T08:55:41"/>
        <d v="2018-03-11T09:01:26"/>
        <d v="2018-03-11T09:05:46"/>
        <d v="2018-03-11T09:23:02"/>
        <d v="2018-03-11T09:28:48"/>
        <d v="2018-03-11T09:40:19"/>
        <d v="2018-03-11T10:09:07"/>
        <d v="2018-03-11T10:14:53"/>
        <d v="2018-03-11T11:58:34"/>
        <d v="2018-03-11T12:00:00"/>
        <d v="2018-03-11T12:02:53"/>
        <d v="2018-03-11T12:10:05"/>
        <d v="2018-03-11T12:12:58"/>
        <d v="2018-03-11T12:20:10"/>
        <d v="2018-03-11T12:24:29"/>
        <d v="2018-03-11T12:25:55"/>
        <d v="2018-03-11T12:27:22"/>
        <d v="2018-03-11T12:28:48"/>
        <d v="2018-03-11T12:37:26"/>
        <d v="2018-03-11T12:38:53"/>
        <d v="2018-03-11T12:43:12"/>
        <d v="2018-03-11T12:47:31"/>
        <d v="2018-03-11T12:50:24"/>
        <d v="2018-03-11T13:17:46"/>
        <d v="2018-03-11T13:50:53"/>
        <d v="2018-03-11T15:14:24"/>
        <d v="2018-03-11T16:07:41"/>
        <d v="2018-03-11T16:30:43"/>
        <d v="2018-03-11T16:48:00"/>
        <d v="2018-03-11T16:52:19"/>
        <d v="2018-03-11T17:19:41"/>
        <d v="2018-03-11T17:28:19"/>
        <d v="2018-03-11T17:38:24"/>
        <d v="2018-03-11T17:47:02"/>
        <d v="2018-03-11T17:48:29"/>
        <d v="2018-03-11T17:51:22"/>
        <d v="2018-03-11T17:54:14"/>
        <d v="2018-03-11T17:58:34"/>
        <d v="2018-03-11T18:07:12"/>
        <d v="2018-03-11T18:11:31"/>
        <d v="2018-03-11T18:15:50"/>
        <d v="2018-03-11T18:24:29"/>
        <d v="2018-03-11T18:27:22"/>
        <d v="2018-03-11T18:38:53"/>
        <d v="2018-03-11T18:43:12"/>
        <d v="2018-03-11T18:47:31"/>
        <d v="2018-03-11T18:51:50"/>
        <d v="2018-03-11T18:56:10"/>
        <d v="2018-03-11T19:03:22"/>
        <d v="2018-03-11T19:04:48"/>
        <d v="2018-03-11T19:06:14"/>
        <d v="2018-03-11T19:50:53"/>
        <d v="2018-03-11T20:06:43"/>
        <d v="2018-03-11T20:13:55"/>
        <d v="2018-03-11T20:28:19"/>
        <d v="2018-03-11T20:41:17"/>
        <d v="2018-03-11T20:47:02"/>
        <d v="2018-03-11T21:04:19"/>
        <d v="2018-03-11T22:06:14"/>
        <d v="2018-03-11T22:26:24"/>
        <d v="2018-03-11T22:39:22"/>
        <d v="2018-03-11T22:56:38"/>
      </sharedItems>
      <fieldGroup par="9" base="0">
        <rangePr groupBy="seconds" startDate="2018-03-05T00:57:36" endDate="2018-03-11T22:56:38"/>
        <groupItems count="62">
          <s v="&lt;3/5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/11/2018"/>
        </groupItems>
      </fieldGroup>
    </cacheField>
    <cacheField name="State" numFmtId="0">
      <sharedItems count="2">
        <s v="Offer Viewed"/>
        <s v="Offer Redeemed"/>
      </sharedItems>
    </cacheField>
    <cacheField name="Offer ID" numFmtId="0">
      <sharedItems containsSemiMixedTypes="0" containsString="0" containsNumber="1" containsInteger="1" minValue="234098" maxValue="859385"/>
    </cacheField>
    <cacheField name="Customer ID" numFmtId="0">
      <sharedItems containsSemiMixedTypes="0" containsString="0" containsNumber="1" containsInteger="1" minValue="1324" maxValue="397200"/>
    </cacheField>
    <cacheField name="Channel Type" numFmtId="0">
      <sharedItems/>
    </cacheField>
    <cacheField name="Retailer" numFmtId="0">
      <sharedItems/>
    </cacheField>
    <cacheField name="Day of week" numFmtId="0">
      <sharedItems containsSemiMixedTypes="0" containsString="0" containsNumber="1" containsInteger="1" minValue="1" maxValue="7" count="7">
        <n v="2"/>
        <n v="3"/>
        <n v="4"/>
        <n v="5"/>
        <n v="6"/>
        <n v="7"/>
        <n v="1"/>
      </sharedItems>
    </cacheField>
    <cacheField name="Minutes" numFmtId="0" databaseField="0">
      <fieldGroup base="0">
        <rangePr groupBy="minutes" startDate="2018-03-05T00:57:36" endDate="2018-03-11T22:56:38"/>
        <groupItems count="62">
          <s v="&lt;3/5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/11/2018"/>
        </groupItems>
      </fieldGroup>
    </cacheField>
    <cacheField name="Hours" numFmtId="0" databaseField="0">
      <fieldGroup base="0">
        <rangePr groupBy="hours" startDate="2018-03-05T00:57:36" endDate="2018-03-11T22:56:38"/>
        <groupItems count="26">
          <s v="&lt;3/5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3/11/2018"/>
        </groupItems>
      </fieldGroup>
    </cacheField>
    <cacheField name="Days" numFmtId="0" databaseField="0">
      <fieldGroup base="0">
        <rangePr groupBy="days" startDate="2018-03-05T00:57:36" endDate="2018-03-11T22:56:38"/>
        <groupItems count="368">
          <s v="&lt;3/5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1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5">
  <r>
    <x v="0"/>
    <x v="0"/>
    <x v="0"/>
    <n v="227728"/>
    <x v="0"/>
    <x v="0"/>
  </r>
  <r>
    <x v="1"/>
    <x v="0"/>
    <x v="1"/>
    <n v="25156"/>
    <x v="0"/>
    <x v="1"/>
  </r>
  <r>
    <x v="2"/>
    <x v="0"/>
    <x v="2"/>
    <n v="370720"/>
    <x v="0"/>
    <x v="2"/>
  </r>
  <r>
    <x v="3"/>
    <x v="0"/>
    <x v="0"/>
    <n v="313788"/>
    <x v="1"/>
    <x v="0"/>
  </r>
  <r>
    <x v="4"/>
    <x v="1"/>
    <x v="3"/>
    <n v="233024"/>
    <x v="0"/>
    <x v="1"/>
  </r>
  <r>
    <x v="5"/>
    <x v="0"/>
    <x v="1"/>
    <n v="280688"/>
    <x v="1"/>
    <x v="2"/>
  </r>
  <r>
    <x v="6"/>
    <x v="0"/>
    <x v="4"/>
    <n v="94004"/>
    <x v="2"/>
    <x v="0"/>
  </r>
  <r>
    <x v="7"/>
    <x v="0"/>
    <x v="3"/>
    <n v="97976"/>
    <x v="2"/>
    <x v="2"/>
  </r>
  <r>
    <x v="8"/>
    <x v="0"/>
    <x v="3"/>
    <n v="323056"/>
    <x v="0"/>
    <x v="0"/>
  </r>
  <r>
    <x v="9"/>
    <x v="0"/>
    <x v="3"/>
    <n v="319084"/>
    <x v="1"/>
    <x v="2"/>
  </r>
  <r>
    <x v="10"/>
    <x v="0"/>
    <x v="4"/>
    <n v="315112"/>
    <x v="0"/>
    <x v="2"/>
  </r>
  <r>
    <x v="11"/>
    <x v="0"/>
    <x v="4"/>
    <n v="276716"/>
    <x v="3"/>
    <x v="1"/>
  </r>
  <r>
    <x v="12"/>
    <x v="1"/>
    <x v="1"/>
    <n v="83412"/>
    <x v="0"/>
    <x v="0"/>
  </r>
  <r>
    <x v="13"/>
    <x v="0"/>
    <x v="3"/>
    <n v="92680"/>
    <x v="1"/>
    <x v="2"/>
  </r>
  <r>
    <x v="14"/>
    <x v="0"/>
    <x v="3"/>
    <n v="329676"/>
    <x v="3"/>
    <x v="0"/>
  </r>
  <r>
    <x v="15"/>
    <x v="0"/>
    <x v="1"/>
    <n v="334972"/>
    <x v="3"/>
    <x v="1"/>
  </r>
  <r>
    <x v="16"/>
    <x v="0"/>
    <x v="1"/>
    <n v="103272"/>
    <x v="3"/>
    <x v="1"/>
  </r>
  <r>
    <x v="17"/>
    <x v="0"/>
    <x v="1"/>
    <n v="174768"/>
    <x v="3"/>
    <x v="0"/>
  </r>
  <r>
    <x v="18"/>
    <x v="1"/>
    <x v="4"/>
    <n v="308492"/>
    <x v="3"/>
    <x v="1"/>
  </r>
  <r>
    <x v="19"/>
    <x v="0"/>
    <x v="0"/>
    <n v="395876"/>
    <x v="2"/>
    <x v="1"/>
  </r>
  <r>
    <x v="20"/>
    <x v="1"/>
    <x v="3"/>
    <n v="348212"/>
    <x v="2"/>
    <x v="1"/>
  </r>
  <r>
    <x v="21"/>
    <x v="0"/>
    <x v="3"/>
    <n v="154908"/>
    <x v="3"/>
    <x v="0"/>
  </r>
  <r>
    <x v="21"/>
    <x v="0"/>
    <x v="3"/>
    <n v="1324"/>
    <x v="0"/>
    <x v="1"/>
  </r>
  <r>
    <x v="22"/>
    <x v="0"/>
    <x v="1"/>
    <n v="293928"/>
    <x v="3"/>
    <x v="2"/>
  </r>
  <r>
    <x v="23"/>
    <x v="0"/>
    <x v="0"/>
    <n v="300548"/>
    <x v="1"/>
    <x v="2"/>
  </r>
  <r>
    <x v="24"/>
    <x v="1"/>
    <x v="1"/>
    <n v="391904"/>
    <x v="3"/>
    <x v="2"/>
  </r>
  <r>
    <x v="25"/>
    <x v="0"/>
    <x v="4"/>
    <n v="267448"/>
    <x v="0"/>
    <x v="2"/>
  </r>
  <r>
    <x v="26"/>
    <x v="1"/>
    <x v="3"/>
    <n v="323056"/>
    <x v="3"/>
    <x v="0"/>
  </r>
  <r>
    <x v="27"/>
    <x v="0"/>
    <x v="1"/>
    <n v="113864"/>
    <x v="3"/>
    <x v="1"/>
  </r>
  <r>
    <x v="28"/>
    <x v="1"/>
    <x v="3"/>
    <n v="11916"/>
    <x v="1"/>
    <x v="0"/>
  </r>
  <r>
    <x v="29"/>
    <x v="0"/>
    <x v="2"/>
    <n v="231700"/>
    <x v="0"/>
    <x v="2"/>
  </r>
  <r>
    <x v="30"/>
    <x v="0"/>
    <x v="1"/>
    <n v="13240"/>
    <x v="1"/>
    <x v="2"/>
  </r>
  <r>
    <x v="31"/>
    <x v="0"/>
    <x v="3"/>
    <n v="109892"/>
    <x v="3"/>
    <x v="0"/>
  </r>
  <r>
    <x v="31"/>
    <x v="0"/>
    <x v="1"/>
    <n v="14564"/>
    <x v="3"/>
    <x v="1"/>
  </r>
  <r>
    <x v="32"/>
    <x v="0"/>
    <x v="3"/>
    <n v="95328"/>
    <x v="3"/>
    <x v="2"/>
  </r>
  <r>
    <x v="33"/>
    <x v="0"/>
    <x v="4"/>
    <n v="108568"/>
    <x v="2"/>
    <x v="0"/>
  </r>
  <r>
    <x v="34"/>
    <x v="0"/>
    <x v="1"/>
    <n v="39720"/>
    <x v="3"/>
    <x v="0"/>
  </r>
  <r>
    <x v="35"/>
    <x v="1"/>
    <x v="3"/>
    <n v="325704"/>
    <x v="3"/>
    <x v="1"/>
  </r>
  <r>
    <x v="36"/>
    <x v="0"/>
    <x v="2"/>
    <n v="60904"/>
    <x v="3"/>
    <x v="2"/>
  </r>
  <r>
    <x v="37"/>
    <x v="0"/>
    <x v="3"/>
    <n v="288632"/>
    <x v="2"/>
    <x v="0"/>
  </r>
  <r>
    <x v="37"/>
    <x v="1"/>
    <x v="1"/>
    <n v="113864"/>
    <x v="0"/>
    <x v="1"/>
  </r>
  <r>
    <x v="38"/>
    <x v="0"/>
    <x v="1"/>
    <n v="236996"/>
    <x v="0"/>
    <x v="2"/>
  </r>
  <r>
    <x v="39"/>
    <x v="0"/>
    <x v="3"/>
    <n v="239644"/>
    <x v="2"/>
    <x v="0"/>
  </r>
  <r>
    <x v="40"/>
    <x v="1"/>
    <x v="0"/>
    <n v="304520"/>
    <x v="2"/>
    <x v="2"/>
  </r>
  <r>
    <x v="41"/>
    <x v="1"/>
    <x v="3"/>
    <n v="120484"/>
    <x v="0"/>
    <x v="1"/>
  </r>
  <r>
    <x v="42"/>
    <x v="1"/>
    <x v="2"/>
    <n v="105920"/>
    <x v="3"/>
    <x v="2"/>
  </r>
  <r>
    <x v="43"/>
    <x v="1"/>
    <x v="3"/>
    <n v="223756"/>
    <x v="3"/>
    <x v="0"/>
  </r>
  <r>
    <x v="44"/>
    <x v="1"/>
    <x v="3"/>
    <n v="84736"/>
    <x v="2"/>
    <x v="2"/>
  </r>
  <r>
    <x v="45"/>
    <x v="0"/>
    <x v="1"/>
    <n v="282012"/>
    <x v="1"/>
    <x v="2"/>
  </r>
  <r>
    <x v="46"/>
    <x v="0"/>
    <x v="3"/>
    <n v="149612"/>
    <x v="2"/>
    <x v="2"/>
  </r>
  <r>
    <x v="47"/>
    <x v="0"/>
    <x v="0"/>
    <n v="197276"/>
    <x v="0"/>
    <x v="2"/>
  </r>
  <r>
    <x v="48"/>
    <x v="0"/>
    <x v="3"/>
    <n v="43692"/>
    <x v="3"/>
    <x v="2"/>
  </r>
  <r>
    <x v="49"/>
    <x v="0"/>
    <x v="1"/>
    <n v="235672"/>
    <x v="0"/>
    <x v="2"/>
  </r>
  <r>
    <x v="50"/>
    <x v="0"/>
    <x v="3"/>
    <n v="38396"/>
    <x v="1"/>
    <x v="2"/>
  </r>
  <r>
    <x v="50"/>
    <x v="1"/>
    <x v="4"/>
    <n v="117836"/>
    <x v="1"/>
    <x v="0"/>
  </r>
  <r>
    <x v="51"/>
    <x v="0"/>
    <x v="3"/>
    <n v="38396"/>
    <x v="3"/>
    <x v="0"/>
  </r>
  <r>
    <x v="51"/>
    <x v="0"/>
    <x v="2"/>
    <n v="112540"/>
    <x v="1"/>
    <x v="1"/>
  </r>
  <r>
    <x v="52"/>
    <x v="0"/>
    <x v="3"/>
    <n v="166824"/>
    <x v="2"/>
    <x v="1"/>
  </r>
  <r>
    <x v="52"/>
    <x v="0"/>
    <x v="1"/>
    <n v="312464"/>
    <x v="3"/>
    <x v="2"/>
  </r>
  <r>
    <x v="53"/>
    <x v="1"/>
    <x v="3"/>
    <n v="121808"/>
    <x v="0"/>
    <x v="0"/>
  </r>
  <r>
    <x v="53"/>
    <x v="0"/>
    <x v="3"/>
    <n v="288632"/>
    <x v="3"/>
    <x v="1"/>
  </r>
  <r>
    <x v="53"/>
    <x v="0"/>
    <x v="1"/>
    <n v="346888"/>
    <x v="1"/>
    <x v="2"/>
  </r>
  <r>
    <x v="54"/>
    <x v="1"/>
    <x v="4"/>
    <n v="207868"/>
    <x v="3"/>
    <x v="1"/>
  </r>
  <r>
    <x v="55"/>
    <x v="1"/>
    <x v="3"/>
    <n v="27804"/>
    <x v="0"/>
    <x v="0"/>
  </r>
  <r>
    <x v="56"/>
    <x v="0"/>
    <x v="3"/>
    <n v="96652"/>
    <x v="3"/>
    <x v="0"/>
  </r>
  <r>
    <x v="56"/>
    <x v="0"/>
    <x v="3"/>
    <n v="39720"/>
    <x v="3"/>
    <x v="1"/>
  </r>
  <r>
    <x v="56"/>
    <x v="0"/>
    <x v="1"/>
    <n v="259504"/>
    <x v="3"/>
    <x v="2"/>
  </r>
  <r>
    <x v="57"/>
    <x v="0"/>
    <x v="1"/>
    <n v="22508"/>
    <x v="0"/>
    <x v="2"/>
  </r>
  <r>
    <x v="58"/>
    <x v="1"/>
    <x v="1"/>
    <n v="60904"/>
    <x v="3"/>
    <x v="2"/>
  </r>
  <r>
    <x v="59"/>
    <x v="1"/>
    <x v="3"/>
    <n v="82088"/>
    <x v="2"/>
    <x v="0"/>
  </r>
  <r>
    <x v="60"/>
    <x v="0"/>
    <x v="1"/>
    <n v="381312"/>
    <x v="2"/>
    <x v="2"/>
  </r>
  <r>
    <x v="61"/>
    <x v="0"/>
    <x v="0"/>
    <n v="236996"/>
    <x v="0"/>
    <x v="2"/>
  </r>
  <r>
    <x v="62"/>
    <x v="1"/>
    <x v="1"/>
    <n v="86060"/>
    <x v="3"/>
    <x v="0"/>
  </r>
  <r>
    <x v="62"/>
    <x v="1"/>
    <x v="0"/>
    <n v="21184"/>
    <x v="0"/>
    <x v="2"/>
  </r>
  <r>
    <x v="63"/>
    <x v="0"/>
    <x v="3"/>
    <n v="156232"/>
    <x v="1"/>
    <x v="2"/>
  </r>
  <r>
    <x v="63"/>
    <x v="0"/>
    <x v="3"/>
    <n v="3972"/>
    <x v="3"/>
    <x v="2"/>
  </r>
  <r>
    <x v="63"/>
    <x v="0"/>
    <x v="3"/>
    <n v="348212"/>
    <x v="1"/>
    <x v="1"/>
  </r>
  <r>
    <x v="64"/>
    <x v="0"/>
    <x v="3"/>
    <n v="278040"/>
    <x v="2"/>
    <x v="0"/>
  </r>
  <r>
    <x v="64"/>
    <x v="0"/>
    <x v="3"/>
    <n v="88708"/>
    <x v="1"/>
    <x v="1"/>
  </r>
  <r>
    <x v="64"/>
    <x v="0"/>
    <x v="2"/>
    <n v="128428"/>
    <x v="2"/>
    <x v="1"/>
  </r>
  <r>
    <x v="65"/>
    <x v="0"/>
    <x v="1"/>
    <n v="194628"/>
    <x v="0"/>
    <x v="1"/>
  </r>
  <r>
    <x v="66"/>
    <x v="0"/>
    <x v="1"/>
    <n v="17212"/>
    <x v="1"/>
    <x v="2"/>
  </r>
  <r>
    <x v="67"/>
    <x v="0"/>
    <x v="3"/>
    <n v="223756"/>
    <x v="2"/>
    <x v="1"/>
  </r>
  <r>
    <x v="68"/>
    <x v="0"/>
    <x v="3"/>
    <n v="320408"/>
    <x v="0"/>
    <x v="0"/>
  </r>
  <r>
    <x v="69"/>
    <x v="0"/>
    <x v="4"/>
    <n v="345564"/>
    <x v="3"/>
    <x v="0"/>
  </r>
  <r>
    <x v="70"/>
    <x v="0"/>
    <x v="1"/>
    <n v="172120"/>
    <x v="3"/>
    <x v="2"/>
  </r>
  <r>
    <x v="71"/>
    <x v="0"/>
    <x v="0"/>
    <n v="74144"/>
    <x v="1"/>
    <x v="0"/>
  </r>
  <r>
    <x v="72"/>
    <x v="1"/>
    <x v="1"/>
    <n v="263476"/>
    <x v="3"/>
    <x v="2"/>
  </r>
  <r>
    <x v="73"/>
    <x v="0"/>
    <x v="1"/>
    <n v="1324"/>
    <x v="2"/>
    <x v="1"/>
  </r>
  <r>
    <x v="74"/>
    <x v="0"/>
    <x v="4"/>
    <n v="68848"/>
    <x v="3"/>
    <x v="1"/>
  </r>
  <r>
    <x v="75"/>
    <x v="0"/>
    <x v="3"/>
    <n v="393228"/>
    <x v="2"/>
    <x v="2"/>
  </r>
  <r>
    <x v="76"/>
    <x v="0"/>
    <x v="1"/>
    <n v="203896"/>
    <x v="3"/>
    <x v="1"/>
  </r>
  <r>
    <x v="77"/>
    <x v="1"/>
    <x v="1"/>
    <n v="107244"/>
    <x v="1"/>
    <x v="0"/>
  </r>
  <r>
    <x v="78"/>
    <x v="0"/>
    <x v="3"/>
    <n v="194628"/>
    <x v="3"/>
    <x v="2"/>
  </r>
  <r>
    <x v="79"/>
    <x v="0"/>
    <x v="3"/>
    <n v="152260"/>
    <x v="2"/>
    <x v="2"/>
  </r>
  <r>
    <x v="80"/>
    <x v="0"/>
    <x v="1"/>
    <n v="15888"/>
    <x v="3"/>
    <x v="1"/>
  </r>
  <r>
    <x v="80"/>
    <x v="1"/>
    <x v="0"/>
    <n v="137696"/>
    <x v="1"/>
    <x v="2"/>
  </r>
  <r>
    <x v="81"/>
    <x v="0"/>
    <x v="3"/>
    <n v="307168"/>
    <x v="0"/>
    <x v="0"/>
  </r>
  <r>
    <x v="82"/>
    <x v="1"/>
    <x v="3"/>
    <n v="248912"/>
    <x v="3"/>
    <x v="1"/>
  </r>
  <r>
    <x v="83"/>
    <x v="0"/>
    <x v="1"/>
    <n v="289956"/>
    <x v="0"/>
    <x v="2"/>
  </r>
  <r>
    <x v="84"/>
    <x v="0"/>
    <x v="3"/>
    <n v="333648"/>
    <x v="3"/>
    <x v="2"/>
  </r>
  <r>
    <x v="84"/>
    <x v="0"/>
    <x v="3"/>
    <n v="242292"/>
    <x v="3"/>
    <x v="2"/>
  </r>
  <r>
    <x v="85"/>
    <x v="0"/>
    <x v="0"/>
    <n v="43692"/>
    <x v="2"/>
    <x v="2"/>
  </r>
  <r>
    <x v="85"/>
    <x v="1"/>
    <x v="2"/>
    <n v="385284"/>
    <x v="0"/>
    <x v="2"/>
  </r>
  <r>
    <x v="86"/>
    <x v="0"/>
    <x v="3"/>
    <n v="45016"/>
    <x v="0"/>
    <x v="2"/>
  </r>
  <r>
    <x v="87"/>
    <x v="0"/>
    <x v="2"/>
    <n v="144316"/>
    <x v="2"/>
    <x v="1"/>
  </r>
  <r>
    <x v="87"/>
    <x v="1"/>
    <x v="4"/>
    <n v="75468"/>
    <x v="3"/>
    <x v="1"/>
  </r>
  <r>
    <x v="88"/>
    <x v="1"/>
    <x v="1"/>
    <n v="113864"/>
    <x v="3"/>
    <x v="2"/>
  </r>
  <r>
    <x v="88"/>
    <x v="0"/>
    <x v="2"/>
    <n v="233024"/>
    <x v="1"/>
    <x v="1"/>
  </r>
  <r>
    <x v="89"/>
    <x v="0"/>
    <x v="3"/>
    <n v="229052"/>
    <x v="2"/>
    <x v="2"/>
  </r>
  <r>
    <x v="89"/>
    <x v="0"/>
    <x v="1"/>
    <n v="361452"/>
    <x v="0"/>
    <x v="0"/>
  </r>
  <r>
    <x v="90"/>
    <x v="0"/>
    <x v="3"/>
    <n v="235672"/>
    <x v="1"/>
    <x v="1"/>
  </r>
  <r>
    <x v="91"/>
    <x v="1"/>
    <x v="3"/>
    <n v="113864"/>
    <x v="3"/>
    <x v="1"/>
  </r>
  <r>
    <x v="92"/>
    <x v="0"/>
    <x v="1"/>
    <n v="158880"/>
    <x v="1"/>
    <x v="2"/>
  </r>
  <r>
    <x v="93"/>
    <x v="0"/>
    <x v="4"/>
    <n v="150936"/>
    <x v="0"/>
    <x v="2"/>
  </r>
  <r>
    <x v="94"/>
    <x v="0"/>
    <x v="3"/>
    <n v="68848"/>
    <x v="2"/>
    <x v="2"/>
  </r>
  <r>
    <x v="95"/>
    <x v="1"/>
    <x v="3"/>
    <n v="6620"/>
    <x v="3"/>
    <x v="2"/>
  </r>
  <r>
    <x v="96"/>
    <x v="0"/>
    <x v="3"/>
    <n v="189332"/>
    <x v="3"/>
    <x v="1"/>
  </r>
  <r>
    <x v="96"/>
    <x v="0"/>
    <x v="4"/>
    <n v="325704"/>
    <x v="2"/>
    <x v="1"/>
  </r>
  <r>
    <x v="97"/>
    <x v="0"/>
    <x v="3"/>
    <n v="251560"/>
    <x v="3"/>
    <x v="2"/>
  </r>
  <r>
    <x v="98"/>
    <x v="1"/>
    <x v="3"/>
    <n v="27804"/>
    <x v="3"/>
    <x v="2"/>
  </r>
  <r>
    <x v="99"/>
    <x v="1"/>
    <x v="3"/>
    <n v="92680"/>
    <x v="2"/>
    <x v="2"/>
  </r>
  <r>
    <x v="100"/>
    <x v="0"/>
    <x v="2"/>
    <n v="301872"/>
    <x v="3"/>
    <x v="2"/>
  </r>
  <r>
    <x v="101"/>
    <x v="1"/>
    <x v="3"/>
    <n v="234348"/>
    <x v="3"/>
    <x v="2"/>
  </r>
  <r>
    <x v="101"/>
    <x v="1"/>
    <x v="4"/>
    <n v="56932"/>
    <x v="3"/>
    <x v="2"/>
  </r>
  <r>
    <x v="102"/>
    <x v="1"/>
    <x v="4"/>
    <n v="279364"/>
    <x v="1"/>
    <x v="2"/>
  </r>
  <r>
    <x v="103"/>
    <x v="0"/>
    <x v="1"/>
    <n v="235672"/>
    <x v="3"/>
    <x v="0"/>
  </r>
  <r>
    <x v="104"/>
    <x v="0"/>
    <x v="2"/>
    <n v="304520"/>
    <x v="1"/>
    <x v="2"/>
  </r>
  <r>
    <x v="105"/>
    <x v="0"/>
    <x v="3"/>
    <n v="124456"/>
    <x v="2"/>
    <x v="2"/>
  </r>
  <r>
    <x v="106"/>
    <x v="1"/>
    <x v="3"/>
    <n v="319084"/>
    <x v="1"/>
    <x v="2"/>
  </r>
  <r>
    <x v="107"/>
    <x v="0"/>
    <x v="3"/>
    <n v="390580"/>
    <x v="3"/>
    <x v="1"/>
  </r>
  <r>
    <x v="107"/>
    <x v="1"/>
    <x v="1"/>
    <n v="10592"/>
    <x v="3"/>
    <x v="2"/>
  </r>
  <r>
    <x v="108"/>
    <x v="1"/>
    <x v="0"/>
    <n v="321732"/>
    <x v="3"/>
    <x v="2"/>
  </r>
  <r>
    <x v="108"/>
    <x v="1"/>
    <x v="4"/>
    <n v="193304"/>
    <x v="2"/>
    <x v="2"/>
  </r>
  <r>
    <x v="109"/>
    <x v="0"/>
    <x v="3"/>
    <n v="59580"/>
    <x v="2"/>
    <x v="0"/>
  </r>
  <r>
    <x v="110"/>
    <x v="0"/>
    <x v="1"/>
    <n v="145640"/>
    <x v="0"/>
    <x v="1"/>
  </r>
  <r>
    <x v="111"/>
    <x v="0"/>
    <x v="4"/>
    <n v="391904"/>
    <x v="3"/>
    <x v="1"/>
  </r>
  <r>
    <x v="112"/>
    <x v="1"/>
    <x v="3"/>
    <n v="227728"/>
    <x v="0"/>
    <x v="0"/>
  </r>
  <r>
    <x v="112"/>
    <x v="0"/>
    <x v="1"/>
    <n v="140344"/>
    <x v="3"/>
    <x v="0"/>
  </r>
  <r>
    <x v="113"/>
    <x v="0"/>
    <x v="1"/>
    <n v="303196"/>
    <x v="2"/>
    <x v="1"/>
  </r>
  <r>
    <x v="114"/>
    <x v="0"/>
    <x v="4"/>
    <n v="18536"/>
    <x v="3"/>
    <x v="0"/>
  </r>
  <r>
    <x v="115"/>
    <x v="0"/>
    <x v="1"/>
    <n v="240968"/>
    <x v="3"/>
    <x v="2"/>
  </r>
  <r>
    <x v="116"/>
    <x v="0"/>
    <x v="3"/>
    <n v="34424"/>
    <x v="3"/>
    <x v="1"/>
  </r>
  <r>
    <x v="117"/>
    <x v="0"/>
    <x v="3"/>
    <n v="308492"/>
    <x v="1"/>
    <x v="2"/>
  </r>
  <r>
    <x v="118"/>
    <x v="0"/>
    <x v="1"/>
    <n v="283336"/>
    <x v="3"/>
    <x v="0"/>
  </r>
  <r>
    <x v="119"/>
    <x v="0"/>
    <x v="0"/>
    <n v="218460"/>
    <x v="2"/>
    <x v="1"/>
  </r>
  <r>
    <x v="120"/>
    <x v="1"/>
    <x v="3"/>
    <n v="157556"/>
    <x v="0"/>
    <x v="1"/>
  </r>
  <r>
    <x v="121"/>
    <x v="0"/>
    <x v="1"/>
    <n v="345564"/>
    <x v="2"/>
    <x v="1"/>
  </r>
  <r>
    <x v="122"/>
    <x v="1"/>
    <x v="2"/>
    <n v="109892"/>
    <x v="1"/>
    <x v="2"/>
  </r>
  <r>
    <x v="123"/>
    <x v="0"/>
    <x v="1"/>
    <n v="287308"/>
    <x v="2"/>
    <x v="0"/>
  </r>
  <r>
    <x v="124"/>
    <x v="0"/>
    <x v="4"/>
    <n v="252884"/>
    <x v="3"/>
    <x v="1"/>
  </r>
  <r>
    <x v="125"/>
    <x v="1"/>
    <x v="0"/>
    <n v="190656"/>
    <x v="0"/>
    <x v="1"/>
  </r>
  <r>
    <x v="126"/>
    <x v="0"/>
    <x v="3"/>
    <n v="236996"/>
    <x v="2"/>
    <x v="1"/>
  </r>
  <r>
    <x v="127"/>
    <x v="0"/>
    <x v="3"/>
    <n v="133724"/>
    <x v="0"/>
    <x v="0"/>
  </r>
  <r>
    <x v="128"/>
    <x v="0"/>
    <x v="2"/>
    <n v="275392"/>
    <x v="1"/>
    <x v="2"/>
  </r>
  <r>
    <x v="129"/>
    <x v="1"/>
    <x v="3"/>
    <n v="21184"/>
    <x v="2"/>
    <x v="2"/>
  </r>
  <r>
    <x v="130"/>
    <x v="0"/>
    <x v="0"/>
    <n v="170796"/>
    <x v="3"/>
    <x v="0"/>
  </r>
  <r>
    <x v="131"/>
    <x v="0"/>
    <x v="2"/>
    <n v="370720"/>
    <x v="2"/>
    <x v="2"/>
  </r>
  <r>
    <x v="132"/>
    <x v="0"/>
    <x v="3"/>
    <n v="137696"/>
    <x v="1"/>
    <x v="0"/>
  </r>
  <r>
    <x v="133"/>
    <x v="0"/>
    <x v="1"/>
    <n v="14564"/>
    <x v="3"/>
    <x v="1"/>
  </r>
  <r>
    <x v="134"/>
    <x v="0"/>
    <x v="3"/>
    <n v="55608"/>
    <x v="3"/>
    <x v="2"/>
  </r>
  <r>
    <x v="135"/>
    <x v="1"/>
    <x v="3"/>
    <n v="283336"/>
    <x v="2"/>
    <x v="1"/>
  </r>
  <r>
    <x v="136"/>
    <x v="0"/>
    <x v="0"/>
    <n v="262152"/>
    <x v="3"/>
    <x v="2"/>
  </r>
  <r>
    <x v="137"/>
    <x v="0"/>
    <x v="1"/>
    <n v="169472"/>
    <x v="0"/>
    <x v="1"/>
  </r>
  <r>
    <x v="138"/>
    <x v="0"/>
    <x v="3"/>
    <n v="278040"/>
    <x v="0"/>
    <x v="0"/>
  </r>
  <r>
    <x v="139"/>
    <x v="1"/>
    <x v="0"/>
    <n v="389256"/>
    <x v="2"/>
    <x v="2"/>
  </r>
  <r>
    <x v="140"/>
    <x v="0"/>
    <x v="2"/>
    <n v="180064"/>
    <x v="3"/>
    <x v="1"/>
  </r>
  <r>
    <x v="141"/>
    <x v="0"/>
    <x v="1"/>
    <n v="199924"/>
    <x v="2"/>
    <x v="1"/>
  </r>
  <r>
    <x v="142"/>
    <x v="0"/>
    <x v="3"/>
    <n v="360128"/>
    <x v="0"/>
    <x v="0"/>
  </r>
  <r>
    <x v="143"/>
    <x v="1"/>
    <x v="3"/>
    <n v="162852"/>
    <x v="0"/>
    <x v="2"/>
  </r>
  <r>
    <x v="143"/>
    <x v="1"/>
    <x v="3"/>
    <n v="255532"/>
    <x v="0"/>
    <x v="2"/>
  </r>
  <r>
    <x v="144"/>
    <x v="1"/>
    <x v="4"/>
    <n v="263476"/>
    <x v="3"/>
    <x v="0"/>
  </r>
  <r>
    <x v="145"/>
    <x v="0"/>
    <x v="0"/>
    <n v="366748"/>
    <x v="2"/>
    <x v="1"/>
  </r>
  <r>
    <x v="146"/>
    <x v="0"/>
    <x v="3"/>
    <n v="148288"/>
    <x v="3"/>
    <x v="1"/>
  </r>
  <r>
    <x v="147"/>
    <x v="1"/>
    <x v="1"/>
    <n v="22508"/>
    <x v="3"/>
    <x v="1"/>
  </r>
  <r>
    <x v="147"/>
    <x v="0"/>
    <x v="3"/>
    <n v="129752"/>
    <x v="3"/>
    <x v="0"/>
  </r>
  <r>
    <x v="148"/>
    <x v="0"/>
    <x v="2"/>
    <n v="67524"/>
    <x v="2"/>
    <x v="1"/>
  </r>
  <r>
    <x v="149"/>
    <x v="0"/>
    <x v="2"/>
    <n v="60904"/>
    <x v="3"/>
    <x v="2"/>
  </r>
  <r>
    <x v="150"/>
    <x v="1"/>
    <x v="3"/>
    <n v="92680"/>
    <x v="3"/>
    <x v="2"/>
  </r>
  <r>
    <x v="151"/>
    <x v="0"/>
    <x v="1"/>
    <n v="207868"/>
    <x v="0"/>
    <x v="2"/>
  </r>
  <r>
    <x v="152"/>
    <x v="0"/>
    <x v="3"/>
    <n v="195952"/>
    <x v="2"/>
    <x v="1"/>
  </r>
  <r>
    <x v="152"/>
    <x v="1"/>
    <x v="4"/>
    <n v="35748"/>
    <x v="1"/>
    <x v="0"/>
  </r>
  <r>
    <x v="153"/>
    <x v="1"/>
    <x v="1"/>
    <n v="303196"/>
    <x v="3"/>
    <x v="2"/>
  </r>
  <r>
    <x v="154"/>
    <x v="0"/>
    <x v="2"/>
    <n v="242292"/>
    <x v="1"/>
    <x v="2"/>
  </r>
  <r>
    <x v="155"/>
    <x v="0"/>
    <x v="2"/>
    <n v="337620"/>
    <x v="1"/>
    <x v="2"/>
  </r>
  <r>
    <x v="156"/>
    <x v="0"/>
    <x v="1"/>
    <n v="148288"/>
    <x v="2"/>
    <x v="2"/>
  </r>
  <r>
    <x v="157"/>
    <x v="1"/>
    <x v="1"/>
    <n v="137696"/>
    <x v="3"/>
    <x v="1"/>
  </r>
  <r>
    <x v="158"/>
    <x v="1"/>
    <x v="4"/>
    <n v="299224"/>
    <x v="3"/>
    <x v="0"/>
  </r>
  <r>
    <x v="159"/>
    <x v="0"/>
    <x v="1"/>
    <n v="54284"/>
    <x v="3"/>
    <x v="1"/>
  </r>
  <r>
    <x v="160"/>
    <x v="0"/>
    <x v="3"/>
    <n v="279364"/>
    <x v="2"/>
    <x v="2"/>
  </r>
  <r>
    <x v="161"/>
    <x v="0"/>
    <x v="4"/>
    <n v="274068"/>
    <x v="3"/>
    <x v="1"/>
  </r>
  <r>
    <x v="162"/>
    <x v="1"/>
    <x v="1"/>
    <n v="285984"/>
    <x v="0"/>
    <x v="0"/>
  </r>
  <r>
    <x v="163"/>
    <x v="1"/>
    <x v="2"/>
    <n v="165500"/>
    <x v="3"/>
    <x v="0"/>
  </r>
  <r>
    <x v="164"/>
    <x v="0"/>
    <x v="3"/>
    <n v="55608"/>
    <x v="1"/>
    <x v="2"/>
  </r>
  <r>
    <x v="165"/>
    <x v="0"/>
    <x v="4"/>
    <n v="344240"/>
    <x v="0"/>
    <x v="1"/>
  </r>
  <r>
    <x v="166"/>
    <x v="0"/>
    <x v="3"/>
    <n v="140344"/>
    <x v="2"/>
    <x v="2"/>
  </r>
  <r>
    <x v="167"/>
    <x v="1"/>
    <x v="4"/>
    <n v="18536"/>
    <x v="0"/>
    <x v="2"/>
  </r>
  <r>
    <x v="168"/>
    <x v="1"/>
    <x v="3"/>
    <n v="342916"/>
    <x v="0"/>
    <x v="1"/>
  </r>
  <r>
    <x v="169"/>
    <x v="1"/>
    <x v="1"/>
    <n v="365424"/>
    <x v="3"/>
    <x v="2"/>
  </r>
  <r>
    <x v="170"/>
    <x v="0"/>
    <x v="2"/>
    <n v="221108"/>
    <x v="0"/>
    <x v="0"/>
  </r>
  <r>
    <x v="171"/>
    <x v="0"/>
    <x v="3"/>
    <n v="226404"/>
    <x v="2"/>
    <x v="2"/>
  </r>
  <r>
    <x v="172"/>
    <x v="1"/>
    <x v="0"/>
    <n v="301872"/>
    <x v="3"/>
    <x v="1"/>
  </r>
  <r>
    <x v="173"/>
    <x v="0"/>
    <x v="3"/>
    <n v="95328"/>
    <x v="2"/>
    <x v="2"/>
  </r>
  <r>
    <x v="174"/>
    <x v="0"/>
    <x v="0"/>
    <n v="156232"/>
    <x v="3"/>
    <x v="2"/>
  </r>
  <r>
    <x v="174"/>
    <x v="0"/>
    <x v="0"/>
    <n v="207868"/>
    <x v="3"/>
    <x v="1"/>
  </r>
  <r>
    <x v="175"/>
    <x v="0"/>
    <x v="3"/>
    <n v="300548"/>
    <x v="3"/>
    <x v="1"/>
  </r>
  <r>
    <x v="176"/>
    <x v="0"/>
    <x v="1"/>
    <n v="206544"/>
    <x v="1"/>
    <x v="1"/>
  </r>
  <r>
    <x v="177"/>
    <x v="1"/>
    <x v="1"/>
    <n v="137696"/>
    <x v="3"/>
    <x v="2"/>
  </r>
  <r>
    <x v="178"/>
    <x v="1"/>
    <x v="1"/>
    <n v="1324"/>
    <x v="2"/>
    <x v="2"/>
  </r>
  <r>
    <x v="179"/>
    <x v="0"/>
    <x v="2"/>
    <n v="127104"/>
    <x v="1"/>
    <x v="2"/>
  </r>
  <r>
    <x v="180"/>
    <x v="1"/>
    <x v="1"/>
    <n v="308492"/>
    <x v="2"/>
    <x v="2"/>
  </r>
  <r>
    <x v="181"/>
    <x v="1"/>
    <x v="4"/>
    <n v="389256"/>
    <x v="2"/>
    <x v="2"/>
  </r>
  <r>
    <x v="182"/>
    <x v="1"/>
    <x v="1"/>
    <n v="370720"/>
    <x v="0"/>
    <x v="2"/>
  </r>
  <r>
    <x v="182"/>
    <x v="1"/>
    <x v="1"/>
    <n v="135048"/>
    <x v="2"/>
    <x v="2"/>
  </r>
  <r>
    <x v="183"/>
    <x v="1"/>
    <x v="1"/>
    <n v="190656"/>
    <x v="1"/>
    <x v="2"/>
  </r>
  <r>
    <x v="184"/>
    <x v="1"/>
    <x v="2"/>
    <n v="140344"/>
    <x v="3"/>
    <x v="2"/>
  </r>
  <r>
    <x v="185"/>
    <x v="0"/>
    <x v="1"/>
    <n v="345564"/>
    <x v="3"/>
    <x v="2"/>
  </r>
  <r>
    <x v="186"/>
    <x v="0"/>
    <x v="1"/>
    <n v="201248"/>
    <x v="2"/>
    <x v="2"/>
  </r>
  <r>
    <x v="187"/>
    <x v="1"/>
    <x v="3"/>
    <n v="186684"/>
    <x v="2"/>
    <x v="2"/>
  </r>
  <r>
    <x v="187"/>
    <x v="0"/>
    <x v="1"/>
    <n v="311140"/>
    <x v="0"/>
    <x v="2"/>
  </r>
  <r>
    <x v="188"/>
    <x v="1"/>
    <x v="3"/>
    <n v="22508"/>
    <x v="1"/>
    <x v="2"/>
  </r>
  <r>
    <x v="188"/>
    <x v="1"/>
    <x v="1"/>
    <n v="177416"/>
    <x v="3"/>
    <x v="2"/>
  </r>
  <r>
    <x v="189"/>
    <x v="1"/>
    <x v="0"/>
    <n v="329676"/>
    <x v="2"/>
    <x v="0"/>
  </r>
  <r>
    <x v="190"/>
    <x v="0"/>
    <x v="4"/>
    <n v="152260"/>
    <x v="2"/>
    <x v="2"/>
  </r>
  <r>
    <x v="190"/>
    <x v="0"/>
    <x v="0"/>
    <n v="352184"/>
    <x v="0"/>
    <x v="1"/>
  </r>
  <r>
    <x v="191"/>
    <x v="1"/>
    <x v="0"/>
    <n v="385284"/>
    <x v="3"/>
    <x v="2"/>
  </r>
  <r>
    <x v="192"/>
    <x v="0"/>
    <x v="2"/>
    <n v="172120"/>
    <x v="3"/>
    <x v="2"/>
  </r>
  <r>
    <x v="193"/>
    <x v="1"/>
    <x v="3"/>
    <n v="206544"/>
    <x v="1"/>
    <x v="1"/>
  </r>
  <r>
    <x v="194"/>
    <x v="0"/>
    <x v="0"/>
    <n v="219784"/>
    <x v="3"/>
    <x v="2"/>
  </r>
  <r>
    <x v="194"/>
    <x v="0"/>
    <x v="1"/>
    <n v="382636"/>
    <x v="2"/>
    <x v="0"/>
  </r>
  <r>
    <x v="195"/>
    <x v="0"/>
    <x v="3"/>
    <n v="80764"/>
    <x v="2"/>
    <x v="1"/>
  </r>
  <r>
    <x v="195"/>
    <x v="0"/>
    <x v="3"/>
    <n v="105920"/>
    <x v="0"/>
    <x v="2"/>
  </r>
  <r>
    <x v="196"/>
    <x v="1"/>
    <x v="0"/>
    <n v="207868"/>
    <x v="1"/>
    <x v="1"/>
  </r>
  <r>
    <x v="196"/>
    <x v="0"/>
    <x v="1"/>
    <n v="297900"/>
    <x v="0"/>
    <x v="1"/>
  </r>
  <r>
    <x v="197"/>
    <x v="0"/>
    <x v="3"/>
    <n v="191980"/>
    <x v="3"/>
    <x v="2"/>
  </r>
  <r>
    <x v="198"/>
    <x v="0"/>
    <x v="4"/>
    <n v="256856"/>
    <x v="3"/>
    <x v="2"/>
  </r>
  <r>
    <x v="199"/>
    <x v="0"/>
    <x v="1"/>
    <n v="46340"/>
    <x v="3"/>
    <x v="2"/>
  </r>
  <r>
    <x v="200"/>
    <x v="0"/>
    <x v="3"/>
    <n v="223756"/>
    <x v="0"/>
    <x v="2"/>
  </r>
  <r>
    <x v="200"/>
    <x v="0"/>
    <x v="4"/>
    <n v="219784"/>
    <x v="2"/>
    <x v="1"/>
  </r>
  <r>
    <x v="200"/>
    <x v="1"/>
    <x v="1"/>
    <n v="152260"/>
    <x v="3"/>
    <x v="2"/>
  </r>
  <r>
    <x v="201"/>
    <x v="0"/>
    <x v="1"/>
    <n v="160204"/>
    <x v="3"/>
    <x v="1"/>
  </r>
  <r>
    <x v="201"/>
    <x v="0"/>
    <x v="1"/>
    <n v="37072"/>
    <x v="3"/>
    <x v="1"/>
  </r>
  <r>
    <x v="202"/>
    <x v="0"/>
    <x v="4"/>
    <n v="136372"/>
    <x v="3"/>
    <x v="0"/>
  </r>
  <r>
    <x v="203"/>
    <x v="0"/>
    <x v="3"/>
    <n v="329676"/>
    <x v="3"/>
    <x v="1"/>
  </r>
  <r>
    <x v="204"/>
    <x v="1"/>
    <x v="3"/>
    <n v="18536"/>
    <x v="2"/>
    <x v="2"/>
  </r>
  <r>
    <x v="205"/>
    <x v="0"/>
    <x v="3"/>
    <n v="236996"/>
    <x v="0"/>
    <x v="2"/>
  </r>
  <r>
    <x v="206"/>
    <x v="1"/>
    <x v="3"/>
    <n v="39720"/>
    <x v="2"/>
    <x v="0"/>
  </r>
  <r>
    <x v="207"/>
    <x v="1"/>
    <x v="3"/>
    <n v="182712"/>
    <x v="3"/>
    <x v="1"/>
  </r>
  <r>
    <x v="208"/>
    <x v="0"/>
    <x v="3"/>
    <n v="52960"/>
    <x v="3"/>
    <x v="0"/>
  </r>
  <r>
    <x v="209"/>
    <x v="0"/>
    <x v="1"/>
    <n v="271420"/>
    <x v="0"/>
    <x v="2"/>
  </r>
  <r>
    <x v="210"/>
    <x v="0"/>
    <x v="1"/>
    <n v="19860"/>
    <x v="3"/>
    <x v="0"/>
  </r>
  <r>
    <x v="211"/>
    <x v="0"/>
    <x v="4"/>
    <n v="243616"/>
    <x v="1"/>
    <x v="2"/>
  </r>
  <r>
    <x v="212"/>
    <x v="0"/>
    <x v="4"/>
    <n v="360128"/>
    <x v="3"/>
    <x v="0"/>
  </r>
  <r>
    <x v="213"/>
    <x v="1"/>
    <x v="4"/>
    <n v="148288"/>
    <x v="3"/>
    <x v="2"/>
  </r>
  <r>
    <x v="214"/>
    <x v="1"/>
    <x v="1"/>
    <n v="195952"/>
    <x v="3"/>
    <x v="2"/>
  </r>
  <r>
    <x v="215"/>
    <x v="0"/>
    <x v="0"/>
    <n v="238320"/>
    <x v="3"/>
    <x v="1"/>
  </r>
  <r>
    <x v="216"/>
    <x v="0"/>
    <x v="1"/>
    <n v="58256"/>
    <x v="2"/>
    <x v="2"/>
  </r>
  <r>
    <x v="217"/>
    <x v="1"/>
    <x v="3"/>
    <n v="91356"/>
    <x v="1"/>
    <x v="0"/>
  </r>
  <r>
    <x v="218"/>
    <x v="0"/>
    <x v="1"/>
    <n v="176092"/>
    <x v="0"/>
    <x v="2"/>
  </r>
  <r>
    <x v="219"/>
    <x v="0"/>
    <x v="3"/>
    <n v="379988"/>
    <x v="2"/>
    <x v="0"/>
  </r>
  <r>
    <x v="220"/>
    <x v="0"/>
    <x v="1"/>
    <n v="23832"/>
    <x v="2"/>
    <x v="1"/>
  </r>
  <r>
    <x v="221"/>
    <x v="0"/>
    <x v="1"/>
    <n v="131076"/>
    <x v="3"/>
    <x v="2"/>
  </r>
  <r>
    <x v="222"/>
    <x v="1"/>
    <x v="2"/>
    <n v="194628"/>
    <x v="3"/>
    <x v="2"/>
  </r>
  <r>
    <x v="223"/>
    <x v="0"/>
    <x v="3"/>
    <n v="100624"/>
    <x v="3"/>
    <x v="2"/>
  </r>
  <r>
    <x v="223"/>
    <x v="1"/>
    <x v="3"/>
    <n v="144316"/>
    <x v="3"/>
    <x v="2"/>
  </r>
  <r>
    <x v="224"/>
    <x v="1"/>
    <x v="1"/>
    <n v="103272"/>
    <x v="1"/>
    <x v="1"/>
  </r>
  <r>
    <x v="225"/>
    <x v="0"/>
    <x v="3"/>
    <n v="3972"/>
    <x v="3"/>
    <x v="2"/>
  </r>
  <r>
    <x v="226"/>
    <x v="0"/>
    <x v="0"/>
    <n v="199924"/>
    <x v="1"/>
    <x v="2"/>
  </r>
  <r>
    <x v="227"/>
    <x v="0"/>
    <x v="1"/>
    <n v="270096"/>
    <x v="1"/>
    <x v="0"/>
  </r>
  <r>
    <x v="228"/>
    <x v="0"/>
    <x v="3"/>
    <n v="219784"/>
    <x v="1"/>
    <x v="2"/>
  </r>
  <r>
    <x v="228"/>
    <x v="0"/>
    <x v="3"/>
    <n v="236996"/>
    <x v="0"/>
    <x v="0"/>
  </r>
  <r>
    <x v="229"/>
    <x v="1"/>
    <x v="3"/>
    <n v="9268"/>
    <x v="3"/>
    <x v="1"/>
  </r>
  <r>
    <x v="230"/>
    <x v="1"/>
    <x v="3"/>
    <n v="263476"/>
    <x v="3"/>
    <x v="2"/>
  </r>
  <r>
    <x v="230"/>
    <x v="0"/>
    <x v="0"/>
    <n v="108568"/>
    <x v="2"/>
    <x v="2"/>
  </r>
  <r>
    <x v="231"/>
    <x v="0"/>
    <x v="1"/>
    <n v="333648"/>
    <x v="2"/>
    <x v="2"/>
  </r>
  <r>
    <x v="231"/>
    <x v="0"/>
    <x v="4"/>
    <n v="389256"/>
    <x v="1"/>
    <x v="2"/>
  </r>
  <r>
    <x v="232"/>
    <x v="1"/>
    <x v="0"/>
    <n v="242292"/>
    <x v="3"/>
    <x v="2"/>
  </r>
  <r>
    <x v="233"/>
    <x v="0"/>
    <x v="1"/>
    <n v="137696"/>
    <x v="2"/>
    <x v="0"/>
  </r>
  <r>
    <x v="234"/>
    <x v="1"/>
    <x v="3"/>
    <n v="58256"/>
    <x v="3"/>
    <x v="1"/>
  </r>
  <r>
    <x v="235"/>
    <x v="1"/>
    <x v="1"/>
    <n v="75468"/>
    <x v="2"/>
    <x v="1"/>
  </r>
  <r>
    <x v="236"/>
    <x v="0"/>
    <x v="3"/>
    <n v="308492"/>
    <x v="3"/>
    <x v="2"/>
  </r>
  <r>
    <x v="237"/>
    <x v="1"/>
    <x v="1"/>
    <n v="27804"/>
    <x v="0"/>
    <x v="2"/>
  </r>
  <r>
    <x v="237"/>
    <x v="0"/>
    <x v="4"/>
    <n v="317760"/>
    <x v="2"/>
    <x v="2"/>
  </r>
  <r>
    <x v="237"/>
    <x v="1"/>
    <x v="2"/>
    <n v="331000"/>
    <x v="2"/>
    <x v="2"/>
  </r>
  <r>
    <x v="238"/>
    <x v="0"/>
    <x v="1"/>
    <n v="391904"/>
    <x v="3"/>
    <x v="2"/>
  </r>
  <r>
    <x v="239"/>
    <x v="0"/>
    <x v="4"/>
    <n v="82088"/>
    <x v="3"/>
    <x v="1"/>
  </r>
  <r>
    <x v="240"/>
    <x v="0"/>
    <x v="1"/>
    <n v="67524"/>
    <x v="3"/>
    <x v="0"/>
  </r>
  <r>
    <x v="241"/>
    <x v="1"/>
    <x v="4"/>
    <n v="169472"/>
    <x v="1"/>
    <x v="2"/>
  </r>
  <r>
    <x v="242"/>
    <x v="1"/>
    <x v="1"/>
    <n v="54284"/>
    <x v="0"/>
    <x v="1"/>
  </r>
  <r>
    <x v="243"/>
    <x v="0"/>
    <x v="1"/>
    <n v="76792"/>
    <x v="0"/>
    <x v="1"/>
  </r>
  <r>
    <x v="243"/>
    <x v="0"/>
    <x v="1"/>
    <n v="55608"/>
    <x v="0"/>
    <x v="0"/>
  </r>
  <r>
    <x v="244"/>
    <x v="1"/>
    <x v="2"/>
    <n v="132400"/>
    <x v="0"/>
    <x v="2"/>
  </r>
  <r>
    <x v="244"/>
    <x v="0"/>
    <x v="0"/>
    <n v="90032"/>
    <x v="3"/>
    <x v="2"/>
  </r>
  <r>
    <x v="245"/>
    <x v="0"/>
    <x v="3"/>
    <n v="394552"/>
    <x v="3"/>
    <x v="2"/>
  </r>
  <r>
    <x v="245"/>
    <x v="1"/>
    <x v="1"/>
    <n v="127104"/>
    <x v="3"/>
    <x v="1"/>
  </r>
  <r>
    <x v="246"/>
    <x v="0"/>
    <x v="4"/>
    <n v="115188"/>
    <x v="3"/>
    <x v="0"/>
  </r>
  <r>
    <x v="247"/>
    <x v="0"/>
    <x v="3"/>
    <n v="152260"/>
    <x v="0"/>
    <x v="2"/>
  </r>
  <r>
    <x v="248"/>
    <x v="1"/>
    <x v="3"/>
    <n v="300548"/>
    <x v="0"/>
    <x v="0"/>
  </r>
  <r>
    <x v="249"/>
    <x v="0"/>
    <x v="4"/>
    <n v="271420"/>
    <x v="3"/>
    <x v="0"/>
  </r>
  <r>
    <x v="250"/>
    <x v="0"/>
    <x v="3"/>
    <n v="58256"/>
    <x v="0"/>
    <x v="1"/>
  </r>
  <r>
    <x v="251"/>
    <x v="0"/>
    <x v="4"/>
    <n v="66200"/>
    <x v="3"/>
    <x v="1"/>
  </r>
  <r>
    <x v="252"/>
    <x v="0"/>
    <x v="3"/>
    <n v="275392"/>
    <x v="3"/>
    <x v="2"/>
  </r>
  <r>
    <x v="253"/>
    <x v="0"/>
    <x v="4"/>
    <n v="172120"/>
    <x v="1"/>
    <x v="0"/>
  </r>
  <r>
    <x v="254"/>
    <x v="0"/>
    <x v="3"/>
    <n v="68848"/>
    <x v="1"/>
    <x v="2"/>
  </r>
  <r>
    <x v="255"/>
    <x v="0"/>
    <x v="1"/>
    <n v="78116"/>
    <x v="1"/>
    <x v="0"/>
  </r>
  <r>
    <x v="256"/>
    <x v="0"/>
    <x v="3"/>
    <n v="31776"/>
    <x v="3"/>
    <x v="0"/>
  </r>
  <r>
    <x v="257"/>
    <x v="0"/>
    <x v="3"/>
    <n v="391904"/>
    <x v="3"/>
    <x v="1"/>
  </r>
  <r>
    <x v="258"/>
    <x v="1"/>
    <x v="3"/>
    <n v="41044"/>
    <x v="0"/>
    <x v="1"/>
  </r>
  <r>
    <x v="259"/>
    <x v="1"/>
    <x v="3"/>
    <n v="10592"/>
    <x v="1"/>
    <x v="2"/>
  </r>
  <r>
    <x v="260"/>
    <x v="0"/>
    <x v="1"/>
    <n v="369396"/>
    <x v="3"/>
    <x v="0"/>
  </r>
  <r>
    <x v="261"/>
    <x v="0"/>
    <x v="3"/>
    <n v="113864"/>
    <x v="3"/>
    <x v="2"/>
  </r>
  <r>
    <x v="262"/>
    <x v="0"/>
    <x v="3"/>
    <n v="124456"/>
    <x v="2"/>
    <x v="2"/>
  </r>
  <r>
    <x v="263"/>
    <x v="1"/>
    <x v="2"/>
    <n v="229052"/>
    <x v="0"/>
    <x v="2"/>
  </r>
  <r>
    <x v="264"/>
    <x v="0"/>
    <x v="3"/>
    <n v="299224"/>
    <x v="3"/>
    <x v="2"/>
  </r>
  <r>
    <x v="265"/>
    <x v="0"/>
    <x v="0"/>
    <n v="356156"/>
    <x v="3"/>
    <x v="2"/>
  </r>
  <r>
    <x v="266"/>
    <x v="0"/>
    <x v="1"/>
    <n v="14564"/>
    <x v="0"/>
    <x v="1"/>
  </r>
  <r>
    <x v="266"/>
    <x v="0"/>
    <x v="1"/>
    <n v="14564"/>
    <x v="0"/>
    <x v="1"/>
  </r>
  <r>
    <x v="267"/>
    <x v="1"/>
    <x v="1"/>
    <n v="70172"/>
    <x v="1"/>
    <x v="2"/>
  </r>
  <r>
    <x v="268"/>
    <x v="0"/>
    <x v="1"/>
    <n v="324380"/>
    <x v="2"/>
    <x v="0"/>
  </r>
  <r>
    <x v="269"/>
    <x v="1"/>
    <x v="3"/>
    <n v="117836"/>
    <x v="2"/>
    <x v="2"/>
  </r>
  <r>
    <x v="270"/>
    <x v="0"/>
    <x v="1"/>
    <n v="9268"/>
    <x v="3"/>
    <x v="1"/>
  </r>
  <r>
    <x v="271"/>
    <x v="1"/>
    <x v="1"/>
    <n v="378664"/>
    <x v="3"/>
    <x v="2"/>
  </r>
  <r>
    <x v="272"/>
    <x v="0"/>
    <x v="1"/>
    <n v="293928"/>
    <x v="0"/>
    <x v="2"/>
  </r>
  <r>
    <x v="273"/>
    <x v="0"/>
    <x v="3"/>
    <n v="94004"/>
    <x v="0"/>
    <x v="2"/>
  </r>
  <r>
    <x v="274"/>
    <x v="1"/>
    <x v="3"/>
    <n v="160204"/>
    <x v="3"/>
    <x v="2"/>
  </r>
  <r>
    <x v="275"/>
    <x v="1"/>
    <x v="1"/>
    <n v="193304"/>
    <x v="3"/>
    <x v="2"/>
  </r>
  <r>
    <x v="276"/>
    <x v="0"/>
    <x v="3"/>
    <n v="107244"/>
    <x v="2"/>
    <x v="2"/>
  </r>
  <r>
    <x v="277"/>
    <x v="1"/>
    <x v="2"/>
    <n v="168148"/>
    <x v="2"/>
    <x v="0"/>
  </r>
  <r>
    <x v="278"/>
    <x v="0"/>
    <x v="3"/>
    <n v="68848"/>
    <x v="1"/>
    <x v="0"/>
  </r>
  <r>
    <x v="279"/>
    <x v="0"/>
    <x v="3"/>
    <n v="291280"/>
    <x v="3"/>
    <x v="1"/>
  </r>
  <r>
    <x v="280"/>
    <x v="0"/>
    <x v="3"/>
    <n v="119160"/>
    <x v="3"/>
    <x v="0"/>
  </r>
  <r>
    <x v="281"/>
    <x v="0"/>
    <x v="1"/>
    <n v="94004"/>
    <x v="1"/>
    <x v="1"/>
  </r>
  <r>
    <x v="282"/>
    <x v="0"/>
    <x v="2"/>
    <n v="29128"/>
    <x v="2"/>
    <x v="2"/>
  </r>
  <r>
    <x v="283"/>
    <x v="0"/>
    <x v="2"/>
    <n v="342916"/>
    <x v="0"/>
    <x v="2"/>
  </r>
  <r>
    <x v="284"/>
    <x v="0"/>
    <x v="3"/>
    <n v="320408"/>
    <x v="1"/>
    <x v="1"/>
  </r>
  <r>
    <x v="285"/>
    <x v="1"/>
    <x v="3"/>
    <n v="74144"/>
    <x v="0"/>
    <x v="1"/>
  </r>
  <r>
    <x v="286"/>
    <x v="0"/>
    <x v="2"/>
    <n v="45016"/>
    <x v="1"/>
    <x v="2"/>
  </r>
  <r>
    <x v="286"/>
    <x v="1"/>
    <x v="3"/>
    <n v="78116"/>
    <x v="3"/>
    <x v="2"/>
  </r>
  <r>
    <x v="287"/>
    <x v="0"/>
    <x v="0"/>
    <n v="25156"/>
    <x v="3"/>
    <x v="2"/>
  </r>
  <r>
    <x v="288"/>
    <x v="0"/>
    <x v="1"/>
    <n v="15888"/>
    <x v="0"/>
    <x v="0"/>
  </r>
  <r>
    <x v="289"/>
    <x v="0"/>
    <x v="1"/>
    <n v="312464"/>
    <x v="3"/>
    <x v="2"/>
  </r>
  <r>
    <x v="290"/>
    <x v="0"/>
    <x v="4"/>
    <n v="115188"/>
    <x v="3"/>
    <x v="2"/>
  </r>
  <r>
    <x v="291"/>
    <x v="0"/>
    <x v="3"/>
    <n v="385284"/>
    <x v="3"/>
    <x v="2"/>
  </r>
  <r>
    <x v="292"/>
    <x v="0"/>
    <x v="3"/>
    <n v="127104"/>
    <x v="1"/>
    <x v="2"/>
  </r>
  <r>
    <x v="293"/>
    <x v="1"/>
    <x v="3"/>
    <n v="27804"/>
    <x v="2"/>
    <x v="2"/>
  </r>
  <r>
    <x v="294"/>
    <x v="1"/>
    <x v="0"/>
    <n v="293928"/>
    <x v="3"/>
    <x v="2"/>
  </r>
  <r>
    <x v="295"/>
    <x v="0"/>
    <x v="3"/>
    <n v="161528"/>
    <x v="3"/>
    <x v="0"/>
  </r>
  <r>
    <x v="296"/>
    <x v="1"/>
    <x v="1"/>
    <n v="366748"/>
    <x v="3"/>
    <x v="1"/>
  </r>
  <r>
    <x v="297"/>
    <x v="1"/>
    <x v="1"/>
    <n v="227728"/>
    <x v="1"/>
    <x v="0"/>
  </r>
  <r>
    <x v="298"/>
    <x v="1"/>
    <x v="3"/>
    <n v="295252"/>
    <x v="3"/>
    <x v="2"/>
  </r>
  <r>
    <x v="299"/>
    <x v="0"/>
    <x v="1"/>
    <n v="223756"/>
    <x v="3"/>
    <x v="0"/>
  </r>
  <r>
    <x v="299"/>
    <x v="0"/>
    <x v="4"/>
    <n v="221108"/>
    <x v="3"/>
    <x v="2"/>
  </r>
  <r>
    <x v="300"/>
    <x v="0"/>
    <x v="1"/>
    <n v="107244"/>
    <x v="3"/>
    <x v="0"/>
  </r>
  <r>
    <x v="301"/>
    <x v="0"/>
    <x v="0"/>
    <n v="82088"/>
    <x v="3"/>
    <x v="2"/>
  </r>
  <r>
    <x v="301"/>
    <x v="1"/>
    <x v="3"/>
    <n v="391904"/>
    <x v="3"/>
    <x v="2"/>
  </r>
  <r>
    <x v="301"/>
    <x v="0"/>
    <x v="3"/>
    <n v="6620"/>
    <x v="0"/>
    <x v="0"/>
  </r>
  <r>
    <x v="302"/>
    <x v="0"/>
    <x v="3"/>
    <n v="156232"/>
    <x v="0"/>
    <x v="2"/>
  </r>
  <r>
    <x v="303"/>
    <x v="1"/>
    <x v="3"/>
    <n v="276716"/>
    <x v="2"/>
    <x v="0"/>
  </r>
  <r>
    <x v="304"/>
    <x v="1"/>
    <x v="0"/>
    <n v="76792"/>
    <x v="2"/>
    <x v="2"/>
  </r>
  <r>
    <x v="305"/>
    <x v="0"/>
    <x v="3"/>
    <n v="13240"/>
    <x v="1"/>
    <x v="1"/>
  </r>
  <r>
    <x v="306"/>
    <x v="1"/>
    <x v="3"/>
    <n v="312464"/>
    <x v="2"/>
    <x v="0"/>
  </r>
  <r>
    <x v="307"/>
    <x v="0"/>
    <x v="2"/>
    <n v="42368"/>
    <x v="3"/>
    <x v="2"/>
  </r>
  <r>
    <x v="308"/>
    <x v="0"/>
    <x v="2"/>
    <n v="385284"/>
    <x v="1"/>
    <x v="0"/>
  </r>
  <r>
    <x v="309"/>
    <x v="0"/>
    <x v="1"/>
    <n v="173444"/>
    <x v="2"/>
    <x v="2"/>
  </r>
  <r>
    <x v="310"/>
    <x v="0"/>
    <x v="2"/>
    <n v="361452"/>
    <x v="0"/>
    <x v="2"/>
  </r>
  <r>
    <x v="311"/>
    <x v="0"/>
    <x v="0"/>
    <n v="219784"/>
    <x v="0"/>
    <x v="2"/>
  </r>
  <r>
    <x v="311"/>
    <x v="0"/>
    <x v="0"/>
    <n v="289956"/>
    <x v="0"/>
    <x v="2"/>
  </r>
  <r>
    <x v="311"/>
    <x v="0"/>
    <x v="3"/>
    <n v="378664"/>
    <x v="0"/>
    <x v="1"/>
  </r>
  <r>
    <x v="312"/>
    <x v="0"/>
    <x v="3"/>
    <n v="165500"/>
    <x v="0"/>
    <x v="2"/>
  </r>
  <r>
    <x v="313"/>
    <x v="0"/>
    <x v="3"/>
    <n v="43692"/>
    <x v="3"/>
    <x v="2"/>
  </r>
  <r>
    <x v="314"/>
    <x v="0"/>
    <x v="2"/>
    <n v="88708"/>
    <x v="0"/>
    <x v="1"/>
  </r>
  <r>
    <x v="314"/>
    <x v="0"/>
    <x v="1"/>
    <n v="150936"/>
    <x v="2"/>
    <x v="0"/>
  </r>
  <r>
    <x v="315"/>
    <x v="0"/>
    <x v="3"/>
    <n v="197276"/>
    <x v="2"/>
    <x v="1"/>
  </r>
  <r>
    <x v="316"/>
    <x v="1"/>
    <x v="3"/>
    <n v="366748"/>
    <x v="3"/>
    <x v="0"/>
  </r>
  <r>
    <x v="317"/>
    <x v="1"/>
    <x v="2"/>
    <n v="144316"/>
    <x v="3"/>
    <x v="2"/>
  </r>
  <r>
    <x v="318"/>
    <x v="0"/>
    <x v="4"/>
    <n v="311140"/>
    <x v="3"/>
    <x v="2"/>
  </r>
  <r>
    <x v="319"/>
    <x v="0"/>
    <x v="3"/>
    <n v="287308"/>
    <x v="2"/>
    <x v="2"/>
  </r>
  <r>
    <x v="320"/>
    <x v="0"/>
    <x v="1"/>
    <n v="198600"/>
    <x v="3"/>
    <x v="2"/>
  </r>
  <r>
    <x v="321"/>
    <x v="1"/>
    <x v="2"/>
    <n v="393228"/>
    <x v="2"/>
    <x v="2"/>
  </r>
  <r>
    <x v="322"/>
    <x v="0"/>
    <x v="2"/>
    <n v="297900"/>
    <x v="3"/>
    <x v="0"/>
  </r>
  <r>
    <x v="323"/>
    <x v="0"/>
    <x v="3"/>
    <n v="191980"/>
    <x v="3"/>
    <x v="2"/>
  </r>
  <r>
    <x v="324"/>
    <x v="0"/>
    <x v="3"/>
    <n v="79440"/>
    <x v="2"/>
    <x v="2"/>
  </r>
  <r>
    <x v="325"/>
    <x v="0"/>
    <x v="1"/>
    <n v="174768"/>
    <x v="3"/>
    <x v="2"/>
  </r>
  <r>
    <x v="326"/>
    <x v="1"/>
    <x v="3"/>
    <n v="215812"/>
    <x v="2"/>
    <x v="2"/>
  </r>
  <r>
    <x v="327"/>
    <x v="0"/>
    <x v="3"/>
    <n v="199924"/>
    <x v="3"/>
    <x v="2"/>
  </r>
  <r>
    <x v="328"/>
    <x v="0"/>
    <x v="3"/>
    <n v="267448"/>
    <x v="0"/>
    <x v="2"/>
  </r>
  <r>
    <x v="329"/>
    <x v="0"/>
    <x v="4"/>
    <n v="190656"/>
    <x v="3"/>
    <x v="2"/>
  </r>
  <r>
    <x v="330"/>
    <x v="0"/>
    <x v="3"/>
    <n v="231700"/>
    <x v="1"/>
    <x v="1"/>
  </r>
  <r>
    <x v="331"/>
    <x v="1"/>
    <x v="2"/>
    <n v="75468"/>
    <x v="2"/>
    <x v="2"/>
  </r>
  <r>
    <x v="332"/>
    <x v="0"/>
    <x v="1"/>
    <n v="324380"/>
    <x v="3"/>
    <x v="1"/>
  </r>
  <r>
    <x v="333"/>
    <x v="0"/>
    <x v="4"/>
    <n v="116512"/>
    <x v="2"/>
    <x v="2"/>
  </r>
  <r>
    <x v="334"/>
    <x v="0"/>
    <x v="3"/>
    <n v="390580"/>
    <x v="2"/>
    <x v="2"/>
  </r>
  <r>
    <x v="335"/>
    <x v="0"/>
    <x v="1"/>
    <n v="186684"/>
    <x v="3"/>
    <x v="2"/>
  </r>
  <r>
    <x v="336"/>
    <x v="1"/>
    <x v="1"/>
    <n v="191980"/>
    <x v="0"/>
    <x v="2"/>
  </r>
  <r>
    <x v="337"/>
    <x v="1"/>
    <x v="4"/>
    <n v="169472"/>
    <x v="1"/>
    <x v="2"/>
  </r>
  <r>
    <x v="338"/>
    <x v="0"/>
    <x v="0"/>
    <n v="244940"/>
    <x v="3"/>
    <x v="1"/>
  </r>
  <r>
    <x v="339"/>
    <x v="0"/>
    <x v="3"/>
    <n v="271420"/>
    <x v="3"/>
    <x v="1"/>
  </r>
  <r>
    <x v="340"/>
    <x v="0"/>
    <x v="3"/>
    <n v="246264"/>
    <x v="3"/>
    <x v="2"/>
  </r>
  <r>
    <x v="341"/>
    <x v="0"/>
    <x v="0"/>
    <n v="128428"/>
    <x v="0"/>
    <x v="2"/>
  </r>
  <r>
    <x v="342"/>
    <x v="0"/>
    <x v="3"/>
    <n v="96652"/>
    <x v="2"/>
    <x v="1"/>
  </r>
  <r>
    <x v="343"/>
    <x v="1"/>
    <x v="3"/>
    <n v="80764"/>
    <x v="3"/>
    <x v="2"/>
  </r>
  <r>
    <x v="343"/>
    <x v="0"/>
    <x v="4"/>
    <n v="368072"/>
    <x v="3"/>
    <x v="0"/>
  </r>
  <r>
    <x v="344"/>
    <x v="0"/>
    <x v="2"/>
    <n v="170796"/>
    <x v="3"/>
    <x v="1"/>
  </r>
  <r>
    <x v="345"/>
    <x v="0"/>
    <x v="3"/>
    <n v="362776"/>
    <x v="3"/>
    <x v="2"/>
  </r>
  <r>
    <x v="345"/>
    <x v="0"/>
    <x v="2"/>
    <n v="105920"/>
    <x v="3"/>
    <x v="1"/>
  </r>
  <r>
    <x v="345"/>
    <x v="0"/>
    <x v="1"/>
    <n v="80764"/>
    <x v="1"/>
    <x v="2"/>
  </r>
  <r>
    <x v="346"/>
    <x v="1"/>
    <x v="3"/>
    <n v="364100"/>
    <x v="3"/>
    <x v="1"/>
  </r>
  <r>
    <x v="346"/>
    <x v="1"/>
    <x v="3"/>
    <n v="99300"/>
    <x v="3"/>
    <x v="2"/>
  </r>
  <r>
    <x v="346"/>
    <x v="0"/>
    <x v="1"/>
    <n v="121808"/>
    <x v="3"/>
    <x v="1"/>
  </r>
  <r>
    <x v="346"/>
    <x v="0"/>
    <x v="4"/>
    <n v="92680"/>
    <x v="3"/>
    <x v="1"/>
  </r>
  <r>
    <x v="347"/>
    <x v="0"/>
    <x v="3"/>
    <n v="370720"/>
    <x v="2"/>
    <x v="2"/>
  </r>
  <r>
    <x v="347"/>
    <x v="1"/>
    <x v="1"/>
    <n v="22508"/>
    <x v="1"/>
    <x v="2"/>
  </r>
  <r>
    <x v="347"/>
    <x v="1"/>
    <x v="1"/>
    <n v="119160"/>
    <x v="1"/>
    <x v="2"/>
  </r>
  <r>
    <x v="348"/>
    <x v="1"/>
    <x v="3"/>
    <n v="103272"/>
    <x v="3"/>
    <x v="2"/>
  </r>
  <r>
    <x v="348"/>
    <x v="0"/>
    <x v="4"/>
    <n v="276716"/>
    <x v="1"/>
    <x v="1"/>
  </r>
  <r>
    <x v="349"/>
    <x v="0"/>
    <x v="1"/>
    <n v="284660"/>
    <x v="1"/>
    <x v="2"/>
  </r>
  <r>
    <x v="350"/>
    <x v="0"/>
    <x v="1"/>
    <n v="301872"/>
    <x v="2"/>
    <x v="0"/>
  </r>
  <r>
    <x v="351"/>
    <x v="0"/>
    <x v="1"/>
    <n v="133724"/>
    <x v="3"/>
    <x v="0"/>
  </r>
  <r>
    <x v="352"/>
    <x v="1"/>
    <x v="3"/>
    <n v="166824"/>
    <x v="3"/>
    <x v="2"/>
  </r>
  <r>
    <x v="352"/>
    <x v="0"/>
    <x v="3"/>
    <n v="202572"/>
    <x v="3"/>
    <x v="2"/>
  </r>
  <r>
    <x v="352"/>
    <x v="0"/>
    <x v="1"/>
    <n v="84736"/>
    <x v="3"/>
    <x v="0"/>
  </r>
  <r>
    <x v="353"/>
    <x v="1"/>
    <x v="4"/>
    <n v="172120"/>
    <x v="3"/>
    <x v="1"/>
  </r>
  <r>
    <x v="354"/>
    <x v="0"/>
    <x v="3"/>
    <n v="222432"/>
    <x v="3"/>
    <x v="1"/>
  </r>
  <r>
    <x v="355"/>
    <x v="0"/>
    <x v="3"/>
    <n v="240968"/>
    <x v="1"/>
    <x v="1"/>
  </r>
  <r>
    <x v="355"/>
    <x v="0"/>
    <x v="0"/>
    <n v="137696"/>
    <x v="3"/>
    <x v="1"/>
  </r>
  <r>
    <x v="355"/>
    <x v="1"/>
    <x v="1"/>
    <n v="234348"/>
    <x v="1"/>
    <x v="1"/>
  </r>
  <r>
    <x v="356"/>
    <x v="1"/>
    <x v="1"/>
    <n v="97976"/>
    <x v="1"/>
    <x v="0"/>
  </r>
  <r>
    <x v="356"/>
    <x v="0"/>
    <x v="4"/>
    <n v="275392"/>
    <x v="2"/>
    <x v="2"/>
  </r>
  <r>
    <x v="357"/>
    <x v="0"/>
    <x v="3"/>
    <n v="312464"/>
    <x v="0"/>
    <x v="2"/>
  </r>
  <r>
    <x v="357"/>
    <x v="0"/>
    <x v="1"/>
    <n v="352184"/>
    <x v="2"/>
    <x v="1"/>
  </r>
  <r>
    <x v="358"/>
    <x v="0"/>
    <x v="4"/>
    <n v="132400"/>
    <x v="0"/>
    <x v="0"/>
  </r>
  <r>
    <x v="358"/>
    <x v="0"/>
    <x v="0"/>
    <n v="165500"/>
    <x v="3"/>
    <x v="0"/>
  </r>
  <r>
    <x v="359"/>
    <x v="0"/>
    <x v="1"/>
    <n v="250236"/>
    <x v="3"/>
    <x v="1"/>
  </r>
  <r>
    <x v="359"/>
    <x v="1"/>
    <x v="2"/>
    <n v="308492"/>
    <x v="3"/>
    <x v="2"/>
  </r>
  <r>
    <x v="359"/>
    <x v="1"/>
    <x v="2"/>
    <n v="368072"/>
    <x v="0"/>
    <x v="2"/>
  </r>
  <r>
    <x v="360"/>
    <x v="0"/>
    <x v="3"/>
    <n v="199924"/>
    <x v="2"/>
    <x v="2"/>
  </r>
  <r>
    <x v="361"/>
    <x v="1"/>
    <x v="3"/>
    <n v="170796"/>
    <x v="0"/>
    <x v="0"/>
  </r>
  <r>
    <x v="361"/>
    <x v="1"/>
    <x v="0"/>
    <n v="33100"/>
    <x v="3"/>
    <x v="2"/>
  </r>
  <r>
    <x v="362"/>
    <x v="0"/>
    <x v="3"/>
    <n v="123132"/>
    <x v="1"/>
    <x v="2"/>
  </r>
  <r>
    <x v="362"/>
    <x v="0"/>
    <x v="3"/>
    <n v="291280"/>
    <x v="2"/>
    <x v="2"/>
  </r>
  <r>
    <x v="362"/>
    <x v="0"/>
    <x v="1"/>
    <n v="387932"/>
    <x v="2"/>
    <x v="1"/>
  </r>
  <r>
    <x v="363"/>
    <x v="1"/>
    <x v="3"/>
    <n v="213164"/>
    <x v="1"/>
    <x v="1"/>
  </r>
  <r>
    <x v="363"/>
    <x v="0"/>
    <x v="3"/>
    <n v="99300"/>
    <x v="2"/>
    <x v="2"/>
  </r>
  <r>
    <x v="364"/>
    <x v="0"/>
    <x v="2"/>
    <n v="27804"/>
    <x v="3"/>
    <x v="2"/>
  </r>
  <r>
    <x v="364"/>
    <x v="1"/>
    <x v="4"/>
    <n v="176092"/>
    <x v="3"/>
    <x v="1"/>
  </r>
  <r>
    <x v="364"/>
    <x v="0"/>
    <x v="4"/>
    <n v="141668"/>
    <x v="3"/>
    <x v="0"/>
  </r>
  <r>
    <x v="365"/>
    <x v="0"/>
    <x v="3"/>
    <n v="369396"/>
    <x v="3"/>
    <x v="2"/>
  </r>
  <r>
    <x v="365"/>
    <x v="0"/>
    <x v="1"/>
    <n v="198600"/>
    <x v="1"/>
    <x v="1"/>
  </r>
  <r>
    <x v="366"/>
    <x v="0"/>
    <x v="1"/>
    <n v="34424"/>
    <x v="3"/>
    <x v="1"/>
  </r>
  <r>
    <x v="367"/>
    <x v="1"/>
    <x v="3"/>
    <n v="82088"/>
    <x v="3"/>
    <x v="0"/>
  </r>
  <r>
    <x v="368"/>
    <x v="1"/>
    <x v="3"/>
    <n v="50312"/>
    <x v="1"/>
    <x v="0"/>
  </r>
  <r>
    <x v="369"/>
    <x v="1"/>
    <x v="0"/>
    <n v="267448"/>
    <x v="0"/>
    <x v="0"/>
  </r>
  <r>
    <x v="370"/>
    <x v="0"/>
    <x v="3"/>
    <n v="235672"/>
    <x v="2"/>
    <x v="2"/>
  </r>
  <r>
    <x v="371"/>
    <x v="0"/>
    <x v="2"/>
    <n v="309816"/>
    <x v="3"/>
    <x v="2"/>
  </r>
  <r>
    <x v="372"/>
    <x v="0"/>
    <x v="1"/>
    <n v="320408"/>
    <x v="2"/>
    <x v="2"/>
  </r>
  <r>
    <x v="373"/>
    <x v="1"/>
    <x v="3"/>
    <n v="180064"/>
    <x v="0"/>
    <x v="2"/>
  </r>
  <r>
    <x v="374"/>
    <x v="1"/>
    <x v="4"/>
    <n v="262152"/>
    <x v="0"/>
    <x v="0"/>
  </r>
  <r>
    <x v="375"/>
    <x v="0"/>
    <x v="3"/>
    <n v="158880"/>
    <x v="1"/>
    <x v="2"/>
  </r>
  <r>
    <x v="375"/>
    <x v="1"/>
    <x v="1"/>
    <n v="45016"/>
    <x v="3"/>
    <x v="2"/>
  </r>
  <r>
    <x v="376"/>
    <x v="0"/>
    <x v="3"/>
    <n v="332324"/>
    <x v="2"/>
    <x v="2"/>
  </r>
  <r>
    <x v="377"/>
    <x v="0"/>
    <x v="1"/>
    <n v="120484"/>
    <x v="1"/>
    <x v="2"/>
  </r>
  <r>
    <x v="378"/>
    <x v="0"/>
    <x v="4"/>
    <n v="379988"/>
    <x v="2"/>
    <x v="0"/>
  </r>
  <r>
    <x v="379"/>
    <x v="1"/>
    <x v="1"/>
    <n v="156232"/>
    <x v="0"/>
    <x v="0"/>
  </r>
  <r>
    <x v="380"/>
    <x v="1"/>
    <x v="3"/>
    <n v="94004"/>
    <x v="3"/>
    <x v="2"/>
  </r>
  <r>
    <x v="381"/>
    <x v="0"/>
    <x v="3"/>
    <n v="313788"/>
    <x v="0"/>
    <x v="2"/>
  </r>
  <r>
    <x v="382"/>
    <x v="0"/>
    <x v="2"/>
    <n v="382636"/>
    <x v="3"/>
    <x v="0"/>
  </r>
  <r>
    <x v="383"/>
    <x v="0"/>
    <x v="1"/>
    <n v="374692"/>
    <x v="1"/>
    <x v="0"/>
  </r>
  <r>
    <x v="384"/>
    <x v="1"/>
    <x v="0"/>
    <n v="382636"/>
    <x v="3"/>
    <x v="1"/>
  </r>
  <r>
    <x v="385"/>
    <x v="1"/>
    <x v="3"/>
    <n v="240968"/>
    <x v="3"/>
    <x v="2"/>
  </r>
  <r>
    <x v="386"/>
    <x v="0"/>
    <x v="1"/>
    <n v="35748"/>
    <x v="1"/>
    <x v="1"/>
  </r>
  <r>
    <x v="386"/>
    <x v="1"/>
    <x v="0"/>
    <n v="291280"/>
    <x v="3"/>
    <x v="1"/>
  </r>
  <r>
    <x v="387"/>
    <x v="1"/>
    <x v="3"/>
    <n v="66200"/>
    <x v="3"/>
    <x v="1"/>
  </r>
  <r>
    <x v="387"/>
    <x v="0"/>
    <x v="1"/>
    <n v="100624"/>
    <x v="3"/>
    <x v="0"/>
  </r>
  <r>
    <x v="388"/>
    <x v="0"/>
    <x v="1"/>
    <n v="42368"/>
    <x v="1"/>
    <x v="2"/>
  </r>
  <r>
    <x v="388"/>
    <x v="1"/>
    <x v="1"/>
    <n v="293928"/>
    <x v="0"/>
    <x v="2"/>
  </r>
  <r>
    <x v="389"/>
    <x v="0"/>
    <x v="1"/>
    <n v="299224"/>
    <x v="2"/>
    <x v="0"/>
  </r>
  <r>
    <x v="390"/>
    <x v="0"/>
    <x v="3"/>
    <n v="323056"/>
    <x v="0"/>
    <x v="2"/>
  </r>
  <r>
    <x v="391"/>
    <x v="0"/>
    <x v="1"/>
    <n v="56932"/>
    <x v="0"/>
    <x v="2"/>
  </r>
  <r>
    <x v="392"/>
    <x v="0"/>
    <x v="3"/>
    <n v="337620"/>
    <x v="2"/>
    <x v="2"/>
  </r>
  <r>
    <x v="393"/>
    <x v="0"/>
    <x v="2"/>
    <n v="13240"/>
    <x v="3"/>
    <x v="0"/>
  </r>
  <r>
    <x v="393"/>
    <x v="0"/>
    <x v="0"/>
    <n v="267448"/>
    <x v="3"/>
    <x v="2"/>
  </r>
  <r>
    <x v="394"/>
    <x v="0"/>
    <x v="2"/>
    <n v="254208"/>
    <x v="2"/>
    <x v="2"/>
  </r>
  <r>
    <x v="395"/>
    <x v="0"/>
    <x v="3"/>
    <n v="173444"/>
    <x v="1"/>
    <x v="0"/>
  </r>
  <r>
    <x v="395"/>
    <x v="1"/>
    <x v="1"/>
    <n v="382636"/>
    <x v="0"/>
    <x v="2"/>
  </r>
  <r>
    <x v="396"/>
    <x v="1"/>
    <x v="3"/>
    <n v="381312"/>
    <x v="2"/>
    <x v="0"/>
  </r>
  <r>
    <x v="397"/>
    <x v="1"/>
    <x v="2"/>
    <n v="263476"/>
    <x v="2"/>
    <x v="2"/>
  </r>
  <r>
    <x v="398"/>
    <x v="0"/>
    <x v="4"/>
    <n v="289956"/>
    <x v="2"/>
    <x v="2"/>
  </r>
  <r>
    <x v="399"/>
    <x v="0"/>
    <x v="1"/>
    <n v="164176"/>
    <x v="1"/>
    <x v="0"/>
  </r>
  <r>
    <x v="400"/>
    <x v="0"/>
    <x v="2"/>
    <n v="210516"/>
    <x v="2"/>
    <x v="2"/>
  </r>
  <r>
    <x v="401"/>
    <x v="0"/>
    <x v="4"/>
    <n v="3972"/>
    <x v="2"/>
    <x v="2"/>
  </r>
  <r>
    <x v="402"/>
    <x v="1"/>
    <x v="1"/>
    <n v="131076"/>
    <x v="1"/>
    <x v="2"/>
  </r>
  <r>
    <x v="403"/>
    <x v="1"/>
    <x v="3"/>
    <n v="317760"/>
    <x v="0"/>
    <x v="2"/>
  </r>
  <r>
    <x v="403"/>
    <x v="0"/>
    <x v="1"/>
    <n v="123132"/>
    <x v="3"/>
    <x v="2"/>
  </r>
  <r>
    <x v="404"/>
    <x v="1"/>
    <x v="3"/>
    <n v="105920"/>
    <x v="1"/>
    <x v="1"/>
  </r>
  <r>
    <x v="405"/>
    <x v="0"/>
    <x v="3"/>
    <n v="2648"/>
    <x v="2"/>
    <x v="2"/>
  </r>
  <r>
    <x v="405"/>
    <x v="0"/>
    <x v="3"/>
    <n v="17212"/>
    <x v="0"/>
    <x v="2"/>
  </r>
  <r>
    <x v="405"/>
    <x v="1"/>
    <x v="1"/>
    <n v="189332"/>
    <x v="3"/>
    <x v="2"/>
  </r>
  <r>
    <x v="406"/>
    <x v="1"/>
    <x v="3"/>
    <n v="252884"/>
    <x v="3"/>
    <x v="2"/>
  </r>
  <r>
    <x v="406"/>
    <x v="0"/>
    <x v="0"/>
    <n v="209192"/>
    <x v="3"/>
    <x v="2"/>
  </r>
  <r>
    <x v="407"/>
    <x v="0"/>
    <x v="1"/>
    <n v="382636"/>
    <x v="1"/>
    <x v="1"/>
  </r>
  <r>
    <x v="408"/>
    <x v="1"/>
    <x v="3"/>
    <n v="210516"/>
    <x v="1"/>
    <x v="1"/>
  </r>
  <r>
    <x v="408"/>
    <x v="0"/>
    <x v="0"/>
    <n v="100624"/>
    <x v="1"/>
    <x v="2"/>
  </r>
  <r>
    <x v="408"/>
    <x v="0"/>
    <x v="1"/>
    <n v="11916"/>
    <x v="3"/>
    <x v="2"/>
  </r>
  <r>
    <x v="408"/>
    <x v="0"/>
    <x v="0"/>
    <n v="94004"/>
    <x v="3"/>
    <x v="2"/>
  </r>
  <r>
    <x v="409"/>
    <x v="1"/>
    <x v="1"/>
    <n v="62228"/>
    <x v="1"/>
    <x v="0"/>
  </r>
  <r>
    <x v="410"/>
    <x v="0"/>
    <x v="1"/>
    <n v="221108"/>
    <x v="3"/>
    <x v="0"/>
  </r>
  <r>
    <x v="411"/>
    <x v="1"/>
    <x v="3"/>
    <n v="274068"/>
    <x v="3"/>
    <x v="1"/>
  </r>
  <r>
    <x v="412"/>
    <x v="1"/>
    <x v="3"/>
    <n v="340268"/>
    <x v="2"/>
    <x v="0"/>
  </r>
  <r>
    <x v="413"/>
    <x v="0"/>
    <x v="1"/>
    <n v="323056"/>
    <x v="2"/>
    <x v="0"/>
  </r>
  <r>
    <x v="413"/>
    <x v="1"/>
    <x v="1"/>
    <n v="38396"/>
    <x v="1"/>
    <x v="0"/>
  </r>
  <r>
    <x v="414"/>
    <x v="0"/>
    <x v="1"/>
    <n v="357480"/>
    <x v="0"/>
    <x v="0"/>
  </r>
  <r>
    <x v="414"/>
    <x v="0"/>
    <x v="0"/>
    <n v="172120"/>
    <x v="0"/>
    <x v="1"/>
  </r>
  <r>
    <x v="415"/>
    <x v="0"/>
    <x v="1"/>
    <n v="186684"/>
    <x v="3"/>
    <x v="1"/>
  </r>
  <r>
    <x v="416"/>
    <x v="0"/>
    <x v="3"/>
    <n v="307168"/>
    <x v="3"/>
    <x v="1"/>
  </r>
  <r>
    <x v="416"/>
    <x v="1"/>
    <x v="1"/>
    <n v="135048"/>
    <x v="3"/>
    <x v="2"/>
  </r>
  <r>
    <x v="417"/>
    <x v="1"/>
    <x v="4"/>
    <n v="313788"/>
    <x v="2"/>
    <x v="2"/>
  </r>
  <r>
    <x v="418"/>
    <x v="0"/>
    <x v="0"/>
    <n v="194628"/>
    <x v="1"/>
    <x v="2"/>
  </r>
  <r>
    <x v="418"/>
    <x v="0"/>
    <x v="1"/>
    <n v="346888"/>
    <x v="1"/>
    <x v="2"/>
  </r>
  <r>
    <x v="419"/>
    <x v="0"/>
    <x v="3"/>
    <n v="332324"/>
    <x v="1"/>
    <x v="0"/>
  </r>
  <r>
    <x v="420"/>
    <x v="0"/>
    <x v="2"/>
    <n v="247588"/>
    <x v="1"/>
    <x v="0"/>
  </r>
  <r>
    <x v="421"/>
    <x v="1"/>
    <x v="3"/>
    <n v="357480"/>
    <x v="0"/>
    <x v="0"/>
  </r>
  <r>
    <x v="422"/>
    <x v="0"/>
    <x v="1"/>
    <n v="56932"/>
    <x v="3"/>
    <x v="2"/>
  </r>
  <r>
    <x v="423"/>
    <x v="1"/>
    <x v="3"/>
    <n v="395876"/>
    <x v="3"/>
    <x v="1"/>
  </r>
  <r>
    <x v="424"/>
    <x v="0"/>
    <x v="3"/>
    <n v="7944"/>
    <x v="3"/>
    <x v="2"/>
  </r>
  <r>
    <x v="424"/>
    <x v="1"/>
    <x v="3"/>
    <n v="239644"/>
    <x v="0"/>
    <x v="0"/>
  </r>
  <r>
    <x v="425"/>
    <x v="0"/>
    <x v="3"/>
    <n v="337620"/>
    <x v="2"/>
    <x v="0"/>
  </r>
  <r>
    <x v="426"/>
    <x v="1"/>
    <x v="1"/>
    <n v="67524"/>
    <x v="3"/>
    <x v="0"/>
  </r>
  <r>
    <x v="427"/>
    <x v="0"/>
    <x v="3"/>
    <n v="243616"/>
    <x v="3"/>
    <x v="2"/>
  </r>
  <r>
    <x v="427"/>
    <x v="0"/>
    <x v="1"/>
    <n v="11916"/>
    <x v="3"/>
    <x v="0"/>
  </r>
  <r>
    <x v="428"/>
    <x v="0"/>
    <x v="1"/>
    <n v="378664"/>
    <x v="2"/>
    <x v="0"/>
  </r>
  <r>
    <x v="429"/>
    <x v="0"/>
    <x v="0"/>
    <n v="3972"/>
    <x v="1"/>
    <x v="0"/>
  </r>
  <r>
    <x v="430"/>
    <x v="1"/>
    <x v="3"/>
    <n v="158880"/>
    <x v="1"/>
    <x v="2"/>
  </r>
  <r>
    <x v="431"/>
    <x v="0"/>
    <x v="3"/>
    <n v="378664"/>
    <x v="2"/>
    <x v="2"/>
  </r>
  <r>
    <x v="432"/>
    <x v="0"/>
    <x v="3"/>
    <n v="259504"/>
    <x v="0"/>
    <x v="2"/>
  </r>
  <r>
    <x v="432"/>
    <x v="0"/>
    <x v="1"/>
    <n v="312464"/>
    <x v="0"/>
    <x v="0"/>
  </r>
  <r>
    <x v="433"/>
    <x v="1"/>
    <x v="1"/>
    <n v="34424"/>
    <x v="3"/>
    <x v="2"/>
  </r>
  <r>
    <x v="434"/>
    <x v="0"/>
    <x v="1"/>
    <n v="70172"/>
    <x v="2"/>
    <x v="2"/>
  </r>
  <r>
    <x v="435"/>
    <x v="1"/>
    <x v="3"/>
    <n v="325704"/>
    <x v="2"/>
    <x v="2"/>
  </r>
  <r>
    <x v="436"/>
    <x v="0"/>
    <x v="4"/>
    <n v="165500"/>
    <x v="3"/>
    <x v="2"/>
  </r>
  <r>
    <x v="437"/>
    <x v="0"/>
    <x v="3"/>
    <n v="324380"/>
    <x v="0"/>
    <x v="0"/>
  </r>
  <r>
    <x v="437"/>
    <x v="0"/>
    <x v="4"/>
    <n v="198600"/>
    <x v="3"/>
    <x v="1"/>
  </r>
  <r>
    <x v="438"/>
    <x v="0"/>
    <x v="3"/>
    <n v="33100"/>
    <x v="0"/>
    <x v="1"/>
  </r>
  <r>
    <x v="439"/>
    <x v="1"/>
    <x v="3"/>
    <n v="1324"/>
    <x v="2"/>
    <x v="2"/>
  </r>
  <r>
    <x v="439"/>
    <x v="0"/>
    <x v="1"/>
    <n v="51636"/>
    <x v="1"/>
    <x v="2"/>
  </r>
  <r>
    <x v="440"/>
    <x v="0"/>
    <x v="3"/>
    <n v="63552"/>
    <x v="3"/>
    <x v="1"/>
  </r>
  <r>
    <x v="440"/>
    <x v="0"/>
    <x v="4"/>
    <n v="369396"/>
    <x v="2"/>
    <x v="2"/>
  </r>
  <r>
    <x v="441"/>
    <x v="1"/>
    <x v="3"/>
    <n v="96652"/>
    <x v="0"/>
    <x v="2"/>
  </r>
  <r>
    <x v="442"/>
    <x v="1"/>
    <x v="1"/>
    <n v="311140"/>
    <x v="3"/>
    <x v="1"/>
  </r>
  <r>
    <x v="443"/>
    <x v="0"/>
    <x v="2"/>
    <n v="178740"/>
    <x v="1"/>
    <x v="2"/>
  </r>
  <r>
    <x v="444"/>
    <x v="1"/>
    <x v="1"/>
    <n v="365424"/>
    <x v="3"/>
    <x v="2"/>
  </r>
  <r>
    <x v="445"/>
    <x v="0"/>
    <x v="2"/>
    <n v="129752"/>
    <x v="3"/>
    <x v="2"/>
  </r>
  <r>
    <x v="446"/>
    <x v="0"/>
    <x v="2"/>
    <n v="21184"/>
    <x v="1"/>
    <x v="2"/>
  </r>
  <r>
    <x v="447"/>
    <x v="0"/>
    <x v="1"/>
    <n v="338944"/>
    <x v="3"/>
    <x v="2"/>
  </r>
  <r>
    <x v="447"/>
    <x v="0"/>
    <x v="0"/>
    <n v="376016"/>
    <x v="2"/>
    <x v="0"/>
  </r>
  <r>
    <x v="448"/>
    <x v="0"/>
    <x v="3"/>
    <n v="145640"/>
    <x v="1"/>
    <x v="1"/>
  </r>
  <r>
    <x v="448"/>
    <x v="1"/>
    <x v="3"/>
    <n v="141668"/>
    <x v="0"/>
    <x v="0"/>
  </r>
  <r>
    <x v="448"/>
    <x v="1"/>
    <x v="4"/>
    <n v="308492"/>
    <x v="3"/>
    <x v="0"/>
  </r>
  <r>
    <x v="449"/>
    <x v="0"/>
    <x v="1"/>
    <n v="324380"/>
    <x v="3"/>
    <x v="2"/>
  </r>
  <r>
    <x v="450"/>
    <x v="0"/>
    <x v="0"/>
    <n v="374692"/>
    <x v="2"/>
    <x v="1"/>
  </r>
  <r>
    <x v="451"/>
    <x v="1"/>
    <x v="2"/>
    <n v="342916"/>
    <x v="3"/>
    <x v="2"/>
  </r>
  <r>
    <x v="452"/>
    <x v="0"/>
    <x v="3"/>
    <n v="342916"/>
    <x v="1"/>
    <x v="0"/>
  </r>
  <r>
    <x v="453"/>
    <x v="1"/>
    <x v="3"/>
    <n v="124456"/>
    <x v="1"/>
    <x v="2"/>
  </r>
  <r>
    <x v="453"/>
    <x v="1"/>
    <x v="4"/>
    <n v="278040"/>
    <x v="3"/>
    <x v="2"/>
  </r>
  <r>
    <x v="454"/>
    <x v="0"/>
    <x v="3"/>
    <n v="299224"/>
    <x v="3"/>
    <x v="2"/>
  </r>
  <r>
    <x v="455"/>
    <x v="0"/>
    <x v="4"/>
    <n v="394552"/>
    <x v="2"/>
    <x v="2"/>
  </r>
  <r>
    <x v="456"/>
    <x v="0"/>
    <x v="3"/>
    <n v="368072"/>
    <x v="3"/>
    <x v="1"/>
  </r>
  <r>
    <x v="457"/>
    <x v="1"/>
    <x v="3"/>
    <n v="217136"/>
    <x v="3"/>
    <x v="1"/>
  </r>
  <r>
    <x v="457"/>
    <x v="0"/>
    <x v="3"/>
    <n v="365424"/>
    <x v="0"/>
    <x v="1"/>
  </r>
  <r>
    <x v="458"/>
    <x v="1"/>
    <x v="0"/>
    <n v="35748"/>
    <x v="3"/>
    <x v="1"/>
  </r>
  <r>
    <x v="459"/>
    <x v="1"/>
    <x v="3"/>
    <n v="14564"/>
    <x v="3"/>
    <x v="1"/>
  </r>
  <r>
    <x v="460"/>
    <x v="0"/>
    <x v="3"/>
    <n v="172120"/>
    <x v="0"/>
    <x v="2"/>
  </r>
  <r>
    <x v="461"/>
    <x v="0"/>
    <x v="3"/>
    <n v="243616"/>
    <x v="0"/>
    <x v="1"/>
  </r>
  <r>
    <x v="462"/>
    <x v="0"/>
    <x v="3"/>
    <n v="56932"/>
    <x v="0"/>
    <x v="2"/>
  </r>
  <r>
    <x v="463"/>
    <x v="0"/>
    <x v="2"/>
    <n v="382636"/>
    <x v="0"/>
    <x v="1"/>
  </r>
  <r>
    <x v="464"/>
    <x v="1"/>
    <x v="3"/>
    <n v="101948"/>
    <x v="0"/>
    <x v="2"/>
  </r>
  <r>
    <x v="464"/>
    <x v="0"/>
    <x v="3"/>
    <n v="22508"/>
    <x v="3"/>
    <x v="0"/>
  </r>
  <r>
    <x v="465"/>
    <x v="1"/>
    <x v="1"/>
    <n v="288632"/>
    <x v="3"/>
    <x v="2"/>
  </r>
  <r>
    <x v="466"/>
    <x v="0"/>
    <x v="1"/>
    <n v="238320"/>
    <x v="0"/>
    <x v="0"/>
  </r>
  <r>
    <x v="467"/>
    <x v="0"/>
    <x v="0"/>
    <n v="344240"/>
    <x v="3"/>
    <x v="2"/>
  </r>
  <r>
    <x v="468"/>
    <x v="0"/>
    <x v="1"/>
    <n v="47664"/>
    <x v="2"/>
    <x v="1"/>
  </r>
  <r>
    <x v="469"/>
    <x v="0"/>
    <x v="1"/>
    <n v="59580"/>
    <x v="0"/>
    <x v="1"/>
  </r>
  <r>
    <x v="470"/>
    <x v="0"/>
    <x v="1"/>
    <n v="59580"/>
    <x v="3"/>
    <x v="2"/>
  </r>
  <r>
    <x v="471"/>
    <x v="0"/>
    <x v="3"/>
    <n v="84736"/>
    <x v="3"/>
    <x v="2"/>
  </r>
  <r>
    <x v="472"/>
    <x v="0"/>
    <x v="1"/>
    <n v="247588"/>
    <x v="3"/>
    <x v="1"/>
  </r>
  <r>
    <x v="473"/>
    <x v="0"/>
    <x v="2"/>
    <n v="103272"/>
    <x v="2"/>
    <x v="1"/>
  </r>
  <r>
    <x v="474"/>
    <x v="0"/>
    <x v="4"/>
    <n v="319084"/>
    <x v="2"/>
    <x v="2"/>
  </r>
  <r>
    <x v="475"/>
    <x v="1"/>
    <x v="3"/>
    <n v="338944"/>
    <x v="3"/>
    <x v="0"/>
  </r>
  <r>
    <x v="476"/>
    <x v="1"/>
    <x v="3"/>
    <n v="33100"/>
    <x v="1"/>
    <x v="2"/>
  </r>
  <r>
    <x v="477"/>
    <x v="0"/>
    <x v="3"/>
    <n v="91356"/>
    <x v="2"/>
    <x v="0"/>
  </r>
  <r>
    <x v="478"/>
    <x v="0"/>
    <x v="1"/>
    <n v="62228"/>
    <x v="2"/>
    <x v="1"/>
  </r>
  <r>
    <x v="479"/>
    <x v="1"/>
    <x v="0"/>
    <n v="1324"/>
    <x v="1"/>
    <x v="2"/>
  </r>
  <r>
    <x v="480"/>
    <x v="1"/>
    <x v="3"/>
    <n v="105920"/>
    <x v="2"/>
    <x v="1"/>
  </r>
  <r>
    <x v="481"/>
    <x v="1"/>
    <x v="4"/>
    <n v="165500"/>
    <x v="1"/>
    <x v="2"/>
  </r>
  <r>
    <x v="482"/>
    <x v="1"/>
    <x v="1"/>
    <n v="334972"/>
    <x v="1"/>
    <x v="1"/>
  </r>
  <r>
    <x v="483"/>
    <x v="0"/>
    <x v="4"/>
    <n v="350860"/>
    <x v="3"/>
    <x v="1"/>
  </r>
  <r>
    <x v="484"/>
    <x v="1"/>
    <x v="0"/>
    <n v="338944"/>
    <x v="3"/>
    <x v="0"/>
  </r>
  <r>
    <x v="485"/>
    <x v="0"/>
    <x v="1"/>
    <n v="150936"/>
    <x v="3"/>
    <x v="1"/>
  </r>
  <r>
    <x v="486"/>
    <x v="0"/>
    <x v="3"/>
    <n v="230376"/>
    <x v="2"/>
    <x v="0"/>
  </r>
  <r>
    <x v="487"/>
    <x v="0"/>
    <x v="1"/>
    <n v="146964"/>
    <x v="2"/>
    <x v="1"/>
  </r>
  <r>
    <x v="488"/>
    <x v="1"/>
    <x v="3"/>
    <n v="221108"/>
    <x v="3"/>
    <x v="2"/>
  </r>
  <r>
    <x v="489"/>
    <x v="0"/>
    <x v="3"/>
    <n v="140344"/>
    <x v="0"/>
    <x v="2"/>
  </r>
  <r>
    <x v="490"/>
    <x v="0"/>
    <x v="1"/>
    <n v="127104"/>
    <x v="2"/>
    <x v="0"/>
  </r>
  <r>
    <x v="490"/>
    <x v="1"/>
    <x v="0"/>
    <n v="327028"/>
    <x v="1"/>
    <x v="0"/>
  </r>
  <r>
    <x v="491"/>
    <x v="0"/>
    <x v="3"/>
    <n v="76792"/>
    <x v="2"/>
    <x v="0"/>
  </r>
  <r>
    <x v="492"/>
    <x v="0"/>
    <x v="3"/>
    <n v="238320"/>
    <x v="3"/>
    <x v="0"/>
  </r>
  <r>
    <x v="493"/>
    <x v="0"/>
    <x v="1"/>
    <n v="382636"/>
    <x v="3"/>
    <x v="2"/>
  </r>
  <r>
    <x v="494"/>
    <x v="1"/>
    <x v="4"/>
    <n v="313788"/>
    <x v="3"/>
    <x v="0"/>
  </r>
  <r>
    <x v="495"/>
    <x v="0"/>
    <x v="2"/>
    <n v="317760"/>
    <x v="0"/>
    <x v="0"/>
  </r>
  <r>
    <x v="496"/>
    <x v="0"/>
    <x v="1"/>
    <n v="394552"/>
    <x v="3"/>
    <x v="2"/>
  </r>
  <r>
    <x v="496"/>
    <x v="0"/>
    <x v="3"/>
    <n v="319084"/>
    <x v="3"/>
    <x v="2"/>
  </r>
  <r>
    <x v="497"/>
    <x v="0"/>
    <x v="3"/>
    <n v="195952"/>
    <x v="0"/>
    <x v="2"/>
  </r>
  <r>
    <x v="498"/>
    <x v="0"/>
    <x v="3"/>
    <n v="258180"/>
    <x v="2"/>
    <x v="2"/>
  </r>
  <r>
    <x v="499"/>
    <x v="1"/>
    <x v="2"/>
    <n v="289956"/>
    <x v="1"/>
    <x v="1"/>
  </r>
  <r>
    <x v="500"/>
    <x v="0"/>
    <x v="1"/>
    <n v="223756"/>
    <x v="3"/>
    <x v="2"/>
  </r>
  <r>
    <x v="501"/>
    <x v="0"/>
    <x v="3"/>
    <n v="25156"/>
    <x v="0"/>
    <x v="0"/>
  </r>
  <r>
    <x v="502"/>
    <x v="0"/>
    <x v="1"/>
    <n v="348212"/>
    <x v="3"/>
    <x v="2"/>
  </r>
  <r>
    <x v="503"/>
    <x v="0"/>
    <x v="1"/>
    <n v="168148"/>
    <x v="0"/>
    <x v="1"/>
  </r>
  <r>
    <x v="504"/>
    <x v="0"/>
    <x v="4"/>
    <n v="296576"/>
    <x v="2"/>
    <x v="2"/>
  </r>
  <r>
    <x v="504"/>
    <x v="1"/>
    <x v="3"/>
    <n v="264800"/>
    <x v="3"/>
    <x v="2"/>
  </r>
  <r>
    <x v="505"/>
    <x v="0"/>
    <x v="3"/>
    <n v="311140"/>
    <x v="0"/>
    <x v="0"/>
  </r>
  <r>
    <x v="506"/>
    <x v="0"/>
    <x v="4"/>
    <n v="300548"/>
    <x v="3"/>
    <x v="0"/>
  </r>
  <r>
    <x v="507"/>
    <x v="1"/>
    <x v="1"/>
    <n v="334972"/>
    <x v="1"/>
    <x v="0"/>
  </r>
  <r>
    <x v="508"/>
    <x v="0"/>
    <x v="4"/>
    <n v="63552"/>
    <x v="2"/>
    <x v="1"/>
  </r>
  <r>
    <x v="508"/>
    <x v="1"/>
    <x v="3"/>
    <n v="135048"/>
    <x v="1"/>
    <x v="2"/>
  </r>
  <r>
    <x v="509"/>
    <x v="1"/>
    <x v="3"/>
    <n v="56932"/>
    <x v="3"/>
    <x v="0"/>
  </r>
  <r>
    <x v="510"/>
    <x v="0"/>
    <x v="3"/>
    <n v="23832"/>
    <x v="0"/>
    <x v="2"/>
  </r>
  <r>
    <x v="511"/>
    <x v="0"/>
    <x v="4"/>
    <n v="29128"/>
    <x v="3"/>
    <x v="2"/>
  </r>
  <r>
    <x v="512"/>
    <x v="0"/>
    <x v="4"/>
    <n v="368072"/>
    <x v="1"/>
    <x v="1"/>
  </r>
  <r>
    <x v="513"/>
    <x v="1"/>
    <x v="2"/>
    <n v="162852"/>
    <x v="3"/>
    <x v="2"/>
  </r>
  <r>
    <x v="514"/>
    <x v="0"/>
    <x v="3"/>
    <n v="387932"/>
    <x v="2"/>
    <x v="1"/>
  </r>
  <r>
    <x v="515"/>
    <x v="0"/>
    <x v="3"/>
    <n v="21184"/>
    <x v="1"/>
    <x v="2"/>
  </r>
  <r>
    <x v="516"/>
    <x v="0"/>
    <x v="2"/>
    <n v="71496"/>
    <x v="1"/>
    <x v="0"/>
  </r>
  <r>
    <x v="517"/>
    <x v="0"/>
    <x v="3"/>
    <n v="2648"/>
    <x v="1"/>
    <x v="1"/>
  </r>
  <r>
    <x v="518"/>
    <x v="0"/>
    <x v="3"/>
    <n v="321732"/>
    <x v="3"/>
    <x v="0"/>
  </r>
  <r>
    <x v="519"/>
    <x v="1"/>
    <x v="0"/>
    <n v="340268"/>
    <x v="2"/>
    <x v="1"/>
  </r>
  <r>
    <x v="520"/>
    <x v="0"/>
    <x v="1"/>
    <n v="182712"/>
    <x v="2"/>
    <x v="2"/>
  </r>
  <r>
    <x v="520"/>
    <x v="1"/>
    <x v="1"/>
    <n v="321732"/>
    <x v="3"/>
    <x v="2"/>
  </r>
  <r>
    <x v="520"/>
    <x v="0"/>
    <x v="3"/>
    <n v="305844"/>
    <x v="2"/>
    <x v="0"/>
  </r>
  <r>
    <x v="521"/>
    <x v="0"/>
    <x v="0"/>
    <n v="323056"/>
    <x v="0"/>
    <x v="0"/>
  </r>
  <r>
    <x v="522"/>
    <x v="0"/>
    <x v="1"/>
    <n v="41044"/>
    <x v="3"/>
    <x v="1"/>
  </r>
  <r>
    <x v="523"/>
    <x v="1"/>
    <x v="1"/>
    <n v="128428"/>
    <x v="0"/>
    <x v="2"/>
  </r>
  <r>
    <x v="524"/>
    <x v="0"/>
    <x v="3"/>
    <n v="166824"/>
    <x v="1"/>
    <x v="2"/>
  </r>
  <r>
    <x v="525"/>
    <x v="1"/>
    <x v="3"/>
    <n v="46340"/>
    <x v="0"/>
    <x v="0"/>
  </r>
  <r>
    <x v="526"/>
    <x v="1"/>
    <x v="4"/>
    <n v="161528"/>
    <x v="3"/>
    <x v="2"/>
  </r>
  <r>
    <x v="526"/>
    <x v="0"/>
    <x v="3"/>
    <n v="324380"/>
    <x v="0"/>
    <x v="1"/>
  </r>
  <r>
    <x v="527"/>
    <x v="0"/>
    <x v="1"/>
    <n v="329676"/>
    <x v="1"/>
    <x v="0"/>
  </r>
  <r>
    <x v="528"/>
    <x v="1"/>
    <x v="0"/>
    <n v="2648"/>
    <x v="3"/>
    <x v="0"/>
  </r>
  <r>
    <x v="529"/>
    <x v="0"/>
    <x v="3"/>
    <n v="84736"/>
    <x v="2"/>
    <x v="2"/>
  </r>
  <r>
    <x v="530"/>
    <x v="0"/>
    <x v="3"/>
    <n v="191980"/>
    <x v="3"/>
    <x v="1"/>
  </r>
  <r>
    <x v="531"/>
    <x v="0"/>
    <x v="4"/>
    <n v="154908"/>
    <x v="3"/>
    <x v="2"/>
  </r>
  <r>
    <x v="532"/>
    <x v="0"/>
    <x v="4"/>
    <n v="376016"/>
    <x v="3"/>
    <x v="2"/>
  </r>
  <r>
    <x v="533"/>
    <x v="1"/>
    <x v="3"/>
    <n v="137696"/>
    <x v="3"/>
    <x v="2"/>
  </r>
  <r>
    <x v="534"/>
    <x v="0"/>
    <x v="1"/>
    <n v="313788"/>
    <x v="0"/>
    <x v="2"/>
  </r>
  <r>
    <x v="535"/>
    <x v="0"/>
    <x v="3"/>
    <n v="26480"/>
    <x v="3"/>
    <x v="2"/>
  </r>
  <r>
    <x v="535"/>
    <x v="0"/>
    <x v="3"/>
    <n v="79440"/>
    <x v="3"/>
    <x v="2"/>
  </r>
  <r>
    <x v="535"/>
    <x v="0"/>
    <x v="3"/>
    <n v="372044"/>
    <x v="0"/>
    <x v="2"/>
  </r>
  <r>
    <x v="536"/>
    <x v="0"/>
    <x v="1"/>
    <n v="2648"/>
    <x v="1"/>
    <x v="0"/>
  </r>
  <r>
    <x v="536"/>
    <x v="1"/>
    <x v="3"/>
    <n v="189332"/>
    <x v="3"/>
    <x v="2"/>
  </r>
  <r>
    <x v="536"/>
    <x v="0"/>
    <x v="3"/>
    <n v="149612"/>
    <x v="3"/>
    <x v="1"/>
  </r>
  <r>
    <x v="537"/>
    <x v="0"/>
    <x v="1"/>
    <n v="300548"/>
    <x v="2"/>
    <x v="2"/>
  </r>
  <r>
    <x v="538"/>
    <x v="1"/>
    <x v="1"/>
    <n v="21184"/>
    <x v="2"/>
    <x v="2"/>
  </r>
  <r>
    <x v="539"/>
    <x v="0"/>
    <x v="4"/>
    <n v="382636"/>
    <x v="3"/>
    <x v="1"/>
  </r>
  <r>
    <x v="539"/>
    <x v="1"/>
    <x v="0"/>
    <n v="209192"/>
    <x v="3"/>
    <x v="2"/>
  </r>
  <r>
    <x v="539"/>
    <x v="0"/>
    <x v="1"/>
    <n v="135048"/>
    <x v="3"/>
    <x v="2"/>
  </r>
  <r>
    <x v="539"/>
    <x v="1"/>
    <x v="3"/>
    <n v="329676"/>
    <x v="2"/>
    <x v="1"/>
  </r>
  <r>
    <x v="540"/>
    <x v="0"/>
    <x v="2"/>
    <n v="360128"/>
    <x v="0"/>
    <x v="2"/>
  </r>
  <r>
    <x v="541"/>
    <x v="0"/>
    <x v="1"/>
    <n v="358804"/>
    <x v="2"/>
    <x v="0"/>
  </r>
  <r>
    <x v="541"/>
    <x v="1"/>
    <x v="2"/>
    <n v="67524"/>
    <x v="2"/>
    <x v="1"/>
  </r>
  <r>
    <x v="542"/>
    <x v="0"/>
    <x v="4"/>
    <n v="279364"/>
    <x v="0"/>
    <x v="2"/>
  </r>
  <r>
    <x v="543"/>
    <x v="0"/>
    <x v="3"/>
    <n v="225080"/>
    <x v="3"/>
    <x v="2"/>
  </r>
  <r>
    <x v="544"/>
    <x v="0"/>
    <x v="0"/>
    <n v="88708"/>
    <x v="0"/>
    <x v="1"/>
  </r>
  <r>
    <x v="544"/>
    <x v="1"/>
    <x v="2"/>
    <n v="5296"/>
    <x v="3"/>
    <x v="2"/>
  </r>
  <r>
    <x v="545"/>
    <x v="0"/>
    <x v="1"/>
    <n v="244940"/>
    <x v="3"/>
    <x v="1"/>
  </r>
  <r>
    <x v="545"/>
    <x v="1"/>
    <x v="4"/>
    <n v="315112"/>
    <x v="2"/>
    <x v="0"/>
  </r>
  <r>
    <x v="546"/>
    <x v="0"/>
    <x v="2"/>
    <n v="99300"/>
    <x v="3"/>
    <x v="1"/>
  </r>
  <r>
    <x v="547"/>
    <x v="0"/>
    <x v="1"/>
    <n v="325704"/>
    <x v="2"/>
    <x v="1"/>
  </r>
  <r>
    <x v="547"/>
    <x v="0"/>
    <x v="3"/>
    <n v="34424"/>
    <x v="3"/>
    <x v="2"/>
  </r>
  <r>
    <x v="548"/>
    <x v="1"/>
    <x v="4"/>
    <n v="296576"/>
    <x v="0"/>
    <x v="1"/>
  </r>
  <r>
    <x v="548"/>
    <x v="0"/>
    <x v="3"/>
    <n v="350860"/>
    <x v="3"/>
    <x v="0"/>
  </r>
  <r>
    <x v="549"/>
    <x v="0"/>
    <x v="0"/>
    <n v="54284"/>
    <x v="1"/>
    <x v="1"/>
  </r>
  <r>
    <x v="550"/>
    <x v="0"/>
    <x v="3"/>
    <n v="397200"/>
    <x v="0"/>
    <x v="1"/>
  </r>
  <r>
    <x v="551"/>
    <x v="1"/>
    <x v="3"/>
    <n v="137696"/>
    <x v="1"/>
    <x v="2"/>
  </r>
  <r>
    <x v="551"/>
    <x v="0"/>
    <x v="3"/>
    <n v="353508"/>
    <x v="2"/>
    <x v="0"/>
  </r>
  <r>
    <x v="552"/>
    <x v="1"/>
    <x v="4"/>
    <n v="123132"/>
    <x v="0"/>
    <x v="0"/>
  </r>
  <r>
    <x v="552"/>
    <x v="0"/>
    <x v="3"/>
    <n v="132400"/>
    <x v="3"/>
    <x v="0"/>
  </r>
  <r>
    <x v="553"/>
    <x v="0"/>
    <x v="1"/>
    <n v="362776"/>
    <x v="1"/>
    <x v="1"/>
  </r>
  <r>
    <x v="554"/>
    <x v="1"/>
    <x v="1"/>
    <n v="42368"/>
    <x v="2"/>
    <x v="1"/>
  </r>
  <r>
    <x v="554"/>
    <x v="0"/>
    <x v="3"/>
    <n v="246264"/>
    <x v="1"/>
    <x v="1"/>
  </r>
  <r>
    <x v="555"/>
    <x v="1"/>
    <x v="2"/>
    <n v="66200"/>
    <x v="3"/>
    <x v="0"/>
  </r>
  <r>
    <x v="555"/>
    <x v="1"/>
    <x v="0"/>
    <n v="272744"/>
    <x v="1"/>
    <x v="2"/>
  </r>
  <r>
    <x v="556"/>
    <x v="1"/>
    <x v="3"/>
    <n v="374692"/>
    <x v="0"/>
    <x v="1"/>
  </r>
  <r>
    <x v="557"/>
    <x v="0"/>
    <x v="3"/>
    <n v="221108"/>
    <x v="2"/>
    <x v="0"/>
  </r>
  <r>
    <x v="558"/>
    <x v="0"/>
    <x v="3"/>
    <n v="283336"/>
    <x v="3"/>
    <x v="1"/>
  </r>
  <r>
    <x v="559"/>
    <x v="1"/>
    <x v="1"/>
    <n v="379988"/>
    <x v="0"/>
    <x v="2"/>
  </r>
  <r>
    <x v="559"/>
    <x v="1"/>
    <x v="0"/>
    <n v="333648"/>
    <x v="3"/>
    <x v="2"/>
  </r>
  <r>
    <x v="559"/>
    <x v="0"/>
    <x v="3"/>
    <n v="385284"/>
    <x v="3"/>
    <x v="0"/>
  </r>
  <r>
    <x v="560"/>
    <x v="1"/>
    <x v="2"/>
    <n v="292604"/>
    <x v="3"/>
    <x v="2"/>
  </r>
  <r>
    <x v="561"/>
    <x v="0"/>
    <x v="2"/>
    <n v="378664"/>
    <x v="3"/>
    <x v="0"/>
  </r>
  <r>
    <x v="562"/>
    <x v="1"/>
    <x v="2"/>
    <n v="226404"/>
    <x v="1"/>
    <x v="2"/>
  </r>
  <r>
    <x v="563"/>
    <x v="0"/>
    <x v="1"/>
    <n v="23832"/>
    <x v="0"/>
    <x v="2"/>
  </r>
  <r>
    <x v="564"/>
    <x v="0"/>
    <x v="3"/>
    <n v="94004"/>
    <x v="1"/>
    <x v="1"/>
  </r>
  <r>
    <x v="565"/>
    <x v="0"/>
    <x v="3"/>
    <n v="225080"/>
    <x v="3"/>
    <x v="2"/>
  </r>
  <r>
    <x v="566"/>
    <x v="0"/>
    <x v="1"/>
    <n v="255532"/>
    <x v="3"/>
    <x v="1"/>
  </r>
  <r>
    <x v="567"/>
    <x v="1"/>
    <x v="2"/>
    <n v="248912"/>
    <x v="0"/>
    <x v="0"/>
  </r>
  <r>
    <x v="567"/>
    <x v="1"/>
    <x v="1"/>
    <n v="246264"/>
    <x v="0"/>
    <x v="2"/>
  </r>
  <r>
    <x v="568"/>
    <x v="0"/>
    <x v="1"/>
    <n v="300548"/>
    <x v="2"/>
    <x v="1"/>
  </r>
  <r>
    <x v="569"/>
    <x v="0"/>
    <x v="4"/>
    <n v="332324"/>
    <x v="3"/>
    <x v="2"/>
  </r>
  <r>
    <x v="570"/>
    <x v="0"/>
    <x v="3"/>
    <n v="304520"/>
    <x v="0"/>
    <x v="2"/>
  </r>
  <r>
    <x v="571"/>
    <x v="0"/>
    <x v="1"/>
    <n v="29128"/>
    <x v="3"/>
    <x v="2"/>
  </r>
  <r>
    <x v="572"/>
    <x v="1"/>
    <x v="3"/>
    <n v="172120"/>
    <x v="3"/>
    <x v="2"/>
  </r>
  <r>
    <x v="573"/>
    <x v="0"/>
    <x v="3"/>
    <n v="350860"/>
    <x v="3"/>
    <x v="0"/>
  </r>
  <r>
    <x v="574"/>
    <x v="0"/>
    <x v="0"/>
    <n v="313788"/>
    <x v="2"/>
    <x v="2"/>
  </r>
  <r>
    <x v="575"/>
    <x v="0"/>
    <x v="1"/>
    <n v="18536"/>
    <x v="3"/>
    <x v="2"/>
  </r>
  <r>
    <x v="576"/>
    <x v="0"/>
    <x v="1"/>
    <n v="295252"/>
    <x v="0"/>
    <x v="0"/>
  </r>
  <r>
    <x v="577"/>
    <x v="0"/>
    <x v="3"/>
    <n v="180064"/>
    <x v="2"/>
    <x v="2"/>
  </r>
  <r>
    <x v="578"/>
    <x v="0"/>
    <x v="0"/>
    <n v="243616"/>
    <x v="1"/>
    <x v="1"/>
  </r>
  <r>
    <x v="579"/>
    <x v="1"/>
    <x v="1"/>
    <n v="209192"/>
    <x v="0"/>
    <x v="2"/>
  </r>
  <r>
    <x v="580"/>
    <x v="1"/>
    <x v="0"/>
    <n v="201248"/>
    <x v="3"/>
    <x v="0"/>
  </r>
  <r>
    <x v="580"/>
    <x v="0"/>
    <x v="2"/>
    <n v="213164"/>
    <x v="2"/>
    <x v="2"/>
  </r>
  <r>
    <x v="581"/>
    <x v="1"/>
    <x v="0"/>
    <n v="161528"/>
    <x v="2"/>
    <x v="2"/>
  </r>
  <r>
    <x v="582"/>
    <x v="0"/>
    <x v="4"/>
    <n v="272744"/>
    <x v="0"/>
    <x v="2"/>
  </r>
  <r>
    <x v="583"/>
    <x v="0"/>
    <x v="1"/>
    <n v="184036"/>
    <x v="1"/>
    <x v="1"/>
  </r>
  <r>
    <x v="584"/>
    <x v="1"/>
    <x v="3"/>
    <n v="80764"/>
    <x v="3"/>
    <x v="2"/>
  </r>
  <r>
    <x v="584"/>
    <x v="0"/>
    <x v="3"/>
    <n v="238320"/>
    <x v="1"/>
    <x v="0"/>
  </r>
  <r>
    <x v="584"/>
    <x v="0"/>
    <x v="2"/>
    <n v="334972"/>
    <x v="1"/>
    <x v="0"/>
  </r>
  <r>
    <x v="585"/>
    <x v="0"/>
    <x v="3"/>
    <n v="59580"/>
    <x v="0"/>
    <x v="1"/>
  </r>
  <r>
    <x v="585"/>
    <x v="0"/>
    <x v="1"/>
    <n v="223756"/>
    <x v="1"/>
    <x v="2"/>
  </r>
  <r>
    <x v="586"/>
    <x v="0"/>
    <x v="4"/>
    <n v="259504"/>
    <x v="2"/>
    <x v="2"/>
  </r>
  <r>
    <x v="587"/>
    <x v="0"/>
    <x v="4"/>
    <n v="378664"/>
    <x v="3"/>
    <x v="2"/>
  </r>
  <r>
    <x v="588"/>
    <x v="0"/>
    <x v="0"/>
    <n v="79440"/>
    <x v="1"/>
    <x v="0"/>
  </r>
  <r>
    <x v="589"/>
    <x v="0"/>
    <x v="3"/>
    <n v="45016"/>
    <x v="3"/>
    <x v="0"/>
  </r>
  <r>
    <x v="590"/>
    <x v="0"/>
    <x v="3"/>
    <n v="52960"/>
    <x v="1"/>
    <x v="1"/>
  </r>
  <r>
    <x v="590"/>
    <x v="0"/>
    <x v="0"/>
    <n v="309816"/>
    <x v="3"/>
    <x v="2"/>
  </r>
  <r>
    <x v="591"/>
    <x v="0"/>
    <x v="3"/>
    <n v="352184"/>
    <x v="0"/>
    <x v="1"/>
  </r>
  <r>
    <x v="591"/>
    <x v="0"/>
    <x v="0"/>
    <n v="115188"/>
    <x v="3"/>
    <x v="1"/>
  </r>
  <r>
    <x v="591"/>
    <x v="1"/>
    <x v="0"/>
    <n v="46340"/>
    <x v="0"/>
    <x v="2"/>
  </r>
  <r>
    <x v="592"/>
    <x v="1"/>
    <x v="3"/>
    <n v="84736"/>
    <x v="1"/>
    <x v="2"/>
  </r>
  <r>
    <x v="592"/>
    <x v="0"/>
    <x v="0"/>
    <n v="349536"/>
    <x v="2"/>
    <x v="0"/>
  </r>
  <r>
    <x v="593"/>
    <x v="1"/>
    <x v="3"/>
    <n v="99300"/>
    <x v="2"/>
    <x v="2"/>
  </r>
  <r>
    <x v="593"/>
    <x v="0"/>
    <x v="2"/>
    <n v="30452"/>
    <x v="2"/>
    <x v="2"/>
  </r>
  <r>
    <x v="593"/>
    <x v="1"/>
    <x v="1"/>
    <n v="29128"/>
    <x v="3"/>
    <x v="0"/>
  </r>
  <r>
    <x v="594"/>
    <x v="1"/>
    <x v="4"/>
    <n v="387932"/>
    <x v="1"/>
    <x v="0"/>
  </r>
  <r>
    <x v="595"/>
    <x v="0"/>
    <x v="4"/>
    <n v="226404"/>
    <x v="3"/>
    <x v="2"/>
  </r>
  <r>
    <x v="596"/>
    <x v="1"/>
    <x v="0"/>
    <n v="346888"/>
    <x v="1"/>
    <x v="0"/>
  </r>
  <r>
    <x v="597"/>
    <x v="0"/>
    <x v="3"/>
    <n v="311140"/>
    <x v="3"/>
    <x v="2"/>
  </r>
  <r>
    <x v="597"/>
    <x v="0"/>
    <x v="1"/>
    <n v="25156"/>
    <x v="3"/>
    <x v="2"/>
  </r>
  <r>
    <x v="598"/>
    <x v="1"/>
    <x v="4"/>
    <n v="133724"/>
    <x v="2"/>
    <x v="0"/>
  </r>
  <r>
    <x v="598"/>
    <x v="0"/>
    <x v="4"/>
    <n v="202572"/>
    <x v="2"/>
    <x v="1"/>
  </r>
  <r>
    <x v="599"/>
    <x v="0"/>
    <x v="3"/>
    <n v="60904"/>
    <x v="0"/>
    <x v="0"/>
  </r>
  <r>
    <x v="600"/>
    <x v="1"/>
    <x v="1"/>
    <n v="372044"/>
    <x v="2"/>
    <x v="0"/>
  </r>
  <r>
    <x v="601"/>
    <x v="0"/>
    <x v="3"/>
    <n v="137696"/>
    <x v="2"/>
    <x v="2"/>
  </r>
  <r>
    <x v="602"/>
    <x v="0"/>
    <x v="3"/>
    <n v="361452"/>
    <x v="1"/>
    <x v="1"/>
  </r>
  <r>
    <x v="602"/>
    <x v="0"/>
    <x v="2"/>
    <n v="251560"/>
    <x v="3"/>
    <x v="0"/>
  </r>
  <r>
    <x v="603"/>
    <x v="1"/>
    <x v="0"/>
    <n v="30452"/>
    <x v="0"/>
    <x v="2"/>
  </r>
  <r>
    <x v="603"/>
    <x v="1"/>
    <x v="0"/>
    <n v="364100"/>
    <x v="1"/>
    <x v="1"/>
  </r>
  <r>
    <x v="604"/>
    <x v="0"/>
    <x v="3"/>
    <n v="235672"/>
    <x v="3"/>
    <x v="2"/>
  </r>
  <r>
    <x v="604"/>
    <x v="0"/>
    <x v="4"/>
    <n v="58256"/>
    <x v="3"/>
    <x v="2"/>
  </r>
  <r>
    <x v="605"/>
    <x v="0"/>
    <x v="0"/>
    <n v="317760"/>
    <x v="3"/>
    <x v="1"/>
  </r>
  <r>
    <x v="605"/>
    <x v="0"/>
    <x v="0"/>
    <n v="240968"/>
    <x v="3"/>
    <x v="1"/>
  </r>
  <r>
    <x v="606"/>
    <x v="1"/>
    <x v="3"/>
    <n v="113864"/>
    <x v="3"/>
    <x v="2"/>
  </r>
  <r>
    <x v="606"/>
    <x v="0"/>
    <x v="3"/>
    <n v="391904"/>
    <x v="3"/>
    <x v="2"/>
  </r>
  <r>
    <x v="606"/>
    <x v="0"/>
    <x v="1"/>
    <n v="51636"/>
    <x v="1"/>
    <x v="2"/>
  </r>
  <r>
    <x v="606"/>
    <x v="1"/>
    <x v="1"/>
    <n v="233024"/>
    <x v="3"/>
    <x v="2"/>
  </r>
  <r>
    <x v="607"/>
    <x v="0"/>
    <x v="3"/>
    <n v="90032"/>
    <x v="3"/>
    <x v="1"/>
  </r>
  <r>
    <x v="607"/>
    <x v="0"/>
    <x v="1"/>
    <n v="230376"/>
    <x v="0"/>
    <x v="2"/>
  </r>
  <r>
    <x v="607"/>
    <x v="0"/>
    <x v="2"/>
    <n v="312464"/>
    <x v="3"/>
    <x v="0"/>
  </r>
  <r>
    <x v="608"/>
    <x v="1"/>
    <x v="1"/>
    <n v="129752"/>
    <x v="3"/>
    <x v="0"/>
  </r>
  <r>
    <x v="609"/>
    <x v="1"/>
    <x v="3"/>
    <n v="142992"/>
    <x v="1"/>
    <x v="2"/>
  </r>
  <r>
    <x v="610"/>
    <x v="1"/>
    <x v="3"/>
    <n v="279364"/>
    <x v="1"/>
    <x v="2"/>
  </r>
  <r>
    <x v="611"/>
    <x v="0"/>
    <x v="4"/>
    <n v="235672"/>
    <x v="3"/>
    <x v="1"/>
  </r>
  <r>
    <x v="612"/>
    <x v="1"/>
    <x v="3"/>
    <n v="146964"/>
    <x v="0"/>
    <x v="2"/>
  </r>
  <r>
    <x v="613"/>
    <x v="1"/>
    <x v="0"/>
    <n v="334972"/>
    <x v="0"/>
    <x v="0"/>
  </r>
  <r>
    <x v="614"/>
    <x v="0"/>
    <x v="1"/>
    <n v="288632"/>
    <x v="1"/>
    <x v="1"/>
  </r>
  <r>
    <x v="614"/>
    <x v="0"/>
    <x v="2"/>
    <n v="248912"/>
    <x v="3"/>
    <x v="2"/>
  </r>
  <r>
    <x v="615"/>
    <x v="1"/>
    <x v="3"/>
    <n v="229052"/>
    <x v="2"/>
    <x v="2"/>
  </r>
  <r>
    <x v="615"/>
    <x v="0"/>
    <x v="1"/>
    <n v="362776"/>
    <x v="1"/>
    <x v="1"/>
  </r>
  <r>
    <x v="615"/>
    <x v="1"/>
    <x v="4"/>
    <n v="9268"/>
    <x v="2"/>
    <x v="2"/>
  </r>
  <r>
    <x v="616"/>
    <x v="0"/>
    <x v="3"/>
    <n v="262152"/>
    <x v="3"/>
    <x v="1"/>
  </r>
  <r>
    <x v="617"/>
    <x v="0"/>
    <x v="2"/>
    <n v="154908"/>
    <x v="3"/>
    <x v="1"/>
  </r>
  <r>
    <x v="618"/>
    <x v="1"/>
    <x v="2"/>
    <n v="67524"/>
    <x v="2"/>
    <x v="0"/>
  </r>
  <r>
    <x v="619"/>
    <x v="0"/>
    <x v="3"/>
    <n v="357480"/>
    <x v="0"/>
    <x v="2"/>
  </r>
  <r>
    <x v="619"/>
    <x v="0"/>
    <x v="4"/>
    <n v="146964"/>
    <x v="0"/>
    <x v="1"/>
  </r>
  <r>
    <x v="620"/>
    <x v="0"/>
    <x v="1"/>
    <n v="348212"/>
    <x v="1"/>
    <x v="0"/>
  </r>
  <r>
    <x v="621"/>
    <x v="0"/>
    <x v="4"/>
    <n v="342916"/>
    <x v="3"/>
    <x v="2"/>
  </r>
  <r>
    <x v="622"/>
    <x v="0"/>
    <x v="3"/>
    <n v="296576"/>
    <x v="1"/>
    <x v="1"/>
  </r>
  <r>
    <x v="623"/>
    <x v="0"/>
    <x v="3"/>
    <n v="58256"/>
    <x v="1"/>
    <x v="2"/>
  </r>
  <r>
    <x v="623"/>
    <x v="1"/>
    <x v="3"/>
    <n v="198600"/>
    <x v="2"/>
    <x v="2"/>
  </r>
  <r>
    <x v="624"/>
    <x v="1"/>
    <x v="1"/>
    <n v="80764"/>
    <x v="2"/>
    <x v="0"/>
  </r>
  <r>
    <x v="625"/>
    <x v="0"/>
    <x v="0"/>
    <n v="243616"/>
    <x v="1"/>
    <x v="0"/>
  </r>
  <r>
    <x v="626"/>
    <x v="1"/>
    <x v="1"/>
    <n v="287308"/>
    <x v="0"/>
    <x v="0"/>
  </r>
  <r>
    <x v="627"/>
    <x v="1"/>
    <x v="2"/>
    <n v="164176"/>
    <x v="3"/>
    <x v="1"/>
  </r>
  <r>
    <x v="628"/>
    <x v="1"/>
    <x v="3"/>
    <n v="139020"/>
    <x v="2"/>
    <x v="2"/>
  </r>
  <r>
    <x v="629"/>
    <x v="0"/>
    <x v="1"/>
    <n v="86060"/>
    <x v="0"/>
    <x v="2"/>
  </r>
  <r>
    <x v="630"/>
    <x v="1"/>
    <x v="0"/>
    <n v="97976"/>
    <x v="1"/>
    <x v="0"/>
  </r>
  <r>
    <x v="631"/>
    <x v="0"/>
    <x v="3"/>
    <n v="382636"/>
    <x v="2"/>
    <x v="2"/>
  </r>
  <r>
    <x v="632"/>
    <x v="0"/>
    <x v="3"/>
    <n v="357480"/>
    <x v="1"/>
    <x v="2"/>
  </r>
  <r>
    <x v="632"/>
    <x v="0"/>
    <x v="1"/>
    <n v="229052"/>
    <x v="1"/>
    <x v="2"/>
  </r>
  <r>
    <x v="633"/>
    <x v="0"/>
    <x v="0"/>
    <n v="123132"/>
    <x v="3"/>
    <x v="2"/>
  </r>
  <r>
    <x v="634"/>
    <x v="0"/>
    <x v="3"/>
    <n v="165500"/>
    <x v="1"/>
    <x v="1"/>
  </r>
  <r>
    <x v="634"/>
    <x v="1"/>
    <x v="2"/>
    <n v="329676"/>
    <x v="3"/>
    <x v="2"/>
  </r>
  <r>
    <x v="635"/>
    <x v="0"/>
    <x v="1"/>
    <n v="205220"/>
    <x v="1"/>
    <x v="1"/>
  </r>
  <r>
    <x v="636"/>
    <x v="1"/>
    <x v="0"/>
    <n v="304520"/>
    <x v="0"/>
    <x v="1"/>
  </r>
  <r>
    <x v="637"/>
    <x v="0"/>
    <x v="3"/>
    <n v="86060"/>
    <x v="0"/>
    <x v="2"/>
  </r>
  <r>
    <x v="637"/>
    <x v="1"/>
    <x v="1"/>
    <n v="172120"/>
    <x v="3"/>
    <x v="1"/>
  </r>
  <r>
    <x v="638"/>
    <x v="0"/>
    <x v="1"/>
    <n v="51636"/>
    <x v="1"/>
    <x v="0"/>
  </r>
  <r>
    <x v="639"/>
    <x v="0"/>
    <x v="3"/>
    <n v="186684"/>
    <x v="2"/>
    <x v="2"/>
  </r>
  <r>
    <x v="640"/>
    <x v="1"/>
    <x v="3"/>
    <n v="274068"/>
    <x v="0"/>
    <x v="1"/>
  </r>
  <r>
    <x v="641"/>
    <x v="1"/>
    <x v="0"/>
    <n v="162852"/>
    <x v="1"/>
    <x v="2"/>
  </r>
  <r>
    <x v="642"/>
    <x v="1"/>
    <x v="0"/>
    <n v="390580"/>
    <x v="3"/>
    <x v="2"/>
  </r>
  <r>
    <x v="643"/>
    <x v="0"/>
    <x v="4"/>
    <n v="59580"/>
    <x v="2"/>
    <x v="2"/>
  </r>
  <r>
    <x v="644"/>
    <x v="0"/>
    <x v="1"/>
    <n v="132400"/>
    <x v="0"/>
    <x v="2"/>
  </r>
  <r>
    <x v="645"/>
    <x v="1"/>
    <x v="3"/>
    <n v="128428"/>
    <x v="0"/>
    <x v="2"/>
  </r>
  <r>
    <x v="646"/>
    <x v="0"/>
    <x v="2"/>
    <n v="182712"/>
    <x v="1"/>
    <x v="2"/>
  </r>
  <r>
    <x v="647"/>
    <x v="0"/>
    <x v="0"/>
    <n v="37072"/>
    <x v="0"/>
    <x v="1"/>
  </r>
  <r>
    <x v="648"/>
    <x v="0"/>
    <x v="2"/>
    <n v="293928"/>
    <x v="3"/>
    <x v="2"/>
  </r>
  <r>
    <x v="649"/>
    <x v="0"/>
    <x v="3"/>
    <n v="161528"/>
    <x v="0"/>
    <x v="2"/>
  </r>
  <r>
    <x v="650"/>
    <x v="1"/>
    <x v="0"/>
    <n v="193304"/>
    <x v="0"/>
    <x v="1"/>
  </r>
  <r>
    <x v="651"/>
    <x v="1"/>
    <x v="1"/>
    <n v="62228"/>
    <x v="1"/>
    <x v="0"/>
  </r>
  <r>
    <x v="652"/>
    <x v="1"/>
    <x v="3"/>
    <n v="52960"/>
    <x v="3"/>
    <x v="0"/>
  </r>
  <r>
    <x v="653"/>
    <x v="0"/>
    <x v="3"/>
    <n v="283336"/>
    <x v="3"/>
    <x v="2"/>
  </r>
  <r>
    <x v="654"/>
    <x v="0"/>
    <x v="1"/>
    <n v="178740"/>
    <x v="3"/>
    <x v="1"/>
  </r>
  <r>
    <x v="655"/>
    <x v="1"/>
    <x v="1"/>
    <n v="79440"/>
    <x v="0"/>
    <x v="0"/>
  </r>
  <r>
    <x v="656"/>
    <x v="1"/>
    <x v="2"/>
    <n v="219784"/>
    <x v="0"/>
    <x v="2"/>
  </r>
  <r>
    <x v="657"/>
    <x v="1"/>
    <x v="3"/>
    <n v="260828"/>
    <x v="1"/>
    <x v="0"/>
  </r>
  <r>
    <x v="658"/>
    <x v="0"/>
    <x v="0"/>
    <n v="104596"/>
    <x v="3"/>
    <x v="2"/>
  </r>
  <r>
    <x v="659"/>
    <x v="1"/>
    <x v="1"/>
    <n v="252884"/>
    <x v="1"/>
    <x v="2"/>
  </r>
  <r>
    <x v="660"/>
    <x v="0"/>
    <x v="3"/>
    <n v="94004"/>
    <x v="0"/>
    <x v="1"/>
  </r>
  <r>
    <x v="661"/>
    <x v="0"/>
    <x v="3"/>
    <n v="119160"/>
    <x v="3"/>
    <x v="1"/>
  </r>
  <r>
    <x v="662"/>
    <x v="0"/>
    <x v="1"/>
    <n v="264800"/>
    <x v="3"/>
    <x v="2"/>
  </r>
  <r>
    <x v="663"/>
    <x v="0"/>
    <x v="3"/>
    <n v="80764"/>
    <x v="2"/>
    <x v="2"/>
  </r>
  <r>
    <x v="664"/>
    <x v="1"/>
    <x v="0"/>
    <n v="391904"/>
    <x v="1"/>
    <x v="0"/>
  </r>
  <r>
    <x v="665"/>
    <x v="1"/>
    <x v="0"/>
    <n v="317760"/>
    <x v="3"/>
    <x v="2"/>
  </r>
  <r>
    <x v="666"/>
    <x v="0"/>
    <x v="3"/>
    <n v="227728"/>
    <x v="0"/>
    <x v="1"/>
  </r>
  <r>
    <x v="667"/>
    <x v="0"/>
    <x v="1"/>
    <n v="395876"/>
    <x v="2"/>
    <x v="2"/>
  </r>
  <r>
    <x v="668"/>
    <x v="1"/>
    <x v="1"/>
    <n v="333648"/>
    <x v="3"/>
    <x v="2"/>
  </r>
  <r>
    <x v="669"/>
    <x v="1"/>
    <x v="3"/>
    <n v="236996"/>
    <x v="2"/>
    <x v="0"/>
  </r>
  <r>
    <x v="670"/>
    <x v="1"/>
    <x v="3"/>
    <n v="169472"/>
    <x v="3"/>
    <x v="2"/>
  </r>
  <r>
    <x v="671"/>
    <x v="1"/>
    <x v="3"/>
    <n v="158880"/>
    <x v="3"/>
    <x v="1"/>
  </r>
  <r>
    <x v="672"/>
    <x v="0"/>
    <x v="1"/>
    <n v="45016"/>
    <x v="3"/>
    <x v="0"/>
  </r>
  <r>
    <x v="673"/>
    <x v="0"/>
    <x v="1"/>
    <n v="59580"/>
    <x v="3"/>
    <x v="2"/>
  </r>
  <r>
    <x v="674"/>
    <x v="0"/>
    <x v="0"/>
    <n v="5296"/>
    <x v="3"/>
    <x v="2"/>
  </r>
  <r>
    <x v="675"/>
    <x v="0"/>
    <x v="1"/>
    <n v="328352"/>
    <x v="3"/>
    <x v="2"/>
  </r>
  <r>
    <x v="676"/>
    <x v="1"/>
    <x v="3"/>
    <n v="17212"/>
    <x v="3"/>
    <x v="1"/>
  </r>
  <r>
    <x v="677"/>
    <x v="1"/>
    <x v="0"/>
    <n v="251560"/>
    <x v="1"/>
    <x v="2"/>
  </r>
  <r>
    <x v="678"/>
    <x v="1"/>
    <x v="4"/>
    <n v="368072"/>
    <x v="1"/>
    <x v="2"/>
  </r>
  <r>
    <x v="679"/>
    <x v="1"/>
    <x v="1"/>
    <n v="162852"/>
    <x v="1"/>
    <x v="0"/>
  </r>
  <r>
    <x v="680"/>
    <x v="1"/>
    <x v="3"/>
    <n v="300548"/>
    <x v="0"/>
    <x v="1"/>
  </r>
  <r>
    <x v="681"/>
    <x v="0"/>
    <x v="0"/>
    <n v="356156"/>
    <x v="0"/>
    <x v="0"/>
  </r>
  <r>
    <x v="682"/>
    <x v="1"/>
    <x v="1"/>
    <n v="287308"/>
    <x v="3"/>
    <x v="0"/>
  </r>
  <r>
    <x v="683"/>
    <x v="0"/>
    <x v="0"/>
    <n v="291280"/>
    <x v="3"/>
    <x v="2"/>
  </r>
  <r>
    <x v="684"/>
    <x v="0"/>
    <x v="4"/>
    <n v="127104"/>
    <x v="1"/>
    <x v="0"/>
  </r>
  <r>
    <x v="685"/>
    <x v="0"/>
    <x v="3"/>
    <n v="250236"/>
    <x v="0"/>
    <x v="1"/>
  </r>
  <r>
    <x v="686"/>
    <x v="0"/>
    <x v="3"/>
    <n v="63552"/>
    <x v="2"/>
    <x v="0"/>
  </r>
  <r>
    <x v="687"/>
    <x v="0"/>
    <x v="4"/>
    <n v="254208"/>
    <x v="3"/>
    <x v="1"/>
  </r>
  <r>
    <x v="688"/>
    <x v="0"/>
    <x v="1"/>
    <n v="317760"/>
    <x v="0"/>
    <x v="2"/>
  </r>
  <r>
    <x v="689"/>
    <x v="1"/>
    <x v="4"/>
    <n v="391904"/>
    <x v="0"/>
    <x v="0"/>
  </r>
  <r>
    <x v="690"/>
    <x v="0"/>
    <x v="3"/>
    <n v="94004"/>
    <x v="0"/>
    <x v="2"/>
  </r>
  <r>
    <x v="691"/>
    <x v="1"/>
    <x v="0"/>
    <n v="22508"/>
    <x v="2"/>
    <x v="1"/>
  </r>
  <r>
    <x v="692"/>
    <x v="1"/>
    <x v="3"/>
    <n v="202572"/>
    <x v="1"/>
    <x v="1"/>
  </r>
  <r>
    <x v="693"/>
    <x v="1"/>
    <x v="1"/>
    <n v="68848"/>
    <x v="0"/>
    <x v="2"/>
  </r>
  <r>
    <x v="694"/>
    <x v="0"/>
    <x v="2"/>
    <n v="254208"/>
    <x v="2"/>
    <x v="1"/>
  </r>
  <r>
    <x v="694"/>
    <x v="0"/>
    <x v="3"/>
    <n v="26480"/>
    <x v="1"/>
    <x v="1"/>
  </r>
  <r>
    <x v="695"/>
    <x v="1"/>
    <x v="0"/>
    <n v="235672"/>
    <x v="0"/>
    <x v="1"/>
  </r>
  <r>
    <x v="696"/>
    <x v="0"/>
    <x v="1"/>
    <n v="88708"/>
    <x v="3"/>
    <x v="1"/>
  </r>
  <r>
    <x v="696"/>
    <x v="1"/>
    <x v="1"/>
    <n v="185360"/>
    <x v="2"/>
    <x v="1"/>
  </r>
  <r>
    <x v="697"/>
    <x v="0"/>
    <x v="3"/>
    <n v="195952"/>
    <x v="1"/>
    <x v="1"/>
  </r>
  <r>
    <x v="698"/>
    <x v="1"/>
    <x v="1"/>
    <n v="87384"/>
    <x v="1"/>
    <x v="2"/>
  </r>
  <r>
    <x v="699"/>
    <x v="0"/>
    <x v="2"/>
    <n v="63552"/>
    <x v="2"/>
    <x v="2"/>
  </r>
  <r>
    <x v="700"/>
    <x v="0"/>
    <x v="3"/>
    <n v="303196"/>
    <x v="1"/>
    <x v="1"/>
  </r>
  <r>
    <x v="701"/>
    <x v="0"/>
    <x v="3"/>
    <n v="68848"/>
    <x v="3"/>
    <x v="1"/>
  </r>
  <r>
    <x v="702"/>
    <x v="0"/>
    <x v="1"/>
    <n v="94004"/>
    <x v="3"/>
    <x v="2"/>
  </r>
  <r>
    <x v="703"/>
    <x v="0"/>
    <x v="3"/>
    <n v="42368"/>
    <x v="3"/>
    <x v="0"/>
  </r>
  <r>
    <x v="704"/>
    <x v="1"/>
    <x v="3"/>
    <n v="299224"/>
    <x v="3"/>
    <x v="2"/>
  </r>
  <r>
    <x v="705"/>
    <x v="1"/>
    <x v="2"/>
    <n v="103272"/>
    <x v="2"/>
    <x v="0"/>
  </r>
  <r>
    <x v="706"/>
    <x v="0"/>
    <x v="0"/>
    <n v="387932"/>
    <x v="3"/>
    <x v="2"/>
  </r>
  <r>
    <x v="707"/>
    <x v="0"/>
    <x v="4"/>
    <n v="99300"/>
    <x v="3"/>
    <x v="2"/>
  </r>
  <r>
    <x v="707"/>
    <x v="0"/>
    <x v="3"/>
    <n v="162852"/>
    <x v="3"/>
    <x v="0"/>
  </r>
  <r>
    <x v="708"/>
    <x v="0"/>
    <x v="1"/>
    <n v="300548"/>
    <x v="3"/>
    <x v="1"/>
  </r>
  <r>
    <x v="709"/>
    <x v="1"/>
    <x v="3"/>
    <n v="188008"/>
    <x v="3"/>
    <x v="2"/>
  </r>
  <r>
    <x v="710"/>
    <x v="0"/>
    <x v="1"/>
    <n v="234348"/>
    <x v="3"/>
    <x v="0"/>
  </r>
  <r>
    <x v="711"/>
    <x v="0"/>
    <x v="3"/>
    <n v="260828"/>
    <x v="2"/>
    <x v="2"/>
  </r>
  <r>
    <x v="712"/>
    <x v="0"/>
    <x v="4"/>
    <n v="83412"/>
    <x v="2"/>
    <x v="0"/>
  </r>
  <r>
    <x v="713"/>
    <x v="0"/>
    <x v="3"/>
    <n v="379988"/>
    <x v="3"/>
    <x v="2"/>
  </r>
  <r>
    <x v="714"/>
    <x v="1"/>
    <x v="3"/>
    <n v="365424"/>
    <x v="0"/>
    <x v="1"/>
  </r>
  <r>
    <x v="715"/>
    <x v="0"/>
    <x v="0"/>
    <n v="236996"/>
    <x v="3"/>
    <x v="2"/>
  </r>
  <r>
    <x v="716"/>
    <x v="1"/>
    <x v="1"/>
    <n v="178740"/>
    <x v="2"/>
    <x v="2"/>
  </r>
  <r>
    <x v="717"/>
    <x v="0"/>
    <x v="1"/>
    <n v="173444"/>
    <x v="0"/>
    <x v="1"/>
  </r>
  <r>
    <x v="718"/>
    <x v="1"/>
    <x v="3"/>
    <n v="13240"/>
    <x v="3"/>
    <x v="2"/>
  </r>
  <r>
    <x v="719"/>
    <x v="0"/>
    <x v="3"/>
    <n v="315112"/>
    <x v="0"/>
    <x v="2"/>
  </r>
  <r>
    <x v="720"/>
    <x v="1"/>
    <x v="2"/>
    <n v="225080"/>
    <x v="1"/>
    <x v="2"/>
  </r>
  <r>
    <x v="721"/>
    <x v="0"/>
    <x v="2"/>
    <n v="198600"/>
    <x v="0"/>
    <x v="1"/>
  </r>
  <r>
    <x v="721"/>
    <x v="0"/>
    <x v="2"/>
    <n v="197276"/>
    <x v="0"/>
    <x v="2"/>
  </r>
  <r>
    <x v="722"/>
    <x v="0"/>
    <x v="3"/>
    <n v="133724"/>
    <x v="3"/>
    <x v="1"/>
  </r>
  <r>
    <x v="723"/>
    <x v="0"/>
    <x v="4"/>
    <n v="342916"/>
    <x v="1"/>
    <x v="0"/>
  </r>
  <r>
    <x v="723"/>
    <x v="1"/>
    <x v="3"/>
    <n v="288632"/>
    <x v="3"/>
    <x v="2"/>
  </r>
  <r>
    <x v="724"/>
    <x v="0"/>
    <x v="3"/>
    <n v="169472"/>
    <x v="1"/>
    <x v="1"/>
  </r>
  <r>
    <x v="724"/>
    <x v="0"/>
    <x v="3"/>
    <n v="274068"/>
    <x v="0"/>
    <x v="1"/>
  </r>
  <r>
    <x v="725"/>
    <x v="0"/>
    <x v="4"/>
    <n v="346888"/>
    <x v="3"/>
    <x v="2"/>
  </r>
  <r>
    <x v="726"/>
    <x v="0"/>
    <x v="2"/>
    <n v="95328"/>
    <x v="2"/>
    <x v="1"/>
  </r>
  <r>
    <x v="727"/>
    <x v="1"/>
    <x v="1"/>
    <n v="162852"/>
    <x v="3"/>
    <x v="2"/>
  </r>
  <r>
    <x v="728"/>
    <x v="0"/>
    <x v="1"/>
    <n v="202572"/>
    <x v="2"/>
    <x v="2"/>
  </r>
  <r>
    <x v="729"/>
    <x v="0"/>
    <x v="2"/>
    <n v="234348"/>
    <x v="3"/>
    <x v="1"/>
  </r>
  <r>
    <x v="730"/>
    <x v="0"/>
    <x v="4"/>
    <n v="160204"/>
    <x v="1"/>
    <x v="1"/>
  </r>
  <r>
    <x v="731"/>
    <x v="0"/>
    <x v="3"/>
    <n v="278040"/>
    <x v="3"/>
    <x v="2"/>
  </r>
  <r>
    <x v="732"/>
    <x v="1"/>
    <x v="0"/>
    <n v="19860"/>
    <x v="2"/>
    <x v="1"/>
  </r>
  <r>
    <x v="733"/>
    <x v="1"/>
    <x v="4"/>
    <n v="389256"/>
    <x v="0"/>
    <x v="2"/>
  </r>
  <r>
    <x v="734"/>
    <x v="0"/>
    <x v="2"/>
    <n v="172120"/>
    <x v="2"/>
    <x v="2"/>
  </r>
  <r>
    <x v="735"/>
    <x v="0"/>
    <x v="0"/>
    <n v="206544"/>
    <x v="0"/>
    <x v="1"/>
  </r>
  <r>
    <x v="736"/>
    <x v="0"/>
    <x v="3"/>
    <n v="374692"/>
    <x v="1"/>
    <x v="1"/>
  </r>
  <r>
    <x v="737"/>
    <x v="1"/>
    <x v="3"/>
    <n v="320408"/>
    <x v="2"/>
    <x v="0"/>
  </r>
  <r>
    <x v="738"/>
    <x v="1"/>
    <x v="2"/>
    <n v="259504"/>
    <x v="2"/>
    <x v="1"/>
  </r>
  <r>
    <x v="739"/>
    <x v="1"/>
    <x v="0"/>
    <n v="60904"/>
    <x v="0"/>
    <x v="2"/>
  </r>
  <r>
    <x v="740"/>
    <x v="1"/>
    <x v="1"/>
    <n v="289956"/>
    <x v="1"/>
    <x v="2"/>
  </r>
  <r>
    <x v="741"/>
    <x v="0"/>
    <x v="1"/>
    <n v="332324"/>
    <x v="0"/>
    <x v="0"/>
  </r>
  <r>
    <x v="741"/>
    <x v="0"/>
    <x v="0"/>
    <n v="341592"/>
    <x v="0"/>
    <x v="2"/>
  </r>
  <r>
    <x v="742"/>
    <x v="1"/>
    <x v="3"/>
    <n v="393228"/>
    <x v="3"/>
    <x v="0"/>
  </r>
  <r>
    <x v="742"/>
    <x v="0"/>
    <x v="3"/>
    <n v="225080"/>
    <x v="2"/>
    <x v="2"/>
  </r>
  <r>
    <x v="743"/>
    <x v="0"/>
    <x v="1"/>
    <n v="364100"/>
    <x v="3"/>
    <x v="2"/>
  </r>
  <r>
    <x v="744"/>
    <x v="0"/>
    <x v="2"/>
    <n v="132400"/>
    <x v="1"/>
    <x v="2"/>
  </r>
  <r>
    <x v="744"/>
    <x v="1"/>
    <x v="4"/>
    <n v="96652"/>
    <x v="1"/>
    <x v="2"/>
  </r>
  <r>
    <x v="745"/>
    <x v="0"/>
    <x v="4"/>
    <n v="244940"/>
    <x v="0"/>
    <x v="0"/>
  </r>
  <r>
    <x v="745"/>
    <x v="0"/>
    <x v="3"/>
    <n v="270096"/>
    <x v="0"/>
    <x v="1"/>
  </r>
  <r>
    <x v="746"/>
    <x v="1"/>
    <x v="1"/>
    <n v="366748"/>
    <x v="0"/>
    <x v="2"/>
  </r>
  <r>
    <x v="746"/>
    <x v="0"/>
    <x v="2"/>
    <n v="158880"/>
    <x v="2"/>
    <x v="1"/>
  </r>
  <r>
    <x v="747"/>
    <x v="0"/>
    <x v="3"/>
    <n v="210516"/>
    <x v="3"/>
    <x v="0"/>
  </r>
  <r>
    <x v="748"/>
    <x v="1"/>
    <x v="1"/>
    <n v="146964"/>
    <x v="3"/>
    <x v="2"/>
  </r>
  <r>
    <x v="748"/>
    <x v="0"/>
    <x v="4"/>
    <n v="191980"/>
    <x v="0"/>
    <x v="0"/>
  </r>
  <r>
    <x v="748"/>
    <x v="0"/>
    <x v="3"/>
    <n v="136372"/>
    <x v="3"/>
    <x v="1"/>
  </r>
  <r>
    <x v="749"/>
    <x v="0"/>
    <x v="0"/>
    <n v="174768"/>
    <x v="2"/>
    <x v="2"/>
  </r>
  <r>
    <x v="749"/>
    <x v="0"/>
    <x v="1"/>
    <n v="299224"/>
    <x v="1"/>
    <x v="2"/>
  </r>
  <r>
    <x v="750"/>
    <x v="0"/>
    <x v="0"/>
    <n v="243616"/>
    <x v="0"/>
    <x v="2"/>
  </r>
  <r>
    <x v="750"/>
    <x v="1"/>
    <x v="2"/>
    <n v="344240"/>
    <x v="1"/>
    <x v="1"/>
  </r>
  <r>
    <x v="751"/>
    <x v="1"/>
    <x v="1"/>
    <n v="361452"/>
    <x v="1"/>
    <x v="2"/>
  </r>
  <r>
    <x v="752"/>
    <x v="1"/>
    <x v="1"/>
    <n v="123132"/>
    <x v="1"/>
    <x v="2"/>
  </r>
  <r>
    <x v="752"/>
    <x v="0"/>
    <x v="3"/>
    <n v="92680"/>
    <x v="2"/>
    <x v="0"/>
  </r>
  <r>
    <x v="752"/>
    <x v="1"/>
    <x v="3"/>
    <n v="169472"/>
    <x v="0"/>
    <x v="1"/>
  </r>
  <r>
    <x v="753"/>
    <x v="0"/>
    <x v="4"/>
    <n v="233024"/>
    <x v="1"/>
    <x v="0"/>
  </r>
  <r>
    <x v="753"/>
    <x v="1"/>
    <x v="3"/>
    <n v="96652"/>
    <x v="3"/>
    <x v="2"/>
  </r>
  <r>
    <x v="754"/>
    <x v="0"/>
    <x v="0"/>
    <n v="160204"/>
    <x v="3"/>
    <x v="2"/>
  </r>
  <r>
    <x v="755"/>
    <x v="0"/>
    <x v="0"/>
    <n v="312464"/>
    <x v="0"/>
    <x v="2"/>
  </r>
  <r>
    <x v="756"/>
    <x v="1"/>
    <x v="3"/>
    <n v="391904"/>
    <x v="1"/>
    <x v="1"/>
  </r>
  <r>
    <x v="757"/>
    <x v="0"/>
    <x v="0"/>
    <n v="366748"/>
    <x v="3"/>
    <x v="2"/>
  </r>
  <r>
    <x v="758"/>
    <x v="0"/>
    <x v="1"/>
    <n v="19860"/>
    <x v="1"/>
    <x v="2"/>
  </r>
  <r>
    <x v="759"/>
    <x v="0"/>
    <x v="2"/>
    <n v="206544"/>
    <x v="1"/>
    <x v="2"/>
  </r>
  <r>
    <x v="759"/>
    <x v="1"/>
    <x v="3"/>
    <n v="361452"/>
    <x v="3"/>
    <x v="0"/>
  </r>
  <r>
    <x v="759"/>
    <x v="1"/>
    <x v="3"/>
    <n v="352184"/>
    <x v="2"/>
    <x v="2"/>
  </r>
  <r>
    <x v="760"/>
    <x v="1"/>
    <x v="3"/>
    <n v="92680"/>
    <x v="0"/>
    <x v="2"/>
  </r>
  <r>
    <x v="761"/>
    <x v="0"/>
    <x v="3"/>
    <n v="3972"/>
    <x v="2"/>
    <x v="0"/>
  </r>
  <r>
    <x v="762"/>
    <x v="0"/>
    <x v="1"/>
    <n v="332324"/>
    <x v="2"/>
    <x v="2"/>
  </r>
  <r>
    <x v="763"/>
    <x v="0"/>
    <x v="1"/>
    <n v="374692"/>
    <x v="1"/>
    <x v="2"/>
  </r>
  <r>
    <x v="764"/>
    <x v="0"/>
    <x v="2"/>
    <n v="107244"/>
    <x v="1"/>
    <x v="2"/>
  </r>
  <r>
    <x v="765"/>
    <x v="0"/>
    <x v="1"/>
    <n v="308492"/>
    <x v="0"/>
    <x v="1"/>
  </r>
  <r>
    <x v="765"/>
    <x v="0"/>
    <x v="1"/>
    <n v="55608"/>
    <x v="0"/>
    <x v="2"/>
  </r>
  <r>
    <x v="765"/>
    <x v="0"/>
    <x v="3"/>
    <n v="38396"/>
    <x v="2"/>
    <x v="2"/>
  </r>
  <r>
    <x v="766"/>
    <x v="1"/>
    <x v="2"/>
    <n v="226404"/>
    <x v="2"/>
    <x v="0"/>
  </r>
  <r>
    <x v="767"/>
    <x v="1"/>
    <x v="1"/>
    <n v="219784"/>
    <x v="2"/>
    <x v="0"/>
  </r>
  <r>
    <x v="767"/>
    <x v="0"/>
    <x v="1"/>
    <n v="209192"/>
    <x v="1"/>
    <x v="2"/>
  </r>
  <r>
    <x v="767"/>
    <x v="0"/>
    <x v="1"/>
    <n v="119160"/>
    <x v="3"/>
    <x v="2"/>
  </r>
  <r>
    <x v="767"/>
    <x v="1"/>
    <x v="1"/>
    <n v="383960"/>
    <x v="0"/>
    <x v="2"/>
  </r>
  <r>
    <x v="767"/>
    <x v="0"/>
    <x v="3"/>
    <n v="194628"/>
    <x v="1"/>
    <x v="0"/>
  </r>
  <r>
    <x v="768"/>
    <x v="0"/>
    <x v="3"/>
    <n v="336296"/>
    <x v="2"/>
    <x v="0"/>
  </r>
  <r>
    <x v="769"/>
    <x v="0"/>
    <x v="0"/>
    <n v="149612"/>
    <x v="1"/>
    <x v="2"/>
  </r>
  <r>
    <x v="770"/>
    <x v="0"/>
    <x v="2"/>
    <n v="255532"/>
    <x v="2"/>
    <x v="1"/>
  </r>
  <r>
    <x v="770"/>
    <x v="0"/>
    <x v="4"/>
    <n v="346888"/>
    <x v="0"/>
    <x v="2"/>
  </r>
  <r>
    <x v="771"/>
    <x v="0"/>
    <x v="0"/>
    <n v="383960"/>
    <x v="0"/>
    <x v="2"/>
  </r>
  <r>
    <x v="772"/>
    <x v="0"/>
    <x v="1"/>
    <n v="263476"/>
    <x v="1"/>
    <x v="1"/>
  </r>
  <r>
    <x v="773"/>
    <x v="0"/>
    <x v="1"/>
    <n v="256856"/>
    <x v="3"/>
    <x v="1"/>
  </r>
  <r>
    <x v="773"/>
    <x v="0"/>
    <x v="1"/>
    <n v="206544"/>
    <x v="0"/>
    <x v="0"/>
  </r>
  <r>
    <x v="773"/>
    <x v="0"/>
    <x v="1"/>
    <n v="10592"/>
    <x v="1"/>
    <x v="0"/>
  </r>
  <r>
    <x v="774"/>
    <x v="0"/>
    <x v="1"/>
    <n v="268772"/>
    <x v="0"/>
    <x v="1"/>
  </r>
  <r>
    <x v="774"/>
    <x v="0"/>
    <x v="3"/>
    <n v="37072"/>
    <x v="0"/>
    <x v="2"/>
  </r>
  <r>
    <x v="774"/>
    <x v="0"/>
    <x v="3"/>
    <n v="83412"/>
    <x v="3"/>
    <x v="2"/>
  </r>
  <r>
    <x v="775"/>
    <x v="0"/>
    <x v="2"/>
    <n v="276716"/>
    <x v="1"/>
    <x v="2"/>
  </r>
  <r>
    <x v="775"/>
    <x v="0"/>
    <x v="0"/>
    <n v="13240"/>
    <x v="3"/>
    <x v="2"/>
  </r>
  <r>
    <x v="776"/>
    <x v="0"/>
    <x v="0"/>
    <n v="272744"/>
    <x v="2"/>
    <x v="2"/>
  </r>
  <r>
    <x v="777"/>
    <x v="0"/>
    <x v="0"/>
    <n v="68848"/>
    <x v="3"/>
    <x v="2"/>
  </r>
  <r>
    <x v="778"/>
    <x v="1"/>
    <x v="0"/>
    <n v="307168"/>
    <x v="1"/>
    <x v="2"/>
  </r>
  <r>
    <x v="778"/>
    <x v="0"/>
    <x v="1"/>
    <n v="45016"/>
    <x v="2"/>
    <x v="0"/>
  </r>
  <r>
    <x v="778"/>
    <x v="0"/>
    <x v="3"/>
    <n v="382636"/>
    <x v="3"/>
    <x v="0"/>
  </r>
  <r>
    <x v="779"/>
    <x v="1"/>
    <x v="1"/>
    <n v="99300"/>
    <x v="3"/>
    <x v="0"/>
  </r>
  <r>
    <x v="780"/>
    <x v="0"/>
    <x v="1"/>
    <n v="145640"/>
    <x v="2"/>
    <x v="0"/>
  </r>
  <r>
    <x v="781"/>
    <x v="0"/>
    <x v="3"/>
    <n v="177416"/>
    <x v="2"/>
    <x v="2"/>
  </r>
  <r>
    <x v="782"/>
    <x v="0"/>
    <x v="1"/>
    <n v="327028"/>
    <x v="1"/>
    <x v="2"/>
  </r>
  <r>
    <x v="783"/>
    <x v="1"/>
    <x v="3"/>
    <n v="63552"/>
    <x v="2"/>
    <x v="2"/>
  </r>
  <r>
    <x v="784"/>
    <x v="0"/>
    <x v="1"/>
    <n v="327028"/>
    <x v="3"/>
    <x v="1"/>
  </r>
  <r>
    <x v="785"/>
    <x v="0"/>
    <x v="1"/>
    <n v="230376"/>
    <x v="1"/>
    <x v="2"/>
  </r>
  <r>
    <x v="785"/>
    <x v="0"/>
    <x v="3"/>
    <n v="342916"/>
    <x v="3"/>
    <x v="0"/>
  </r>
  <r>
    <x v="786"/>
    <x v="1"/>
    <x v="3"/>
    <n v="3972"/>
    <x v="1"/>
    <x v="2"/>
  </r>
  <r>
    <x v="787"/>
    <x v="0"/>
    <x v="4"/>
    <n v="394552"/>
    <x v="0"/>
    <x v="1"/>
  </r>
  <r>
    <x v="788"/>
    <x v="0"/>
    <x v="3"/>
    <n v="214488"/>
    <x v="2"/>
    <x v="0"/>
  </r>
  <r>
    <x v="789"/>
    <x v="1"/>
    <x v="3"/>
    <n v="22508"/>
    <x v="2"/>
    <x v="2"/>
  </r>
  <r>
    <x v="790"/>
    <x v="0"/>
    <x v="3"/>
    <n v="75468"/>
    <x v="3"/>
    <x v="1"/>
  </r>
  <r>
    <x v="791"/>
    <x v="1"/>
    <x v="2"/>
    <n v="373368"/>
    <x v="1"/>
    <x v="2"/>
  </r>
  <r>
    <x v="792"/>
    <x v="0"/>
    <x v="3"/>
    <n v="95328"/>
    <x v="3"/>
    <x v="1"/>
  </r>
  <r>
    <x v="793"/>
    <x v="0"/>
    <x v="0"/>
    <n v="111216"/>
    <x v="1"/>
    <x v="1"/>
  </r>
  <r>
    <x v="794"/>
    <x v="0"/>
    <x v="3"/>
    <n v="59580"/>
    <x v="3"/>
    <x v="1"/>
  </r>
  <r>
    <x v="795"/>
    <x v="0"/>
    <x v="4"/>
    <n v="56932"/>
    <x v="3"/>
    <x v="2"/>
  </r>
  <r>
    <x v="796"/>
    <x v="0"/>
    <x v="0"/>
    <n v="6620"/>
    <x v="3"/>
    <x v="1"/>
  </r>
  <r>
    <x v="797"/>
    <x v="0"/>
    <x v="3"/>
    <n v="54284"/>
    <x v="1"/>
    <x v="2"/>
  </r>
  <r>
    <x v="797"/>
    <x v="1"/>
    <x v="3"/>
    <n v="43692"/>
    <x v="1"/>
    <x v="1"/>
  </r>
  <r>
    <x v="798"/>
    <x v="0"/>
    <x v="3"/>
    <n v="51636"/>
    <x v="3"/>
    <x v="1"/>
  </r>
  <r>
    <x v="798"/>
    <x v="1"/>
    <x v="3"/>
    <n v="7944"/>
    <x v="1"/>
    <x v="1"/>
  </r>
  <r>
    <x v="799"/>
    <x v="1"/>
    <x v="1"/>
    <n v="31776"/>
    <x v="3"/>
    <x v="1"/>
  </r>
  <r>
    <x v="800"/>
    <x v="0"/>
    <x v="1"/>
    <n v="386608"/>
    <x v="1"/>
    <x v="2"/>
  </r>
  <r>
    <x v="801"/>
    <x v="1"/>
    <x v="3"/>
    <n v="262152"/>
    <x v="0"/>
    <x v="0"/>
  </r>
  <r>
    <x v="802"/>
    <x v="0"/>
    <x v="3"/>
    <n v="207868"/>
    <x v="0"/>
    <x v="2"/>
  </r>
  <r>
    <x v="803"/>
    <x v="1"/>
    <x v="3"/>
    <n v="227728"/>
    <x v="0"/>
    <x v="1"/>
  </r>
  <r>
    <x v="804"/>
    <x v="0"/>
    <x v="1"/>
    <n v="211840"/>
    <x v="3"/>
    <x v="2"/>
  </r>
  <r>
    <x v="804"/>
    <x v="1"/>
    <x v="3"/>
    <n v="280688"/>
    <x v="3"/>
    <x v="1"/>
  </r>
  <r>
    <x v="805"/>
    <x v="0"/>
    <x v="4"/>
    <n v="154908"/>
    <x v="1"/>
    <x v="1"/>
  </r>
  <r>
    <x v="805"/>
    <x v="1"/>
    <x v="0"/>
    <n v="131076"/>
    <x v="3"/>
    <x v="2"/>
  </r>
  <r>
    <x v="805"/>
    <x v="1"/>
    <x v="3"/>
    <n v="361452"/>
    <x v="3"/>
    <x v="1"/>
  </r>
  <r>
    <x v="806"/>
    <x v="0"/>
    <x v="3"/>
    <n v="394552"/>
    <x v="1"/>
    <x v="2"/>
  </r>
  <r>
    <x v="806"/>
    <x v="1"/>
    <x v="1"/>
    <n v="360128"/>
    <x v="3"/>
    <x v="1"/>
  </r>
  <r>
    <x v="807"/>
    <x v="0"/>
    <x v="1"/>
    <n v="211840"/>
    <x v="2"/>
    <x v="2"/>
  </r>
  <r>
    <x v="808"/>
    <x v="0"/>
    <x v="1"/>
    <n v="217136"/>
    <x v="3"/>
    <x v="1"/>
  </r>
  <r>
    <x v="808"/>
    <x v="0"/>
    <x v="2"/>
    <n v="10592"/>
    <x v="2"/>
    <x v="1"/>
  </r>
  <r>
    <x v="808"/>
    <x v="1"/>
    <x v="4"/>
    <n v="372044"/>
    <x v="1"/>
    <x v="2"/>
  </r>
  <r>
    <x v="809"/>
    <x v="1"/>
    <x v="0"/>
    <n v="156232"/>
    <x v="2"/>
    <x v="2"/>
  </r>
  <r>
    <x v="809"/>
    <x v="0"/>
    <x v="3"/>
    <n v="84736"/>
    <x v="1"/>
    <x v="2"/>
  </r>
  <r>
    <x v="809"/>
    <x v="0"/>
    <x v="1"/>
    <n v="11916"/>
    <x v="1"/>
    <x v="2"/>
  </r>
  <r>
    <x v="809"/>
    <x v="1"/>
    <x v="0"/>
    <n v="325704"/>
    <x v="1"/>
    <x v="2"/>
  </r>
  <r>
    <x v="810"/>
    <x v="0"/>
    <x v="2"/>
    <n v="94004"/>
    <x v="3"/>
    <x v="1"/>
  </r>
  <r>
    <x v="810"/>
    <x v="0"/>
    <x v="3"/>
    <n v="23832"/>
    <x v="3"/>
    <x v="2"/>
  </r>
  <r>
    <x v="810"/>
    <x v="1"/>
    <x v="1"/>
    <n v="284660"/>
    <x v="1"/>
    <x v="0"/>
  </r>
  <r>
    <x v="811"/>
    <x v="1"/>
    <x v="1"/>
    <n v="5296"/>
    <x v="3"/>
    <x v="1"/>
  </r>
  <r>
    <x v="811"/>
    <x v="0"/>
    <x v="3"/>
    <n v="78116"/>
    <x v="3"/>
    <x v="1"/>
  </r>
  <r>
    <x v="811"/>
    <x v="1"/>
    <x v="3"/>
    <n v="100624"/>
    <x v="2"/>
    <x v="2"/>
  </r>
  <r>
    <x v="811"/>
    <x v="0"/>
    <x v="0"/>
    <n v="112540"/>
    <x v="2"/>
    <x v="1"/>
  </r>
  <r>
    <x v="812"/>
    <x v="0"/>
    <x v="3"/>
    <n v="373368"/>
    <x v="3"/>
    <x v="2"/>
  </r>
  <r>
    <x v="813"/>
    <x v="0"/>
    <x v="3"/>
    <n v="349536"/>
    <x v="1"/>
    <x v="0"/>
  </r>
  <r>
    <x v="813"/>
    <x v="0"/>
    <x v="1"/>
    <n v="5296"/>
    <x v="2"/>
    <x v="2"/>
  </r>
  <r>
    <x v="814"/>
    <x v="0"/>
    <x v="0"/>
    <n v="11916"/>
    <x v="1"/>
    <x v="2"/>
  </r>
  <r>
    <x v="814"/>
    <x v="1"/>
    <x v="2"/>
    <n v="203896"/>
    <x v="1"/>
    <x v="2"/>
  </r>
  <r>
    <x v="815"/>
    <x v="1"/>
    <x v="3"/>
    <n v="377340"/>
    <x v="2"/>
    <x v="1"/>
  </r>
  <r>
    <x v="816"/>
    <x v="0"/>
    <x v="2"/>
    <n v="284660"/>
    <x v="1"/>
    <x v="0"/>
  </r>
  <r>
    <x v="817"/>
    <x v="0"/>
    <x v="1"/>
    <n v="387932"/>
    <x v="3"/>
    <x v="2"/>
  </r>
  <r>
    <x v="817"/>
    <x v="1"/>
    <x v="3"/>
    <n v="54284"/>
    <x v="0"/>
    <x v="0"/>
  </r>
  <r>
    <x v="817"/>
    <x v="0"/>
    <x v="3"/>
    <n v="3972"/>
    <x v="1"/>
    <x v="1"/>
  </r>
  <r>
    <x v="817"/>
    <x v="0"/>
    <x v="2"/>
    <n v="385284"/>
    <x v="0"/>
    <x v="2"/>
  </r>
  <r>
    <x v="818"/>
    <x v="0"/>
    <x v="1"/>
    <n v="329676"/>
    <x v="0"/>
    <x v="2"/>
  </r>
  <r>
    <x v="819"/>
    <x v="1"/>
    <x v="1"/>
    <n v="79440"/>
    <x v="3"/>
    <x v="2"/>
  </r>
  <r>
    <x v="820"/>
    <x v="1"/>
    <x v="3"/>
    <n v="3972"/>
    <x v="1"/>
    <x v="2"/>
  </r>
  <r>
    <x v="821"/>
    <x v="0"/>
    <x v="1"/>
    <n v="47664"/>
    <x v="1"/>
    <x v="2"/>
  </r>
  <r>
    <x v="821"/>
    <x v="1"/>
    <x v="0"/>
    <n v="58256"/>
    <x v="2"/>
    <x v="2"/>
  </r>
  <r>
    <x v="821"/>
    <x v="0"/>
    <x v="1"/>
    <n v="97976"/>
    <x v="3"/>
    <x v="2"/>
  </r>
  <r>
    <x v="821"/>
    <x v="0"/>
    <x v="1"/>
    <n v="198600"/>
    <x v="2"/>
    <x v="1"/>
  </r>
  <r>
    <x v="822"/>
    <x v="0"/>
    <x v="3"/>
    <n v="234348"/>
    <x v="0"/>
    <x v="2"/>
  </r>
  <r>
    <x v="823"/>
    <x v="0"/>
    <x v="1"/>
    <n v="222432"/>
    <x v="3"/>
    <x v="1"/>
  </r>
  <r>
    <x v="824"/>
    <x v="0"/>
    <x v="1"/>
    <n v="127104"/>
    <x v="1"/>
    <x v="2"/>
  </r>
  <r>
    <x v="825"/>
    <x v="1"/>
    <x v="3"/>
    <n v="97976"/>
    <x v="3"/>
    <x v="2"/>
  </r>
  <r>
    <x v="826"/>
    <x v="0"/>
    <x v="3"/>
    <n v="386608"/>
    <x v="3"/>
    <x v="0"/>
  </r>
  <r>
    <x v="827"/>
    <x v="0"/>
    <x v="4"/>
    <n v="376016"/>
    <x v="2"/>
    <x v="1"/>
  </r>
  <r>
    <x v="828"/>
    <x v="0"/>
    <x v="0"/>
    <n v="100624"/>
    <x v="0"/>
    <x v="2"/>
  </r>
  <r>
    <x v="828"/>
    <x v="1"/>
    <x v="3"/>
    <n v="169472"/>
    <x v="3"/>
    <x v="2"/>
  </r>
  <r>
    <x v="829"/>
    <x v="0"/>
    <x v="3"/>
    <n v="377340"/>
    <x v="3"/>
    <x v="0"/>
  </r>
  <r>
    <x v="830"/>
    <x v="0"/>
    <x v="3"/>
    <n v="229052"/>
    <x v="0"/>
    <x v="2"/>
  </r>
  <r>
    <x v="831"/>
    <x v="0"/>
    <x v="3"/>
    <n v="66200"/>
    <x v="1"/>
    <x v="1"/>
  </r>
  <r>
    <x v="832"/>
    <x v="0"/>
    <x v="4"/>
    <n v="115188"/>
    <x v="0"/>
    <x v="1"/>
  </r>
  <r>
    <x v="832"/>
    <x v="0"/>
    <x v="3"/>
    <n v="26480"/>
    <x v="2"/>
    <x v="1"/>
  </r>
  <r>
    <x v="833"/>
    <x v="1"/>
    <x v="3"/>
    <n v="109892"/>
    <x v="1"/>
    <x v="2"/>
  </r>
  <r>
    <x v="834"/>
    <x v="1"/>
    <x v="4"/>
    <n v="319084"/>
    <x v="3"/>
    <x v="0"/>
  </r>
  <r>
    <x v="835"/>
    <x v="1"/>
    <x v="4"/>
    <n v="3972"/>
    <x v="1"/>
    <x v="2"/>
  </r>
  <r>
    <x v="835"/>
    <x v="1"/>
    <x v="1"/>
    <n v="177416"/>
    <x v="1"/>
    <x v="1"/>
  </r>
  <r>
    <x v="836"/>
    <x v="0"/>
    <x v="3"/>
    <n v="194628"/>
    <x v="3"/>
    <x v="2"/>
  </r>
  <r>
    <x v="837"/>
    <x v="0"/>
    <x v="1"/>
    <n v="70172"/>
    <x v="3"/>
    <x v="2"/>
  </r>
  <r>
    <x v="837"/>
    <x v="1"/>
    <x v="1"/>
    <n v="91356"/>
    <x v="0"/>
    <x v="2"/>
  </r>
  <r>
    <x v="837"/>
    <x v="0"/>
    <x v="0"/>
    <n v="329676"/>
    <x v="3"/>
    <x v="1"/>
  </r>
  <r>
    <x v="838"/>
    <x v="0"/>
    <x v="3"/>
    <n v="55608"/>
    <x v="0"/>
    <x v="1"/>
  </r>
  <r>
    <x v="839"/>
    <x v="0"/>
    <x v="1"/>
    <n v="256856"/>
    <x v="1"/>
    <x v="2"/>
  </r>
  <r>
    <x v="839"/>
    <x v="1"/>
    <x v="2"/>
    <n v="127104"/>
    <x v="0"/>
    <x v="2"/>
  </r>
  <r>
    <x v="839"/>
    <x v="1"/>
    <x v="4"/>
    <n v="152260"/>
    <x v="2"/>
    <x v="0"/>
  </r>
  <r>
    <x v="839"/>
    <x v="0"/>
    <x v="3"/>
    <n v="357480"/>
    <x v="3"/>
    <x v="0"/>
  </r>
  <r>
    <x v="840"/>
    <x v="0"/>
    <x v="4"/>
    <n v="133724"/>
    <x v="2"/>
    <x v="1"/>
  </r>
  <r>
    <x v="840"/>
    <x v="0"/>
    <x v="0"/>
    <n v="328352"/>
    <x v="0"/>
    <x v="0"/>
  </r>
  <r>
    <x v="841"/>
    <x v="1"/>
    <x v="3"/>
    <n v="312464"/>
    <x v="3"/>
    <x v="2"/>
  </r>
  <r>
    <x v="842"/>
    <x v="0"/>
    <x v="4"/>
    <n v="229052"/>
    <x v="3"/>
    <x v="2"/>
  </r>
  <r>
    <x v="842"/>
    <x v="1"/>
    <x v="2"/>
    <n v="124456"/>
    <x v="1"/>
    <x v="2"/>
  </r>
  <r>
    <x v="843"/>
    <x v="1"/>
    <x v="4"/>
    <n v="301872"/>
    <x v="3"/>
    <x v="0"/>
  </r>
  <r>
    <x v="844"/>
    <x v="0"/>
    <x v="1"/>
    <n v="117836"/>
    <x v="3"/>
    <x v="2"/>
  </r>
  <r>
    <x v="845"/>
    <x v="0"/>
    <x v="2"/>
    <n v="287308"/>
    <x v="3"/>
    <x v="2"/>
  </r>
  <r>
    <x v="846"/>
    <x v="1"/>
    <x v="1"/>
    <n v="240968"/>
    <x v="0"/>
    <x v="2"/>
  </r>
  <r>
    <x v="847"/>
    <x v="1"/>
    <x v="3"/>
    <n v="305844"/>
    <x v="3"/>
    <x v="1"/>
  </r>
  <r>
    <x v="848"/>
    <x v="1"/>
    <x v="0"/>
    <n v="127104"/>
    <x v="2"/>
    <x v="2"/>
  </r>
  <r>
    <x v="849"/>
    <x v="0"/>
    <x v="4"/>
    <n v="174768"/>
    <x v="3"/>
    <x v="0"/>
  </r>
  <r>
    <x v="850"/>
    <x v="0"/>
    <x v="1"/>
    <n v="128428"/>
    <x v="0"/>
    <x v="0"/>
  </r>
  <r>
    <x v="850"/>
    <x v="0"/>
    <x v="3"/>
    <n v="169472"/>
    <x v="1"/>
    <x v="0"/>
  </r>
  <r>
    <x v="851"/>
    <x v="1"/>
    <x v="1"/>
    <n v="128428"/>
    <x v="1"/>
    <x v="2"/>
  </r>
  <r>
    <x v="852"/>
    <x v="1"/>
    <x v="0"/>
    <n v="353508"/>
    <x v="0"/>
    <x v="2"/>
  </r>
  <r>
    <x v="853"/>
    <x v="1"/>
    <x v="1"/>
    <n v="358804"/>
    <x v="2"/>
    <x v="2"/>
  </r>
  <r>
    <x v="854"/>
    <x v="0"/>
    <x v="1"/>
    <n v="377340"/>
    <x v="3"/>
    <x v="2"/>
  </r>
  <r>
    <x v="855"/>
    <x v="0"/>
    <x v="4"/>
    <n v="22508"/>
    <x v="3"/>
    <x v="0"/>
  </r>
  <r>
    <x v="856"/>
    <x v="0"/>
    <x v="4"/>
    <n v="45016"/>
    <x v="3"/>
    <x v="0"/>
  </r>
  <r>
    <x v="857"/>
    <x v="0"/>
    <x v="1"/>
    <n v="50312"/>
    <x v="3"/>
    <x v="2"/>
  </r>
  <r>
    <x v="858"/>
    <x v="0"/>
    <x v="3"/>
    <n v="6620"/>
    <x v="3"/>
    <x v="0"/>
  </r>
  <r>
    <x v="859"/>
    <x v="1"/>
    <x v="3"/>
    <n v="194628"/>
    <x v="3"/>
    <x v="2"/>
  </r>
  <r>
    <x v="860"/>
    <x v="0"/>
    <x v="1"/>
    <n v="254208"/>
    <x v="0"/>
    <x v="2"/>
  </r>
  <r>
    <x v="861"/>
    <x v="1"/>
    <x v="1"/>
    <n v="397200"/>
    <x v="0"/>
    <x v="2"/>
  </r>
  <r>
    <x v="862"/>
    <x v="1"/>
    <x v="1"/>
    <n v="27804"/>
    <x v="0"/>
    <x v="2"/>
  </r>
  <r>
    <x v="863"/>
    <x v="0"/>
    <x v="3"/>
    <n v="168148"/>
    <x v="3"/>
    <x v="2"/>
  </r>
  <r>
    <x v="864"/>
    <x v="0"/>
    <x v="4"/>
    <n v="372044"/>
    <x v="1"/>
    <x v="2"/>
  </r>
  <r>
    <x v="865"/>
    <x v="0"/>
    <x v="2"/>
    <n v="25156"/>
    <x v="3"/>
    <x v="2"/>
  </r>
  <r>
    <x v="865"/>
    <x v="1"/>
    <x v="1"/>
    <n v="80764"/>
    <x v="2"/>
    <x v="2"/>
  </r>
  <r>
    <x v="866"/>
    <x v="0"/>
    <x v="4"/>
    <n v="393228"/>
    <x v="2"/>
    <x v="1"/>
  </r>
  <r>
    <x v="867"/>
    <x v="0"/>
    <x v="1"/>
    <n v="235672"/>
    <x v="2"/>
    <x v="2"/>
  </r>
  <r>
    <x v="868"/>
    <x v="1"/>
    <x v="1"/>
    <n v="296576"/>
    <x v="3"/>
    <x v="2"/>
  </r>
  <r>
    <x v="869"/>
    <x v="0"/>
    <x v="3"/>
    <n v="271420"/>
    <x v="2"/>
    <x v="0"/>
  </r>
  <r>
    <x v="870"/>
    <x v="0"/>
    <x v="3"/>
    <n v="328352"/>
    <x v="2"/>
    <x v="0"/>
  </r>
  <r>
    <x v="871"/>
    <x v="0"/>
    <x v="4"/>
    <n v="115188"/>
    <x v="3"/>
    <x v="0"/>
  </r>
  <r>
    <x v="872"/>
    <x v="1"/>
    <x v="3"/>
    <n v="307168"/>
    <x v="0"/>
    <x v="2"/>
  </r>
  <r>
    <x v="873"/>
    <x v="1"/>
    <x v="0"/>
    <n v="33100"/>
    <x v="3"/>
    <x v="2"/>
  </r>
  <r>
    <x v="874"/>
    <x v="0"/>
    <x v="0"/>
    <n v="51636"/>
    <x v="3"/>
    <x v="2"/>
  </r>
  <r>
    <x v="875"/>
    <x v="0"/>
    <x v="1"/>
    <n v="338944"/>
    <x v="3"/>
    <x v="1"/>
  </r>
  <r>
    <x v="876"/>
    <x v="0"/>
    <x v="3"/>
    <n v="377340"/>
    <x v="0"/>
    <x v="2"/>
  </r>
  <r>
    <x v="877"/>
    <x v="0"/>
    <x v="4"/>
    <n v="309816"/>
    <x v="1"/>
    <x v="2"/>
  </r>
  <r>
    <x v="878"/>
    <x v="0"/>
    <x v="3"/>
    <n v="260828"/>
    <x v="3"/>
    <x v="2"/>
  </r>
  <r>
    <x v="879"/>
    <x v="1"/>
    <x v="1"/>
    <n v="157556"/>
    <x v="3"/>
    <x v="1"/>
  </r>
  <r>
    <x v="880"/>
    <x v="0"/>
    <x v="3"/>
    <n v="354832"/>
    <x v="2"/>
    <x v="1"/>
  </r>
  <r>
    <x v="880"/>
    <x v="0"/>
    <x v="0"/>
    <n v="340268"/>
    <x v="3"/>
    <x v="1"/>
  </r>
  <r>
    <x v="881"/>
    <x v="1"/>
    <x v="2"/>
    <n v="108568"/>
    <x v="0"/>
    <x v="0"/>
  </r>
  <r>
    <x v="882"/>
    <x v="1"/>
    <x v="3"/>
    <n v="170796"/>
    <x v="1"/>
    <x v="1"/>
  </r>
  <r>
    <x v="882"/>
    <x v="0"/>
    <x v="4"/>
    <n v="217136"/>
    <x v="2"/>
    <x v="1"/>
  </r>
  <r>
    <x v="883"/>
    <x v="1"/>
    <x v="3"/>
    <n v="142992"/>
    <x v="1"/>
    <x v="2"/>
  </r>
  <r>
    <x v="884"/>
    <x v="0"/>
    <x v="1"/>
    <n v="64876"/>
    <x v="2"/>
    <x v="0"/>
  </r>
  <r>
    <x v="885"/>
    <x v="0"/>
    <x v="1"/>
    <n v="350860"/>
    <x v="3"/>
    <x v="0"/>
  </r>
  <r>
    <x v="886"/>
    <x v="0"/>
    <x v="0"/>
    <n v="52960"/>
    <x v="3"/>
    <x v="2"/>
  </r>
  <r>
    <x v="887"/>
    <x v="1"/>
    <x v="3"/>
    <n v="136372"/>
    <x v="0"/>
    <x v="2"/>
  </r>
  <r>
    <x v="887"/>
    <x v="0"/>
    <x v="1"/>
    <n v="235672"/>
    <x v="0"/>
    <x v="2"/>
  </r>
  <r>
    <x v="888"/>
    <x v="0"/>
    <x v="1"/>
    <n v="338944"/>
    <x v="1"/>
    <x v="2"/>
  </r>
  <r>
    <x v="889"/>
    <x v="0"/>
    <x v="3"/>
    <n v="320408"/>
    <x v="3"/>
    <x v="1"/>
  </r>
  <r>
    <x v="889"/>
    <x v="1"/>
    <x v="4"/>
    <n v="231700"/>
    <x v="3"/>
    <x v="1"/>
  </r>
  <r>
    <x v="890"/>
    <x v="0"/>
    <x v="1"/>
    <n v="238320"/>
    <x v="2"/>
    <x v="2"/>
  </r>
  <r>
    <x v="890"/>
    <x v="1"/>
    <x v="1"/>
    <n v="58256"/>
    <x v="1"/>
    <x v="1"/>
  </r>
  <r>
    <x v="891"/>
    <x v="1"/>
    <x v="2"/>
    <n v="309816"/>
    <x v="2"/>
    <x v="2"/>
  </r>
  <r>
    <x v="892"/>
    <x v="0"/>
    <x v="3"/>
    <n v="62228"/>
    <x v="3"/>
    <x v="2"/>
  </r>
  <r>
    <x v="893"/>
    <x v="0"/>
    <x v="1"/>
    <n v="112540"/>
    <x v="1"/>
    <x v="2"/>
  </r>
  <r>
    <x v="893"/>
    <x v="0"/>
    <x v="1"/>
    <n v="125780"/>
    <x v="0"/>
    <x v="0"/>
  </r>
  <r>
    <x v="894"/>
    <x v="1"/>
    <x v="1"/>
    <n v="338944"/>
    <x v="2"/>
    <x v="2"/>
  </r>
  <r>
    <x v="895"/>
    <x v="0"/>
    <x v="4"/>
    <n v="149612"/>
    <x v="1"/>
    <x v="1"/>
  </r>
  <r>
    <x v="896"/>
    <x v="0"/>
    <x v="3"/>
    <n v="50312"/>
    <x v="3"/>
    <x v="2"/>
  </r>
  <r>
    <x v="897"/>
    <x v="1"/>
    <x v="3"/>
    <n v="145640"/>
    <x v="2"/>
    <x v="2"/>
  </r>
  <r>
    <x v="898"/>
    <x v="1"/>
    <x v="1"/>
    <n v="83412"/>
    <x v="0"/>
    <x v="2"/>
  </r>
  <r>
    <x v="899"/>
    <x v="0"/>
    <x v="4"/>
    <n v="315112"/>
    <x v="0"/>
    <x v="0"/>
  </r>
  <r>
    <x v="900"/>
    <x v="0"/>
    <x v="3"/>
    <n v="156232"/>
    <x v="3"/>
    <x v="2"/>
  </r>
  <r>
    <x v="901"/>
    <x v="0"/>
    <x v="3"/>
    <n v="386608"/>
    <x v="3"/>
    <x v="1"/>
  </r>
  <r>
    <x v="902"/>
    <x v="1"/>
    <x v="3"/>
    <n v="141668"/>
    <x v="3"/>
    <x v="0"/>
  </r>
  <r>
    <x v="903"/>
    <x v="1"/>
    <x v="0"/>
    <n v="387932"/>
    <x v="1"/>
    <x v="2"/>
  </r>
  <r>
    <x v="904"/>
    <x v="0"/>
    <x v="4"/>
    <n v="48988"/>
    <x v="3"/>
    <x v="1"/>
  </r>
  <r>
    <x v="905"/>
    <x v="1"/>
    <x v="3"/>
    <n v="37072"/>
    <x v="2"/>
    <x v="2"/>
  </r>
  <r>
    <x v="906"/>
    <x v="0"/>
    <x v="3"/>
    <n v="206544"/>
    <x v="1"/>
    <x v="2"/>
  </r>
  <r>
    <x v="907"/>
    <x v="0"/>
    <x v="0"/>
    <n v="144316"/>
    <x v="2"/>
    <x v="2"/>
  </r>
  <r>
    <x v="908"/>
    <x v="1"/>
    <x v="3"/>
    <n v="169472"/>
    <x v="3"/>
    <x v="2"/>
  </r>
  <r>
    <x v="909"/>
    <x v="0"/>
    <x v="3"/>
    <n v="279364"/>
    <x v="3"/>
    <x v="2"/>
  </r>
  <r>
    <x v="910"/>
    <x v="0"/>
    <x v="2"/>
    <n v="146964"/>
    <x v="3"/>
    <x v="0"/>
  </r>
  <r>
    <x v="911"/>
    <x v="0"/>
    <x v="3"/>
    <n v="389256"/>
    <x v="2"/>
    <x v="2"/>
  </r>
  <r>
    <x v="912"/>
    <x v="1"/>
    <x v="1"/>
    <n v="368072"/>
    <x v="2"/>
    <x v="0"/>
  </r>
  <r>
    <x v="913"/>
    <x v="0"/>
    <x v="1"/>
    <n v="11916"/>
    <x v="3"/>
    <x v="1"/>
  </r>
  <r>
    <x v="914"/>
    <x v="0"/>
    <x v="0"/>
    <n v="100624"/>
    <x v="1"/>
    <x v="2"/>
  </r>
  <r>
    <x v="915"/>
    <x v="0"/>
    <x v="0"/>
    <n v="352184"/>
    <x v="3"/>
    <x v="0"/>
  </r>
  <r>
    <x v="916"/>
    <x v="1"/>
    <x v="3"/>
    <n v="337620"/>
    <x v="1"/>
    <x v="2"/>
  </r>
  <r>
    <x v="917"/>
    <x v="1"/>
    <x v="3"/>
    <n v="348212"/>
    <x v="3"/>
    <x v="2"/>
  </r>
  <r>
    <x v="918"/>
    <x v="0"/>
    <x v="1"/>
    <n v="135048"/>
    <x v="1"/>
    <x v="2"/>
  </r>
  <r>
    <x v="918"/>
    <x v="1"/>
    <x v="3"/>
    <n v="283336"/>
    <x v="3"/>
    <x v="0"/>
  </r>
  <r>
    <x v="919"/>
    <x v="1"/>
    <x v="1"/>
    <n v="345564"/>
    <x v="2"/>
    <x v="2"/>
  </r>
  <r>
    <x v="920"/>
    <x v="1"/>
    <x v="1"/>
    <n v="78116"/>
    <x v="3"/>
    <x v="1"/>
  </r>
  <r>
    <x v="921"/>
    <x v="0"/>
    <x v="3"/>
    <n v="15888"/>
    <x v="1"/>
    <x v="0"/>
  </r>
  <r>
    <x v="922"/>
    <x v="1"/>
    <x v="0"/>
    <n v="68848"/>
    <x v="2"/>
    <x v="2"/>
  </r>
  <r>
    <x v="922"/>
    <x v="0"/>
    <x v="1"/>
    <n v="390580"/>
    <x v="3"/>
    <x v="2"/>
  </r>
  <r>
    <x v="923"/>
    <x v="0"/>
    <x v="0"/>
    <n v="325704"/>
    <x v="3"/>
    <x v="2"/>
  </r>
  <r>
    <x v="923"/>
    <x v="1"/>
    <x v="0"/>
    <n v="78116"/>
    <x v="0"/>
    <x v="0"/>
  </r>
  <r>
    <x v="924"/>
    <x v="0"/>
    <x v="3"/>
    <n v="366748"/>
    <x v="3"/>
    <x v="0"/>
  </r>
  <r>
    <x v="925"/>
    <x v="0"/>
    <x v="1"/>
    <n v="301872"/>
    <x v="3"/>
    <x v="0"/>
  </r>
  <r>
    <x v="926"/>
    <x v="1"/>
    <x v="2"/>
    <n v="22508"/>
    <x v="1"/>
    <x v="1"/>
  </r>
  <r>
    <x v="926"/>
    <x v="0"/>
    <x v="3"/>
    <n v="263476"/>
    <x v="3"/>
    <x v="1"/>
  </r>
  <r>
    <x v="927"/>
    <x v="1"/>
    <x v="1"/>
    <n v="50312"/>
    <x v="1"/>
    <x v="2"/>
  </r>
  <r>
    <x v="928"/>
    <x v="0"/>
    <x v="4"/>
    <n v="184036"/>
    <x v="0"/>
    <x v="2"/>
  </r>
  <r>
    <x v="929"/>
    <x v="1"/>
    <x v="1"/>
    <n v="48988"/>
    <x v="0"/>
    <x v="2"/>
  </r>
  <r>
    <x v="930"/>
    <x v="1"/>
    <x v="1"/>
    <n v="174768"/>
    <x v="0"/>
    <x v="2"/>
  </r>
  <r>
    <x v="931"/>
    <x v="0"/>
    <x v="3"/>
    <n v="94004"/>
    <x v="3"/>
    <x v="1"/>
  </r>
  <r>
    <x v="932"/>
    <x v="1"/>
    <x v="2"/>
    <n v="78116"/>
    <x v="1"/>
    <x v="0"/>
  </r>
  <r>
    <x v="933"/>
    <x v="0"/>
    <x v="2"/>
    <n v="226404"/>
    <x v="0"/>
    <x v="2"/>
  </r>
  <r>
    <x v="934"/>
    <x v="0"/>
    <x v="3"/>
    <n v="15888"/>
    <x v="2"/>
    <x v="2"/>
  </r>
  <r>
    <x v="935"/>
    <x v="0"/>
    <x v="1"/>
    <n v="244940"/>
    <x v="1"/>
    <x v="0"/>
  </r>
  <r>
    <x v="936"/>
    <x v="0"/>
    <x v="1"/>
    <n v="34424"/>
    <x v="1"/>
    <x v="2"/>
  </r>
  <r>
    <x v="937"/>
    <x v="0"/>
    <x v="1"/>
    <n v="27804"/>
    <x v="3"/>
    <x v="0"/>
  </r>
  <r>
    <x v="938"/>
    <x v="0"/>
    <x v="0"/>
    <n v="14564"/>
    <x v="1"/>
    <x v="1"/>
  </r>
  <r>
    <x v="939"/>
    <x v="0"/>
    <x v="0"/>
    <n v="387932"/>
    <x v="3"/>
    <x v="1"/>
  </r>
  <r>
    <x v="940"/>
    <x v="0"/>
    <x v="3"/>
    <n v="33100"/>
    <x v="3"/>
    <x v="0"/>
  </r>
  <r>
    <x v="941"/>
    <x v="0"/>
    <x v="0"/>
    <n v="307168"/>
    <x v="2"/>
    <x v="0"/>
  </r>
  <r>
    <x v="942"/>
    <x v="0"/>
    <x v="3"/>
    <n v="244940"/>
    <x v="0"/>
    <x v="1"/>
  </r>
  <r>
    <x v="943"/>
    <x v="0"/>
    <x v="3"/>
    <n v="194628"/>
    <x v="2"/>
    <x v="2"/>
  </r>
  <r>
    <x v="944"/>
    <x v="1"/>
    <x v="3"/>
    <n v="252884"/>
    <x v="3"/>
    <x v="0"/>
  </r>
  <r>
    <x v="945"/>
    <x v="1"/>
    <x v="3"/>
    <n v="59580"/>
    <x v="2"/>
    <x v="1"/>
  </r>
  <r>
    <x v="946"/>
    <x v="1"/>
    <x v="3"/>
    <n v="393228"/>
    <x v="2"/>
    <x v="2"/>
  </r>
  <r>
    <x v="947"/>
    <x v="0"/>
    <x v="1"/>
    <n v="202572"/>
    <x v="3"/>
    <x v="2"/>
  </r>
  <r>
    <x v="948"/>
    <x v="1"/>
    <x v="1"/>
    <n v="217136"/>
    <x v="3"/>
    <x v="0"/>
  </r>
  <r>
    <x v="949"/>
    <x v="0"/>
    <x v="0"/>
    <n v="345564"/>
    <x v="2"/>
    <x v="2"/>
  </r>
  <r>
    <x v="950"/>
    <x v="0"/>
    <x v="2"/>
    <n v="124456"/>
    <x v="2"/>
    <x v="1"/>
  </r>
  <r>
    <x v="951"/>
    <x v="0"/>
    <x v="2"/>
    <n v="320408"/>
    <x v="3"/>
    <x v="2"/>
  </r>
  <r>
    <x v="952"/>
    <x v="0"/>
    <x v="0"/>
    <n v="308492"/>
    <x v="1"/>
    <x v="1"/>
  </r>
  <r>
    <x v="952"/>
    <x v="0"/>
    <x v="1"/>
    <n v="199924"/>
    <x v="2"/>
    <x v="1"/>
  </r>
  <r>
    <x v="952"/>
    <x v="0"/>
    <x v="3"/>
    <n v="41044"/>
    <x v="3"/>
    <x v="2"/>
  </r>
  <r>
    <x v="952"/>
    <x v="0"/>
    <x v="3"/>
    <n v="190656"/>
    <x v="3"/>
    <x v="2"/>
  </r>
  <r>
    <x v="953"/>
    <x v="0"/>
    <x v="4"/>
    <n v="377340"/>
    <x v="1"/>
    <x v="2"/>
  </r>
  <r>
    <x v="953"/>
    <x v="0"/>
    <x v="3"/>
    <n v="222432"/>
    <x v="3"/>
    <x v="2"/>
  </r>
  <r>
    <x v="954"/>
    <x v="0"/>
    <x v="1"/>
    <n v="262152"/>
    <x v="0"/>
    <x v="0"/>
  </r>
  <r>
    <x v="954"/>
    <x v="0"/>
    <x v="1"/>
    <n v="84736"/>
    <x v="3"/>
    <x v="2"/>
  </r>
  <r>
    <x v="955"/>
    <x v="1"/>
    <x v="3"/>
    <n v="300548"/>
    <x v="0"/>
    <x v="1"/>
  </r>
  <r>
    <x v="956"/>
    <x v="1"/>
    <x v="1"/>
    <n v="229052"/>
    <x v="2"/>
    <x v="0"/>
  </r>
  <r>
    <x v="957"/>
    <x v="0"/>
    <x v="1"/>
    <n v="344240"/>
    <x v="0"/>
    <x v="1"/>
  </r>
  <r>
    <x v="957"/>
    <x v="0"/>
    <x v="3"/>
    <n v="23832"/>
    <x v="2"/>
    <x v="2"/>
  </r>
  <r>
    <x v="958"/>
    <x v="0"/>
    <x v="1"/>
    <n v="9268"/>
    <x v="3"/>
    <x v="1"/>
  </r>
  <r>
    <x v="959"/>
    <x v="1"/>
    <x v="3"/>
    <n v="144316"/>
    <x v="2"/>
    <x v="2"/>
  </r>
  <r>
    <x v="960"/>
    <x v="0"/>
    <x v="1"/>
    <n v="25156"/>
    <x v="3"/>
    <x v="1"/>
  </r>
  <r>
    <x v="961"/>
    <x v="0"/>
    <x v="1"/>
    <n v="300548"/>
    <x v="1"/>
    <x v="2"/>
  </r>
  <r>
    <x v="962"/>
    <x v="0"/>
    <x v="2"/>
    <n v="275392"/>
    <x v="3"/>
    <x v="0"/>
  </r>
  <r>
    <x v="963"/>
    <x v="0"/>
    <x v="3"/>
    <n v="182712"/>
    <x v="3"/>
    <x v="1"/>
  </r>
  <r>
    <x v="964"/>
    <x v="1"/>
    <x v="1"/>
    <n v="182712"/>
    <x v="0"/>
    <x v="0"/>
  </r>
  <r>
    <x v="964"/>
    <x v="0"/>
    <x v="4"/>
    <n v="107244"/>
    <x v="1"/>
    <x v="0"/>
  </r>
  <r>
    <x v="965"/>
    <x v="0"/>
    <x v="1"/>
    <n v="121808"/>
    <x v="2"/>
    <x v="2"/>
  </r>
  <r>
    <x v="966"/>
    <x v="0"/>
    <x v="0"/>
    <n v="382636"/>
    <x v="3"/>
    <x v="2"/>
  </r>
  <r>
    <x v="967"/>
    <x v="1"/>
    <x v="2"/>
    <n v="381312"/>
    <x v="3"/>
    <x v="0"/>
  </r>
  <r>
    <x v="968"/>
    <x v="0"/>
    <x v="1"/>
    <n v="13240"/>
    <x v="0"/>
    <x v="2"/>
  </r>
  <r>
    <x v="969"/>
    <x v="1"/>
    <x v="2"/>
    <n v="33100"/>
    <x v="3"/>
    <x v="1"/>
  </r>
  <r>
    <x v="970"/>
    <x v="0"/>
    <x v="4"/>
    <n v="236996"/>
    <x v="3"/>
    <x v="2"/>
  </r>
  <r>
    <x v="970"/>
    <x v="0"/>
    <x v="3"/>
    <n v="230376"/>
    <x v="2"/>
    <x v="1"/>
  </r>
  <r>
    <x v="971"/>
    <x v="1"/>
    <x v="3"/>
    <n v="365424"/>
    <x v="1"/>
    <x v="1"/>
  </r>
  <r>
    <x v="972"/>
    <x v="0"/>
    <x v="3"/>
    <n v="264800"/>
    <x v="0"/>
    <x v="2"/>
  </r>
  <r>
    <x v="973"/>
    <x v="0"/>
    <x v="3"/>
    <n v="336296"/>
    <x v="3"/>
    <x v="1"/>
  </r>
  <r>
    <x v="974"/>
    <x v="0"/>
    <x v="4"/>
    <n v="348212"/>
    <x v="3"/>
    <x v="1"/>
  </r>
  <r>
    <x v="975"/>
    <x v="0"/>
    <x v="3"/>
    <n v="173444"/>
    <x v="0"/>
    <x v="2"/>
  </r>
  <r>
    <x v="976"/>
    <x v="0"/>
    <x v="0"/>
    <n v="246264"/>
    <x v="0"/>
    <x v="2"/>
  </r>
  <r>
    <x v="977"/>
    <x v="0"/>
    <x v="4"/>
    <n v="393228"/>
    <x v="2"/>
    <x v="2"/>
  </r>
  <r>
    <x v="978"/>
    <x v="0"/>
    <x v="0"/>
    <n v="86060"/>
    <x v="3"/>
    <x v="2"/>
  </r>
  <r>
    <x v="979"/>
    <x v="0"/>
    <x v="3"/>
    <n v="247588"/>
    <x v="3"/>
    <x v="2"/>
  </r>
  <r>
    <x v="980"/>
    <x v="0"/>
    <x v="3"/>
    <n v="370720"/>
    <x v="0"/>
    <x v="0"/>
  </r>
  <r>
    <x v="981"/>
    <x v="0"/>
    <x v="3"/>
    <n v="14564"/>
    <x v="2"/>
    <x v="0"/>
  </r>
  <r>
    <x v="982"/>
    <x v="0"/>
    <x v="3"/>
    <n v="356156"/>
    <x v="0"/>
    <x v="1"/>
  </r>
  <r>
    <x v="983"/>
    <x v="1"/>
    <x v="1"/>
    <n v="75468"/>
    <x v="1"/>
    <x v="2"/>
  </r>
  <r>
    <x v="984"/>
    <x v="0"/>
    <x v="0"/>
    <n v="31776"/>
    <x v="3"/>
    <x v="2"/>
  </r>
  <r>
    <x v="985"/>
    <x v="1"/>
    <x v="3"/>
    <n v="83412"/>
    <x v="3"/>
    <x v="1"/>
  </r>
  <r>
    <x v="986"/>
    <x v="1"/>
    <x v="2"/>
    <n v="283336"/>
    <x v="2"/>
    <x v="2"/>
  </r>
  <r>
    <x v="987"/>
    <x v="1"/>
    <x v="3"/>
    <n v="99300"/>
    <x v="0"/>
    <x v="0"/>
  </r>
  <r>
    <x v="988"/>
    <x v="0"/>
    <x v="0"/>
    <n v="226404"/>
    <x v="1"/>
    <x v="2"/>
  </r>
  <r>
    <x v="989"/>
    <x v="0"/>
    <x v="1"/>
    <n v="379988"/>
    <x v="3"/>
    <x v="0"/>
  </r>
  <r>
    <x v="989"/>
    <x v="0"/>
    <x v="0"/>
    <n v="287308"/>
    <x v="3"/>
    <x v="2"/>
  </r>
  <r>
    <x v="989"/>
    <x v="0"/>
    <x v="4"/>
    <n v="123132"/>
    <x v="3"/>
    <x v="2"/>
  </r>
  <r>
    <x v="990"/>
    <x v="0"/>
    <x v="1"/>
    <n v="346888"/>
    <x v="3"/>
    <x v="0"/>
  </r>
  <r>
    <x v="991"/>
    <x v="0"/>
    <x v="0"/>
    <n v="18536"/>
    <x v="2"/>
    <x v="1"/>
  </r>
  <r>
    <x v="992"/>
    <x v="1"/>
    <x v="4"/>
    <n v="369396"/>
    <x v="1"/>
    <x v="1"/>
  </r>
  <r>
    <x v="992"/>
    <x v="1"/>
    <x v="3"/>
    <n v="202572"/>
    <x v="2"/>
    <x v="1"/>
  </r>
  <r>
    <x v="993"/>
    <x v="1"/>
    <x v="2"/>
    <n v="246264"/>
    <x v="2"/>
    <x v="2"/>
  </r>
  <r>
    <x v="994"/>
    <x v="1"/>
    <x v="0"/>
    <n v="133724"/>
    <x v="2"/>
    <x v="2"/>
  </r>
  <r>
    <x v="994"/>
    <x v="1"/>
    <x v="3"/>
    <n v="129752"/>
    <x v="3"/>
    <x v="0"/>
  </r>
  <r>
    <x v="995"/>
    <x v="1"/>
    <x v="3"/>
    <n v="209192"/>
    <x v="1"/>
    <x v="2"/>
  </r>
  <r>
    <x v="996"/>
    <x v="0"/>
    <x v="3"/>
    <n v="108568"/>
    <x v="3"/>
    <x v="2"/>
  </r>
  <r>
    <x v="997"/>
    <x v="0"/>
    <x v="1"/>
    <n v="307168"/>
    <x v="1"/>
    <x v="2"/>
  </r>
  <r>
    <x v="997"/>
    <x v="0"/>
    <x v="1"/>
    <n v="240968"/>
    <x v="2"/>
    <x v="0"/>
  </r>
  <r>
    <x v="997"/>
    <x v="0"/>
    <x v="3"/>
    <n v="136372"/>
    <x v="0"/>
    <x v="1"/>
  </r>
  <r>
    <x v="998"/>
    <x v="0"/>
    <x v="3"/>
    <n v="198600"/>
    <x v="3"/>
    <x v="2"/>
  </r>
  <r>
    <x v="999"/>
    <x v="0"/>
    <x v="2"/>
    <n v="186684"/>
    <x v="3"/>
    <x v="0"/>
  </r>
  <r>
    <x v="999"/>
    <x v="0"/>
    <x v="1"/>
    <n v="356156"/>
    <x v="3"/>
    <x v="1"/>
  </r>
  <r>
    <x v="1000"/>
    <x v="0"/>
    <x v="3"/>
    <n v="350860"/>
    <x v="2"/>
    <x v="0"/>
  </r>
  <r>
    <x v="1001"/>
    <x v="1"/>
    <x v="1"/>
    <n v="267448"/>
    <x v="3"/>
    <x v="1"/>
  </r>
  <r>
    <x v="1002"/>
    <x v="0"/>
    <x v="1"/>
    <n v="166824"/>
    <x v="3"/>
    <x v="2"/>
  </r>
  <r>
    <x v="1003"/>
    <x v="1"/>
    <x v="1"/>
    <n v="72820"/>
    <x v="3"/>
    <x v="1"/>
  </r>
  <r>
    <x v="1003"/>
    <x v="0"/>
    <x v="3"/>
    <n v="308492"/>
    <x v="3"/>
    <x v="0"/>
  </r>
  <r>
    <x v="1003"/>
    <x v="0"/>
    <x v="3"/>
    <n v="229052"/>
    <x v="2"/>
    <x v="1"/>
  </r>
  <r>
    <x v="1004"/>
    <x v="1"/>
    <x v="3"/>
    <n v="332324"/>
    <x v="0"/>
    <x v="1"/>
  </r>
  <r>
    <x v="1005"/>
    <x v="0"/>
    <x v="3"/>
    <n v="289956"/>
    <x v="3"/>
    <x v="2"/>
  </r>
  <r>
    <x v="1006"/>
    <x v="1"/>
    <x v="3"/>
    <n v="148288"/>
    <x v="3"/>
    <x v="2"/>
  </r>
  <r>
    <x v="1006"/>
    <x v="1"/>
    <x v="3"/>
    <n v="262152"/>
    <x v="3"/>
    <x v="1"/>
  </r>
  <r>
    <x v="1007"/>
    <x v="0"/>
    <x v="3"/>
    <n v="184036"/>
    <x v="3"/>
    <x v="2"/>
  </r>
  <r>
    <x v="1008"/>
    <x v="0"/>
    <x v="1"/>
    <n v="315112"/>
    <x v="3"/>
    <x v="0"/>
  </r>
  <r>
    <x v="1009"/>
    <x v="0"/>
    <x v="1"/>
    <n v="168148"/>
    <x v="2"/>
    <x v="2"/>
  </r>
  <r>
    <x v="1009"/>
    <x v="1"/>
    <x v="4"/>
    <n v="47664"/>
    <x v="1"/>
    <x v="1"/>
  </r>
  <r>
    <x v="1009"/>
    <x v="1"/>
    <x v="3"/>
    <n v="43692"/>
    <x v="3"/>
    <x v="1"/>
  </r>
  <r>
    <x v="1010"/>
    <x v="0"/>
    <x v="4"/>
    <n v="128428"/>
    <x v="2"/>
    <x v="1"/>
  </r>
  <r>
    <x v="1011"/>
    <x v="1"/>
    <x v="1"/>
    <n v="366748"/>
    <x v="0"/>
    <x v="1"/>
  </r>
  <r>
    <x v="1012"/>
    <x v="0"/>
    <x v="4"/>
    <n v="173444"/>
    <x v="1"/>
    <x v="2"/>
  </r>
  <r>
    <x v="1013"/>
    <x v="1"/>
    <x v="4"/>
    <n v="39720"/>
    <x v="3"/>
    <x v="2"/>
  </r>
  <r>
    <x v="1013"/>
    <x v="1"/>
    <x v="4"/>
    <n v="55608"/>
    <x v="1"/>
    <x v="0"/>
  </r>
  <r>
    <x v="1014"/>
    <x v="0"/>
    <x v="1"/>
    <n v="82088"/>
    <x v="1"/>
    <x v="1"/>
  </r>
  <r>
    <x v="1015"/>
    <x v="1"/>
    <x v="0"/>
    <n v="305844"/>
    <x v="3"/>
    <x v="1"/>
  </r>
  <r>
    <x v="1016"/>
    <x v="0"/>
    <x v="3"/>
    <n v="229052"/>
    <x v="2"/>
    <x v="0"/>
  </r>
  <r>
    <x v="1017"/>
    <x v="0"/>
    <x v="3"/>
    <n v="279364"/>
    <x v="1"/>
    <x v="2"/>
  </r>
  <r>
    <x v="1018"/>
    <x v="1"/>
    <x v="3"/>
    <n v="211840"/>
    <x v="0"/>
    <x v="2"/>
  </r>
  <r>
    <x v="1018"/>
    <x v="0"/>
    <x v="3"/>
    <n v="268772"/>
    <x v="2"/>
    <x v="2"/>
  </r>
  <r>
    <x v="1019"/>
    <x v="1"/>
    <x v="1"/>
    <n v="264800"/>
    <x v="3"/>
    <x v="2"/>
  </r>
  <r>
    <x v="1020"/>
    <x v="1"/>
    <x v="2"/>
    <n v="389256"/>
    <x v="3"/>
    <x v="1"/>
  </r>
  <r>
    <x v="1021"/>
    <x v="0"/>
    <x v="0"/>
    <n v="356156"/>
    <x v="1"/>
    <x v="1"/>
  </r>
  <r>
    <x v="1021"/>
    <x v="0"/>
    <x v="1"/>
    <n v="180064"/>
    <x v="3"/>
    <x v="0"/>
  </r>
  <r>
    <x v="1022"/>
    <x v="0"/>
    <x v="0"/>
    <n v="272744"/>
    <x v="1"/>
    <x v="1"/>
  </r>
  <r>
    <x v="1023"/>
    <x v="0"/>
    <x v="3"/>
    <n v="116512"/>
    <x v="3"/>
    <x v="2"/>
  </r>
  <r>
    <x v="1024"/>
    <x v="0"/>
    <x v="0"/>
    <n v="105920"/>
    <x v="3"/>
    <x v="2"/>
  </r>
  <r>
    <x v="1025"/>
    <x v="1"/>
    <x v="1"/>
    <n v="379988"/>
    <x v="1"/>
    <x v="0"/>
  </r>
  <r>
    <x v="1025"/>
    <x v="0"/>
    <x v="4"/>
    <n v="246264"/>
    <x v="1"/>
    <x v="2"/>
  </r>
  <r>
    <x v="1026"/>
    <x v="1"/>
    <x v="3"/>
    <n v="378664"/>
    <x v="0"/>
    <x v="1"/>
  </r>
  <r>
    <x v="1027"/>
    <x v="1"/>
    <x v="0"/>
    <n v="362776"/>
    <x v="2"/>
    <x v="2"/>
  </r>
  <r>
    <x v="1028"/>
    <x v="0"/>
    <x v="1"/>
    <n v="206544"/>
    <x v="3"/>
    <x v="1"/>
  </r>
  <r>
    <x v="1029"/>
    <x v="1"/>
    <x v="2"/>
    <n v="205220"/>
    <x v="0"/>
    <x v="2"/>
  </r>
  <r>
    <x v="1030"/>
    <x v="0"/>
    <x v="1"/>
    <n v="332324"/>
    <x v="1"/>
    <x v="0"/>
  </r>
  <r>
    <x v="1031"/>
    <x v="1"/>
    <x v="3"/>
    <n v="333648"/>
    <x v="3"/>
    <x v="0"/>
  </r>
  <r>
    <x v="1032"/>
    <x v="0"/>
    <x v="1"/>
    <n v="377340"/>
    <x v="2"/>
    <x v="2"/>
  </r>
  <r>
    <x v="1033"/>
    <x v="1"/>
    <x v="3"/>
    <n v="13240"/>
    <x v="1"/>
    <x v="2"/>
  </r>
  <r>
    <x v="1033"/>
    <x v="1"/>
    <x v="3"/>
    <n v="391904"/>
    <x v="3"/>
    <x v="2"/>
  </r>
  <r>
    <x v="1034"/>
    <x v="0"/>
    <x v="1"/>
    <n v="256856"/>
    <x v="1"/>
    <x v="2"/>
  </r>
  <r>
    <x v="1035"/>
    <x v="0"/>
    <x v="3"/>
    <n v="42368"/>
    <x v="3"/>
    <x v="0"/>
  </r>
  <r>
    <x v="1036"/>
    <x v="0"/>
    <x v="1"/>
    <n v="316436"/>
    <x v="3"/>
    <x v="2"/>
  </r>
  <r>
    <x v="1037"/>
    <x v="0"/>
    <x v="1"/>
    <n v="278040"/>
    <x v="3"/>
    <x v="2"/>
  </r>
  <r>
    <x v="1038"/>
    <x v="0"/>
    <x v="4"/>
    <n v="235672"/>
    <x v="3"/>
    <x v="0"/>
  </r>
  <r>
    <x v="1039"/>
    <x v="1"/>
    <x v="2"/>
    <n v="324380"/>
    <x v="3"/>
    <x v="2"/>
  </r>
  <r>
    <x v="1040"/>
    <x v="0"/>
    <x v="3"/>
    <n v="26480"/>
    <x v="2"/>
    <x v="2"/>
  </r>
  <r>
    <x v="1041"/>
    <x v="1"/>
    <x v="3"/>
    <n v="345564"/>
    <x v="3"/>
    <x v="1"/>
  </r>
  <r>
    <x v="1042"/>
    <x v="0"/>
    <x v="3"/>
    <n v="346888"/>
    <x v="0"/>
    <x v="2"/>
  </r>
  <r>
    <x v="1043"/>
    <x v="0"/>
    <x v="1"/>
    <n v="10592"/>
    <x v="0"/>
    <x v="2"/>
  </r>
  <r>
    <x v="1044"/>
    <x v="0"/>
    <x v="3"/>
    <n v="22508"/>
    <x v="0"/>
    <x v="1"/>
  </r>
  <r>
    <x v="1045"/>
    <x v="1"/>
    <x v="3"/>
    <n v="341592"/>
    <x v="2"/>
    <x v="2"/>
  </r>
  <r>
    <x v="1046"/>
    <x v="0"/>
    <x v="1"/>
    <n v="299224"/>
    <x v="2"/>
    <x v="0"/>
  </r>
  <r>
    <x v="1047"/>
    <x v="0"/>
    <x v="1"/>
    <n v="87384"/>
    <x v="2"/>
    <x v="2"/>
  </r>
  <r>
    <x v="1048"/>
    <x v="0"/>
    <x v="1"/>
    <n v="289956"/>
    <x v="0"/>
    <x v="1"/>
  </r>
  <r>
    <x v="1049"/>
    <x v="0"/>
    <x v="2"/>
    <n v="153584"/>
    <x v="3"/>
    <x v="2"/>
  </r>
  <r>
    <x v="1049"/>
    <x v="1"/>
    <x v="3"/>
    <n v="105920"/>
    <x v="1"/>
    <x v="0"/>
  </r>
  <r>
    <x v="1050"/>
    <x v="0"/>
    <x v="3"/>
    <n v="137696"/>
    <x v="2"/>
    <x v="1"/>
  </r>
  <r>
    <x v="1051"/>
    <x v="0"/>
    <x v="1"/>
    <n v="29128"/>
    <x v="3"/>
    <x v="2"/>
  </r>
  <r>
    <x v="1052"/>
    <x v="1"/>
    <x v="1"/>
    <n v="305844"/>
    <x v="0"/>
    <x v="1"/>
  </r>
  <r>
    <x v="1053"/>
    <x v="1"/>
    <x v="2"/>
    <n v="22508"/>
    <x v="3"/>
    <x v="2"/>
  </r>
  <r>
    <x v="1054"/>
    <x v="0"/>
    <x v="4"/>
    <n v="295252"/>
    <x v="1"/>
    <x v="2"/>
  </r>
  <r>
    <x v="1055"/>
    <x v="0"/>
    <x v="1"/>
    <n v="282012"/>
    <x v="1"/>
    <x v="1"/>
  </r>
  <r>
    <x v="1056"/>
    <x v="0"/>
    <x v="1"/>
    <n v="217136"/>
    <x v="1"/>
    <x v="1"/>
  </r>
  <r>
    <x v="1057"/>
    <x v="0"/>
    <x v="3"/>
    <n v="139020"/>
    <x v="2"/>
    <x v="2"/>
  </r>
  <r>
    <x v="1058"/>
    <x v="0"/>
    <x v="1"/>
    <n v="214488"/>
    <x v="3"/>
    <x v="2"/>
  </r>
  <r>
    <x v="1059"/>
    <x v="0"/>
    <x v="2"/>
    <n v="63552"/>
    <x v="3"/>
    <x v="1"/>
  </r>
  <r>
    <x v="1060"/>
    <x v="0"/>
    <x v="4"/>
    <n v="64876"/>
    <x v="0"/>
    <x v="2"/>
  </r>
  <r>
    <x v="1061"/>
    <x v="0"/>
    <x v="3"/>
    <n v="43692"/>
    <x v="2"/>
    <x v="1"/>
  </r>
  <r>
    <x v="1062"/>
    <x v="1"/>
    <x v="3"/>
    <n v="33100"/>
    <x v="2"/>
    <x v="2"/>
  </r>
  <r>
    <x v="1063"/>
    <x v="0"/>
    <x v="1"/>
    <n v="194628"/>
    <x v="3"/>
    <x v="1"/>
  </r>
  <r>
    <x v="1064"/>
    <x v="0"/>
    <x v="3"/>
    <n v="103272"/>
    <x v="2"/>
    <x v="2"/>
  </r>
  <r>
    <x v="1065"/>
    <x v="0"/>
    <x v="3"/>
    <n v="96652"/>
    <x v="3"/>
    <x v="2"/>
  </r>
  <r>
    <x v="1066"/>
    <x v="0"/>
    <x v="2"/>
    <n v="334972"/>
    <x v="3"/>
    <x v="0"/>
  </r>
  <r>
    <x v="1066"/>
    <x v="1"/>
    <x v="4"/>
    <n v="22508"/>
    <x v="3"/>
    <x v="2"/>
  </r>
  <r>
    <x v="1067"/>
    <x v="1"/>
    <x v="3"/>
    <n v="94004"/>
    <x v="3"/>
    <x v="2"/>
  </r>
  <r>
    <x v="1068"/>
    <x v="0"/>
    <x v="4"/>
    <n v="38396"/>
    <x v="0"/>
    <x v="2"/>
  </r>
  <r>
    <x v="1068"/>
    <x v="0"/>
    <x v="3"/>
    <n v="83412"/>
    <x v="1"/>
    <x v="0"/>
  </r>
  <r>
    <x v="1069"/>
    <x v="0"/>
    <x v="4"/>
    <n v="320408"/>
    <x v="3"/>
    <x v="1"/>
  </r>
  <r>
    <x v="1070"/>
    <x v="0"/>
    <x v="3"/>
    <n v="255532"/>
    <x v="3"/>
    <x v="2"/>
  </r>
  <r>
    <x v="1071"/>
    <x v="1"/>
    <x v="3"/>
    <n v="329676"/>
    <x v="0"/>
    <x v="2"/>
  </r>
  <r>
    <x v="1072"/>
    <x v="0"/>
    <x v="4"/>
    <n v="13240"/>
    <x v="2"/>
    <x v="2"/>
  </r>
  <r>
    <x v="1073"/>
    <x v="1"/>
    <x v="3"/>
    <n v="365424"/>
    <x v="1"/>
    <x v="1"/>
  </r>
  <r>
    <x v="1074"/>
    <x v="1"/>
    <x v="3"/>
    <n v="116512"/>
    <x v="3"/>
    <x v="1"/>
  </r>
  <r>
    <x v="1075"/>
    <x v="0"/>
    <x v="1"/>
    <n v="154908"/>
    <x v="3"/>
    <x v="2"/>
  </r>
  <r>
    <x v="1076"/>
    <x v="0"/>
    <x v="0"/>
    <n v="354832"/>
    <x v="2"/>
    <x v="2"/>
  </r>
  <r>
    <x v="1077"/>
    <x v="0"/>
    <x v="1"/>
    <n v="178740"/>
    <x v="1"/>
    <x v="1"/>
  </r>
  <r>
    <x v="1078"/>
    <x v="1"/>
    <x v="3"/>
    <n v="30452"/>
    <x v="3"/>
    <x v="1"/>
  </r>
  <r>
    <x v="1079"/>
    <x v="0"/>
    <x v="2"/>
    <n v="263476"/>
    <x v="3"/>
    <x v="2"/>
  </r>
  <r>
    <x v="1080"/>
    <x v="0"/>
    <x v="4"/>
    <n v="243616"/>
    <x v="1"/>
    <x v="0"/>
  </r>
  <r>
    <x v="1081"/>
    <x v="0"/>
    <x v="1"/>
    <n v="360128"/>
    <x v="2"/>
    <x v="2"/>
  </r>
  <r>
    <x v="1082"/>
    <x v="0"/>
    <x v="1"/>
    <n v="239644"/>
    <x v="2"/>
    <x v="1"/>
  </r>
  <r>
    <x v="1083"/>
    <x v="0"/>
    <x v="3"/>
    <n v="270096"/>
    <x v="1"/>
    <x v="2"/>
  </r>
  <r>
    <x v="1084"/>
    <x v="1"/>
    <x v="2"/>
    <n v="186684"/>
    <x v="3"/>
    <x v="2"/>
  </r>
  <r>
    <x v="1085"/>
    <x v="1"/>
    <x v="1"/>
    <n v="29128"/>
    <x v="3"/>
    <x v="2"/>
  </r>
  <r>
    <x v="1086"/>
    <x v="0"/>
    <x v="3"/>
    <n v="121808"/>
    <x v="3"/>
    <x v="0"/>
  </r>
  <r>
    <x v="1087"/>
    <x v="0"/>
    <x v="1"/>
    <n v="107244"/>
    <x v="2"/>
    <x v="1"/>
  </r>
  <r>
    <x v="1088"/>
    <x v="0"/>
    <x v="3"/>
    <n v="140344"/>
    <x v="3"/>
    <x v="2"/>
  </r>
  <r>
    <x v="1089"/>
    <x v="0"/>
    <x v="1"/>
    <n v="194628"/>
    <x v="2"/>
    <x v="1"/>
  </r>
  <r>
    <x v="1090"/>
    <x v="0"/>
    <x v="0"/>
    <n v="146964"/>
    <x v="3"/>
    <x v="0"/>
  </r>
  <r>
    <x v="1091"/>
    <x v="0"/>
    <x v="1"/>
    <n v="348212"/>
    <x v="1"/>
    <x v="2"/>
  </r>
  <r>
    <x v="1091"/>
    <x v="0"/>
    <x v="1"/>
    <n v="222432"/>
    <x v="3"/>
    <x v="2"/>
  </r>
  <r>
    <x v="1092"/>
    <x v="1"/>
    <x v="1"/>
    <n v="82088"/>
    <x v="2"/>
    <x v="0"/>
  </r>
  <r>
    <x v="1092"/>
    <x v="0"/>
    <x v="3"/>
    <n v="346888"/>
    <x v="3"/>
    <x v="0"/>
  </r>
  <r>
    <x v="1093"/>
    <x v="0"/>
    <x v="2"/>
    <n v="308492"/>
    <x v="1"/>
    <x v="2"/>
  </r>
  <r>
    <x v="1094"/>
    <x v="0"/>
    <x v="0"/>
    <n v="235672"/>
    <x v="2"/>
    <x v="2"/>
  </r>
  <r>
    <x v="1095"/>
    <x v="0"/>
    <x v="4"/>
    <n v="255532"/>
    <x v="0"/>
    <x v="2"/>
  </r>
  <r>
    <x v="1096"/>
    <x v="1"/>
    <x v="1"/>
    <n v="345564"/>
    <x v="1"/>
    <x v="1"/>
  </r>
  <r>
    <x v="1097"/>
    <x v="0"/>
    <x v="3"/>
    <n v="107244"/>
    <x v="3"/>
    <x v="2"/>
  </r>
  <r>
    <x v="1098"/>
    <x v="1"/>
    <x v="3"/>
    <n v="121808"/>
    <x v="1"/>
    <x v="2"/>
  </r>
  <r>
    <x v="1099"/>
    <x v="1"/>
    <x v="2"/>
    <n v="354832"/>
    <x v="0"/>
    <x v="1"/>
  </r>
  <r>
    <x v="1099"/>
    <x v="0"/>
    <x v="1"/>
    <n v="274068"/>
    <x v="1"/>
    <x v="1"/>
  </r>
  <r>
    <x v="1100"/>
    <x v="0"/>
    <x v="3"/>
    <n v="271420"/>
    <x v="1"/>
    <x v="1"/>
  </r>
  <r>
    <x v="1101"/>
    <x v="1"/>
    <x v="3"/>
    <n v="100624"/>
    <x v="1"/>
    <x v="2"/>
  </r>
  <r>
    <x v="1102"/>
    <x v="0"/>
    <x v="3"/>
    <n v="11916"/>
    <x v="3"/>
    <x v="2"/>
  </r>
  <r>
    <x v="1103"/>
    <x v="0"/>
    <x v="3"/>
    <n v="3972"/>
    <x v="1"/>
    <x v="1"/>
  </r>
  <r>
    <x v="1104"/>
    <x v="1"/>
    <x v="3"/>
    <n v="99300"/>
    <x v="2"/>
    <x v="0"/>
  </r>
  <r>
    <x v="1105"/>
    <x v="0"/>
    <x v="3"/>
    <n v="87384"/>
    <x v="3"/>
    <x v="2"/>
  </r>
  <r>
    <x v="1106"/>
    <x v="1"/>
    <x v="0"/>
    <n v="242292"/>
    <x v="3"/>
    <x v="2"/>
  </r>
  <r>
    <x v="1107"/>
    <x v="0"/>
    <x v="4"/>
    <n v="248912"/>
    <x v="1"/>
    <x v="1"/>
  </r>
  <r>
    <x v="1108"/>
    <x v="1"/>
    <x v="1"/>
    <n v="222432"/>
    <x v="0"/>
    <x v="0"/>
  </r>
  <r>
    <x v="1109"/>
    <x v="0"/>
    <x v="2"/>
    <n v="389256"/>
    <x v="0"/>
    <x v="1"/>
  </r>
  <r>
    <x v="1110"/>
    <x v="1"/>
    <x v="0"/>
    <n v="181388"/>
    <x v="2"/>
    <x v="2"/>
  </r>
  <r>
    <x v="1111"/>
    <x v="0"/>
    <x v="1"/>
    <n v="72820"/>
    <x v="3"/>
    <x v="2"/>
  </r>
  <r>
    <x v="1112"/>
    <x v="0"/>
    <x v="1"/>
    <n v="160204"/>
    <x v="0"/>
    <x v="0"/>
  </r>
  <r>
    <x v="1113"/>
    <x v="0"/>
    <x v="3"/>
    <n v="287308"/>
    <x v="3"/>
    <x v="1"/>
  </r>
  <r>
    <x v="1114"/>
    <x v="0"/>
    <x v="3"/>
    <n v="120484"/>
    <x v="3"/>
    <x v="2"/>
  </r>
  <r>
    <x v="1115"/>
    <x v="0"/>
    <x v="3"/>
    <n v="346888"/>
    <x v="1"/>
    <x v="2"/>
  </r>
  <r>
    <x v="1116"/>
    <x v="0"/>
    <x v="1"/>
    <n v="223756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5">
  <r>
    <x v="0"/>
    <x v="0"/>
    <n v="583728"/>
    <n v="227728"/>
    <s v="SMS"/>
    <s v="Fred's"/>
    <x v="0"/>
  </r>
  <r>
    <x v="1"/>
    <x v="0"/>
    <n v="234098"/>
    <n v="25156"/>
    <s v="SMS"/>
    <s v="Fast Mart"/>
    <x v="0"/>
  </r>
  <r>
    <x v="2"/>
    <x v="0"/>
    <n v="239480"/>
    <n v="370720"/>
    <s v="SMS"/>
    <s v="Quick Stop"/>
    <x v="0"/>
  </r>
  <r>
    <x v="3"/>
    <x v="0"/>
    <n v="583728"/>
    <n v="313788"/>
    <s v="Mobile App"/>
    <s v="Fred's"/>
    <x v="0"/>
  </r>
  <r>
    <x v="4"/>
    <x v="1"/>
    <n v="495834"/>
    <n v="233024"/>
    <s v="SMS"/>
    <s v="Fast Mart"/>
    <x v="0"/>
  </r>
  <r>
    <x v="5"/>
    <x v="0"/>
    <n v="234098"/>
    <n v="280688"/>
    <s v="Mobile App"/>
    <s v="Quick Stop"/>
    <x v="0"/>
  </r>
  <r>
    <x v="6"/>
    <x v="0"/>
    <n v="859385"/>
    <n v="94004"/>
    <s v="Facebook"/>
    <s v="Fred's"/>
    <x v="0"/>
  </r>
  <r>
    <x v="7"/>
    <x v="0"/>
    <n v="495834"/>
    <n v="97976"/>
    <s v="Facebook"/>
    <s v="Quick Stop"/>
    <x v="0"/>
  </r>
  <r>
    <x v="8"/>
    <x v="0"/>
    <n v="495834"/>
    <n v="323056"/>
    <s v="SMS"/>
    <s v="Fred's"/>
    <x v="0"/>
  </r>
  <r>
    <x v="9"/>
    <x v="0"/>
    <n v="495834"/>
    <n v="319084"/>
    <s v="Mobile App"/>
    <s v="Quick Stop"/>
    <x v="0"/>
  </r>
  <r>
    <x v="10"/>
    <x v="0"/>
    <n v="859385"/>
    <n v="315112"/>
    <s v="SMS"/>
    <s v="Quick Stop"/>
    <x v="0"/>
  </r>
  <r>
    <x v="11"/>
    <x v="0"/>
    <n v="859385"/>
    <n v="276716"/>
    <s v="Mobile Web"/>
    <s v="Fast Mart"/>
    <x v="0"/>
  </r>
  <r>
    <x v="12"/>
    <x v="1"/>
    <n v="234098"/>
    <n v="83412"/>
    <s v="SMS"/>
    <s v="Fred's"/>
    <x v="0"/>
  </r>
  <r>
    <x v="13"/>
    <x v="0"/>
    <n v="495834"/>
    <n v="92680"/>
    <s v="Mobile App"/>
    <s v="Quick Stop"/>
    <x v="0"/>
  </r>
  <r>
    <x v="14"/>
    <x v="0"/>
    <n v="495834"/>
    <n v="329676"/>
    <s v="Mobile Web"/>
    <s v="Fred's"/>
    <x v="0"/>
  </r>
  <r>
    <x v="15"/>
    <x v="0"/>
    <n v="234098"/>
    <n v="334972"/>
    <s v="Mobile Web"/>
    <s v="Fast Mart"/>
    <x v="0"/>
  </r>
  <r>
    <x v="16"/>
    <x v="0"/>
    <n v="234098"/>
    <n v="103272"/>
    <s v="Mobile Web"/>
    <s v="Fast Mart"/>
    <x v="0"/>
  </r>
  <r>
    <x v="17"/>
    <x v="0"/>
    <n v="234098"/>
    <n v="174768"/>
    <s v="Mobile Web"/>
    <s v="Fred's"/>
    <x v="0"/>
  </r>
  <r>
    <x v="18"/>
    <x v="1"/>
    <n v="859385"/>
    <n v="308492"/>
    <s v="Mobile Web"/>
    <s v="Fast Mart"/>
    <x v="0"/>
  </r>
  <r>
    <x v="19"/>
    <x v="0"/>
    <n v="583728"/>
    <n v="395876"/>
    <s v="Facebook"/>
    <s v="Fast Mart"/>
    <x v="0"/>
  </r>
  <r>
    <x v="20"/>
    <x v="1"/>
    <n v="495834"/>
    <n v="348212"/>
    <s v="Facebook"/>
    <s v="Fast Mart"/>
    <x v="0"/>
  </r>
  <r>
    <x v="21"/>
    <x v="0"/>
    <n v="495834"/>
    <n v="154908"/>
    <s v="Mobile Web"/>
    <s v="Fred's"/>
    <x v="0"/>
  </r>
  <r>
    <x v="21"/>
    <x v="0"/>
    <n v="495834"/>
    <n v="1324"/>
    <s v="SMS"/>
    <s v="Fast Mart"/>
    <x v="0"/>
  </r>
  <r>
    <x v="22"/>
    <x v="0"/>
    <n v="234098"/>
    <n v="293928"/>
    <s v="Mobile Web"/>
    <s v="Quick Stop"/>
    <x v="0"/>
  </r>
  <r>
    <x v="23"/>
    <x v="0"/>
    <n v="583728"/>
    <n v="300548"/>
    <s v="Mobile App"/>
    <s v="Quick Stop"/>
    <x v="0"/>
  </r>
  <r>
    <x v="24"/>
    <x v="1"/>
    <n v="234098"/>
    <n v="391904"/>
    <s v="Mobile Web"/>
    <s v="Quick Stop"/>
    <x v="0"/>
  </r>
  <r>
    <x v="25"/>
    <x v="0"/>
    <n v="859385"/>
    <n v="267448"/>
    <s v="SMS"/>
    <s v="Quick Stop"/>
    <x v="0"/>
  </r>
  <r>
    <x v="26"/>
    <x v="1"/>
    <n v="495834"/>
    <n v="323056"/>
    <s v="Mobile Web"/>
    <s v="Fred's"/>
    <x v="0"/>
  </r>
  <r>
    <x v="27"/>
    <x v="0"/>
    <n v="234098"/>
    <n v="113864"/>
    <s v="Mobile Web"/>
    <s v="Fast Mart"/>
    <x v="0"/>
  </r>
  <r>
    <x v="28"/>
    <x v="1"/>
    <n v="495834"/>
    <n v="11916"/>
    <s v="Mobile App"/>
    <s v="Fred's"/>
    <x v="0"/>
  </r>
  <r>
    <x v="29"/>
    <x v="0"/>
    <n v="239480"/>
    <n v="231700"/>
    <s v="SMS"/>
    <s v="Quick Stop"/>
    <x v="0"/>
  </r>
  <r>
    <x v="30"/>
    <x v="0"/>
    <n v="234098"/>
    <n v="13240"/>
    <s v="Mobile App"/>
    <s v="Quick Stop"/>
    <x v="0"/>
  </r>
  <r>
    <x v="31"/>
    <x v="0"/>
    <n v="495834"/>
    <n v="109892"/>
    <s v="Mobile Web"/>
    <s v="Fred's"/>
    <x v="0"/>
  </r>
  <r>
    <x v="31"/>
    <x v="0"/>
    <n v="234098"/>
    <n v="14564"/>
    <s v="Mobile Web"/>
    <s v="Fast Mart"/>
    <x v="0"/>
  </r>
  <r>
    <x v="32"/>
    <x v="0"/>
    <n v="495834"/>
    <n v="95328"/>
    <s v="Mobile Web"/>
    <s v="Quick Stop"/>
    <x v="0"/>
  </r>
  <r>
    <x v="33"/>
    <x v="0"/>
    <n v="859385"/>
    <n v="108568"/>
    <s v="Facebook"/>
    <s v="Fred's"/>
    <x v="0"/>
  </r>
  <r>
    <x v="34"/>
    <x v="0"/>
    <n v="234098"/>
    <n v="39720"/>
    <s v="Mobile Web"/>
    <s v="Fred's"/>
    <x v="0"/>
  </r>
  <r>
    <x v="35"/>
    <x v="1"/>
    <n v="495834"/>
    <n v="325704"/>
    <s v="Mobile Web"/>
    <s v="Fast Mart"/>
    <x v="0"/>
  </r>
  <r>
    <x v="36"/>
    <x v="0"/>
    <n v="239480"/>
    <n v="60904"/>
    <s v="Mobile Web"/>
    <s v="Quick Stop"/>
    <x v="0"/>
  </r>
  <r>
    <x v="37"/>
    <x v="0"/>
    <n v="495834"/>
    <n v="288632"/>
    <s v="Facebook"/>
    <s v="Fred's"/>
    <x v="0"/>
  </r>
  <r>
    <x v="37"/>
    <x v="1"/>
    <n v="234098"/>
    <n v="113864"/>
    <s v="SMS"/>
    <s v="Fast Mart"/>
    <x v="0"/>
  </r>
  <r>
    <x v="38"/>
    <x v="0"/>
    <n v="234098"/>
    <n v="236996"/>
    <s v="SMS"/>
    <s v="Quick Stop"/>
    <x v="0"/>
  </r>
  <r>
    <x v="39"/>
    <x v="0"/>
    <n v="495834"/>
    <n v="239644"/>
    <s v="Facebook"/>
    <s v="Fred's"/>
    <x v="0"/>
  </r>
  <r>
    <x v="40"/>
    <x v="1"/>
    <n v="583728"/>
    <n v="304520"/>
    <s v="Facebook"/>
    <s v="Quick Stop"/>
    <x v="0"/>
  </r>
  <r>
    <x v="41"/>
    <x v="1"/>
    <n v="495834"/>
    <n v="120484"/>
    <s v="SMS"/>
    <s v="Fast Mart"/>
    <x v="0"/>
  </r>
  <r>
    <x v="42"/>
    <x v="1"/>
    <n v="239480"/>
    <n v="105920"/>
    <s v="Mobile Web"/>
    <s v="Quick Stop"/>
    <x v="0"/>
  </r>
  <r>
    <x v="43"/>
    <x v="1"/>
    <n v="495834"/>
    <n v="223756"/>
    <s v="Mobile Web"/>
    <s v="Fred's"/>
    <x v="0"/>
  </r>
  <r>
    <x v="44"/>
    <x v="1"/>
    <n v="495834"/>
    <n v="84736"/>
    <s v="Facebook"/>
    <s v="Quick Stop"/>
    <x v="0"/>
  </r>
  <r>
    <x v="45"/>
    <x v="0"/>
    <n v="234098"/>
    <n v="282012"/>
    <s v="Mobile App"/>
    <s v="Quick Stop"/>
    <x v="0"/>
  </r>
  <r>
    <x v="46"/>
    <x v="0"/>
    <n v="495834"/>
    <n v="149612"/>
    <s v="Facebook"/>
    <s v="Quick Stop"/>
    <x v="0"/>
  </r>
  <r>
    <x v="47"/>
    <x v="0"/>
    <n v="583728"/>
    <n v="197276"/>
    <s v="SMS"/>
    <s v="Quick Stop"/>
    <x v="0"/>
  </r>
  <r>
    <x v="48"/>
    <x v="0"/>
    <n v="495834"/>
    <n v="43692"/>
    <s v="Mobile Web"/>
    <s v="Quick Stop"/>
    <x v="0"/>
  </r>
  <r>
    <x v="49"/>
    <x v="0"/>
    <n v="234098"/>
    <n v="235672"/>
    <s v="SMS"/>
    <s v="Quick Stop"/>
    <x v="0"/>
  </r>
  <r>
    <x v="50"/>
    <x v="0"/>
    <n v="495834"/>
    <n v="38396"/>
    <s v="Mobile App"/>
    <s v="Quick Stop"/>
    <x v="0"/>
  </r>
  <r>
    <x v="50"/>
    <x v="1"/>
    <n v="859385"/>
    <n v="117836"/>
    <s v="Mobile App"/>
    <s v="Fred's"/>
    <x v="0"/>
  </r>
  <r>
    <x v="51"/>
    <x v="0"/>
    <n v="495834"/>
    <n v="38396"/>
    <s v="Mobile Web"/>
    <s v="Fred's"/>
    <x v="0"/>
  </r>
  <r>
    <x v="51"/>
    <x v="0"/>
    <n v="239480"/>
    <n v="112540"/>
    <s v="Mobile App"/>
    <s v="Fast Mart"/>
    <x v="0"/>
  </r>
  <r>
    <x v="52"/>
    <x v="0"/>
    <n v="495834"/>
    <n v="166824"/>
    <s v="Facebook"/>
    <s v="Fast Mart"/>
    <x v="0"/>
  </r>
  <r>
    <x v="52"/>
    <x v="0"/>
    <n v="234098"/>
    <n v="312464"/>
    <s v="Mobile Web"/>
    <s v="Quick Stop"/>
    <x v="0"/>
  </r>
  <r>
    <x v="53"/>
    <x v="1"/>
    <n v="495834"/>
    <n v="121808"/>
    <s v="SMS"/>
    <s v="Fred's"/>
    <x v="0"/>
  </r>
  <r>
    <x v="53"/>
    <x v="0"/>
    <n v="495834"/>
    <n v="288632"/>
    <s v="Mobile Web"/>
    <s v="Fast Mart"/>
    <x v="0"/>
  </r>
  <r>
    <x v="53"/>
    <x v="0"/>
    <n v="234098"/>
    <n v="346888"/>
    <s v="Mobile App"/>
    <s v="Quick Stop"/>
    <x v="0"/>
  </r>
  <r>
    <x v="54"/>
    <x v="1"/>
    <n v="859385"/>
    <n v="207868"/>
    <s v="Mobile Web"/>
    <s v="Fast Mart"/>
    <x v="0"/>
  </r>
  <r>
    <x v="55"/>
    <x v="1"/>
    <n v="495834"/>
    <n v="27804"/>
    <s v="SMS"/>
    <s v="Fred's"/>
    <x v="0"/>
  </r>
  <r>
    <x v="56"/>
    <x v="0"/>
    <n v="495834"/>
    <n v="96652"/>
    <s v="Mobile Web"/>
    <s v="Fred's"/>
    <x v="0"/>
  </r>
  <r>
    <x v="56"/>
    <x v="0"/>
    <n v="495834"/>
    <n v="39720"/>
    <s v="Mobile Web"/>
    <s v="Fast Mart"/>
    <x v="0"/>
  </r>
  <r>
    <x v="56"/>
    <x v="0"/>
    <n v="234098"/>
    <n v="259504"/>
    <s v="Mobile Web"/>
    <s v="Quick Stop"/>
    <x v="0"/>
  </r>
  <r>
    <x v="57"/>
    <x v="0"/>
    <n v="234098"/>
    <n v="22508"/>
    <s v="SMS"/>
    <s v="Quick Stop"/>
    <x v="0"/>
  </r>
  <r>
    <x v="58"/>
    <x v="1"/>
    <n v="234098"/>
    <n v="60904"/>
    <s v="Mobile Web"/>
    <s v="Quick Stop"/>
    <x v="0"/>
  </r>
  <r>
    <x v="59"/>
    <x v="1"/>
    <n v="495834"/>
    <n v="82088"/>
    <s v="Facebook"/>
    <s v="Fred's"/>
    <x v="0"/>
  </r>
  <r>
    <x v="60"/>
    <x v="0"/>
    <n v="234098"/>
    <n v="381312"/>
    <s v="Facebook"/>
    <s v="Quick Stop"/>
    <x v="0"/>
  </r>
  <r>
    <x v="61"/>
    <x v="0"/>
    <n v="583728"/>
    <n v="236996"/>
    <s v="SMS"/>
    <s v="Quick Stop"/>
    <x v="0"/>
  </r>
  <r>
    <x v="62"/>
    <x v="1"/>
    <n v="234098"/>
    <n v="86060"/>
    <s v="Mobile Web"/>
    <s v="Fred's"/>
    <x v="0"/>
  </r>
  <r>
    <x v="62"/>
    <x v="1"/>
    <n v="583728"/>
    <n v="21184"/>
    <s v="SMS"/>
    <s v="Quick Stop"/>
    <x v="0"/>
  </r>
  <r>
    <x v="63"/>
    <x v="0"/>
    <n v="495834"/>
    <n v="156232"/>
    <s v="Mobile App"/>
    <s v="Quick Stop"/>
    <x v="0"/>
  </r>
  <r>
    <x v="63"/>
    <x v="0"/>
    <n v="495834"/>
    <n v="3972"/>
    <s v="Mobile Web"/>
    <s v="Quick Stop"/>
    <x v="0"/>
  </r>
  <r>
    <x v="63"/>
    <x v="0"/>
    <n v="495834"/>
    <n v="348212"/>
    <s v="Mobile App"/>
    <s v="Fast Mart"/>
    <x v="0"/>
  </r>
  <r>
    <x v="64"/>
    <x v="0"/>
    <n v="495834"/>
    <n v="278040"/>
    <s v="Facebook"/>
    <s v="Fred's"/>
    <x v="0"/>
  </r>
  <r>
    <x v="64"/>
    <x v="0"/>
    <n v="495834"/>
    <n v="88708"/>
    <s v="Mobile App"/>
    <s v="Fast Mart"/>
    <x v="0"/>
  </r>
  <r>
    <x v="64"/>
    <x v="0"/>
    <n v="239480"/>
    <n v="128428"/>
    <s v="Facebook"/>
    <s v="Fast Mart"/>
    <x v="0"/>
  </r>
  <r>
    <x v="65"/>
    <x v="0"/>
    <n v="234098"/>
    <n v="194628"/>
    <s v="SMS"/>
    <s v="Fast Mart"/>
    <x v="0"/>
  </r>
  <r>
    <x v="66"/>
    <x v="0"/>
    <n v="234098"/>
    <n v="17212"/>
    <s v="Mobile App"/>
    <s v="Quick Stop"/>
    <x v="0"/>
  </r>
  <r>
    <x v="67"/>
    <x v="0"/>
    <n v="495834"/>
    <n v="223756"/>
    <s v="Facebook"/>
    <s v="Fast Mart"/>
    <x v="0"/>
  </r>
  <r>
    <x v="68"/>
    <x v="0"/>
    <n v="495834"/>
    <n v="320408"/>
    <s v="SMS"/>
    <s v="Fred's"/>
    <x v="0"/>
  </r>
  <r>
    <x v="69"/>
    <x v="0"/>
    <n v="859385"/>
    <n v="345564"/>
    <s v="Mobile Web"/>
    <s v="Fred's"/>
    <x v="0"/>
  </r>
  <r>
    <x v="70"/>
    <x v="0"/>
    <n v="234098"/>
    <n v="172120"/>
    <s v="Mobile Web"/>
    <s v="Quick Stop"/>
    <x v="0"/>
  </r>
  <r>
    <x v="71"/>
    <x v="0"/>
    <n v="583728"/>
    <n v="74144"/>
    <s v="Mobile App"/>
    <s v="Fred's"/>
    <x v="0"/>
  </r>
  <r>
    <x v="72"/>
    <x v="1"/>
    <n v="234098"/>
    <n v="263476"/>
    <s v="Mobile Web"/>
    <s v="Quick Stop"/>
    <x v="0"/>
  </r>
  <r>
    <x v="73"/>
    <x v="0"/>
    <n v="234098"/>
    <n v="1324"/>
    <s v="Facebook"/>
    <s v="Fast Mart"/>
    <x v="0"/>
  </r>
  <r>
    <x v="74"/>
    <x v="0"/>
    <n v="859385"/>
    <n v="68848"/>
    <s v="Mobile Web"/>
    <s v="Fast Mart"/>
    <x v="0"/>
  </r>
  <r>
    <x v="75"/>
    <x v="0"/>
    <n v="495834"/>
    <n v="393228"/>
    <s v="Facebook"/>
    <s v="Quick Stop"/>
    <x v="0"/>
  </r>
  <r>
    <x v="76"/>
    <x v="0"/>
    <n v="234098"/>
    <n v="203896"/>
    <s v="Mobile Web"/>
    <s v="Fast Mart"/>
    <x v="0"/>
  </r>
  <r>
    <x v="77"/>
    <x v="1"/>
    <n v="234098"/>
    <n v="107244"/>
    <s v="Mobile App"/>
    <s v="Fred's"/>
    <x v="0"/>
  </r>
  <r>
    <x v="78"/>
    <x v="0"/>
    <n v="495834"/>
    <n v="194628"/>
    <s v="Mobile Web"/>
    <s v="Quick Stop"/>
    <x v="0"/>
  </r>
  <r>
    <x v="79"/>
    <x v="0"/>
    <n v="495834"/>
    <n v="152260"/>
    <s v="Facebook"/>
    <s v="Quick Stop"/>
    <x v="0"/>
  </r>
  <r>
    <x v="80"/>
    <x v="0"/>
    <n v="234098"/>
    <n v="15888"/>
    <s v="Mobile Web"/>
    <s v="Fast Mart"/>
    <x v="0"/>
  </r>
  <r>
    <x v="80"/>
    <x v="1"/>
    <n v="583728"/>
    <n v="137696"/>
    <s v="Mobile App"/>
    <s v="Quick Stop"/>
    <x v="0"/>
  </r>
  <r>
    <x v="81"/>
    <x v="0"/>
    <n v="495834"/>
    <n v="307168"/>
    <s v="SMS"/>
    <s v="Fred's"/>
    <x v="0"/>
  </r>
  <r>
    <x v="82"/>
    <x v="1"/>
    <n v="495834"/>
    <n v="248912"/>
    <s v="Mobile Web"/>
    <s v="Fast Mart"/>
    <x v="0"/>
  </r>
  <r>
    <x v="83"/>
    <x v="0"/>
    <n v="234098"/>
    <n v="289956"/>
    <s v="SMS"/>
    <s v="Quick Stop"/>
    <x v="0"/>
  </r>
  <r>
    <x v="84"/>
    <x v="0"/>
    <n v="495834"/>
    <n v="333648"/>
    <s v="Mobile Web"/>
    <s v="Quick Stop"/>
    <x v="0"/>
  </r>
  <r>
    <x v="84"/>
    <x v="0"/>
    <n v="495834"/>
    <n v="242292"/>
    <s v="Mobile Web"/>
    <s v="Quick Stop"/>
    <x v="0"/>
  </r>
  <r>
    <x v="85"/>
    <x v="0"/>
    <n v="583728"/>
    <n v="43692"/>
    <s v="Facebook"/>
    <s v="Quick Stop"/>
    <x v="0"/>
  </r>
  <r>
    <x v="85"/>
    <x v="1"/>
    <n v="239480"/>
    <n v="385284"/>
    <s v="SMS"/>
    <s v="Quick Stop"/>
    <x v="0"/>
  </r>
  <r>
    <x v="86"/>
    <x v="0"/>
    <n v="495834"/>
    <n v="45016"/>
    <s v="SMS"/>
    <s v="Quick Stop"/>
    <x v="0"/>
  </r>
  <r>
    <x v="87"/>
    <x v="0"/>
    <n v="239480"/>
    <n v="144316"/>
    <s v="Facebook"/>
    <s v="Fast Mart"/>
    <x v="0"/>
  </r>
  <r>
    <x v="87"/>
    <x v="1"/>
    <n v="859385"/>
    <n v="75468"/>
    <s v="Mobile Web"/>
    <s v="Fast Mart"/>
    <x v="0"/>
  </r>
  <r>
    <x v="88"/>
    <x v="1"/>
    <n v="234098"/>
    <n v="113864"/>
    <s v="Mobile Web"/>
    <s v="Quick Stop"/>
    <x v="0"/>
  </r>
  <r>
    <x v="88"/>
    <x v="0"/>
    <n v="239480"/>
    <n v="233024"/>
    <s v="Mobile App"/>
    <s v="Fast Mart"/>
    <x v="0"/>
  </r>
  <r>
    <x v="89"/>
    <x v="0"/>
    <n v="495834"/>
    <n v="229052"/>
    <s v="Facebook"/>
    <s v="Quick Stop"/>
    <x v="0"/>
  </r>
  <r>
    <x v="89"/>
    <x v="0"/>
    <n v="234098"/>
    <n v="361452"/>
    <s v="SMS"/>
    <s v="Fred's"/>
    <x v="0"/>
  </r>
  <r>
    <x v="90"/>
    <x v="0"/>
    <n v="495834"/>
    <n v="235672"/>
    <s v="Mobile App"/>
    <s v="Fast Mart"/>
    <x v="0"/>
  </r>
  <r>
    <x v="91"/>
    <x v="1"/>
    <n v="495834"/>
    <n v="113864"/>
    <s v="Mobile Web"/>
    <s v="Fast Mart"/>
    <x v="0"/>
  </r>
  <r>
    <x v="92"/>
    <x v="0"/>
    <n v="234098"/>
    <n v="158880"/>
    <s v="Mobile App"/>
    <s v="Quick Stop"/>
    <x v="0"/>
  </r>
  <r>
    <x v="93"/>
    <x v="0"/>
    <n v="859385"/>
    <n v="150936"/>
    <s v="SMS"/>
    <s v="Quick Stop"/>
    <x v="0"/>
  </r>
  <r>
    <x v="94"/>
    <x v="0"/>
    <n v="495834"/>
    <n v="68848"/>
    <s v="Facebook"/>
    <s v="Quick Stop"/>
    <x v="0"/>
  </r>
  <r>
    <x v="95"/>
    <x v="1"/>
    <n v="495834"/>
    <n v="6620"/>
    <s v="Mobile Web"/>
    <s v="Quick Stop"/>
    <x v="0"/>
  </r>
  <r>
    <x v="96"/>
    <x v="0"/>
    <n v="495834"/>
    <n v="189332"/>
    <s v="Mobile Web"/>
    <s v="Fast Mart"/>
    <x v="0"/>
  </r>
  <r>
    <x v="96"/>
    <x v="0"/>
    <n v="859385"/>
    <n v="325704"/>
    <s v="Facebook"/>
    <s v="Fast Mart"/>
    <x v="0"/>
  </r>
  <r>
    <x v="97"/>
    <x v="0"/>
    <n v="495834"/>
    <n v="251560"/>
    <s v="Mobile Web"/>
    <s v="Quick Stop"/>
    <x v="0"/>
  </r>
  <r>
    <x v="98"/>
    <x v="1"/>
    <n v="495834"/>
    <n v="27804"/>
    <s v="Mobile Web"/>
    <s v="Quick Stop"/>
    <x v="0"/>
  </r>
  <r>
    <x v="99"/>
    <x v="1"/>
    <n v="495834"/>
    <n v="92680"/>
    <s v="Facebook"/>
    <s v="Quick Stop"/>
    <x v="0"/>
  </r>
  <r>
    <x v="100"/>
    <x v="0"/>
    <n v="239480"/>
    <n v="301872"/>
    <s v="Mobile Web"/>
    <s v="Quick Stop"/>
    <x v="0"/>
  </r>
  <r>
    <x v="101"/>
    <x v="1"/>
    <n v="495834"/>
    <n v="234348"/>
    <s v="Mobile Web"/>
    <s v="Quick Stop"/>
    <x v="0"/>
  </r>
  <r>
    <x v="101"/>
    <x v="1"/>
    <n v="859385"/>
    <n v="56932"/>
    <s v="Mobile Web"/>
    <s v="Quick Stop"/>
    <x v="0"/>
  </r>
  <r>
    <x v="102"/>
    <x v="1"/>
    <n v="859385"/>
    <n v="279364"/>
    <s v="Mobile App"/>
    <s v="Quick Stop"/>
    <x v="0"/>
  </r>
  <r>
    <x v="103"/>
    <x v="0"/>
    <n v="234098"/>
    <n v="235672"/>
    <s v="Mobile Web"/>
    <s v="Fred's"/>
    <x v="0"/>
  </r>
  <r>
    <x v="104"/>
    <x v="0"/>
    <n v="239480"/>
    <n v="304520"/>
    <s v="Mobile App"/>
    <s v="Quick Stop"/>
    <x v="0"/>
  </r>
  <r>
    <x v="105"/>
    <x v="0"/>
    <n v="495834"/>
    <n v="124456"/>
    <s v="Facebook"/>
    <s v="Quick Stop"/>
    <x v="0"/>
  </r>
  <r>
    <x v="106"/>
    <x v="1"/>
    <n v="495834"/>
    <n v="319084"/>
    <s v="Mobile App"/>
    <s v="Quick Stop"/>
    <x v="0"/>
  </r>
  <r>
    <x v="107"/>
    <x v="0"/>
    <n v="495834"/>
    <n v="390580"/>
    <s v="Mobile Web"/>
    <s v="Fast Mart"/>
    <x v="0"/>
  </r>
  <r>
    <x v="107"/>
    <x v="1"/>
    <n v="234098"/>
    <n v="10592"/>
    <s v="Mobile Web"/>
    <s v="Quick Stop"/>
    <x v="0"/>
  </r>
  <r>
    <x v="108"/>
    <x v="1"/>
    <n v="583728"/>
    <n v="321732"/>
    <s v="Mobile Web"/>
    <s v="Quick Stop"/>
    <x v="0"/>
  </r>
  <r>
    <x v="108"/>
    <x v="1"/>
    <n v="859385"/>
    <n v="193304"/>
    <s v="Facebook"/>
    <s v="Quick Stop"/>
    <x v="0"/>
  </r>
  <r>
    <x v="109"/>
    <x v="0"/>
    <n v="495834"/>
    <n v="59580"/>
    <s v="Facebook"/>
    <s v="Fred's"/>
    <x v="0"/>
  </r>
  <r>
    <x v="110"/>
    <x v="0"/>
    <n v="234098"/>
    <n v="145640"/>
    <s v="SMS"/>
    <s v="Fast Mart"/>
    <x v="0"/>
  </r>
  <r>
    <x v="111"/>
    <x v="0"/>
    <n v="859385"/>
    <n v="391904"/>
    <s v="Mobile Web"/>
    <s v="Fast Mart"/>
    <x v="0"/>
  </r>
  <r>
    <x v="112"/>
    <x v="1"/>
    <n v="495834"/>
    <n v="227728"/>
    <s v="SMS"/>
    <s v="Fred's"/>
    <x v="0"/>
  </r>
  <r>
    <x v="112"/>
    <x v="0"/>
    <n v="234098"/>
    <n v="140344"/>
    <s v="Mobile Web"/>
    <s v="Fred's"/>
    <x v="0"/>
  </r>
  <r>
    <x v="113"/>
    <x v="0"/>
    <n v="234098"/>
    <n v="303196"/>
    <s v="Facebook"/>
    <s v="Fast Mart"/>
    <x v="0"/>
  </r>
  <r>
    <x v="114"/>
    <x v="0"/>
    <n v="859385"/>
    <n v="18536"/>
    <s v="Mobile Web"/>
    <s v="Fred's"/>
    <x v="0"/>
  </r>
  <r>
    <x v="115"/>
    <x v="0"/>
    <n v="234098"/>
    <n v="240968"/>
    <s v="Mobile Web"/>
    <s v="Quick Stop"/>
    <x v="0"/>
  </r>
  <r>
    <x v="116"/>
    <x v="0"/>
    <n v="495834"/>
    <n v="34424"/>
    <s v="Mobile Web"/>
    <s v="Fast Mart"/>
    <x v="0"/>
  </r>
  <r>
    <x v="117"/>
    <x v="0"/>
    <n v="495834"/>
    <n v="308492"/>
    <s v="Mobile App"/>
    <s v="Quick Stop"/>
    <x v="0"/>
  </r>
  <r>
    <x v="118"/>
    <x v="0"/>
    <n v="234098"/>
    <n v="283336"/>
    <s v="Mobile Web"/>
    <s v="Fred's"/>
    <x v="0"/>
  </r>
  <r>
    <x v="119"/>
    <x v="0"/>
    <n v="583728"/>
    <n v="218460"/>
    <s v="Facebook"/>
    <s v="Fast Mart"/>
    <x v="0"/>
  </r>
  <r>
    <x v="120"/>
    <x v="1"/>
    <n v="495834"/>
    <n v="157556"/>
    <s v="SMS"/>
    <s v="Fast Mart"/>
    <x v="0"/>
  </r>
  <r>
    <x v="121"/>
    <x v="0"/>
    <n v="234098"/>
    <n v="345564"/>
    <s v="Facebook"/>
    <s v="Fast Mart"/>
    <x v="0"/>
  </r>
  <r>
    <x v="122"/>
    <x v="1"/>
    <n v="239480"/>
    <n v="109892"/>
    <s v="Mobile App"/>
    <s v="Quick Stop"/>
    <x v="0"/>
  </r>
  <r>
    <x v="123"/>
    <x v="0"/>
    <n v="234098"/>
    <n v="287308"/>
    <s v="Facebook"/>
    <s v="Fred's"/>
    <x v="0"/>
  </r>
  <r>
    <x v="124"/>
    <x v="0"/>
    <n v="859385"/>
    <n v="252884"/>
    <s v="Mobile Web"/>
    <s v="Fast Mart"/>
    <x v="0"/>
  </r>
  <r>
    <x v="125"/>
    <x v="1"/>
    <n v="583728"/>
    <n v="190656"/>
    <s v="SMS"/>
    <s v="Fast Mart"/>
    <x v="0"/>
  </r>
  <r>
    <x v="126"/>
    <x v="0"/>
    <n v="495834"/>
    <n v="236996"/>
    <s v="Facebook"/>
    <s v="Fast Mart"/>
    <x v="0"/>
  </r>
  <r>
    <x v="127"/>
    <x v="0"/>
    <n v="495834"/>
    <n v="133724"/>
    <s v="SMS"/>
    <s v="Fred's"/>
    <x v="0"/>
  </r>
  <r>
    <x v="128"/>
    <x v="0"/>
    <n v="239480"/>
    <n v="275392"/>
    <s v="Mobile App"/>
    <s v="Quick Stop"/>
    <x v="0"/>
  </r>
  <r>
    <x v="129"/>
    <x v="1"/>
    <n v="495834"/>
    <n v="21184"/>
    <s v="Facebook"/>
    <s v="Quick Stop"/>
    <x v="0"/>
  </r>
  <r>
    <x v="130"/>
    <x v="0"/>
    <n v="583728"/>
    <n v="170796"/>
    <s v="Mobile Web"/>
    <s v="Fred's"/>
    <x v="0"/>
  </r>
  <r>
    <x v="131"/>
    <x v="0"/>
    <n v="239480"/>
    <n v="370720"/>
    <s v="Facebook"/>
    <s v="Quick Stop"/>
    <x v="0"/>
  </r>
  <r>
    <x v="132"/>
    <x v="0"/>
    <n v="495834"/>
    <n v="137696"/>
    <s v="Mobile App"/>
    <s v="Fred's"/>
    <x v="0"/>
  </r>
  <r>
    <x v="133"/>
    <x v="0"/>
    <n v="234098"/>
    <n v="14564"/>
    <s v="Mobile Web"/>
    <s v="Fast Mart"/>
    <x v="0"/>
  </r>
  <r>
    <x v="134"/>
    <x v="0"/>
    <n v="495834"/>
    <n v="55608"/>
    <s v="Mobile Web"/>
    <s v="Quick Stop"/>
    <x v="0"/>
  </r>
  <r>
    <x v="135"/>
    <x v="1"/>
    <n v="495834"/>
    <n v="283336"/>
    <s v="Facebook"/>
    <s v="Fast Mart"/>
    <x v="0"/>
  </r>
  <r>
    <x v="136"/>
    <x v="0"/>
    <n v="583728"/>
    <n v="262152"/>
    <s v="Mobile Web"/>
    <s v="Quick Stop"/>
    <x v="0"/>
  </r>
  <r>
    <x v="137"/>
    <x v="0"/>
    <n v="234098"/>
    <n v="169472"/>
    <s v="SMS"/>
    <s v="Fast Mart"/>
    <x v="0"/>
  </r>
  <r>
    <x v="138"/>
    <x v="0"/>
    <n v="495834"/>
    <n v="278040"/>
    <s v="SMS"/>
    <s v="Fred's"/>
    <x v="1"/>
  </r>
  <r>
    <x v="139"/>
    <x v="1"/>
    <n v="583728"/>
    <n v="389256"/>
    <s v="Facebook"/>
    <s v="Quick Stop"/>
    <x v="1"/>
  </r>
  <r>
    <x v="140"/>
    <x v="0"/>
    <n v="239480"/>
    <n v="180064"/>
    <s v="Mobile Web"/>
    <s v="Fast Mart"/>
    <x v="1"/>
  </r>
  <r>
    <x v="141"/>
    <x v="0"/>
    <n v="234098"/>
    <n v="199924"/>
    <s v="Facebook"/>
    <s v="Fast Mart"/>
    <x v="1"/>
  </r>
  <r>
    <x v="142"/>
    <x v="0"/>
    <n v="495834"/>
    <n v="360128"/>
    <s v="SMS"/>
    <s v="Fred's"/>
    <x v="1"/>
  </r>
  <r>
    <x v="143"/>
    <x v="1"/>
    <n v="495834"/>
    <n v="162852"/>
    <s v="SMS"/>
    <s v="Quick Stop"/>
    <x v="1"/>
  </r>
  <r>
    <x v="143"/>
    <x v="1"/>
    <n v="495834"/>
    <n v="255532"/>
    <s v="SMS"/>
    <s v="Quick Stop"/>
    <x v="1"/>
  </r>
  <r>
    <x v="144"/>
    <x v="1"/>
    <n v="859385"/>
    <n v="263476"/>
    <s v="Mobile Web"/>
    <s v="Fred's"/>
    <x v="1"/>
  </r>
  <r>
    <x v="145"/>
    <x v="0"/>
    <n v="583728"/>
    <n v="366748"/>
    <s v="Facebook"/>
    <s v="Fast Mart"/>
    <x v="1"/>
  </r>
  <r>
    <x v="146"/>
    <x v="0"/>
    <n v="495834"/>
    <n v="148288"/>
    <s v="Mobile Web"/>
    <s v="Fast Mart"/>
    <x v="1"/>
  </r>
  <r>
    <x v="147"/>
    <x v="1"/>
    <n v="234098"/>
    <n v="22508"/>
    <s v="Mobile Web"/>
    <s v="Fast Mart"/>
    <x v="1"/>
  </r>
  <r>
    <x v="147"/>
    <x v="0"/>
    <n v="495834"/>
    <n v="129752"/>
    <s v="Mobile Web"/>
    <s v="Fred's"/>
    <x v="1"/>
  </r>
  <r>
    <x v="148"/>
    <x v="0"/>
    <n v="239480"/>
    <n v="67524"/>
    <s v="Facebook"/>
    <s v="Fast Mart"/>
    <x v="1"/>
  </r>
  <r>
    <x v="149"/>
    <x v="0"/>
    <n v="239480"/>
    <n v="60904"/>
    <s v="Mobile Web"/>
    <s v="Quick Stop"/>
    <x v="1"/>
  </r>
  <r>
    <x v="150"/>
    <x v="1"/>
    <n v="495834"/>
    <n v="92680"/>
    <s v="Mobile Web"/>
    <s v="Quick Stop"/>
    <x v="1"/>
  </r>
  <r>
    <x v="151"/>
    <x v="0"/>
    <n v="234098"/>
    <n v="207868"/>
    <s v="SMS"/>
    <s v="Quick Stop"/>
    <x v="1"/>
  </r>
  <r>
    <x v="152"/>
    <x v="0"/>
    <n v="495834"/>
    <n v="195952"/>
    <s v="Facebook"/>
    <s v="Fast Mart"/>
    <x v="1"/>
  </r>
  <r>
    <x v="152"/>
    <x v="1"/>
    <n v="859385"/>
    <n v="35748"/>
    <s v="Mobile App"/>
    <s v="Fred's"/>
    <x v="1"/>
  </r>
  <r>
    <x v="153"/>
    <x v="1"/>
    <n v="234098"/>
    <n v="303196"/>
    <s v="Mobile Web"/>
    <s v="Quick Stop"/>
    <x v="1"/>
  </r>
  <r>
    <x v="154"/>
    <x v="0"/>
    <n v="239480"/>
    <n v="242292"/>
    <s v="Mobile App"/>
    <s v="Quick Stop"/>
    <x v="1"/>
  </r>
  <r>
    <x v="155"/>
    <x v="0"/>
    <n v="239480"/>
    <n v="337620"/>
    <s v="Mobile App"/>
    <s v="Quick Stop"/>
    <x v="1"/>
  </r>
  <r>
    <x v="156"/>
    <x v="0"/>
    <n v="234098"/>
    <n v="148288"/>
    <s v="Facebook"/>
    <s v="Quick Stop"/>
    <x v="1"/>
  </r>
  <r>
    <x v="157"/>
    <x v="1"/>
    <n v="234098"/>
    <n v="137696"/>
    <s v="Mobile Web"/>
    <s v="Fast Mart"/>
    <x v="1"/>
  </r>
  <r>
    <x v="158"/>
    <x v="1"/>
    <n v="859385"/>
    <n v="299224"/>
    <s v="Mobile Web"/>
    <s v="Fred's"/>
    <x v="1"/>
  </r>
  <r>
    <x v="159"/>
    <x v="0"/>
    <n v="234098"/>
    <n v="54284"/>
    <s v="Mobile Web"/>
    <s v="Fast Mart"/>
    <x v="1"/>
  </r>
  <r>
    <x v="160"/>
    <x v="0"/>
    <n v="495834"/>
    <n v="279364"/>
    <s v="Facebook"/>
    <s v="Quick Stop"/>
    <x v="1"/>
  </r>
  <r>
    <x v="161"/>
    <x v="0"/>
    <n v="859385"/>
    <n v="274068"/>
    <s v="Mobile Web"/>
    <s v="Fast Mart"/>
    <x v="1"/>
  </r>
  <r>
    <x v="162"/>
    <x v="1"/>
    <n v="234098"/>
    <n v="285984"/>
    <s v="SMS"/>
    <s v="Fred's"/>
    <x v="1"/>
  </r>
  <r>
    <x v="163"/>
    <x v="1"/>
    <n v="239480"/>
    <n v="165500"/>
    <s v="Mobile Web"/>
    <s v="Fred's"/>
    <x v="1"/>
  </r>
  <r>
    <x v="164"/>
    <x v="0"/>
    <n v="495834"/>
    <n v="55608"/>
    <s v="Mobile App"/>
    <s v="Quick Stop"/>
    <x v="1"/>
  </r>
  <r>
    <x v="165"/>
    <x v="0"/>
    <n v="859385"/>
    <n v="344240"/>
    <s v="SMS"/>
    <s v="Fast Mart"/>
    <x v="1"/>
  </r>
  <r>
    <x v="166"/>
    <x v="0"/>
    <n v="495834"/>
    <n v="140344"/>
    <s v="Facebook"/>
    <s v="Quick Stop"/>
    <x v="1"/>
  </r>
  <r>
    <x v="167"/>
    <x v="1"/>
    <n v="859385"/>
    <n v="18536"/>
    <s v="SMS"/>
    <s v="Quick Stop"/>
    <x v="1"/>
  </r>
  <r>
    <x v="168"/>
    <x v="1"/>
    <n v="495834"/>
    <n v="342916"/>
    <s v="SMS"/>
    <s v="Fast Mart"/>
    <x v="1"/>
  </r>
  <r>
    <x v="169"/>
    <x v="1"/>
    <n v="234098"/>
    <n v="365424"/>
    <s v="Mobile Web"/>
    <s v="Quick Stop"/>
    <x v="1"/>
  </r>
  <r>
    <x v="170"/>
    <x v="0"/>
    <n v="239480"/>
    <n v="221108"/>
    <s v="SMS"/>
    <s v="Fred's"/>
    <x v="1"/>
  </r>
  <r>
    <x v="171"/>
    <x v="0"/>
    <n v="495834"/>
    <n v="226404"/>
    <s v="Facebook"/>
    <s v="Quick Stop"/>
    <x v="1"/>
  </r>
  <r>
    <x v="172"/>
    <x v="1"/>
    <n v="583728"/>
    <n v="301872"/>
    <s v="Mobile Web"/>
    <s v="Fast Mart"/>
    <x v="1"/>
  </r>
  <r>
    <x v="173"/>
    <x v="0"/>
    <n v="495834"/>
    <n v="95328"/>
    <s v="Facebook"/>
    <s v="Quick Stop"/>
    <x v="1"/>
  </r>
  <r>
    <x v="174"/>
    <x v="0"/>
    <n v="583728"/>
    <n v="156232"/>
    <s v="Mobile Web"/>
    <s v="Quick Stop"/>
    <x v="1"/>
  </r>
  <r>
    <x v="174"/>
    <x v="0"/>
    <n v="583728"/>
    <n v="207868"/>
    <s v="Mobile Web"/>
    <s v="Fast Mart"/>
    <x v="1"/>
  </r>
  <r>
    <x v="175"/>
    <x v="0"/>
    <n v="495834"/>
    <n v="300548"/>
    <s v="Mobile Web"/>
    <s v="Fast Mart"/>
    <x v="1"/>
  </r>
  <r>
    <x v="176"/>
    <x v="0"/>
    <n v="234098"/>
    <n v="206544"/>
    <s v="Mobile App"/>
    <s v="Fast Mart"/>
    <x v="1"/>
  </r>
  <r>
    <x v="177"/>
    <x v="1"/>
    <n v="234098"/>
    <n v="137696"/>
    <s v="Mobile Web"/>
    <s v="Quick Stop"/>
    <x v="1"/>
  </r>
  <r>
    <x v="178"/>
    <x v="1"/>
    <n v="234098"/>
    <n v="1324"/>
    <s v="Facebook"/>
    <s v="Quick Stop"/>
    <x v="1"/>
  </r>
  <r>
    <x v="179"/>
    <x v="0"/>
    <n v="239480"/>
    <n v="127104"/>
    <s v="Mobile App"/>
    <s v="Quick Stop"/>
    <x v="1"/>
  </r>
  <r>
    <x v="180"/>
    <x v="1"/>
    <n v="234098"/>
    <n v="308492"/>
    <s v="Facebook"/>
    <s v="Quick Stop"/>
    <x v="1"/>
  </r>
  <r>
    <x v="181"/>
    <x v="1"/>
    <n v="859385"/>
    <n v="389256"/>
    <s v="Facebook"/>
    <s v="Quick Stop"/>
    <x v="1"/>
  </r>
  <r>
    <x v="182"/>
    <x v="1"/>
    <n v="234098"/>
    <n v="370720"/>
    <s v="SMS"/>
    <s v="Quick Stop"/>
    <x v="1"/>
  </r>
  <r>
    <x v="182"/>
    <x v="1"/>
    <n v="234098"/>
    <n v="135048"/>
    <s v="Facebook"/>
    <s v="Quick Stop"/>
    <x v="1"/>
  </r>
  <r>
    <x v="183"/>
    <x v="1"/>
    <n v="234098"/>
    <n v="190656"/>
    <s v="Mobile App"/>
    <s v="Quick Stop"/>
    <x v="1"/>
  </r>
  <r>
    <x v="184"/>
    <x v="1"/>
    <n v="239480"/>
    <n v="140344"/>
    <s v="Mobile Web"/>
    <s v="Quick Stop"/>
    <x v="1"/>
  </r>
  <r>
    <x v="185"/>
    <x v="0"/>
    <n v="234098"/>
    <n v="345564"/>
    <s v="Mobile Web"/>
    <s v="Quick Stop"/>
    <x v="1"/>
  </r>
  <r>
    <x v="186"/>
    <x v="0"/>
    <n v="234098"/>
    <n v="201248"/>
    <s v="Facebook"/>
    <s v="Quick Stop"/>
    <x v="1"/>
  </r>
  <r>
    <x v="187"/>
    <x v="1"/>
    <n v="495834"/>
    <n v="186684"/>
    <s v="Facebook"/>
    <s v="Quick Stop"/>
    <x v="1"/>
  </r>
  <r>
    <x v="187"/>
    <x v="0"/>
    <n v="234098"/>
    <n v="311140"/>
    <s v="SMS"/>
    <s v="Quick Stop"/>
    <x v="1"/>
  </r>
  <r>
    <x v="188"/>
    <x v="1"/>
    <n v="495834"/>
    <n v="22508"/>
    <s v="Mobile App"/>
    <s v="Quick Stop"/>
    <x v="1"/>
  </r>
  <r>
    <x v="188"/>
    <x v="1"/>
    <n v="234098"/>
    <n v="177416"/>
    <s v="Mobile Web"/>
    <s v="Quick Stop"/>
    <x v="1"/>
  </r>
  <r>
    <x v="189"/>
    <x v="1"/>
    <n v="583728"/>
    <n v="329676"/>
    <s v="Facebook"/>
    <s v="Fred's"/>
    <x v="1"/>
  </r>
  <r>
    <x v="190"/>
    <x v="0"/>
    <n v="859385"/>
    <n v="152260"/>
    <s v="Facebook"/>
    <s v="Quick Stop"/>
    <x v="1"/>
  </r>
  <r>
    <x v="190"/>
    <x v="0"/>
    <n v="583728"/>
    <n v="352184"/>
    <s v="SMS"/>
    <s v="Fast Mart"/>
    <x v="1"/>
  </r>
  <r>
    <x v="191"/>
    <x v="1"/>
    <n v="583728"/>
    <n v="385284"/>
    <s v="Mobile Web"/>
    <s v="Quick Stop"/>
    <x v="1"/>
  </r>
  <r>
    <x v="192"/>
    <x v="0"/>
    <n v="239480"/>
    <n v="172120"/>
    <s v="Mobile Web"/>
    <s v="Quick Stop"/>
    <x v="1"/>
  </r>
  <r>
    <x v="193"/>
    <x v="1"/>
    <n v="495834"/>
    <n v="206544"/>
    <s v="Mobile App"/>
    <s v="Fast Mart"/>
    <x v="1"/>
  </r>
  <r>
    <x v="194"/>
    <x v="0"/>
    <n v="583728"/>
    <n v="219784"/>
    <s v="Mobile Web"/>
    <s v="Quick Stop"/>
    <x v="1"/>
  </r>
  <r>
    <x v="194"/>
    <x v="0"/>
    <n v="234098"/>
    <n v="382636"/>
    <s v="Facebook"/>
    <s v="Fred's"/>
    <x v="1"/>
  </r>
  <r>
    <x v="195"/>
    <x v="0"/>
    <n v="495834"/>
    <n v="80764"/>
    <s v="Facebook"/>
    <s v="Fast Mart"/>
    <x v="1"/>
  </r>
  <r>
    <x v="195"/>
    <x v="0"/>
    <n v="495834"/>
    <n v="105920"/>
    <s v="SMS"/>
    <s v="Quick Stop"/>
    <x v="1"/>
  </r>
  <r>
    <x v="196"/>
    <x v="1"/>
    <n v="583728"/>
    <n v="207868"/>
    <s v="Mobile App"/>
    <s v="Fast Mart"/>
    <x v="1"/>
  </r>
  <r>
    <x v="196"/>
    <x v="0"/>
    <n v="234098"/>
    <n v="297900"/>
    <s v="SMS"/>
    <s v="Fast Mart"/>
    <x v="1"/>
  </r>
  <r>
    <x v="197"/>
    <x v="0"/>
    <n v="495834"/>
    <n v="191980"/>
    <s v="Mobile Web"/>
    <s v="Quick Stop"/>
    <x v="1"/>
  </r>
  <r>
    <x v="198"/>
    <x v="0"/>
    <n v="859385"/>
    <n v="256856"/>
    <s v="Mobile Web"/>
    <s v="Quick Stop"/>
    <x v="1"/>
  </r>
  <r>
    <x v="199"/>
    <x v="0"/>
    <n v="234098"/>
    <n v="46340"/>
    <s v="Mobile Web"/>
    <s v="Quick Stop"/>
    <x v="1"/>
  </r>
  <r>
    <x v="200"/>
    <x v="0"/>
    <n v="495834"/>
    <n v="223756"/>
    <s v="SMS"/>
    <s v="Quick Stop"/>
    <x v="1"/>
  </r>
  <r>
    <x v="200"/>
    <x v="0"/>
    <n v="859385"/>
    <n v="219784"/>
    <s v="Facebook"/>
    <s v="Fast Mart"/>
    <x v="1"/>
  </r>
  <r>
    <x v="200"/>
    <x v="1"/>
    <n v="234098"/>
    <n v="152260"/>
    <s v="Mobile Web"/>
    <s v="Quick Stop"/>
    <x v="1"/>
  </r>
  <r>
    <x v="201"/>
    <x v="0"/>
    <n v="234098"/>
    <n v="160204"/>
    <s v="Mobile Web"/>
    <s v="Fast Mart"/>
    <x v="1"/>
  </r>
  <r>
    <x v="201"/>
    <x v="0"/>
    <n v="234098"/>
    <n v="37072"/>
    <s v="Mobile Web"/>
    <s v="Fast Mart"/>
    <x v="1"/>
  </r>
  <r>
    <x v="202"/>
    <x v="0"/>
    <n v="859385"/>
    <n v="136372"/>
    <s v="Mobile Web"/>
    <s v="Fred's"/>
    <x v="1"/>
  </r>
  <r>
    <x v="203"/>
    <x v="0"/>
    <n v="495834"/>
    <n v="329676"/>
    <s v="Mobile Web"/>
    <s v="Fast Mart"/>
    <x v="1"/>
  </r>
  <r>
    <x v="204"/>
    <x v="1"/>
    <n v="495834"/>
    <n v="18536"/>
    <s v="Facebook"/>
    <s v="Quick Stop"/>
    <x v="1"/>
  </r>
  <r>
    <x v="205"/>
    <x v="0"/>
    <n v="495834"/>
    <n v="236996"/>
    <s v="SMS"/>
    <s v="Quick Stop"/>
    <x v="1"/>
  </r>
  <r>
    <x v="206"/>
    <x v="1"/>
    <n v="495834"/>
    <n v="39720"/>
    <s v="Facebook"/>
    <s v="Fred's"/>
    <x v="1"/>
  </r>
  <r>
    <x v="207"/>
    <x v="1"/>
    <n v="495834"/>
    <n v="182712"/>
    <s v="Mobile Web"/>
    <s v="Fast Mart"/>
    <x v="1"/>
  </r>
  <r>
    <x v="208"/>
    <x v="0"/>
    <n v="495834"/>
    <n v="52960"/>
    <s v="Mobile Web"/>
    <s v="Fred's"/>
    <x v="1"/>
  </r>
  <r>
    <x v="209"/>
    <x v="0"/>
    <n v="234098"/>
    <n v="271420"/>
    <s v="SMS"/>
    <s v="Quick Stop"/>
    <x v="1"/>
  </r>
  <r>
    <x v="210"/>
    <x v="0"/>
    <n v="234098"/>
    <n v="19860"/>
    <s v="Mobile Web"/>
    <s v="Fred's"/>
    <x v="1"/>
  </r>
  <r>
    <x v="211"/>
    <x v="0"/>
    <n v="859385"/>
    <n v="243616"/>
    <s v="Mobile App"/>
    <s v="Quick Stop"/>
    <x v="1"/>
  </r>
  <r>
    <x v="212"/>
    <x v="0"/>
    <n v="859385"/>
    <n v="360128"/>
    <s v="Mobile Web"/>
    <s v="Fred's"/>
    <x v="1"/>
  </r>
  <r>
    <x v="213"/>
    <x v="1"/>
    <n v="859385"/>
    <n v="148288"/>
    <s v="Mobile Web"/>
    <s v="Quick Stop"/>
    <x v="1"/>
  </r>
  <r>
    <x v="214"/>
    <x v="1"/>
    <n v="234098"/>
    <n v="195952"/>
    <s v="Mobile Web"/>
    <s v="Quick Stop"/>
    <x v="1"/>
  </r>
  <r>
    <x v="215"/>
    <x v="0"/>
    <n v="583728"/>
    <n v="238320"/>
    <s v="Mobile Web"/>
    <s v="Fast Mart"/>
    <x v="1"/>
  </r>
  <r>
    <x v="216"/>
    <x v="0"/>
    <n v="234098"/>
    <n v="58256"/>
    <s v="Facebook"/>
    <s v="Quick Stop"/>
    <x v="1"/>
  </r>
  <r>
    <x v="217"/>
    <x v="1"/>
    <n v="495834"/>
    <n v="91356"/>
    <s v="Mobile App"/>
    <s v="Fred's"/>
    <x v="1"/>
  </r>
  <r>
    <x v="218"/>
    <x v="0"/>
    <n v="234098"/>
    <n v="176092"/>
    <s v="SMS"/>
    <s v="Quick Stop"/>
    <x v="1"/>
  </r>
  <r>
    <x v="219"/>
    <x v="0"/>
    <n v="495834"/>
    <n v="379988"/>
    <s v="Facebook"/>
    <s v="Fred's"/>
    <x v="1"/>
  </r>
  <r>
    <x v="220"/>
    <x v="0"/>
    <n v="234098"/>
    <n v="23832"/>
    <s v="Facebook"/>
    <s v="Fast Mart"/>
    <x v="1"/>
  </r>
  <r>
    <x v="221"/>
    <x v="0"/>
    <n v="234098"/>
    <n v="131076"/>
    <s v="Mobile Web"/>
    <s v="Quick Stop"/>
    <x v="1"/>
  </r>
  <r>
    <x v="222"/>
    <x v="1"/>
    <n v="239480"/>
    <n v="194628"/>
    <s v="Mobile Web"/>
    <s v="Quick Stop"/>
    <x v="1"/>
  </r>
  <r>
    <x v="223"/>
    <x v="0"/>
    <n v="495834"/>
    <n v="100624"/>
    <s v="Mobile Web"/>
    <s v="Quick Stop"/>
    <x v="1"/>
  </r>
  <r>
    <x v="223"/>
    <x v="1"/>
    <n v="495834"/>
    <n v="144316"/>
    <s v="Mobile Web"/>
    <s v="Quick Stop"/>
    <x v="1"/>
  </r>
  <r>
    <x v="224"/>
    <x v="1"/>
    <n v="234098"/>
    <n v="103272"/>
    <s v="Mobile App"/>
    <s v="Fast Mart"/>
    <x v="1"/>
  </r>
  <r>
    <x v="225"/>
    <x v="0"/>
    <n v="495834"/>
    <n v="3972"/>
    <s v="Mobile Web"/>
    <s v="Quick Stop"/>
    <x v="1"/>
  </r>
  <r>
    <x v="226"/>
    <x v="0"/>
    <n v="583728"/>
    <n v="199924"/>
    <s v="Mobile App"/>
    <s v="Quick Stop"/>
    <x v="1"/>
  </r>
  <r>
    <x v="227"/>
    <x v="0"/>
    <n v="234098"/>
    <n v="270096"/>
    <s v="Mobile App"/>
    <s v="Fred's"/>
    <x v="1"/>
  </r>
  <r>
    <x v="228"/>
    <x v="0"/>
    <n v="495834"/>
    <n v="219784"/>
    <s v="Mobile App"/>
    <s v="Quick Stop"/>
    <x v="1"/>
  </r>
  <r>
    <x v="228"/>
    <x v="0"/>
    <n v="495834"/>
    <n v="236996"/>
    <s v="SMS"/>
    <s v="Fred's"/>
    <x v="1"/>
  </r>
  <r>
    <x v="229"/>
    <x v="1"/>
    <n v="495834"/>
    <n v="9268"/>
    <s v="Mobile Web"/>
    <s v="Fast Mart"/>
    <x v="1"/>
  </r>
  <r>
    <x v="230"/>
    <x v="1"/>
    <n v="495834"/>
    <n v="263476"/>
    <s v="Mobile Web"/>
    <s v="Quick Stop"/>
    <x v="1"/>
  </r>
  <r>
    <x v="230"/>
    <x v="0"/>
    <n v="583728"/>
    <n v="108568"/>
    <s v="Facebook"/>
    <s v="Quick Stop"/>
    <x v="1"/>
  </r>
  <r>
    <x v="231"/>
    <x v="0"/>
    <n v="234098"/>
    <n v="333648"/>
    <s v="Facebook"/>
    <s v="Quick Stop"/>
    <x v="1"/>
  </r>
  <r>
    <x v="231"/>
    <x v="0"/>
    <n v="859385"/>
    <n v="389256"/>
    <s v="Mobile App"/>
    <s v="Quick Stop"/>
    <x v="1"/>
  </r>
  <r>
    <x v="232"/>
    <x v="1"/>
    <n v="583728"/>
    <n v="242292"/>
    <s v="Mobile Web"/>
    <s v="Quick Stop"/>
    <x v="1"/>
  </r>
  <r>
    <x v="233"/>
    <x v="0"/>
    <n v="234098"/>
    <n v="137696"/>
    <s v="Facebook"/>
    <s v="Fred's"/>
    <x v="1"/>
  </r>
  <r>
    <x v="234"/>
    <x v="1"/>
    <n v="495834"/>
    <n v="58256"/>
    <s v="Mobile Web"/>
    <s v="Fast Mart"/>
    <x v="1"/>
  </r>
  <r>
    <x v="235"/>
    <x v="1"/>
    <n v="234098"/>
    <n v="75468"/>
    <s v="Facebook"/>
    <s v="Fast Mart"/>
    <x v="1"/>
  </r>
  <r>
    <x v="236"/>
    <x v="0"/>
    <n v="495834"/>
    <n v="308492"/>
    <s v="Mobile Web"/>
    <s v="Quick Stop"/>
    <x v="1"/>
  </r>
  <r>
    <x v="237"/>
    <x v="1"/>
    <n v="234098"/>
    <n v="27804"/>
    <s v="SMS"/>
    <s v="Quick Stop"/>
    <x v="1"/>
  </r>
  <r>
    <x v="237"/>
    <x v="0"/>
    <n v="859385"/>
    <n v="317760"/>
    <s v="Facebook"/>
    <s v="Quick Stop"/>
    <x v="1"/>
  </r>
  <r>
    <x v="237"/>
    <x v="1"/>
    <n v="239480"/>
    <n v="331000"/>
    <s v="Facebook"/>
    <s v="Quick Stop"/>
    <x v="1"/>
  </r>
  <r>
    <x v="238"/>
    <x v="0"/>
    <n v="234098"/>
    <n v="391904"/>
    <s v="Mobile Web"/>
    <s v="Quick Stop"/>
    <x v="1"/>
  </r>
  <r>
    <x v="239"/>
    <x v="0"/>
    <n v="859385"/>
    <n v="82088"/>
    <s v="Mobile Web"/>
    <s v="Fast Mart"/>
    <x v="1"/>
  </r>
  <r>
    <x v="240"/>
    <x v="0"/>
    <n v="234098"/>
    <n v="67524"/>
    <s v="Mobile Web"/>
    <s v="Fred's"/>
    <x v="1"/>
  </r>
  <r>
    <x v="241"/>
    <x v="1"/>
    <n v="859385"/>
    <n v="169472"/>
    <s v="Mobile App"/>
    <s v="Quick Stop"/>
    <x v="1"/>
  </r>
  <r>
    <x v="242"/>
    <x v="1"/>
    <n v="234098"/>
    <n v="54284"/>
    <s v="SMS"/>
    <s v="Fast Mart"/>
    <x v="1"/>
  </r>
  <r>
    <x v="243"/>
    <x v="0"/>
    <n v="234098"/>
    <n v="76792"/>
    <s v="SMS"/>
    <s v="Fast Mart"/>
    <x v="1"/>
  </r>
  <r>
    <x v="243"/>
    <x v="0"/>
    <n v="234098"/>
    <n v="55608"/>
    <s v="SMS"/>
    <s v="Fred's"/>
    <x v="1"/>
  </r>
  <r>
    <x v="244"/>
    <x v="1"/>
    <n v="239480"/>
    <n v="132400"/>
    <s v="SMS"/>
    <s v="Quick Stop"/>
    <x v="1"/>
  </r>
  <r>
    <x v="244"/>
    <x v="0"/>
    <n v="583728"/>
    <n v="90032"/>
    <s v="Mobile Web"/>
    <s v="Quick Stop"/>
    <x v="1"/>
  </r>
  <r>
    <x v="245"/>
    <x v="0"/>
    <n v="495834"/>
    <n v="394552"/>
    <s v="Mobile Web"/>
    <s v="Quick Stop"/>
    <x v="1"/>
  </r>
  <r>
    <x v="245"/>
    <x v="1"/>
    <n v="234098"/>
    <n v="127104"/>
    <s v="Mobile Web"/>
    <s v="Fast Mart"/>
    <x v="1"/>
  </r>
  <r>
    <x v="246"/>
    <x v="0"/>
    <n v="859385"/>
    <n v="115188"/>
    <s v="Mobile Web"/>
    <s v="Fred's"/>
    <x v="1"/>
  </r>
  <r>
    <x v="247"/>
    <x v="0"/>
    <n v="495834"/>
    <n v="152260"/>
    <s v="SMS"/>
    <s v="Quick Stop"/>
    <x v="1"/>
  </r>
  <r>
    <x v="248"/>
    <x v="1"/>
    <n v="495834"/>
    <n v="300548"/>
    <s v="SMS"/>
    <s v="Fred's"/>
    <x v="1"/>
  </r>
  <r>
    <x v="249"/>
    <x v="0"/>
    <n v="859385"/>
    <n v="271420"/>
    <s v="Mobile Web"/>
    <s v="Fred's"/>
    <x v="1"/>
  </r>
  <r>
    <x v="250"/>
    <x v="0"/>
    <n v="495834"/>
    <n v="58256"/>
    <s v="SMS"/>
    <s v="Fast Mart"/>
    <x v="1"/>
  </r>
  <r>
    <x v="251"/>
    <x v="0"/>
    <n v="859385"/>
    <n v="66200"/>
    <s v="Mobile Web"/>
    <s v="Fast Mart"/>
    <x v="1"/>
  </r>
  <r>
    <x v="252"/>
    <x v="0"/>
    <n v="495834"/>
    <n v="275392"/>
    <s v="Mobile Web"/>
    <s v="Quick Stop"/>
    <x v="1"/>
  </r>
  <r>
    <x v="253"/>
    <x v="0"/>
    <n v="859385"/>
    <n v="172120"/>
    <s v="Mobile App"/>
    <s v="Fred's"/>
    <x v="1"/>
  </r>
  <r>
    <x v="254"/>
    <x v="0"/>
    <n v="495834"/>
    <n v="68848"/>
    <s v="Mobile App"/>
    <s v="Quick Stop"/>
    <x v="1"/>
  </r>
  <r>
    <x v="255"/>
    <x v="0"/>
    <n v="234098"/>
    <n v="78116"/>
    <s v="Mobile App"/>
    <s v="Fred's"/>
    <x v="1"/>
  </r>
  <r>
    <x v="256"/>
    <x v="0"/>
    <n v="495834"/>
    <n v="31776"/>
    <s v="Mobile Web"/>
    <s v="Fred's"/>
    <x v="1"/>
  </r>
  <r>
    <x v="257"/>
    <x v="0"/>
    <n v="495834"/>
    <n v="391904"/>
    <s v="Mobile Web"/>
    <s v="Fast Mart"/>
    <x v="1"/>
  </r>
  <r>
    <x v="258"/>
    <x v="1"/>
    <n v="495834"/>
    <n v="41044"/>
    <s v="SMS"/>
    <s v="Fast Mart"/>
    <x v="1"/>
  </r>
  <r>
    <x v="259"/>
    <x v="1"/>
    <n v="495834"/>
    <n v="10592"/>
    <s v="Mobile App"/>
    <s v="Quick Stop"/>
    <x v="1"/>
  </r>
  <r>
    <x v="260"/>
    <x v="0"/>
    <n v="234098"/>
    <n v="369396"/>
    <s v="Mobile Web"/>
    <s v="Fred's"/>
    <x v="1"/>
  </r>
  <r>
    <x v="261"/>
    <x v="0"/>
    <n v="495834"/>
    <n v="113864"/>
    <s v="Mobile Web"/>
    <s v="Quick Stop"/>
    <x v="1"/>
  </r>
  <r>
    <x v="262"/>
    <x v="0"/>
    <n v="495834"/>
    <n v="124456"/>
    <s v="Facebook"/>
    <s v="Quick Stop"/>
    <x v="1"/>
  </r>
  <r>
    <x v="263"/>
    <x v="1"/>
    <n v="239480"/>
    <n v="229052"/>
    <s v="SMS"/>
    <s v="Quick Stop"/>
    <x v="1"/>
  </r>
  <r>
    <x v="264"/>
    <x v="0"/>
    <n v="495834"/>
    <n v="299224"/>
    <s v="Mobile Web"/>
    <s v="Quick Stop"/>
    <x v="1"/>
  </r>
  <r>
    <x v="265"/>
    <x v="0"/>
    <n v="583728"/>
    <n v="356156"/>
    <s v="Mobile Web"/>
    <s v="Quick Stop"/>
    <x v="1"/>
  </r>
  <r>
    <x v="266"/>
    <x v="0"/>
    <n v="234098"/>
    <n v="14564"/>
    <s v="SMS"/>
    <s v="Fast Mart"/>
    <x v="1"/>
  </r>
  <r>
    <x v="266"/>
    <x v="0"/>
    <n v="234098"/>
    <n v="14564"/>
    <s v="SMS"/>
    <s v="Fast Mart"/>
    <x v="1"/>
  </r>
  <r>
    <x v="267"/>
    <x v="1"/>
    <n v="234098"/>
    <n v="70172"/>
    <s v="Mobile App"/>
    <s v="Quick Stop"/>
    <x v="1"/>
  </r>
  <r>
    <x v="268"/>
    <x v="0"/>
    <n v="234098"/>
    <n v="324380"/>
    <s v="Facebook"/>
    <s v="Fred's"/>
    <x v="1"/>
  </r>
  <r>
    <x v="269"/>
    <x v="1"/>
    <n v="495834"/>
    <n v="117836"/>
    <s v="Facebook"/>
    <s v="Quick Stop"/>
    <x v="1"/>
  </r>
  <r>
    <x v="270"/>
    <x v="0"/>
    <n v="234098"/>
    <n v="9268"/>
    <s v="Mobile Web"/>
    <s v="Fast Mart"/>
    <x v="1"/>
  </r>
  <r>
    <x v="271"/>
    <x v="1"/>
    <n v="234098"/>
    <n v="378664"/>
    <s v="Mobile Web"/>
    <s v="Quick Stop"/>
    <x v="1"/>
  </r>
  <r>
    <x v="272"/>
    <x v="0"/>
    <n v="234098"/>
    <n v="293928"/>
    <s v="SMS"/>
    <s v="Quick Stop"/>
    <x v="1"/>
  </r>
  <r>
    <x v="273"/>
    <x v="0"/>
    <n v="495834"/>
    <n v="94004"/>
    <s v="SMS"/>
    <s v="Quick Stop"/>
    <x v="1"/>
  </r>
  <r>
    <x v="274"/>
    <x v="1"/>
    <n v="495834"/>
    <n v="160204"/>
    <s v="Mobile Web"/>
    <s v="Quick Stop"/>
    <x v="1"/>
  </r>
  <r>
    <x v="275"/>
    <x v="1"/>
    <n v="234098"/>
    <n v="193304"/>
    <s v="Mobile Web"/>
    <s v="Quick Stop"/>
    <x v="1"/>
  </r>
  <r>
    <x v="276"/>
    <x v="0"/>
    <n v="495834"/>
    <n v="107244"/>
    <s v="Facebook"/>
    <s v="Quick Stop"/>
    <x v="1"/>
  </r>
  <r>
    <x v="277"/>
    <x v="1"/>
    <n v="239480"/>
    <n v="168148"/>
    <s v="Facebook"/>
    <s v="Fred's"/>
    <x v="1"/>
  </r>
  <r>
    <x v="278"/>
    <x v="0"/>
    <n v="495834"/>
    <n v="68848"/>
    <s v="Mobile App"/>
    <s v="Fred's"/>
    <x v="2"/>
  </r>
  <r>
    <x v="279"/>
    <x v="0"/>
    <n v="495834"/>
    <n v="291280"/>
    <s v="Mobile Web"/>
    <s v="Fast Mart"/>
    <x v="2"/>
  </r>
  <r>
    <x v="280"/>
    <x v="0"/>
    <n v="495834"/>
    <n v="119160"/>
    <s v="Mobile Web"/>
    <s v="Fred's"/>
    <x v="2"/>
  </r>
  <r>
    <x v="281"/>
    <x v="0"/>
    <n v="234098"/>
    <n v="94004"/>
    <s v="Mobile App"/>
    <s v="Fast Mart"/>
    <x v="2"/>
  </r>
  <r>
    <x v="282"/>
    <x v="0"/>
    <n v="239480"/>
    <n v="29128"/>
    <s v="Facebook"/>
    <s v="Quick Stop"/>
    <x v="2"/>
  </r>
  <r>
    <x v="283"/>
    <x v="0"/>
    <n v="239480"/>
    <n v="342916"/>
    <s v="SMS"/>
    <s v="Quick Stop"/>
    <x v="2"/>
  </r>
  <r>
    <x v="284"/>
    <x v="0"/>
    <n v="495834"/>
    <n v="320408"/>
    <s v="Mobile App"/>
    <s v="Fast Mart"/>
    <x v="2"/>
  </r>
  <r>
    <x v="285"/>
    <x v="1"/>
    <n v="495834"/>
    <n v="74144"/>
    <s v="SMS"/>
    <s v="Fast Mart"/>
    <x v="2"/>
  </r>
  <r>
    <x v="286"/>
    <x v="0"/>
    <n v="239480"/>
    <n v="45016"/>
    <s v="Mobile App"/>
    <s v="Quick Stop"/>
    <x v="2"/>
  </r>
  <r>
    <x v="286"/>
    <x v="1"/>
    <n v="495834"/>
    <n v="78116"/>
    <s v="Mobile Web"/>
    <s v="Quick Stop"/>
    <x v="2"/>
  </r>
  <r>
    <x v="287"/>
    <x v="0"/>
    <n v="583728"/>
    <n v="25156"/>
    <s v="Mobile Web"/>
    <s v="Quick Stop"/>
    <x v="2"/>
  </r>
  <r>
    <x v="288"/>
    <x v="0"/>
    <n v="234098"/>
    <n v="15888"/>
    <s v="SMS"/>
    <s v="Fred's"/>
    <x v="2"/>
  </r>
  <r>
    <x v="289"/>
    <x v="0"/>
    <n v="234098"/>
    <n v="312464"/>
    <s v="Mobile Web"/>
    <s v="Quick Stop"/>
    <x v="2"/>
  </r>
  <r>
    <x v="290"/>
    <x v="0"/>
    <n v="859385"/>
    <n v="115188"/>
    <s v="Mobile Web"/>
    <s v="Quick Stop"/>
    <x v="2"/>
  </r>
  <r>
    <x v="291"/>
    <x v="0"/>
    <n v="495834"/>
    <n v="385284"/>
    <s v="Mobile Web"/>
    <s v="Quick Stop"/>
    <x v="2"/>
  </r>
  <r>
    <x v="292"/>
    <x v="0"/>
    <n v="495834"/>
    <n v="127104"/>
    <s v="Mobile App"/>
    <s v="Quick Stop"/>
    <x v="2"/>
  </r>
  <r>
    <x v="293"/>
    <x v="1"/>
    <n v="495834"/>
    <n v="27804"/>
    <s v="Facebook"/>
    <s v="Quick Stop"/>
    <x v="2"/>
  </r>
  <r>
    <x v="294"/>
    <x v="1"/>
    <n v="583728"/>
    <n v="293928"/>
    <s v="Mobile Web"/>
    <s v="Quick Stop"/>
    <x v="2"/>
  </r>
  <r>
    <x v="295"/>
    <x v="0"/>
    <n v="495834"/>
    <n v="161528"/>
    <s v="Mobile Web"/>
    <s v="Fred's"/>
    <x v="2"/>
  </r>
  <r>
    <x v="296"/>
    <x v="1"/>
    <n v="234098"/>
    <n v="366748"/>
    <s v="Mobile Web"/>
    <s v="Fast Mart"/>
    <x v="2"/>
  </r>
  <r>
    <x v="297"/>
    <x v="1"/>
    <n v="234098"/>
    <n v="227728"/>
    <s v="Mobile App"/>
    <s v="Fred's"/>
    <x v="2"/>
  </r>
  <r>
    <x v="298"/>
    <x v="1"/>
    <n v="495834"/>
    <n v="295252"/>
    <s v="Mobile Web"/>
    <s v="Quick Stop"/>
    <x v="2"/>
  </r>
  <r>
    <x v="299"/>
    <x v="0"/>
    <n v="234098"/>
    <n v="223756"/>
    <s v="Mobile Web"/>
    <s v="Fred's"/>
    <x v="2"/>
  </r>
  <r>
    <x v="299"/>
    <x v="0"/>
    <n v="859385"/>
    <n v="221108"/>
    <s v="Mobile Web"/>
    <s v="Quick Stop"/>
    <x v="2"/>
  </r>
  <r>
    <x v="300"/>
    <x v="0"/>
    <n v="234098"/>
    <n v="107244"/>
    <s v="Mobile Web"/>
    <s v="Fred's"/>
    <x v="2"/>
  </r>
  <r>
    <x v="301"/>
    <x v="0"/>
    <n v="583728"/>
    <n v="82088"/>
    <s v="Mobile Web"/>
    <s v="Quick Stop"/>
    <x v="2"/>
  </r>
  <r>
    <x v="301"/>
    <x v="1"/>
    <n v="495834"/>
    <n v="391904"/>
    <s v="Mobile Web"/>
    <s v="Quick Stop"/>
    <x v="2"/>
  </r>
  <r>
    <x v="301"/>
    <x v="0"/>
    <n v="495834"/>
    <n v="6620"/>
    <s v="SMS"/>
    <s v="Fred's"/>
    <x v="2"/>
  </r>
  <r>
    <x v="302"/>
    <x v="0"/>
    <n v="495834"/>
    <n v="156232"/>
    <s v="SMS"/>
    <s v="Quick Stop"/>
    <x v="2"/>
  </r>
  <r>
    <x v="303"/>
    <x v="1"/>
    <n v="495834"/>
    <n v="276716"/>
    <s v="Facebook"/>
    <s v="Fred's"/>
    <x v="2"/>
  </r>
  <r>
    <x v="304"/>
    <x v="1"/>
    <n v="583728"/>
    <n v="76792"/>
    <s v="Facebook"/>
    <s v="Quick Stop"/>
    <x v="2"/>
  </r>
  <r>
    <x v="305"/>
    <x v="0"/>
    <n v="495834"/>
    <n v="13240"/>
    <s v="Mobile App"/>
    <s v="Fast Mart"/>
    <x v="2"/>
  </r>
  <r>
    <x v="306"/>
    <x v="1"/>
    <n v="495834"/>
    <n v="312464"/>
    <s v="Facebook"/>
    <s v="Fred's"/>
    <x v="2"/>
  </r>
  <r>
    <x v="307"/>
    <x v="0"/>
    <n v="239480"/>
    <n v="42368"/>
    <s v="Mobile Web"/>
    <s v="Quick Stop"/>
    <x v="2"/>
  </r>
  <r>
    <x v="308"/>
    <x v="0"/>
    <n v="239480"/>
    <n v="385284"/>
    <s v="Mobile App"/>
    <s v="Fred's"/>
    <x v="2"/>
  </r>
  <r>
    <x v="309"/>
    <x v="0"/>
    <n v="234098"/>
    <n v="173444"/>
    <s v="Facebook"/>
    <s v="Quick Stop"/>
    <x v="2"/>
  </r>
  <r>
    <x v="310"/>
    <x v="0"/>
    <n v="239480"/>
    <n v="361452"/>
    <s v="SMS"/>
    <s v="Quick Stop"/>
    <x v="2"/>
  </r>
  <r>
    <x v="311"/>
    <x v="0"/>
    <n v="583728"/>
    <n v="219784"/>
    <s v="SMS"/>
    <s v="Quick Stop"/>
    <x v="2"/>
  </r>
  <r>
    <x v="311"/>
    <x v="0"/>
    <n v="583728"/>
    <n v="289956"/>
    <s v="SMS"/>
    <s v="Quick Stop"/>
    <x v="2"/>
  </r>
  <r>
    <x v="311"/>
    <x v="0"/>
    <n v="495834"/>
    <n v="378664"/>
    <s v="SMS"/>
    <s v="Fast Mart"/>
    <x v="2"/>
  </r>
  <r>
    <x v="312"/>
    <x v="0"/>
    <n v="495834"/>
    <n v="165500"/>
    <s v="SMS"/>
    <s v="Quick Stop"/>
    <x v="2"/>
  </r>
  <r>
    <x v="313"/>
    <x v="0"/>
    <n v="495834"/>
    <n v="43692"/>
    <s v="Mobile Web"/>
    <s v="Quick Stop"/>
    <x v="2"/>
  </r>
  <r>
    <x v="314"/>
    <x v="0"/>
    <n v="239480"/>
    <n v="88708"/>
    <s v="SMS"/>
    <s v="Fast Mart"/>
    <x v="2"/>
  </r>
  <r>
    <x v="314"/>
    <x v="0"/>
    <n v="234098"/>
    <n v="150936"/>
    <s v="Facebook"/>
    <s v="Fred's"/>
    <x v="2"/>
  </r>
  <r>
    <x v="315"/>
    <x v="0"/>
    <n v="495834"/>
    <n v="197276"/>
    <s v="Facebook"/>
    <s v="Fast Mart"/>
    <x v="2"/>
  </r>
  <r>
    <x v="316"/>
    <x v="1"/>
    <n v="495834"/>
    <n v="366748"/>
    <s v="Mobile Web"/>
    <s v="Fred's"/>
    <x v="2"/>
  </r>
  <r>
    <x v="317"/>
    <x v="1"/>
    <n v="239480"/>
    <n v="144316"/>
    <s v="Mobile Web"/>
    <s v="Quick Stop"/>
    <x v="2"/>
  </r>
  <r>
    <x v="318"/>
    <x v="0"/>
    <n v="859385"/>
    <n v="311140"/>
    <s v="Mobile Web"/>
    <s v="Quick Stop"/>
    <x v="2"/>
  </r>
  <r>
    <x v="319"/>
    <x v="0"/>
    <n v="495834"/>
    <n v="287308"/>
    <s v="Facebook"/>
    <s v="Quick Stop"/>
    <x v="2"/>
  </r>
  <r>
    <x v="320"/>
    <x v="0"/>
    <n v="234098"/>
    <n v="198600"/>
    <s v="Mobile Web"/>
    <s v="Quick Stop"/>
    <x v="2"/>
  </r>
  <r>
    <x v="321"/>
    <x v="1"/>
    <n v="239480"/>
    <n v="393228"/>
    <s v="Facebook"/>
    <s v="Quick Stop"/>
    <x v="2"/>
  </r>
  <r>
    <x v="322"/>
    <x v="0"/>
    <n v="239480"/>
    <n v="297900"/>
    <s v="Mobile Web"/>
    <s v="Fred's"/>
    <x v="2"/>
  </r>
  <r>
    <x v="323"/>
    <x v="0"/>
    <n v="495834"/>
    <n v="191980"/>
    <s v="Mobile Web"/>
    <s v="Quick Stop"/>
    <x v="2"/>
  </r>
  <r>
    <x v="324"/>
    <x v="0"/>
    <n v="495834"/>
    <n v="79440"/>
    <s v="Facebook"/>
    <s v="Quick Stop"/>
    <x v="2"/>
  </r>
  <r>
    <x v="325"/>
    <x v="0"/>
    <n v="234098"/>
    <n v="174768"/>
    <s v="Mobile Web"/>
    <s v="Quick Stop"/>
    <x v="2"/>
  </r>
  <r>
    <x v="326"/>
    <x v="1"/>
    <n v="495834"/>
    <n v="215812"/>
    <s v="Facebook"/>
    <s v="Quick Stop"/>
    <x v="2"/>
  </r>
  <r>
    <x v="327"/>
    <x v="0"/>
    <n v="495834"/>
    <n v="199924"/>
    <s v="Mobile Web"/>
    <s v="Quick Stop"/>
    <x v="2"/>
  </r>
  <r>
    <x v="328"/>
    <x v="0"/>
    <n v="495834"/>
    <n v="267448"/>
    <s v="SMS"/>
    <s v="Quick Stop"/>
    <x v="2"/>
  </r>
  <r>
    <x v="329"/>
    <x v="0"/>
    <n v="859385"/>
    <n v="190656"/>
    <s v="Mobile Web"/>
    <s v="Quick Stop"/>
    <x v="2"/>
  </r>
  <r>
    <x v="330"/>
    <x v="0"/>
    <n v="495834"/>
    <n v="231700"/>
    <s v="Mobile App"/>
    <s v="Fast Mart"/>
    <x v="2"/>
  </r>
  <r>
    <x v="331"/>
    <x v="1"/>
    <n v="239480"/>
    <n v="75468"/>
    <s v="Facebook"/>
    <s v="Quick Stop"/>
    <x v="2"/>
  </r>
  <r>
    <x v="332"/>
    <x v="0"/>
    <n v="234098"/>
    <n v="324380"/>
    <s v="Mobile Web"/>
    <s v="Fast Mart"/>
    <x v="2"/>
  </r>
  <r>
    <x v="333"/>
    <x v="0"/>
    <n v="859385"/>
    <n v="116512"/>
    <s v="Facebook"/>
    <s v="Quick Stop"/>
    <x v="2"/>
  </r>
  <r>
    <x v="334"/>
    <x v="0"/>
    <n v="495834"/>
    <n v="390580"/>
    <s v="Facebook"/>
    <s v="Quick Stop"/>
    <x v="2"/>
  </r>
  <r>
    <x v="335"/>
    <x v="0"/>
    <n v="234098"/>
    <n v="186684"/>
    <s v="Mobile Web"/>
    <s v="Quick Stop"/>
    <x v="2"/>
  </r>
  <r>
    <x v="336"/>
    <x v="1"/>
    <n v="234098"/>
    <n v="191980"/>
    <s v="SMS"/>
    <s v="Quick Stop"/>
    <x v="2"/>
  </r>
  <r>
    <x v="337"/>
    <x v="1"/>
    <n v="859385"/>
    <n v="169472"/>
    <s v="Mobile App"/>
    <s v="Quick Stop"/>
    <x v="2"/>
  </r>
  <r>
    <x v="338"/>
    <x v="0"/>
    <n v="583728"/>
    <n v="244940"/>
    <s v="Mobile Web"/>
    <s v="Fast Mart"/>
    <x v="2"/>
  </r>
  <r>
    <x v="339"/>
    <x v="0"/>
    <n v="495834"/>
    <n v="271420"/>
    <s v="Mobile Web"/>
    <s v="Fast Mart"/>
    <x v="2"/>
  </r>
  <r>
    <x v="340"/>
    <x v="0"/>
    <n v="495834"/>
    <n v="246264"/>
    <s v="Mobile Web"/>
    <s v="Quick Stop"/>
    <x v="2"/>
  </r>
  <r>
    <x v="341"/>
    <x v="0"/>
    <n v="583728"/>
    <n v="128428"/>
    <s v="SMS"/>
    <s v="Quick Stop"/>
    <x v="2"/>
  </r>
  <r>
    <x v="342"/>
    <x v="0"/>
    <n v="495834"/>
    <n v="96652"/>
    <s v="Facebook"/>
    <s v="Fast Mart"/>
    <x v="2"/>
  </r>
  <r>
    <x v="343"/>
    <x v="1"/>
    <n v="495834"/>
    <n v="80764"/>
    <s v="Mobile Web"/>
    <s v="Quick Stop"/>
    <x v="2"/>
  </r>
  <r>
    <x v="343"/>
    <x v="0"/>
    <n v="859385"/>
    <n v="368072"/>
    <s v="Mobile Web"/>
    <s v="Fred's"/>
    <x v="2"/>
  </r>
  <r>
    <x v="344"/>
    <x v="0"/>
    <n v="239480"/>
    <n v="170796"/>
    <s v="Mobile Web"/>
    <s v="Fast Mart"/>
    <x v="2"/>
  </r>
  <r>
    <x v="345"/>
    <x v="0"/>
    <n v="495834"/>
    <n v="362776"/>
    <s v="Mobile Web"/>
    <s v="Quick Stop"/>
    <x v="2"/>
  </r>
  <r>
    <x v="345"/>
    <x v="0"/>
    <n v="239480"/>
    <n v="105920"/>
    <s v="Mobile Web"/>
    <s v="Fast Mart"/>
    <x v="2"/>
  </r>
  <r>
    <x v="345"/>
    <x v="0"/>
    <n v="234098"/>
    <n v="80764"/>
    <s v="Mobile App"/>
    <s v="Quick Stop"/>
    <x v="2"/>
  </r>
  <r>
    <x v="346"/>
    <x v="1"/>
    <n v="495834"/>
    <n v="364100"/>
    <s v="Mobile Web"/>
    <s v="Fast Mart"/>
    <x v="2"/>
  </r>
  <r>
    <x v="346"/>
    <x v="1"/>
    <n v="495834"/>
    <n v="99300"/>
    <s v="Mobile Web"/>
    <s v="Quick Stop"/>
    <x v="2"/>
  </r>
  <r>
    <x v="346"/>
    <x v="0"/>
    <n v="234098"/>
    <n v="121808"/>
    <s v="Mobile Web"/>
    <s v="Fast Mart"/>
    <x v="2"/>
  </r>
  <r>
    <x v="346"/>
    <x v="0"/>
    <n v="859385"/>
    <n v="92680"/>
    <s v="Mobile Web"/>
    <s v="Fast Mart"/>
    <x v="2"/>
  </r>
  <r>
    <x v="347"/>
    <x v="0"/>
    <n v="495834"/>
    <n v="370720"/>
    <s v="Facebook"/>
    <s v="Quick Stop"/>
    <x v="2"/>
  </r>
  <r>
    <x v="347"/>
    <x v="1"/>
    <n v="234098"/>
    <n v="22508"/>
    <s v="Mobile App"/>
    <s v="Quick Stop"/>
    <x v="2"/>
  </r>
  <r>
    <x v="347"/>
    <x v="1"/>
    <n v="234098"/>
    <n v="119160"/>
    <s v="Mobile App"/>
    <s v="Quick Stop"/>
    <x v="2"/>
  </r>
  <r>
    <x v="348"/>
    <x v="1"/>
    <n v="495834"/>
    <n v="103272"/>
    <s v="Mobile Web"/>
    <s v="Quick Stop"/>
    <x v="2"/>
  </r>
  <r>
    <x v="348"/>
    <x v="0"/>
    <n v="859385"/>
    <n v="276716"/>
    <s v="Mobile App"/>
    <s v="Fast Mart"/>
    <x v="2"/>
  </r>
  <r>
    <x v="349"/>
    <x v="0"/>
    <n v="234098"/>
    <n v="284660"/>
    <s v="Mobile App"/>
    <s v="Quick Stop"/>
    <x v="2"/>
  </r>
  <r>
    <x v="350"/>
    <x v="0"/>
    <n v="234098"/>
    <n v="301872"/>
    <s v="Facebook"/>
    <s v="Fred's"/>
    <x v="2"/>
  </r>
  <r>
    <x v="351"/>
    <x v="0"/>
    <n v="234098"/>
    <n v="133724"/>
    <s v="Mobile Web"/>
    <s v="Fred's"/>
    <x v="2"/>
  </r>
  <r>
    <x v="352"/>
    <x v="1"/>
    <n v="495834"/>
    <n v="166824"/>
    <s v="Mobile Web"/>
    <s v="Quick Stop"/>
    <x v="2"/>
  </r>
  <r>
    <x v="352"/>
    <x v="0"/>
    <n v="495834"/>
    <n v="202572"/>
    <s v="Mobile Web"/>
    <s v="Quick Stop"/>
    <x v="2"/>
  </r>
  <r>
    <x v="352"/>
    <x v="0"/>
    <n v="234098"/>
    <n v="84736"/>
    <s v="Mobile Web"/>
    <s v="Fred's"/>
    <x v="2"/>
  </r>
  <r>
    <x v="353"/>
    <x v="1"/>
    <n v="859385"/>
    <n v="172120"/>
    <s v="Mobile Web"/>
    <s v="Fast Mart"/>
    <x v="2"/>
  </r>
  <r>
    <x v="354"/>
    <x v="0"/>
    <n v="495834"/>
    <n v="222432"/>
    <s v="Mobile Web"/>
    <s v="Fast Mart"/>
    <x v="2"/>
  </r>
  <r>
    <x v="355"/>
    <x v="0"/>
    <n v="495834"/>
    <n v="240968"/>
    <s v="Mobile App"/>
    <s v="Fast Mart"/>
    <x v="2"/>
  </r>
  <r>
    <x v="355"/>
    <x v="0"/>
    <n v="583728"/>
    <n v="137696"/>
    <s v="Mobile Web"/>
    <s v="Fast Mart"/>
    <x v="2"/>
  </r>
  <r>
    <x v="355"/>
    <x v="1"/>
    <n v="234098"/>
    <n v="234348"/>
    <s v="Mobile App"/>
    <s v="Fast Mart"/>
    <x v="2"/>
  </r>
  <r>
    <x v="356"/>
    <x v="1"/>
    <n v="234098"/>
    <n v="97976"/>
    <s v="Mobile App"/>
    <s v="Fred's"/>
    <x v="2"/>
  </r>
  <r>
    <x v="356"/>
    <x v="0"/>
    <n v="859385"/>
    <n v="275392"/>
    <s v="Facebook"/>
    <s v="Quick Stop"/>
    <x v="2"/>
  </r>
  <r>
    <x v="357"/>
    <x v="0"/>
    <n v="495834"/>
    <n v="312464"/>
    <s v="SMS"/>
    <s v="Quick Stop"/>
    <x v="2"/>
  </r>
  <r>
    <x v="357"/>
    <x v="0"/>
    <n v="234098"/>
    <n v="352184"/>
    <s v="Facebook"/>
    <s v="Fast Mart"/>
    <x v="2"/>
  </r>
  <r>
    <x v="358"/>
    <x v="0"/>
    <n v="859385"/>
    <n v="132400"/>
    <s v="SMS"/>
    <s v="Fred's"/>
    <x v="2"/>
  </r>
  <r>
    <x v="358"/>
    <x v="0"/>
    <n v="583728"/>
    <n v="165500"/>
    <s v="Mobile Web"/>
    <s v="Fred's"/>
    <x v="2"/>
  </r>
  <r>
    <x v="359"/>
    <x v="0"/>
    <n v="234098"/>
    <n v="250236"/>
    <s v="Mobile Web"/>
    <s v="Fast Mart"/>
    <x v="2"/>
  </r>
  <r>
    <x v="359"/>
    <x v="1"/>
    <n v="239480"/>
    <n v="308492"/>
    <s v="Mobile Web"/>
    <s v="Quick Stop"/>
    <x v="2"/>
  </r>
  <r>
    <x v="359"/>
    <x v="1"/>
    <n v="239480"/>
    <n v="368072"/>
    <s v="SMS"/>
    <s v="Quick Stop"/>
    <x v="2"/>
  </r>
  <r>
    <x v="360"/>
    <x v="0"/>
    <n v="495834"/>
    <n v="199924"/>
    <s v="Facebook"/>
    <s v="Quick Stop"/>
    <x v="2"/>
  </r>
  <r>
    <x v="361"/>
    <x v="1"/>
    <n v="495834"/>
    <n v="170796"/>
    <s v="SMS"/>
    <s v="Fred's"/>
    <x v="2"/>
  </r>
  <r>
    <x v="361"/>
    <x v="1"/>
    <n v="583728"/>
    <n v="33100"/>
    <s v="Mobile Web"/>
    <s v="Quick Stop"/>
    <x v="2"/>
  </r>
  <r>
    <x v="362"/>
    <x v="0"/>
    <n v="495834"/>
    <n v="123132"/>
    <s v="Mobile App"/>
    <s v="Quick Stop"/>
    <x v="2"/>
  </r>
  <r>
    <x v="362"/>
    <x v="0"/>
    <n v="495834"/>
    <n v="291280"/>
    <s v="Facebook"/>
    <s v="Quick Stop"/>
    <x v="2"/>
  </r>
  <r>
    <x v="362"/>
    <x v="0"/>
    <n v="234098"/>
    <n v="387932"/>
    <s v="Facebook"/>
    <s v="Fast Mart"/>
    <x v="2"/>
  </r>
  <r>
    <x v="363"/>
    <x v="1"/>
    <n v="495834"/>
    <n v="213164"/>
    <s v="Mobile App"/>
    <s v="Fast Mart"/>
    <x v="2"/>
  </r>
  <r>
    <x v="363"/>
    <x v="0"/>
    <n v="495834"/>
    <n v="99300"/>
    <s v="Facebook"/>
    <s v="Quick Stop"/>
    <x v="2"/>
  </r>
  <r>
    <x v="364"/>
    <x v="0"/>
    <n v="239480"/>
    <n v="27804"/>
    <s v="Mobile Web"/>
    <s v="Quick Stop"/>
    <x v="2"/>
  </r>
  <r>
    <x v="364"/>
    <x v="1"/>
    <n v="859385"/>
    <n v="176092"/>
    <s v="Mobile Web"/>
    <s v="Fast Mart"/>
    <x v="2"/>
  </r>
  <r>
    <x v="364"/>
    <x v="0"/>
    <n v="859385"/>
    <n v="141668"/>
    <s v="Mobile Web"/>
    <s v="Fred's"/>
    <x v="2"/>
  </r>
  <r>
    <x v="365"/>
    <x v="0"/>
    <n v="495834"/>
    <n v="369396"/>
    <s v="Mobile Web"/>
    <s v="Quick Stop"/>
    <x v="2"/>
  </r>
  <r>
    <x v="365"/>
    <x v="0"/>
    <n v="234098"/>
    <n v="198600"/>
    <s v="Mobile App"/>
    <s v="Fast Mart"/>
    <x v="2"/>
  </r>
  <r>
    <x v="366"/>
    <x v="0"/>
    <n v="234098"/>
    <n v="34424"/>
    <s v="Mobile Web"/>
    <s v="Fast Mart"/>
    <x v="2"/>
  </r>
  <r>
    <x v="367"/>
    <x v="1"/>
    <n v="495834"/>
    <n v="82088"/>
    <s v="Mobile Web"/>
    <s v="Fred's"/>
    <x v="2"/>
  </r>
  <r>
    <x v="368"/>
    <x v="1"/>
    <n v="495834"/>
    <n v="50312"/>
    <s v="Mobile App"/>
    <s v="Fred's"/>
    <x v="2"/>
  </r>
  <r>
    <x v="369"/>
    <x v="1"/>
    <n v="583728"/>
    <n v="267448"/>
    <s v="SMS"/>
    <s v="Fred's"/>
    <x v="2"/>
  </r>
  <r>
    <x v="370"/>
    <x v="0"/>
    <n v="495834"/>
    <n v="235672"/>
    <s v="Facebook"/>
    <s v="Quick Stop"/>
    <x v="2"/>
  </r>
  <r>
    <x v="371"/>
    <x v="0"/>
    <n v="239480"/>
    <n v="309816"/>
    <s v="Mobile Web"/>
    <s v="Quick Stop"/>
    <x v="2"/>
  </r>
  <r>
    <x v="372"/>
    <x v="0"/>
    <n v="234098"/>
    <n v="320408"/>
    <s v="Facebook"/>
    <s v="Quick Stop"/>
    <x v="2"/>
  </r>
  <r>
    <x v="373"/>
    <x v="1"/>
    <n v="495834"/>
    <n v="180064"/>
    <s v="SMS"/>
    <s v="Quick Stop"/>
    <x v="2"/>
  </r>
  <r>
    <x v="374"/>
    <x v="1"/>
    <n v="859385"/>
    <n v="262152"/>
    <s v="SMS"/>
    <s v="Fred's"/>
    <x v="2"/>
  </r>
  <r>
    <x v="375"/>
    <x v="0"/>
    <n v="495834"/>
    <n v="158880"/>
    <s v="Mobile App"/>
    <s v="Quick Stop"/>
    <x v="2"/>
  </r>
  <r>
    <x v="375"/>
    <x v="1"/>
    <n v="234098"/>
    <n v="45016"/>
    <s v="Mobile Web"/>
    <s v="Quick Stop"/>
    <x v="2"/>
  </r>
  <r>
    <x v="376"/>
    <x v="0"/>
    <n v="495834"/>
    <n v="332324"/>
    <s v="Facebook"/>
    <s v="Quick Stop"/>
    <x v="2"/>
  </r>
  <r>
    <x v="377"/>
    <x v="0"/>
    <n v="234098"/>
    <n v="120484"/>
    <s v="Mobile App"/>
    <s v="Quick Stop"/>
    <x v="2"/>
  </r>
  <r>
    <x v="378"/>
    <x v="0"/>
    <n v="859385"/>
    <n v="379988"/>
    <s v="Facebook"/>
    <s v="Fred's"/>
    <x v="2"/>
  </r>
  <r>
    <x v="379"/>
    <x v="1"/>
    <n v="234098"/>
    <n v="156232"/>
    <s v="SMS"/>
    <s v="Fred's"/>
    <x v="2"/>
  </r>
  <r>
    <x v="380"/>
    <x v="1"/>
    <n v="495834"/>
    <n v="94004"/>
    <s v="Mobile Web"/>
    <s v="Quick Stop"/>
    <x v="2"/>
  </r>
  <r>
    <x v="381"/>
    <x v="0"/>
    <n v="495834"/>
    <n v="313788"/>
    <s v="SMS"/>
    <s v="Quick Stop"/>
    <x v="2"/>
  </r>
  <r>
    <x v="382"/>
    <x v="0"/>
    <n v="239480"/>
    <n v="382636"/>
    <s v="Mobile Web"/>
    <s v="Fred's"/>
    <x v="2"/>
  </r>
  <r>
    <x v="383"/>
    <x v="0"/>
    <n v="234098"/>
    <n v="374692"/>
    <s v="Mobile App"/>
    <s v="Fred's"/>
    <x v="2"/>
  </r>
  <r>
    <x v="384"/>
    <x v="1"/>
    <n v="583728"/>
    <n v="382636"/>
    <s v="Mobile Web"/>
    <s v="Fast Mart"/>
    <x v="2"/>
  </r>
  <r>
    <x v="385"/>
    <x v="1"/>
    <n v="495834"/>
    <n v="240968"/>
    <s v="Mobile Web"/>
    <s v="Quick Stop"/>
    <x v="2"/>
  </r>
  <r>
    <x v="386"/>
    <x v="0"/>
    <n v="234098"/>
    <n v="35748"/>
    <s v="Mobile App"/>
    <s v="Fast Mart"/>
    <x v="2"/>
  </r>
  <r>
    <x v="386"/>
    <x v="1"/>
    <n v="583728"/>
    <n v="291280"/>
    <s v="Mobile Web"/>
    <s v="Fast Mart"/>
    <x v="2"/>
  </r>
  <r>
    <x v="387"/>
    <x v="1"/>
    <n v="495834"/>
    <n v="66200"/>
    <s v="Mobile Web"/>
    <s v="Fast Mart"/>
    <x v="2"/>
  </r>
  <r>
    <x v="387"/>
    <x v="0"/>
    <n v="234098"/>
    <n v="100624"/>
    <s v="Mobile Web"/>
    <s v="Fred's"/>
    <x v="2"/>
  </r>
  <r>
    <x v="388"/>
    <x v="0"/>
    <n v="234098"/>
    <n v="42368"/>
    <s v="Mobile App"/>
    <s v="Quick Stop"/>
    <x v="2"/>
  </r>
  <r>
    <x v="388"/>
    <x v="1"/>
    <n v="234098"/>
    <n v="293928"/>
    <s v="SMS"/>
    <s v="Quick Stop"/>
    <x v="2"/>
  </r>
  <r>
    <x v="389"/>
    <x v="0"/>
    <n v="234098"/>
    <n v="299224"/>
    <s v="Facebook"/>
    <s v="Fred's"/>
    <x v="2"/>
  </r>
  <r>
    <x v="390"/>
    <x v="0"/>
    <n v="495834"/>
    <n v="323056"/>
    <s v="SMS"/>
    <s v="Quick Stop"/>
    <x v="2"/>
  </r>
  <r>
    <x v="391"/>
    <x v="0"/>
    <n v="234098"/>
    <n v="56932"/>
    <s v="SMS"/>
    <s v="Quick Stop"/>
    <x v="2"/>
  </r>
  <r>
    <x v="392"/>
    <x v="0"/>
    <n v="495834"/>
    <n v="337620"/>
    <s v="Facebook"/>
    <s v="Quick Stop"/>
    <x v="2"/>
  </r>
  <r>
    <x v="393"/>
    <x v="0"/>
    <n v="239480"/>
    <n v="13240"/>
    <s v="Mobile Web"/>
    <s v="Fred's"/>
    <x v="2"/>
  </r>
  <r>
    <x v="393"/>
    <x v="0"/>
    <n v="583728"/>
    <n v="267448"/>
    <s v="Mobile Web"/>
    <s v="Quick Stop"/>
    <x v="2"/>
  </r>
  <r>
    <x v="394"/>
    <x v="0"/>
    <n v="239480"/>
    <n v="254208"/>
    <s v="Facebook"/>
    <s v="Quick Stop"/>
    <x v="2"/>
  </r>
  <r>
    <x v="395"/>
    <x v="0"/>
    <n v="495834"/>
    <n v="173444"/>
    <s v="Mobile App"/>
    <s v="Fred's"/>
    <x v="2"/>
  </r>
  <r>
    <x v="395"/>
    <x v="1"/>
    <n v="234098"/>
    <n v="382636"/>
    <s v="SMS"/>
    <s v="Quick Stop"/>
    <x v="2"/>
  </r>
  <r>
    <x v="396"/>
    <x v="1"/>
    <n v="495834"/>
    <n v="381312"/>
    <s v="Facebook"/>
    <s v="Fred's"/>
    <x v="2"/>
  </r>
  <r>
    <x v="397"/>
    <x v="1"/>
    <n v="239480"/>
    <n v="263476"/>
    <s v="Facebook"/>
    <s v="Quick Stop"/>
    <x v="2"/>
  </r>
  <r>
    <x v="398"/>
    <x v="0"/>
    <n v="859385"/>
    <n v="289956"/>
    <s v="Facebook"/>
    <s v="Quick Stop"/>
    <x v="2"/>
  </r>
  <r>
    <x v="399"/>
    <x v="0"/>
    <n v="234098"/>
    <n v="164176"/>
    <s v="Mobile App"/>
    <s v="Fred's"/>
    <x v="2"/>
  </r>
  <r>
    <x v="400"/>
    <x v="0"/>
    <n v="239480"/>
    <n v="210516"/>
    <s v="Facebook"/>
    <s v="Quick Stop"/>
    <x v="2"/>
  </r>
  <r>
    <x v="401"/>
    <x v="0"/>
    <n v="859385"/>
    <n v="3972"/>
    <s v="Facebook"/>
    <s v="Quick Stop"/>
    <x v="2"/>
  </r>
  <r>
    <x v="402"/>
    <x v="1"/>
    <n v="234098"/>
    <n v="131076"/>
    <s v="Mobile App"/>
    <s v="Quick Stop"/>
    <x v="2"/>
  </r>
  <r>
    <x v="403"/>
    <x v="1"/>
    <n v="495834"/>
    <n v="317760"/>
    <s v="SMS"/>
    <s v="Quick Stop"/>
    <x v="2"/>
  </r>
  <r>
    <x v="403"/>
    <x v="0"/>
    <n v="234098"/>
    <n v="123132"/>
    <s v="Mobile Web"/>
    <s v="Quick Stop"/>
    <x v="2"/>
  </r>
  <r>
    <x v="404"/>
    <x v="1"/>
    <n v="495834"/>
    <n v="105920"/>
    <s v="Mobile App"/>
    <s v="Fast Mart"/>
    <x v="2"/>
  </r>
  <r>
    <x v="405"/>
    <x v="0"/>
    <n v="495834"/>
    <n v="2648"/>
    <s v="Facebook"/>
    <s v="Quick Stop"/>
    <x v="2"/>
  </r>
  <r>
    <x v="405"/>
    <x v="0"/>
    <n v="495834"/>
    <n v="17212"/>
    <s v="SMS"/>
    <s v="Quick Stop"/>
    <x v="2"/>
  </r>
  <r>
    <x v="405"/>
    <x v="1"/>
    <n v="234098"/>
    <n v="189332"/>
    <s v="Mobile Web"/>
    <s v="Quick Stop"/>
    <x v="2"/>
  </r>
  <r>
    <x v="406"/>
    <x v="1"/>
    <n v="495834"/>
    <n v="252884"/>
    <s v="Mobile Web"/>
    <s v="Quick Stop"/>
    <x v="2"/>
  </r>
  <r>
    <x v="406"/>
    <x v="0"/>
    <n v="583728"/>
    <n v="209192"/>
    <s v="Mobile Web"/>
    <s v="Quick Stop"/>
    <x v="2"/>
  </r>
  <r>
    <x v="407"/>
    <x v="0"/>
    <n v="234098"/>
    <n v="382636"/>
    <s v="Mobile App"/>
    <s v="Fast Mart"/>
    <x v="2"/>
  </r>
  <r>
    <x v="408"/>
    <x v="1"/>
    <n v="495834"/>
    <n v="210516"/>
    <s v="Mobile App"/>
    <s v="Fast Mart"/>
    <x v="2"/>
  </r>
  <r>
    <x v="408"/>
    <x v="0"/>
    <n v="583728"/>
    <n v="100624"/>
    <s v="Mobile App"/>
    <s v="Quick Stop"/>
    <x v="2"/>
  </r>
  <r>
    <x v="408"/>
    <x v="0"/>
    <n v="234098"/>
    <n v="11916"/>
    <s v="Mobile Web"/>
    <s v="Quick Stop"/>
    <x v="2"/>
  </r>
  <r>
    <x v="408"/>
    <x v="0"/>
    <n v="583728"/>
    <n v="94004"/>
    <s v="Mobile Web"/>
    <s v="Quick Stop"/>
    <x v="2"/>
  </r>
  <r>
    <x v="409"/>
    <x v="1"/>
    <n v="234098"/>
    <n v="62228"/>
    <s v="Mobile App"/>
    <s v="Fred's"/>
    <x v="2"/>
  </r>
  <r>
    <x v="410"/>
    <x v="0"/>
    <n v="234098"/>
    <n v="221108"/>
    <s v="Mobile Web"/>
    <s v="Fred's"/>
    <x v="2"/>
  </r>
  <r>
    <x v="411"/>
    <x v="1"/>
    <n v="495834"/>
    <n v="274068"/>
    <s v="Mobile Web"/>
    <s v="Fast Mart"/>
    <x v="2"/>
  </r>
  <r>
    <x v="412"/>
    <x v="1"/>
    <n v="495834"/>
    <n v="340268"/>
    <s v="Facebook"/>
    <s v="Fred's"/>
    <x v="2"/>
  </r>
  <r>
    <x v="413"/>
    <x v="0"/>
    <n v="234098"/>
    <n v="323056"/>
    <s v="Facebook"/>
    <s v="Fred's"/>
    <x v="2"/>
  </r>
  <r>
    <x v="413"/>
    <x v="1"/>
    <n v="234098"/>
    <n v="38396"/>
    <s v="Mobile App"/>
    <s v="Fred's"/>
    <x v="2"/>
  </r>
  <r>
    <x v="414"/>
    <x v="0"/>
    <n v="234098"/>
    <n v="357480"/>
    <s v="SMS"/>
    <s v="Fred's"/>
    <x v="2"/>
  </r>
  <r>
    <x v="414"/>
    <x v="0"/>
    <n v="583728"/>
    <n v="172120"/>
    <s v="SMS"/>
    <s v="Fast Mart"/>
    <x v="2"/>
  </r>
  <r>
    <x v="415"/>
    <x v="0"/>
    <n v="234098"/>
    <n v="186684"/>
    <s v="Mobile Web"/>
    <s v="Fast Mart"/>
    <x v="2"/>
  </r>
  <r>
    <x v="416"/>
    <x v="0"/>
    <n v="495834"/>
    <n v="307168"/>
    <s v="Mobile Web"/>
    <s v="Fast Mart"/>
    <x v="2"/>
  </r>
  <r>
    <x v="416"/>
    <x v="1"/>
    <n v="234098"/>
    <n v="135048"/>
    <s v="Mobile Web"/>
    <s v="Quick Stop"/>
    <x v="2"/>
  </r>
  <r>
    <x v="417"/>
    <x v="1"/>
    <n v="859385"/>
    <n v="313788"/>
    <s v="Facebook"/>
    <s v="Quick Stop"/>
    <x v="2"/>
  </r>
  <r>
    <x v="418"/>
    <x v="0"/>
    <n v="583728"/>
    <n v="194628"/>
    <s v="Mobile App"/>
    <s v="Quick Stop"/>
    <x v="2"/>
  </r>
  <r>
    <x v="418"/>
    <x v="0"/>
    <n v="234098"/>
    <n v="346888"/>
    <s v="Mobile App"/>
    <s v="Quick Stop"/>
    <x v="2"/>
  </r>
  <r>
    <x v="419"/>
    <x v="0"/>
    <n v="495834"/>
    <n v="332324"/>
    <s v="Mobile App"/>
    <s v="Fred's"/>
    <x v="2"/>
  </r>
  <r>
    <x v="420"/>
    <x v="0"/>
    <n v="239480"/>
    <n v="247588"/>
    <s v="Mobile App"/>
    <s v="Fred's"/>
    <x v="2"/>
  </r>
  <r>
    <x v="421"/>
    <x v="1"/>
    <n v="495834"/>
    <n v="357480"/>
    <s v="SMS"/>
    <s v="Fred's"/>
    <x v="2"/>
  </r>
  <r>
    <x v="422"/>
    <x v="0"/>
    <n v="234098"/>
    <n v="56932"/>
    <s v="Mobile Web"/>
    <s v="Quick Stop"/>
    <x v="2"/>
  </r>
  <r>
    <x v="423"/>
    <x v="1"/>
    <n v="495834"/>
    <n v="395876"/>
    <s v="Mobile Web"/>
    <s v="Fast Mart"/>
    <x v="2"/>
  </r>
  <r>
    <x v="424"/>
    <x v="0"/>
    <n v="495834"/>
    <n v="7944"/>
    <s v="Mobile Web"/>
    <s v="Quick Stop"/>
    <x v="2"/>
  </r>
  <r>
    <x v="424"/>
    <x v="1"/>
    <n v="495834"/>
    <n v="239644"/>
    <s v="SMS"/>
    <s v="Fred's"/>
    <x v="2"/>
  </r>
  <r>
    <x v="425"/>
    <x v="0"/>
    <n v="495834"/>
    <n v="337620"/>
    <s v="Facebook"/>
    <s v="Fred's"/>
    <x v="2"/>
  </r>
  <r>
    <x v="426"/>
    <x v="1"/>
    <n v="234098"/>
    <n v="67524"/>
    <s v="Mobile Web"/>
    <s v="Fred's"/>
    <x v="2"/>
  </r>
  <r>
    <x v="427"/>
    <x v="0"/>
    <n v="495834"/>
    <n v="243616"/>
    <s v="Mobile Web"/>
    <s v="Quick Stop"/>
    <x v="2"/>
  </r>
  <r>
    <x v="427"/>
    <x v="0"/>
    <n v="234098"/>
    <n v="11916"/>
    <s v="Mobile Web"/>
    <s v="Fred's"/>
    <x v="2"/>
  </r>
  <r>
    <x v="428"/>
    <x v="0"/>
    <n v="234098"/>
    <n v="378664"/>
    <s v="Facebook"/>
    <s v="Fred's"/>
    <x v="2"/>
  </r>
  <r>
    <x v="429"/>
    <x v="0"/>
    <n v="583728"/>
    <n v="3972"/>
    <s v="Mobile App"/>
    <s v="Fred's"/>
    <x v="2"/>
  </r>
  <r>
    <x v="430"/>
    <x v="1"/>
    <n v="495834"/>
    <n v="158880"/>
    <s v="Mobile App"/>
    <s v="Quick Stop"/>
    <x v="2"/>
  </r>
  <r>
    <x v="431"/>
    <x v="0"/>
    <n v="495834"/>
    <n v="378664"/>
    <s v="Facebook"/>
    <s v="Quick Stop"/>
    <x v="2"/>
  </r>
  <r>
    <x v="432"/>
    <x v="0"/>
    <n v="495834"/>
    <n v="259504"/>
    <s v="SMS"/>
    <s v="Quick Stop"/>
    <x v="2"/>
  </r>
  <r>
    <x v="432"/>
    <x v="0"/>
    <n v="234098"/>
    <n v="312464"/>
    <s v="SMS"/>
    <s v="Fred's"/>
    <x v="2"/>
  </r>
  <r>
    <x v="433"/>
    <x v="1"/>
    <n v="234098"/>
    <n v="34424"/>
    <s v="Mobile Web"/>
    <s v="Quick Stop"/>
    <x v="2"/>
  </r>
  <r>
    <x v="434"/>
    <x v="0"/>
    <n v="234098"/>
    <n v="70172"/>
    <s v="Facebook"/>
    <s v="Quick Stop"/>
    <x v="2"/>
  </r>
  <r>
    <x v="435"/>
    <x v="1"/>
    <n v="495834"/>
    <n v="325704"/>
    <s v="Facebook"/>
    <s v="Quick Stop"/>
    <x v="2"/>
  </r>
  <r>
    <x v="436"/>
    <x v="0"/>
    <n v="859385"/>
    <n v="165500"/>
    <s v="Mobile Web"/>
    <s v="Quick Stop"/>
    <x v="2"/>
  </r>
  <r>
    <x v="437"/>
    <x v="0"/>
    <n v="495834"/>
    <n v="324380"/>
    <s v="SMS"/>
    <s v="Fred's"/>
    <x v="2"/>
  </r>
  <r>
    <x v="437"/>
    <x v="0"/>
    <n v="859385"/>
    <n v="198600"/>
    <s v="Mobile Web"/>
    <s v="Fast Mart"/>
    <x v="2"/>
  </r>
  <r>
    <x v="438"/>
    <x v="0"/>
    <n v="495834"/>
    <n v="33100"/>
    <s v="SMS"/>
    <s v="Fast Mart"/>
    <x v="2"/>
  </r>
  <r>
    <x v="439"/>
    <x v="1"/>
    <n v="495834"/>
    <n v="1324"/>
    <s v="Facebook"/>
    <s v="Quick Stop"/>
    <x v="2"/>
  </r>
  <r>
    <x v="439"/>
    <x v="0"/>
    <n v="234098"/>
    <n v="51636"/>
    <s v="Mobile App"/>
    <s v="Quick Stop"/>
    <x v="2"/>
  </r>
  <r>
    <x v="440"/>
    <x v="0"/>
    <n v="495834"/>
    <n v="63552"/>
    <s v="Mobile Web"/>
    <s v="Fast Mart"/>
    <x v="2"/>
  </r>
  <r>
    <x v="440"/>
    <x v="0"/>
    <n v="859385"/>
    <n v="369396"/>
    <s v="Facebook"/>
    <s v="Quick Stop"/>
    <x v="2"/>
  </r>
  <r>
    <x v="441"/>
    <x v="1"/>
    <n v="495834"/>
    <n v="96652"/>
    <s v="SMS"/>
    <s v="Quick Stop"/>
    <x v="2"/>
  </r>
  <r>
    <x v="442"/>
    <x v="1"/>
    <n v="234098"/>
    <n v="311140"/>
    <s v="Mobile Web"/>
    <s v="Fast Mart"/>
    <x v="2"/>
  </r>
  <r>
    <x v="443"/>
    <x v="0"/>
    <n v="239480"/>
    <n v="178740"/>
    <s v="Mobile App"/>
    <s v="Quick Stop"/>
    <x v="2"/>
  </r>
  <r>
    <x v="444"/>
    <x v="1"/>
    <n v="234098"/>
    <n v="365424"/>
    <s v="Mobile Web"/>
    <s v="Quick Stop"/>
    <x v="2"/>
  </r>
  <r>
    <x v="445"/>
    <x v="0"/>
    <n v="239480"/>
    <n v="129752"/>
    <s v="Mobile Web"/>
    <s v="Quick Stop"/>
    <x v="2"/>
  </r>
  <r>
    <x v="446"/>
    <x v="0"/>
    <n v="239480"/>
    <n v="21184"/>
    <s v="Mobile App"/>
    <s v="Quick Stop"/>
    <x v="2"/>
  </r>
  <r>
    <x v="447"/>
    <x v="0"/>
    <n v="234098"/>
    <n v="338944"/>
    <s v="Mobile Web"/>
    <s v="Quick Stop"/>
    <x v="2"/>
  </r>
  <r>
    <x v="447"/>
    <x v="0"/>
    <n v="583728"/>
    <n v="376016"/>
    <s v="Facebook"/>
    <s v="Fred's"/>
    <x v="2"/>
  </r>
  <r>
    <x v="448"/>
    <x v="0"/>
    <n v="495834"/>
    <n v="145640"/>
    <s v="Mobile App"/>
    <s v="Fast Mart"/>
    <x v="2"/>
  </r>
  <r>
    <x v="448"/>
    <x v="1"/>
    <n v="495834"/>
    <n v="141668"/>
    <s v="SMS"/>
    <s v="Fred's"/>
    <x v="2"/>
  </r>
  <r>
    <x v="448"/>
    <x v="1"/>
    <n v="859385"/>
    <n v="308492"/>
    <s v="Mobile Web"/>
    <s v="Fred's"/>
    <x v="2"/>
  </r>
  <r>
    <x v="449"/>
    <x v="0"/>
    <n v="234098"/>
    <n v="324380"/>
    <s v="Mobile Web"/>
    <s v="Quick Stop"/>
    <x v="2"/>
  </r>
  <r>
    <x v="450"/>
    <x v="0"/>
    <n v="583728"/>
    <n v="374692"/>
    <s v="Facebook"/>
    <s v="Fast Mart"/>
    <x v="2"/>
  </r>
  <r>
    <x v="451"/>
    <x v="1"/>
    <n v="239480"/>
    <n v="342916"/>
    <s v="Mobile Web"/>
    <s v="Quick Stop"/>
    <x v="2"/>
  </r>
  <r>
    <x v="452"/>
    <x v="0"/>
    <n v="495834"/>
    <n v="342916"/>
    <s v="Mobile App"/>
    <s v="Fred's"/>
    <x v="2"/>
  </r>
  <r>
    <x v="453"/>
    <x v="1"/>
    <n v="495834"/>
    <n v="124456"/>
    <s v="Mobile App"/>
    <s v="Quick Stop"/>
    <x v="2"/>
  </r>
  <r>
    <x v="453"/>
    <x v="1"/>
    <n v="859385"/>
    <n v="278040"/>
    <s v="Mobile Web"/>
    <s v="Quick Stop"/>
    <x v="2"/>
  </r>
  <r>
    <x v="454"/>
    <x v="0"/>
    <n v="495834"/>
    <n v="299224"/>
    <s v="Mobile Web"/>
    <s v="Quick Stop"/>
    <x v="2"/>
  </r>
  <r>
    <x v="455"/>
    <x v="0"/>
    <n v="859385"/>
    <n v="394552"/>
    <s v="Facebook"/>
    <s v="Quick Stop"/>
    <x v="2"/>
  </r>
  <r>
    <x v="456"/>
    <x v="0"/>
    <n v="495834"/>
    <n v="368072"/>
    <s v="Mobile Web"/>
    <s v="Fast Mart"/>
    <x v="2"/>
  </r>
  <r>
    <x v="457"/>
    <x v="1"/>
    <n v="495834"/>
    <n v="217136"/>
    <s v="Mobile Web"/>
    <s v="Fast Mart"/>
    <x v="2"/>
  </r>
  <r>
    <x v="457"/>
    <x v="0"/>
    <n v="495834"/>
    <n v="365424"/>
    <s v="SMS"/>
    <s v="Fast Mart"/>
    <x v="2"/>
  </r>
  <r>
    <x v="458"/>
    <x v="1"/>
    <n v="583728"/>
    <n v="35748"/>
    <s v="Mobile Web"/>
    <s v="Fast Mart"/>
    <x v="2"/>
  </r>
  <r>
    <x v="459"/>
    <x v="1"/>
    <n v="495834"/>
    <n v="14564"/>
    <s v="Mobile Web"/>
    <s v="Fast Mart"/>
    <x v="2"/>
  </r>
  <r>
    <x v="460"/>
    <x v="0"/>
    <n v="495834"/>
    <n v="172120"/>
    <s v="SMS"/>
    <s v="Quick Stop"/>
    <x v="2"/>
  </r>
  <r>
    <x v="461"/>
    <x v="0"/>
    <n v="495834"/>
    <n v="243616"/>
    <s v="SMS"/>
    <s v="Fast Mart"/>
    <x v="2"/>
  </r>
  <r>
    <x v="462"/>
    <x v="0"/>
    <n v="495834"/>
    <n v="56932"/>
    <s v="SMS"/>
    <s v="Quick Stop"/>
    <x v="2"/>
  </r>
  <r>
    <x v="463"/>
    <x v="0"/>
    <n v="239480"/>
    <n v="382636"/>
    <s v="SMS"/>
    <s v="Fast Mart"/>
    <x v="2"/>
  </r>
  <r>
    <x v="464"/>
    <x v="1"/>
    <n v="495834"/>
    <n v="101948"/>
    <s v="SMS"/>
    <s v="Quick Stop"/>
    <x v="3"/>
  </r>
  <r>
    <x v="464"/>
    <x v="0"/>
    <n v="495834"/>
    <n v="22508"/>
    <s v="Mobile Web"/>
    <s v="Fred's"/>
    <x v="3"/>
  </r>
  <r>
    <x v="465"/>
    <x v="1"/>
    <n v="234098"/>
    <n v="288632"/>
    <s v="Mobile Web"/>
    <s v="Quick Stop"/>
    <x v="3"/>
  </r>
  <r>
    <x v="466"/>
    <x v="0"/>
    <n v="234098"/>
    <n v="238320"/>
    <s v="SMS"/>
    <s v="Fred's"/>
    <x v="3"/>
  </r>
  <r>
    <x v="467"/>
    <x v="0"/>
    <n v="583728"/>
    <n v="344240"/>
    <s v="Mobile Web"/>
    <s v="Quick Stop"/>
    <x v="3"/>
  </r>
  <r>
    <x v="468"/>
    <x v="0"/>
    <n v="234098"/>
    <n v="47664"/>
    <s v="Facebook"/>
    <s v="Fast Mart"/>
    <x v="3"/>
  </r>
  <r>
    <x v="469"/>
    <x v="0"/>
    <n v="234098"/>
    <n v="59580"/>
    <s v="SMS"/>
    <s v="Fast Mart"/>
    <x v="3"/>
  </r>
  <r>
    <x v="470"/>
    <x v="0"/>
    <n v="234098"/>
    <n v="59580"/>
    <s v="Mobile Web"/>
    <s v="Quick Stop"/>
    <x v="3"/>
  </r>
  <r>
    <x v="471"/>
    <x v="0"/>
    <n v="495834"/>
    <n v="84736"/>
    <s v="Mobile Web"/>
    <s v="Quick Stop"/>
    <x v="3"/>
  </r>
  <r>
    <x v="472"/>
    <x v="0"/>
    <n v="234098"/>
    <n v="247588"/>
    <s v="Mobile Web"/>
    <s v="Fast Mart"/>
    <x v="3"/>
  </r>
  <r>
    <x v="473"/>
    <x v="0"/>
    <n v="239480"/>
    <n v="103272"/>
    <s v="Facebook"/>
    <s v="Fast Mart"/>
    <x v="3"/>
  </r>
  <r>
    <x v="474"/>
    <x v="0"/>
    <n v="859385"/>
    <n v="319084"/>
    <s v="Facebook"/>
    <s v="Quick Stop"/>
    <x v="3"/>
  </r>
  <r>
    <x v="475"/>
    <x v="1"/>
    <n v="495834"/>
    <n v="338944"/>
    <s v="Mobile Web"/>
    <s v="Fred's"/>
    <x v="3"/>
  </r>
  <r>
    <x v="476"/>
    <x v="1"/>
    <n v="495834"/>
    <n v="33100"/>
    <s v="Mobile App"/>
    <s v="Quick Stop"/>
    <x v="3"/>
  </r>
  <r>
    <x v="477"/>
    <x v="0"/>
    <n v="495834"/>
    <n v="91356"/>
    <s v="Facebook"/>
    <s v="Fred's"/>
    <x v="3"/>
  </r>
  <r>
    <x v="478"/>
    <x v="0"/>
    <n v="234098"/>
    <n v="62228"/>
    <s v="Facebook"/>
    <s v="Fast Mart"/>
    <x v="3"/>
  </r>
  <r>
    <x v="479"/>
    <x v="1"/>
    <n v="583728"/>
    <n v="1324"/>
    <s v="Mobile App"/>
    <s v="Quick Stop"/>
    <x v="3"/>
  </r>
  <r>
    <x v="480"/>
    <x v="1"/>
    <n v="495834"/>
    <n v="105920"/>
    <s v="Facebook"/>
    <s v="Fast Mart"/>
    <x v="3"/>
  </r>
  <r>
    <x v="481"/>
    <x v="1"/>
    <n v="859385"/>
    <n v="165500"/>
    <s v="Mobile App"/>
    <s v="Quick Stop"/>
    <x v="3"/>
  </r>
  <r>
    <x v="482"/>
    <x v="1"/>
    <n v="234098"/>
    <n v="334972"/>
    <s v="Mobile App"/>
    <s v="Fast Mart"/>
    <x v="3"/>
  </r>
  <r>
    <x v="483"/>
    <x v="0"/>
    <n v="859385"/>
    <n v="350860"/>
    <s v="Mobile Web"/>
    <s v="Fast Mart"/>
    <x v="3"/>
  </r>
  <r>
    <x v="484"/>
    <x v="1"/>
    <n v="583728"/>
    <n v="338944"/>
    <s v="Mobile Web"/>
    <s v="Fred's"/>
    <x v="3"/>
  </r>
  <r>
    <x v="485"/>
    <x v="0"/>
    <n v="234098"/>
    <n v="150936"/>
    <s v="Mobile Web"/>
    <s v="Fast Mart"/>
    <x v="3"/>
  </r>
  <r>
    <x v="486"/>
    <x v="0"/>
    <n v="495834"/>
    <n v="230376"/>
    <s v="Facebook"/>
    <s v="Fred's"/>
    <x v="3"/>
  </r>
  <r>
    <x v="487"/>
    <x v="0"/>
    <n v="234098"/>
    <n v="146964"/>
    <s v="Facebook"/>
    <s v="Fast Mart"/>
    <x v="3"/>
  </r>
  <r>
    <x v="488"/>
    <x v="1"/>
    <n v="495834"/>
    <n v="221108"/>
    <s v="Mobile Web"/>
    <s v="Quick Stop"/>
    <x v="3"/>
  </r>
  <r>
    <x v="489"/>
    <x v="0"/>
    <n v="495834"/>
    <n v="140344"/>
    <s v="SMS"/>
    <s v="Quick Stop"/>
    <x v="3"/>
  </r>
  <r>
    <x v="490"/>
    <x v="0"/>
    <n v="234098"/>
    <n v="127104"/>
    <s v="Facebook"/>
    <s v="Fred's"/>
    <x v="3"/>
  </r>
  <r>
    <x v="490"/>
    <x v="1"/>
    <n v="583728"/>
    <n v="327028"/>
    <s v="Mobile App"/>
    <s v="Fred's"/>
    <x v="3"/>
  </r>
  <r>
    <x v="491"/>
    <x v="0"/>
    <n v="495834"/>
    <n v="76792"/>
    <s v="Facebook"/>
    <s v="Fred's"/>
    <x v="3"/>
  </r>
  <r>
    <x v="492"/>
    <x v="0"/>
    <n v="495834"/>
    <n v="238320"/>
    <s v="Mobile Web"/>
    <s v="Fred's"/>
    <x v="3"/>
  </r>
  <r>
    <x v="493"/>
    <x v="0"/>
    <n v="234098"/>
    <n v="382636"/>
    <s v="Mobile Web"/>
    <s v="Quick Stop"/>
    <x v="3"/>
  </r>
  <r>
    <x v="494"/>
    <x v="1"/>
    <n v="859385"/>
    <n v="313788"/>
    <s v="Mobile Web"/>
    <s v="Fred's"/>
    <x v="3"/>
  </r>
  <r>
    <x v="495"/>
    <x v="0"/>
    <n v="239480"/>
    <n v="317760"/>
    <s v="SMS"/>
    <s v="Fred's"/>
    <x v="3"/>
  </r>
  <r>
    <x v="496"/>
    <x v="0"/>
    <n v="234098"/>
    <n v="394552"/>
    <s v="Mobile Web"/>
    <s v="Quick Stop"/>
    <x v="3"/>
  </r>
  <r>
    <x v="496"/>
    <x v="0"/>
    <n v="495834"/>
    <n v="319084"/>
    <s v="Mobile Web"/>
    <s v="Quick Stop"/>
    <x v="3"/>
  </r>
  <r>
    <x v="497"/>
    <x v="0"/>
    <n v="495834"/>
    <n v="195952"/>
    <s v="SMS"/>
    <s v="Quick Stop"/>
    <x v="3"/>
  </r>
  <r>
    <x v="498"/>
    <x v="0"/>
    <n v="495834"/>
    <n v="258180"/>
    <s v="Facebook"/>
    <s v="Quick Stop"/>
    <x v="3"/>
  </r>
  <r>
    <x v="499"/>
    <x v="1"/>
    <n v="239480"/>
    <n v="289956"/>
    <s v="Mobile App"/>
    <s v="Fast Mart"/>
    <x v="3"/>
  </r>
  <r>
    <x v="500"/>
    <x v="0"/>
    <n v="234098"/>
    <n v="223756"/>
    <s v="Mobile Web"/>
    <s v="Quick Stop"/>
    <x v="3"/>
  </r>
  <r>
    <x v="501"/>
    <x v="0"/>
    <n v="495834"/>
    <n v="25156"/>
    <s v="SMS"/>
    <s v="Fred's"/>
    <x v="3"/>
  </r>
  <r>
    <x v="502"/>
    <x v="0"/>
    <n v="234098"/>
    <n v="348212"/>
    <s v="Mobile Web"/>
    <s v="Quick Stop"/>
    <x v="3"/>
  </r>
  <r>
    <x v="503"/>
    <x v="0"/>
    <n v="234098"/>
    <n v="168148"/>
    <s v="SMS"/>
    <s v="Fast Mart"/>
    <x v="3"/>
  </r>
  <r>
    <x v="504"/>
    <x v="0"/>
    <n v="859385"/>
    <n v="296576"/>
    <s v="Facebook"/>
    <s v="Quick Stop"/>
    <x v="3"/>
  </r>
  <r>
    <x v="504"/>
    <x v="1"/>
    <n v="495834"/>
    <n v="264800"/>
    <s v="Mobile Web"/>
    <s v="Quick Stop"/>
    <x v="3"/>
  </r>
  <r>
    <x v="505"/>
    <x v="0"/>
    <n v="495834"/>
    <n v="311140"/>
    <s v="SMS"/>
    <s v="Fred's"/>
    <x v="3"/>
  </r>
  <r>
    <x v="506"/>
    <x v="0"/>
    <n v="859385"/>
    <n v="300548"/>
    <s v="Mobile Web"/>
    <s v="Fred's"/>
    <x v="3"/>
  </r>
  <r>
    <x v="507"/>
    <x v="1"/>
    <n v="234098"/>
    <n v="334972"/>
    <s v="Mobile App"/>
    <s v="Fred's"/>
    <x v="3"/>
  </r>
  <r>
    <x v="508"/>
    <x v="0"/>
    <n v="859385"/>
    <n v="63552"/>
    <s v="Facebook"/>
    <s v="Fast Mart"/>
    <x v="3"/>
  </r>
  <r>
    <x v="508"/>
    <x v="1"/>
    <n v="495834"/>
    <n v="135048"/>
    <s v="Mobile App"/>
    <s v="Quick Stop"/>
    <x v="3"/>
  </r>
  <r>
    <x v="509"/>
    <x v="1"/>
    <n v="495834"/>
    <n v="56932"/>
    <s v="Mobile Web"/>
    <s v="Fred's"/>
    <x v="3"/>
  </r>
  <r>
    <x v="510"/>
    <x v="0"/>
    <n v="495834"/>
    <n v="23832"/>
    <s v="SMS"/>
    <s v="Quick Stop"/>
    <x v="3"/>
  </r>
  <r>
    <x v="511"/>
    <x v="0"/>
    <n v="859385"/>
    <n v="29128"/>
    <s v="Mobile Web"/>
    <s v="Quick Stop"/>
    <x v="3"/>
  </r>
  <r>
    <x v="512"/>
    <x v="0"/>
    <n v="859385"/>
    <n v="368072"/>
    <s v="Mobile App"/>
    <s v="Fast Mart"/>
    <x v="3"/>
  </r>
  <r>
    <x v="513"/>
    <x v="1"/>
    <n v="239480"/>
    <n v="162852"/>
    <s v="Mobile Web"/>
    <s v="Quick Stop"/>
    <x v="3"/>
  </r>
  <r>
    <x v="514"/>
    <x v="0"/>
    <n v="495834"/>
    <n v="387932"/>
    <s v="Facebook"/>
    <s v="Fast Mart"/>
    <x v="3"/>
  </r>
  <r>
    <x v="515"/>
    <x v="0"/>
    <n v="495834"/>
    <n v="21184"/>
    <s v="Mobile App"/>
    <s v="Quick Stop"/>
    <x v="3"/>
  </r>
  <r>
    <x v="516"/>
    <x v="0"/>
    <n v="239480"/>
    <n v="71496"/>
    <s v="Mobile App"/>
    <s v="Fred's"/>
    <x v="3"/>
  </r>
  <r>
    <x v="517"/>
    <x v="0"/>
    <n v="495834"/>
    <n v="2648"/>
    <s v="Mobile App"/>
    <s v="Fast Mart"/>
    <x v="3"/>
  </r>
  <r>
    <x v="518"/>
    <x v="0"/>
    <n v="495834"/>
    <n v="321732"/>
    <s v="Mobile Web"/>
    <s v="Fred's"/>
    <x v="3"/>
  </r>
  <r>
    <x v="519"/>
    <x v="1"/>
    <n v="583728"/>
    <n v="340268"/>
    <s v="Facebook"/>
    <s v="Fast Mart"/>
    <x v="3"/>
  </r>
  <r>
    <x v="520"/>
    <x v="0"/>
    <n v="234098"/>
    <n v="182712"/>
    <s v="Facebook"/>
    <s v="Quick Stop"/>
    <x v="3"/>
  </r>
  <r>
    <x v="520"/>
    <x v="1"/>
    <n v="234098"/>
    <n v="321732"/>
    <s v="Mobile Web"/>
    <s v="Quick Stop"/>
    <x v="3"/>
  </r>
  <r>
    <x v="520"/>
    <x v="0"/>
    <n v="495834"/>
    <n v="305844"/>
    <s v="Facebook"/>
    <s v="Fred's"/>
    <x v="3"/>
  </r>
  <r>
    <x v="521"/>
    <x v="0"/>
    <n v="583728"/>
    <n v="323056"/>
    <s v="SMS"/>
    <s v="Fred's"/>
    <x v="3"/>
  </r>
  <r>
    <x v="522"/>
    <x v="0"/>
    <n v="234098"/>
    <n v="41044"/>
    <s v="Mobile Web"/>
    <s v="Fast Mart"/>
    <x v="3"/>
  </r>
  <r>
    <x v="523"/>
    <x v="1"/>
    <n v="234098"/>
    <n v="128428"/>
    <s v="SMS"/>
    <s v="Quick Stop"/>
    <x v="3"/>
  </r>
  <r>
    <x v="524"/>
    <x v="0"/>
    <n v="495834"/>
    <n v="166824"/>
    <s v="Mobile App"/>
    <s v="Quick Stop"/>
    <x v="3"/>
  </r>
  <r>
    <x v="525"/>
    <x v="1"/>
    <n v="495834"/>
    <n v="46340"/>
    <s v="SMS"/>
    <s v="Fred's"/>
    <x v="3"/>
  </r>
  <r>
    <x v="526"/>
    <x v="1"/>
    <n v="859385"/>
    <n v="161528"/>
    <s v="Mobile Web"/>
    <s v="Quick Stop"/>
    <x v="3"/>
  </r>
  <r>
    <x v="526"/>
    <x v="0"/>
    <n v="495834"/>
    <n v="324380"/>
    <s v="SMS"/>
    <s v="Fast Mart"/>
    <x v="3"/>
  </r>
  <r>
    <x v="527"/>
    <x v="0"/>
    <n v="234098"/>
    <n v="329676"/>
    <s v="Mobile App"/>
    <s v="Fred's"/>
    <x v="3"/>
  </r>
  <r>
    <x v="528"/>
    <x v="1"/>
    <n v="583728"/>
    <n v="2648"/>
    <s v="Mobile Web"/>
    <s v="Fred's"/>
    <x v="3"/>
  </r>
  <r>
    <x v="529"/>
    <x v="0"/>
    <n v="495834"/>
    <n v="84736"/>
    <s v="Facebook"/>
    <s v="Quick Stop"/>
    <x v="3"/>
  </r>
  <r>
    <x v="530"/>
    <x v="0"/>
    <n v="495834"/>
    <n v="191980"/>
    <s v="Mobile Web"/>
    <s v="Fast Mart"/>
    <x v="3"/>
  </r>
  <r>
    <x v="531"/>
    <x v="0"/>
    <n v="859385"/>
    <n v="154908"/>
    <s v="Mobile Web"/>
    <s v="Quick Stop"/>
    <x v="3"/>
  </r>
  <r>
    <x v="532"/>
    <x v="0"/>
    <n v="859385"/>
    <n v="376016"/>
    <s v="Mobile Web"/>
    <s v="Quick Stop"/>
    <x v="3"/>
  </r>
  <r>
    <x v="533"/>
    <x v="1"/>
    <n v="495834"/>
    <n v="137696"/>
    <s v="Mobile Web"/>
    <s v="Quick Stop"/>
    <x v="3"/>
  </r>
  <r>
    <x v="534"/>
    <x v="0"/>
    <n v="234098"/>
    <n v="313788"/>
    <s v="SMS"/>
    <s v="Quick Stop"/>
    <x v="3"/>
  </r>
  <r>
    <x v="535"/>
    <x v="0"/>
    <n v="495834"/>
    <n v="26480"/>
    <s v="Mobile Web"/>
    <s v="Quick Stop"/>
    <x v="3"/>
  </r>
  <r>
    <x v="535"/>
    <x v="0"/>
    <n v="495834"/>
    <n v="79440"/>
    <s v="Mobile Web"/>
    <s v="Quick Stop"/>
    <x v="3"/>
  </r>
  <r>
    <x v="535"/>
    <x v="0"/>
    <n v="495834"/>
    <n v="372044"/>
    <s v="SMS"/>
    <s v="Quick Stop"/>
    <x v="3"/>
  </r>
  <r>
    <x v="536"/>
    <x v="0"/>
    <n v="234098"/>
    <n v="2648"/>
    <s v="Mobile App"/>
    <s v="Fred's"/>
    <x v="3"/>
  </r>
  <r>
    <x v="536"/>
    <x v="1"/>
    <n v="495834"/>
    <n v="189332"/>
    <s v="Mobile Web"/>
    <s v="Quick Stop"/>
    <x v="3"/>
  </r>
  <r>
    <x v="536"/>
    <x v="0"/>
    <n v="495834"/>
    <n v="149612"/>
    <s v="Mobile Web"/>
    <s v="Fast Mart"/>
    <x v="3"/>
  </r>
  <r>
    <x v="537"/>
    <x v="0"/>
    <n v="234098"/>
    <n v="300548"/>
    <s v="Facebook"/>
    <s v="Quick Stop"/>
    <x v="3"/>
  </r>
  <r>
    <x v="538"/>
    <x v="1"/>
    <n v="234098"/>
    <n v="21184"/>
    <s v="Facebook"/>
    <s v="Quick Stop"/>
    <x v="3"/>
  </r>
  <r>
    <x v="539"/>
    <x v="0"/>
    <n v="859385"/>
    <n v="382636"/>
    <s v="Mobile Web"/>
    <s v="Fast Mart"/>
    <x v="3"/>
  </r>
  <r>
    <x v="539"/>
    <x v="1"/>
    <n v="583728"/>
    <n v="209192"/>
    <s v="Mobile Web"/>
    <s v="Quick Stop"/>
    <x v="3"/>
  </r>
  <r>
    <x v="539"/>
    <x v="0"/>
    <n v="234098"/>
    <n v="135048"/>
    <s v="Mobile Web"/>
    <s v="Quick Stop"/>
    <x v="3"/>
  </r>
  <r>
    <x v="539"/>
    <x v="1"/>
    <n v="495834"/>
    <n v="329676"/>
    <s v="Facebook"/>
    <s v="Fast Mart"/>
    <x v="3"/>
  </r>
  <r>
    <x v="540"/>
    <x v="0"/>
    <n v="239480"/>
    <n v="360128"/>
    <s v="SMS"/>
    <s v="Quick Stop"/>
    <x v="3"/>
  </r>
  <r>
    <x v="541"/>
    <x v="0"/>
    <n v="234098"/>
    <n v="358804"/>
    <s v="Facebook"/>
    <s v="Fred's"/>
    <x v="3"/>
  </r>
  <r>
    <x v="541"/>
    <x v="1"/>
    <n v="239480"/>
    <n v="67524"/>
    <s v="Facebook"/>
    <s v="Fast Mart"/>
    <x v="3"/>
  </r>
  <r>
    <x v="542"/>
    <x v="0"/>
    <n v="859385"/>
    <n v="279364"/>
    <s v="SMS"/>
    <s v="Quick Stop"/>
    <x v="3"/>
  </r>
  <r>
    <x v="543"/>
    <x v="0"/>
    <n v="495834"/>
    <n v="225080"/>
    <s v="Mobile Web"/>
    <s v="Quick Stop"/>
    <x v="3"/>
  </r>
  <r>
    <x v="544"/>
    <x v="0"/>
    <n v="583728"/>
    <n v="88708"/>
    <s v="SMS"/>
    <s v="Fast Mart"/>
    <x v="3"/>
  </r>
  <r>
    <x v="544"/>
    <x v="1"/>
    <n v="239480"/>
    <n v="5296"/>
    <s v="Mobile Web"/>
    <s v="Quick Stop"/>
    <x v="3"/>
  </r>
  <r>
    <x v="545"/>
    <x v="0"/>
    <n v="234098"/>
    <n v="244940"/>
    <s v="Mobile Web"/>
    <s v="Fast Mart"/>
    <x v="3"/>
  </r>
  <r>
    <x v="545"/>
    <x v="1"/>
    <n v="859385"/>
    <n v="315112"/>
    <s v="Facebook"/>
    <s v="Fred's"/>
    <x v="3"/>
  </r>
  <r>
    <x v="546"/>
    <x v="0"/>
    <n v="239480"/>
    <n v="99300"/>
    <s v="Mobile Web"/>
    <s v="Fast Mart"/>
    <x v="3"/>
  </r>
  <r>
    <x v="547"/>
    <x v="0"/>
    <n v="234098"/>
    <n v="325704"/>
    <s v="Facebook"/>
    <s v="Fast Mart"/>
    <x v="3"/>
  </r>
  <r>
    <x v="547"/>
    <x v="0"/>
    <n v="495834"/>
    <n v="34424"/>
    <s v="Mobile Web"/>
    <s v="Quick Stop"/>
    <x v="3"/>
  </r>
  <r>
    <x v="548"/>
    <x v="1"/>
    <n v="859385"/>
    <n v="296576"/>
    <s v="SMS"/>
    <s v="Fast Mart"/>
    <x v="3"/>
  </r>
  <r>
    <x v="548"/>
    <x v="0"/>
    <n v="495834"/>
    <n v="350860"/>
    <s v="Mobile Web"/>
    <s v="Fred's"/>
    <x v="3"/>
  </r>
  <r>
    <x v="549"/>
    <x v="0"/>
    <n v="583728"/>
    <n v="54284"/>
    <s v="Mobile App"/>
    <s v="Fast Mart"/>
    <x v="3"/>
  </r>
  <r>
    <x v="550"/>
    <x v="0"/>
    <n v="495834"/>
    <n v="397200"/>
    <s v="SMS"/>
    <s v="Fast Mart"/>
    <x v="3"/>
  </r>
  <r>
    <x v="551"/>
    <x v="1"/>
    <n v="495834"/>
    <n v="137696"/>
    <s v="Mobile App"/>
    <s v="Quick Stop"/>
    <x v="3"/>
  </r>
  <r>
    <x v="551"/>
    <x v="0"/>
    <n v="495834"/>
    <n v="353508"/>
    <s v="Facebook"/>
    <s v="Fred's"/>
    <x v="3"/>
  </r>
  <r>
    <x v="552"/>
    <x v="1"/>
    <n v="859385"/>
    <n v="123132"/>
    <s v="SMS"/>
    <s v="Fred's"/>
    <x v="3"/>
  </r>
  <r>
    <x v="552"/>
    <x v="0"/>
    <n v="495834"/>
    <n v="132400"/>
    <s v="Mobile Web"/>
    <s v="Fred's"/>
    <x v="3"/>
  </r>
  <r>
    <x v="553"/>
    <x v="0"/>
    <n v="234098"/>
    <n v="362776"/>
    <s v="Mobile App"/>
    <s v="Fast Mart"/>
    <x v="3"/>
  </r>
  <r>
    <x v="554"/>
    <x v="1"/>
    <n v="234098"/>
    <n v="42368"/>
    <s v="Facebook"/>
    <s v="Fast Mart"/>
    <x v="3"/>
  </r>
  <r>
    <x v="554"/>
    <x v="0"/>
    <n v="495834"/>
    <n v="246264"/>
    <s v="Mobile App"/>
    <s v="Fast Mart"/>
    <x v="3"/>
  </r>
  <r>
    <x v="555"/>
    <x v="1"/>
    <n v="239480"/>
    <n v="66200"/>
    <s v="Mobile Web"/>
    <s v="Fred's"/>
    <x v="3"/>
  </r>
  <r>
    <x v="555"/>
    <x v="1"/>
    <n v="583728"/>
    <n v="272744"/>
    <s v="Mobile App"/>
    <s v="Quick Stop"/>
    <x v="3"/>
  </r>
  <r>
    <x v="556"/>
    <x v="1"/>
    <n v="495834"/>
    <n v="374692"/>
    <s v="SMS"/>
    <s v="Fast Mart"/>
    <x v="3"/>
  </r>
  <r>
    <x v="557"/>
    <x v="0"/>
    <n v="495834"/>
    <n v="221108"/>
    <s v="Facebook"/>
    <s v="Fred's"/>
    <x v="3"/>
  </r>
  <r>
    <x v="558"/>
    <x v="0"/>
    <n v="495834"/>
    <n v="283336"/>
    <s v="Mobile Web"/>
    <s v="Fast Mart"/>
    <x v="3"/>
  </r>
  <r>
    <x v="559"/>
    <x v="1"/>
    <n v="234098"/>
    <n v="379988"/>
    <s v="SMS"/>
    <s v="Quick Stop"/>
    <x v="3"/>
  </r>
  <r>
    <x v="559"/>
    <x v="1"/>
    <n v="583728"/>
    <n v="333648"/>
    <s v="Mobile Web"/>
    <s v="Quick Stop"/>
    <x v="3"/>
  </r>
  <r>
    <x v="559"/>
    <x v="0"/>
    <n v="495834"/>
    <n v="385284"/>
    <s v="Mobile Web"/>
    <s v="Fred's"/>
    <x v="3"/>
  </r>
  <r>
    <x v="560"/>
    <x v="1"/>
    <n v="239480"/>
    <n v="292604"/>
    <s v="Mobile Web"/>
    <s v="Quick Stop"/>
    <x v="3"/>
  </r>
  <r>
    <x v="561"/>
    <x v="0"/>
    <n v="239480"/>
    <n v="378664"/>
    <s v="Mobile Web"/>
    <s v="Fred's"/>
    <x v="3"/>
  </r>
  <r>
    <x v="562"/>
    <x v="1"/>
    <n v="239480"/>
    <n v="226404"/>
    <s v="Mobile App"/>
    <s v="Quick Stop"/>
    <x v="3"/>
  </r>
  <r>
    <x v="563"/>
    <x v="0"/>
    <n v="234098"/>
    <n v="23832"/>
    <s v="SMS"/>
    <s v="Quick Stop"/>
    <x v="3"/>
  </r>
  <r>
    <x v="564"/>
    <x v="0"/>
    <n v="495834"/>
    <n v="94004"/>
    <s v="Mobile App"/>
    <s v="Fast Mart"/>
    <x v="3"/>
  </r>
  <r>
    <x v="565"/>
    <x v="0"/>
    <n v="495834"/>
    <n v="225080"/>
    <s v="Mobile Web"/>
    <s v="Quick Stop"/>
    <x v="3"/>
  </r>
  <r>
    <x v="566"/>
    <x v="0"/>
    <n v="234098"/>
    <n v="255532"/>
    <s v="Mobile Web"/>
    <s v="Fast Mart"/>
    <x v="3"/>
  </r>
  <r>
    <x v="567"/>
    <x v="1"/>
    <n v="239480"/>
    <n v="248912"/>
    <s v="SMS"/>
    <s v="Fred's"/>
    <x v="3"/>
  </r>
  <r>
    <x v="567"/>
    <x v="1"/>
    <n v="234098"/>
    <n v="246264"/>
    <s v="SMS"/>
    <s v="Quick Stop"/>
    <x v="3"/>
  </r>
  <r>
    <x v="568"/>
    <x v="0"/>
    <n v="234098"/>
    <n v="300548"/>
    <s v="Facebook"/>
    <s v="Fast Mart"/>
    <x v="3"/>
  </r>
  <r>
    <x v="569"/>
    <x v="0"/>
    <n v="859385"/>
    <n v="332324"/>
    <s v="Mobile Web"/>
    <s v="Quick Stop"/>
    <x v="3"/>
  </r>
  <r>
    <x v="570"/>
    <x v="0"/>
    <n v="495834"/>
    <n v="304520"/>
    <s v="SMS"/>
    <s v="Quick Stop"/>
    <x v="3"/>
  </r>
  <r>
    <x v="571"/>
    <x v="0"/>
    <n v="234098"/>
    <n v="29128"/>
    <s v="Mobile Web"/>
    <s v="Quick Stop"/>
    <x v="3"/>
  </r>
  <r>
    <x v="572"/>
    <x v="1"/>
    <n v="495834"/>
    <n v="172120"/>
    <s v="Mobile Web"/>
    <s v="Quick Stop"/>
    <x v="3"/>
  </r>
  <r>
    <x v="573"/>
    <x v="0"/>
    <n v="495834"/>
    <n v="350860"/>
    <s v="Mobile Web"/>
    <s v="Fred's"/>
    <x v="3"/>
  </r>
  <r>
    <x v="574"/>
    <x v="0"/>
    <n v="583728"/>
    <n v="313788"/>
    <s v="Facebook"/>
    <s v="Quick Stop"/>
    <x v="3"/>
  </r>
  <r>
    <x v="575"/>
    <x v="0"/>
    <n v="234098"/>
    <n v="18536"/>
    <s v="Mobile Web"/>
    <s v="Quick Stop"/>
    <x v="3"/>
  </r>
  <r>
    <x v="576"/>
    <x v="0"/>
    <n v="234098"/>
    <n v="295252"/>
    <s v="SMS"/>
    <s v="Fred's"/>
    <x v="3"/>
  </r>
  <r>
    <x v="577"/>
    <x v="0"/>
    <n v="495834"/>
    <n v="180064"/>
    <s v="Facebook"/>
    <s v="Quick Stop"/>
    <x v="3"/>
  </r>
  <r>
    <x v="578"/>
    <x v="0"/>
    <n v="583728"/>
    <n v="243616"/>
    <s v="Mobile App"/>
    <s v="Fast Mart"/>
    <x v="3"/>
  </r>
  <r>
    <x v="579"/>
    <x v="1"/>
    <n v="234098"/>
    <n v="209192"/>
    <s v="SMS"/>
    <s v="Quick Stop"/>
    <x v="3"/>
  </r>
  <r>
    <x v="580"/>
    <x v="1"/>
    <n v="583728"/>
    <n v="201248"/>
    <s v="Mobile Web"/>
    <s v="Fred's"/>
    <x v="3"/>
  </r>
  <r>
    <x v="580"/>
    <x v="0"/>
    <n v="239480"/>
    <n v="213164"/>
    <s v="Facebook"/>
    <s v="Quick Stop"/>
    <x v="3"/>
  </r>
  <r>
    <x v="581"/>
    <x v="1"/>
    <n v="583728"/>
    <n v="161528"/>
    <s v="Facebook"/>
    <s v="Quick Stop"/>
    <x v="3"/>
  </r>
  <r>
    <x v="582"/>
    <x v="0"/>
    <n v="859385"/>
    <n v="272744"/>
    <s v="SMS"/>
    <s v="Quick Stop"/>
    <x v="3"/>
  </r>
  <r>
    <x v="583"/>
    <x v="0"/>
    <n v="234098"/>
    <n v="184036"/>
    <s v="Mobile App"/>
    <s v="Fast Mart"/>
    <x v="3"/>
  </r>
  <r>
    <x v="584"/>
    <x v="1"/>
    <n v="495834"/>
    <n v="80764"/>
    <s v="Mobile Web"/>
    <s v="Quick Stop"/>
    <x v="3"/>
  </r>
  <r>
    <x v="584"/>
    <x v="0"/>
    <n v="495834"/>
    <n v="238320"/>
    <s v="Mobile App"/>
    <s v="Fred's"/>
    <x v="3"/>
  </r>
  <r>
    <x v="584"/>
    <x v="0"/>
    <n v="239480"/>
    <n v="334972"/>
    <s v="Mobile App"/>
    <s v="Fred's"/>
    <x v="3"/>
  </r>
  <r>
    <x v="585"/>
    <x v="0"/>
    <n v="495834"/>
    <n v="59580"/>
    <s v="SMS"/>
    <s v="Fast Mart"/>
    <x v="3"/>
  </r>
  <r>
    <x v="585"/>
    <x v="0"/>
    <n v="234098"/>
    <n v="223756"/>
    <s v="Mobile App"/>
    <s v="Quick Stop"/>
    <x v="3"/>
  </r>
  <r>
    <x v="586"/>
    <x v="0"/>
    <n v="859385"/>
    <n v="259504"/>
    <s v="Facebook"/>
    <s v="Quick Stop"/>
    <x v="3"/>
  </r>
  <r>
    <x v="587"/>
    <x v="0"/>
    <n v="859385"/>
    <n v="378664"/>
    <s v="Mobile Web"/>
    <s v="Quick Stop"/>
    <x v="3"/>
  </r>
  <r>
    <x v="588"/>
    <x v="0"/>
    <n v="583728"/>
    <n v="79440"/>
    <s v="Mobile App"/>
    <s v="Fred's"/>
    <x v="3"/>
  </r>
  <r>
    <x v="589"/>
    <x v="0"/>
    <n v="495834"/>
    <n v="45016"/>
    <s v="Mobile Web"/>
    <s v="Fred's"/>
    <x v="3"/>
  </r>
  <r>
    <x v="590"/>
    <x v="0"/>
    <n v="495834"/>
    <n v="52960"/>
    <s v="Mobile App"/>
    <s v="Fast Mart"/>
    <x v="3"/>
  </r>
  <r>
    <x v="590"/>
    <x v="0"/>
    <n v="583728"/>
    <n v="309816"/>
    <s v="Mobile Web"/>
    <s v="Quick Stop"/>
    <x v="3"/>
  </r>
  <r>
    <x v="591"/>
    <x v="0"/>
    <n v="495834"/>
    <n v="352184"/>
    <s v="SMS"/>
    <s v="Fast Mart"/>
    <x v="3"/>
  </r>
  <r>
    <x v="591"/>
    <x v="0"/>
    <n v="583728"/>
    <n v="115188"/>
    <s v="Mobile Web"/>
    <s v="Fast Mart"/>
    <x v="3"/>
  </r>
  <r>
    <x v="591"/>
    <x v="1"/>
    <n v="583728"/>
    <n v="46340"/>
    <s v="SMS"/>
    <s v="Quick Stop"/>
    <x v="3"/>
  </r>
  <r>
    <x v="592"/>
    <x v="1"/>
    <n v="495834"/>
    <n v="84736"/>
    <s v="Mobile App"/>
    <s v="Quick Stop"/>
    <x v="3"/>
  </r>
  <r>
    <x v="592"/>
    <x v="0"/>
    <n v="583728"/>
    <n v="349536"/>
    <s v="Facebook"/>
    <s v="Fred's"/>
    <x v="3"/>
  </r>
  <r>
    <x v="593"/>
    <x v="1"/>
    <n v="495834"/>
    <n v="99300"/>
    <s v="Facebook"/>
    <s v="Quick Stop"/>
    <x v="3"/>
  </r>
  <r>
    <x v="593"/>
    <x v="0"/>
    <n v="239480"/>
    <n v="30452"/>
    <s v="Facebook"/>
    <s v="Quick Stop"/>
    <x v="3"/>
  </r>
  <r>
    <x v="593"/>
    <x v="1"/>
    <n v="234098"/>
    <n v="29128"/>
    <s v="Mobile Web"/>
    <s v="Fred's"/>
    <x v="3"/>
  </r>
  <r>
    <x v="594"/>
    <x v="1"/>
    <n v="859385"/>
    <n v="387932"/>
    <s v="Mobile App"/>
    <s v="Fred's"/>
    <x v="3"/>
  </r>
  <r>
    <x v="595"/>
    <x v="0"/>
    <n v="859385"/>
    <n v="226404"/>
    <s v="Mobile Web"/>
    <s v="Quick Stop"/>
    <x v="3"/>
  </r>
  <r>
    <x v="596"/>
    <x v="1"/>
    <n v="583728"/>
    <n v="346888"/>
    <s v="Mobile App"/>
    <s v="Fred's"/>
    <x v="3"/>
  </r>
  <r>
    <x v="597"/>
    <x v="0"/>
    <n v="495834"/>
    <n v="311140"/>
    <s v="Mobile Web"/>
    <s v="Quick Stop"/>
    <x v="3"/>
  </r>
  <r>
    <x v="597"/>
    <x v="0"/>
    <n v="234098"/>
    <n v="25156"/>
    <s v="Mobile Web"/>
    <s v="Quick Stop"/>
    <x v="3"/>
  </r>
  <r>
    <x v="598"/>
    <x v="1"/>
    <n v="859385"/>
    <n v="133724"/>
    <s v="Facebook"/>
    <s v="Fred's"/>
    <x v="3"/>
  </r>
  <r>
    <x v="598"/>
    <x v="0"/>
    <n v="859385"/>
    <n v="202572"/>
    <s v="Facebook"/>
    <s v="Fast Mart"/>
    <x v="3"/>
  </r>
  <r>
    <x v="599"/>
    <x v="0"/>
    <n v="495834"/>
    <n v="60904"/>
    <s v="SMS"/>
    <s v="Fred's"/>
    <x v="3"/>
  </r>
  <r>
    <x v="600"/>
    <x v="1"/>
    <n v="234098"/>
    <n v="372044"/>
    <s v="Facebook"/>
    <s v="Fred's"/>
    <x v="3"/>
  </r>
  <r>
    <x v="601"/>
    <x v="0"/>
    <n v="495834"/>
    <n v="137696"/>
    <s v="Facebook"/>
    <s v="Quick Stop"/>
    <x v="3"/>
  </r>
  <r>
    <x v="602"/>
    <x v="0"/>
    <n v="495834"/>
    <n v="361452"/>
    <s v="Mobile App"/>
    <s v="Fast Mart"/>
    <x v="3"/>
  </r>
  <r>
    <x v="602"/>
    <x v="0"/>
    <n v="239480"/>
    <n v="251560"/>
    <s v="Mobile Web"/>
    <s v="Fred's"/>
    <x v="3"/>
  </r>
  <r>
    <x v="603"/>
    <x v="1"/>
    <n v="583728"/>
    <n v="30452"/>
    <s v="SMS"/>
    <s v="Quick Stop"/>
    <x v="3"/>
  </r>
  <r>
    <x v="603"/>
    <x v="1"/>
    <n v="583728"/>
    <n v="364100"/>
    <s v="Mobile App"/>
    <s v="Fast Mart"/>
    <x v="3"/>
  </r>
  <r>
    <x v="604"/>
    <x v="0"/>
    <n v="495834"/>
    <n v="235672"/>
    <s v="Mobile Web"/>
    <s v="Quick Stop"/>
    <x v="3"/>
  </r>
  <r>
    <x v="604"/>
    <x v="0"/>
    <n v="859385"/>
    <n v="58256"/>
    <s v="Mobile Web"/>
    <s v="Quick Stop"/>
    <x v="3"/>
  </r>
  <r>
    <x v="605"/>
    <x v="0"/>
    <n v="583728"/>
    <n v="317760"/>
    <s v="Mobile Web"/>
    <s v="Fast Mart"/>
    <x v="3"/>
  </r>
  <r>
    <x v="605"/>
    <x v="0"/>
    <n v="583728"/>
    <n v="240968"/>
    <s v="Mobile Web"/>
    <s v="Fast Mart"/>
    <x v="3"/>
  </r>
  <r>
    <x v="606"/>
    <x v="1"/>
    <n v="495834"/>
    <n v="113864"/>
    <s v="Mobile Web"/>
    <s v="Quick Stop"/>
    <x v="3"/>
  </r>
  <r>
    <x v="606"/>
    <x v="0"/>
    <n v="495834"/>
    <n v="391904"/>
    <s v="Mobile Web"/>
    <s v="Quick Stop"/>
    <x v="3"/>
  </r>
  <r>
    <x v="606"/>
    <x v="0"/>
    <n v="234098"/>
    <n v="51636"/>
    <s v="Mobile App"/>
    <s v="Quick Stop"/>
    <x v="3"/>
  </r>
  <r>
    <x v="606"/>
    <x v="1"/>
    <n v="234098"/>
    <n v="233024"/>
    <s v="Mobile Web"/>
    <s v="Quick Stop"/>
    <x v="3"/>
  </r>
  <r>
    <x v="607"/>
    <x v="0"/>
    <n v="495834"/>
    <n v="90032"/>
    <s v="Mobile Web"/>
    <s v="Fast Mart"/>
    <x v="3"/>
  </r>
  <r>
    <x v="607"/>
    <x v="0"/>
    <n v="234098"/>
    <n v="230376"/>
    <s v="SMS"/>
    <s v="Quick Stop"/>
    <x v="3"/>
  </r>
  <r>
    <x v="607"/>
    <x v="0"/>
    <n v="239480"/>
    <n v="312464"/>
    <s v="Mobile Web"/>
    <s v="Fred's"/>
    <x v="3"/>
  </r>
  <r>
    <x v="608"/>
    <x v="1"/>
    <n v="234098"/>
    <n v="129752"/>
    <s v="Mobile Web"/>
    <s v="Fred's"/>
    <x v="3"/>
  </r>
  <r>
    <x v="609"/>
    <x v="1"/>
    <n v="495834"/>
    <n v="142992"/>
    <s v="Mobile App"/>
    <s v="Quick Stop"/>
    <x v="3"/>
  </r>
  <r>
    <x v="610"/>
    <x v="1"/>
    <n v="495834"/>
    <n v="279364"/>
    <s v="Mobile App"/>
    <s v="Quick Stop"/>
    <x v="3"/>
  </r>
  <r>
    <x v="611"/>
    <x v="0"/>
    <n v="859385"/>
    <n v="235672"/>
    <s v="Mobile Web"/>
    <s v="Fast Mart"/>
    <x v="3"/>
  </r>
  <r>
    <x v="612"/>
    <x v="1"/>
    <n v="495834"/>
    <n v="146964"/>
    <s v="SMS"/>
    <s v="Quick Stop"/>
    <x v="3"/>
  </r>
  <r>
    <x v="613"/>
    <x v="1"/>
    <n v="583728"/>
    <n v="334972"/>
    <s v="SMS"/>
    <s v="Fred's"/>
    <x v="3"/>
  </r>
  <r>
    <x v="614"/>
    <x v="0"/>
    <n v="234098"/>
    <n v="288632"/>
    <s v="Mobile App"/>
    <s v="Fast Mart"/>
    <x v="3"/>
  </r>
  <r>
    <x v="614"/>
    <x v="0"/>
    <n v="239480"/>
    <n v="248912"/>
    <s v="Mobile Web"/>
    <s v="Quick Stop"/>
    <x v="3"/>
  </r>
  <r>
    <x v="615"/>
    <x v="1"/>
    <n v="495834"/>
    <n v="229052"/>
    <s v="Facebook"/>
    <s v="Quick Stop"/>
    <x v="3"/>
  </r>
  <r>
    <x v="615"/>
    <x v="0"/>
    <n v="234098"/>
    <n v="362776"/>
    <s v="Mobile App"/>
    <s v="Fast Mart"/>
    <x v="3"/>
  </r>
  <r>
    <x v="615"/>
    <x v="1"/>
    <n v="859385"/>
    <n v="9268"/>
    <s v="Facebook"/>
    <s v="Quick Stop"/>
    <x v="3"/>
  </r>
  <r>
    <x v="616"/>
    <x v="0"/>
    <n v="495834"/>
    <n v="262152"/>
    <s v="Mobile Web"/>
    <s v="Fast Mart"/>
    <x v="3"/>
  </r>
  <r>
    <x v="617"/>
    <x v="0"/>
    <n v="239480"/>
    <n v="154908"/>
    <s v="Mobile Web"/>
    <s v="Fast Mart"/>
    <x v="3"/>
  </r>
  <r>
    <x v="618"/>
    <x v="1"/>
    <n v="239480"/>
    <n v="67524"/>
    <s v="Facebook"/>
    <s v="Fred's"/>
    <x v="3"/>
  </r>
  <r>
    <x v="619"/>
    <x v="0"/>
    <n v="495834"/>
    <n v="357480"/>
    <s v="SMS"/>
    <s v="Quick Stop"/>
    <x v="3"/>
  </r>
  <r>
    <x v="619"/>
    <x v="0"/>
    <n v="859385"/>
    <n v="146964"/>
    <s v="SMS"/>
    <s v="Fast Mart"/>
    <x v="3"/>
  </r>
  <r>
    <x v="620"/>
    <x v="0"/>
    <n v="234098"/>
    <n v="348212"/>
    <s v="Mobile App"/>
    <s v="Fred's"/>
    <x v="3"/>
  </r>
  <r>
    <x v="621"/>
    <x v="0"/>
    <n v="859385"/>
    <n v="342916"/>
    <s v="Mobile Web"/>
    <s v="Quick Stop"/>
    <x v="3"/>
  </r>
  <r>
    <x v="622"/>
    <x v="0"/>
    <n v="495834"/>
    <n v="296576"/>
    <s v="Mobile App"/>
    <s v="Fast Mart"/>
    <x v="3"/>
  </r>
  <r>
    <x v="623"/>
    <x v="0"/>
    <n v="495834"/>
    <n v="58256"/>
    <s v="Mobile App"/>
    <s v="Quick Stop"/>
    <x v="3"/>
  </r>
  <r>
    <x v="623"/>
    <x v="1"/>
    <n v="495834"/>
    <n v="198600"/>
    <s v="Facebook"/>
    <s v="Quick Stop"/>
    <x v="3"/>
  </r>
  <r>
    <x v="624"/>
    <x v="1"/>
    <n v="234098"/>
    <n v="80764"/>
    <s v="Facebook"/>
    <s v="Fred's"/>
    <x v="3"/>
  </r>
  <r>
    <x v="625"/>
    <x v="0"/>
    <n v="583728"/>
    <n v="243616"/>
    <s v="Mobile App"/>
    <s v="Fred's"/>
    <x v="3"/>
  </r>
  <r>
    <x v="626"/>
    <x v="1"/>
    <n v="234098"/>
    <n v="287308"/>
    <s v="SMS"/>
    <s v="Fred's"/>
    <x v="3"/>
  </r>
  <r>
    <x v="627"/>
    <x v="1"/>
    <n v="239480"/>
    <n v="164176"/>
    <s v="Mobile Web"/>
    <s v="Fast Mart"/>
    <x v="3"/>
  </r>
  <r>
    <x v="628"/>
    <x v="1"/>
    <n v="495834"/>
    <n v="139020"/>
    <s v="Facebook"/>
    <s v="Quick Stop"/>
    <x v="3"/>
  </r>
  <r>
    <x v="629"/>
    <x v="0"/>
    <n v="234098"/>
    <n v="86060"/>
    <s v="SMS"/>
    <s v="Quick Stop"/>
    <x v="3"/>
  </r>
  <r>
    <x v="630"/>
    <x v="1"/>
    <n v="583728"/>
    <n v="97976"/>
    <s v="Mobile App"/>
    <s v="Fred's"/>
    <x v="3"/>
  </r>
  <r>
    <x v="631"/>
    <x v="0"/>
    <n v="495834"/>
    <n v="382636"/>
    <s v="Facebook"/>
    <s v="Quick Stop"/>
    <x v="3"/>
  </r>
  <r>
    <x v="632"/>
    <x v="0"/>
    <n v="495834"/>
    <n v="357480"/>
    <s v="Mobile App"/>
    <s v="Quick Stop"/>
    <x v="3"/>
  </r>
  <r>
    <x v="632"/>
    <x v="0"/>
    <n v="234098"/>
    <n v="229052"/>
    <s v="Mobile App"/>
    <s v="Quick Stop"/>
    <x v="3"/>
  </r>
  <r>
    <x v="633"/>
    <x v="0"/>
    <n v="583728"/>
    <n v="123132"/>
    <s v="Mobile Web"/>
    <s v="Quick Stop"/>
    <x v="3"/>
  </r>
  <r>
    <x v="634"/>
    <x v="0"/>
    <n v="495834"/>
    <n v="165500"/>
    <s v="Mobile App"/>
    <s v="Fast Mart"/>
    <x v="3"/>
  </r>
  <r>
    <x v="634"/>
    <x v="1"/>
    <n v="239480"/>
    <n v="329676"/>
    <s v="Mobile Web"/>
    <s v="Quick Stop"/>
    <x v="3"/>
  </r>
  <r>
    <x v="635"/>
    <x v="0"/>
    <n v="234098"/>
    <n v="205220"/>
    <s v="Mobile App"/>
    <s v="Fast Mart"/>
    <x v="3"/>
  </r>
  <r>
    <x v="636"/>
    <x v="1"/>
    <n v="583728"/>
    <n v="304520"/>
    <s v="SMS"/>
    <s v="Fast Mart"/>
    <x v="3"/>
  </r>
  <r>
    <x v="637"/>
    <x v="0"/>
    <n v="495834"/>
    <n v="86060"/>
    <s v="SMS"/>
    <s v="Quick Stop"/>
    <x v="3"/>
  </r>
  <r>
    <x v="637"/>
    <x v="1"/>
    <n v="234098"/>
    <n v="172120"/>
    <s v="Mobile Web"/>
    <s v="Fast Mart"/>
    <x v="3"/>
  </r>
  <r>
    <x v="638"/>
    <x v="0"/>
    <n v="234098"/>
    <n v="51636"/>
    <s v="Mobile App"/>
    <s v="Fred's"/>
    <x v="3"/>
  </r>
  <r>
    <x v="639"/>
    <x v="0"/>
    <n v="495834"/>
    <n v="186684"/>
    <s v="Facebook"/>
    <s v="Quick Stop"/>
    <x v="3"/>
  </r>
  <r>
    <x v="640"/>
    <x v="1"/>
    <n v="495834"/>
    <n v="274068"/>
    <s v="SMS"/>
    <s v="Fast Mart"/>
    <x v="3"/>
  </r>
  <r>
    <x v="641"/>
    <x v="1"/>
    <n v="583728"/>
    <n v="162852"/>
    <s v="Mobile App"/>
    <s v="Quick Stop"/>
    <x v="3"/>
  </r>
  <r>
    <x v="642"/>
    <x v="1"/>
    <n v="583728"/>
    <n v="390580"/>
    <s v="Mobile Web"/>
    <s v="Quick Stop"/>
    <x v="3"/>
  </r>
  <r>
    <x v="643"/>
    <x v="0"/>
    <n v="859385"/>
    <n v="59580"/>
    <s v="Facebook"/>
    <s v="Quick Stop"/>
    <x v="3"/>
  </r>
  <r>
    <x v="644"/>
    <x v="0"/>
    <n v="234098"/>
    <n v="132400"/>
    <s v="SMS"/>
    <s v="Quick Stop"/>
    <x v="3"/>
  </r>
  <r>
    <x v="645"/>
    <x v="1"/>
    <n v="495834"/>
    <n v="128428"/>
    <s v="SMS"/>
    <s v="Quick Stop"/>
    <x v="3"/>
  </r>
  <r>
    <x v="646"/>
    <x v="0"/>
    <n v="239480"/>
    <n v="182712"/>
    <s v="Mobile App"/>
    <s v="Quick Stop"/>
    <x v="3"/>
  </r>
  <r>
    <x v="647"/>
    <x v="0"/>
    <n v="583728"/>
    <n v="37072"/>
    <s v="SMS"/>
    <s v="Fast Mart"/>
    <x v="3"/>
  </r>
  <r>
    <x v="648"/>
    <x v="0"/>
    <n v="239480"/>
    <n v="293928"/>
    <s v="Mobile Web"/>
    <s v="Quick Stop"/>
    <x v="3"/>
  </r>
  <r>
    <x v="649"/>
    <x v="0"/>
    <n v="495834"/>
    <n v="161528"/>
    <s v="SMS"/>
    <s v="Quick Stop"/>
    <x v="3"/>
  </r>
  <r>
    <x v="650"/>
    <x v="1"/>
    <n v="583728"/>
    <n v="193304"/>
    <s v="SMS"/>
    <s v="Fast Mart"/>
    <x v="3"/>
  </r>
  <r>
    <x v="651"/>
    <x v="1"/>
    <n v="234098"/>
    <n v="62228"/>
    <s v="Mobile App"/>
    <s v="Fred's"/>
    <x v="3"/>
  </r>
  <r>
    <x v="652"/>
    <x v="1"/>
    <n v="495834"/>
    <n v="52960"/>
    <s v="Mobile Web"/>
    <s v="Fred's"/>
    <x v="3"/>
  </r>
  <r>
    <x v="653"/>
    <x v="0"/>
    <n v="495834"/>
    <n v="283336"/>
    <s v="Mobile Web"/>
    <s v="Quick Stop"/>
    <x v="3"/>
  </r>
  <r>
    <x v="654"/>
    <x v="0"/>
    <n v="234098"/>
    <n v="178740"/>
    <s v="Mobile Web"/>
    <s v="Fast Mart"/>
    <x v="4"/>
  </r>
  <r>
    <x v="655"/>
    <x v="1"/>
    <n v="234098"/>
    <n v="79440"/>
    <s v="SMS"/>
    <s v="Fred's"/>
    <x v="4"/>
  </r>
  <r>
    <x v="656"/>
    <x v="1"/>
    <n v="239480"/>
    <n v="219784"/>
    <s v="SMS"/>
    <s v="Quick Stop"/>
    <x v="4"/>
  </r>
  <r>
    <x v="657"/>
    <x v="1"/>
    <n v="495834"/>
    <n v="260828"/>
    <s v="Mobile App"/>
    <s v="Fred's"/>
    <x v="4"/>
  </r>
  <r>
    <x v="658"/>
    <x v="0"/>
    <n v="583728"/>
    <n v="104596"/>
    <s v="Mobile Web"/>
    <s v="Quick Stop"/>
    <x v="4"/>
  </r>
  <r>
    <x v="659"/>
    <x v="1"/>
    <n v="234098"/>
    <n v="252884"/>
    <s v="Mobile App"/>
    <s v="Quick Stop"/>
    <x v="4"/>
  </r>
  <r>
    <x v="660"/>
    <x v="0"/>
    <n v="495834"/>
    <n v="94004"/>
    <s v="SMS"/>
    <s v="Fast Mart"/>
    <x v="4"/>
  </r>
  <r>
    <x v="661"/>
    <x v="0"/>
    <n v="495834"/>
    <n v="119160"/>
    <s v="Mobile Web"/>
    <s v="Fast Mart"/>
    <x v="4"/>
  </r>
  <r>
    <x v="662"/>
    <x v="0"/>
    <n v="234098"/>
    <n v="264800"/>
    <s v="Mobile Web"/>
    <s v="Quick Stop"/>
    <x v="4"/>
  </r>
  <r>
    <x v="663"/>
    <x v="0"/>
    <n v="495834"/>
    <n v="80764"/>
    <s v="Facebook"/>
    <s v="Quick Stop"/>
    <x v="4"/>
  </r>
  <r>
    <x v="664"/>
    <x v="1"/>
    <n v="583728"/>
    <n v="391904"/>
    <s v="Mobile App"/>
    <s v="Fred's"/>
    <x v="4"/>
  </r>
  <r>
    <x v="665"/>
    <x v="1"/>
    <n v="583728"/>
    <n v="317760"/>
    <s v="Mobile Web"/>
    <s v="Quick Stop"/>
    <x v="4"/>
  </r>
  <r>
    <x v="666"/>
    <x v="0"/>
    <n v="495834"/>
    <n v="227728"/>
    <s v="SMS"/>
    <s v="Fast Mart"/>
    <x v="4"/>
  </r>
  <r>
    <x v="667"/>
    <x v="0"/>
    <n v="234098"/>
    <n v="395876"/>
    <s v="Facebook"/>
    <s v="Quick Stop"/>
    <x v="4"/>
  </r>
  <r>
    <x v="668"/>
    <x v="1"/>
    <n v="234098"/>
    <n v="333648"/>
    <s v="Mobile Web"/>
    <s v="Quick Stop"/>
    <x v="4"/>
  </r>
  <r>
    <x v="669"/>
    <x v="1"/>
    <n v="495834"/>
    <n v="236996"/>
    <s v="Facebook"/>
    <s v="Fred's"/>
    <x v="4"/>
  </r>
  <r>
    <x v="670"/>
    <x v="1"/>
    <n v="495834"/>
    <n v="169472"/>
    <s v="Mobile Web"/>
    <s v="Quick Stop"/>
    <x v="4"/>
  </r>
  <r>
    <x v="671"/>
    <x v="1"/>
    <n v="495834"/>
    <n v="158880"/>
    <s v="Mobile Web"/>
    <s v="Fast Mart"/>
    <x v="4"/>
  </r>
  <r>
    <x v="672"/>
    <x v="0"/>
    <n v="234098"/>
    <n v="45016"/>
    <s v="Mobile Web"/>
    <s v="Fred's"/>
    <x v="4"/>
  </r>
  <r>
    <x v="673"/>
    <x v="0"/>
    <n v="234098"/>
    <n v="59580"/>
    <s v="Mobile Web"/>
    <s v="Quick Stop"/>
    <x v="4"/>
  </r>
  <r>
    <x v="674"/>
    <x v="0"/>
    <n v="583728"/>
    <n v="5296"/>
    <s v="Mobile Web"/>
    <s v="Quick Stop"/>
    <x v="4"/>
  </r>
  <r>
    <x v="675"/>
    <x v="0"/>
    <n v="234098"/>
    <n v="328352"/>
    <s v="Mobile Web"/>
    <s v="Quick Stop"/>
    <x v="4"/>
  </r>
  <r>
    <x v="676"/>
    <x v="1"/>
    <n v="495834"/>
    <n v="17212"/>
    <s v="Mobile Web"/>
    <s v="Fast Mart"/>
    <x v="4"/>
  </r>
  <r>
    <x v="677"/>
    <x v="1"/>
    <n v="583728"/>
    <n v="251560"/>
    <s v="Mobile App"/>
    <s v="Quick Stop"/>
    <x v="4"/>
  </r>
  <r>
    <x v="678"/>
    <x v="1"/>
    <n v="859385"/>
    <n v="368072"/>
    <s v="Mobile App"/>
    <s v="Quick Stop"/>
    <x v="4"/>
  </r>
  <r>
    <x v="679"/>
    <x v="1"/>
    <n v="234098"/>
    <n v="162852"/>
    <s v="Mobile App"/>
    <s v="Fred's"/>
    <x v="4"/>
  </r>
  <r>
    <x v="680"/>
    <x v="1"/>
    <n v="495834"/>
    <n v="300548"/>
    <s v="SMS"/>
    <s v="Fast Mart"/>
    <x v="4"/>
  </r>
  <r>
    <x v="681"/>
    <x v="0"/>
    <n v="583728"/>
    <n v="356156"/>
    <s v="SMS"/>
    <s v="Fred's"/>
    <x v="4"/>
  </r>
  <r>
    <x v="682"/>
    <x v="1"/>
    <n v="234098"/>
    <n v="287308"/>
    <s v="Mobile Web"/>
    <s v="Fred's"/>
    <x v="4"/>
  </r>
  <r>
    <x v="683"/>
    <x v="0"/>
    <n v="583728"/>
    <n v="291280"/>
    <s v="Mobile Web"/>
    <s v="Quick Stop"/>
    <x v="4"/>
  </r>
  <r>
    <x v="684"/>
    <x v="0"/>
    <n v="859385"/>
    <n v="127104"/>
    <s v="Mobile App"/>
    <s v="Fred's"/>
    <x v="4"/>
  </r>
  <r>
    <x v="685"/>
    <x v="0"/>
    <n v="495834"/>
    <n v="250236"/>
    <s v="SMS"/>
    <s v="Fast Mart"/>
    <x v="4"/>
  </r>
  <r>
    <x v="686"/>
    <x v="0"/>
    <n v="495834"/>
    <n v="63552"/>
    <s v="Facebook"/>
    <s v="Fred's"/>
    <x v="4"/>
  </r>
  <r>
    <x v="687"/>
    <x v="0"/>
    <n v="859385"/>
    <n v="254208"/>
    <s v="Mobile Web"/>
    <s v="Fast Mart"/>
    <x v="4"/>
  </r>
  <r>
    <x v="688"/>
    <x v="0"/>
    <n v="234098"/>
    <n v="317760"/>
    <s v="SMS"/>
    <s v="Quick Stop"/>
    <x v="4"/>
  </r>
  <r>
    <x v="689"/>
    <x v="1"/>
    <n v="859385"/>
    <n v="391904"/>
    <s v="SMS"/>
    <s v="Fred's"/>
    <x v="4"/>
  </r>
  <r>
    <x v="690"/>
    <x v="0"/>
    <n v="495834"/>
    <n v="94004"/>
    <s v="SMS"/>
    <s v="Quick Stop"/>
    <x v="4"/>
  </r>
  <r>
    <x v="691"/>
    <x v="1"/>
    <n v="583728"/>
    <n v="22508"/>
    <s v="Facebook"/>
    <s v="Fast Mart"/>
    <x v="4"/>
  </r>
  <r>
    <x v="692"/>
    <x v="1"/>
    <n v="495834"/>
    <n v="202572"/>
    <s v="Mobile App"/>
    <s v="Fast Mart"/>
    <x v="4"/>
  </r>
  <r>
    <x v="693"/>
    <x v="1"/>
    <n v="234098"/>
    <n v="68848"/>
    <s v="SMS"/>
    <s v="Quick Stop"/>
    <x v="4"/>
  </r>
  <r>
    <x v="694"/>
    <x v="0"/>
    <n v="239480"/>
    <n v="254208"/>
    <s v="Facebook"/>
    <s v="Fast Mart"/>
    <x v="4"/>
  </r>
  <r>
    <x v="694"/>
    <x v="0"/>
    <n v="495834"/>
    <n v="26480"/>
    <s v="Mobile App"/>
    <s v="Fast Mart"/>
    <x v="4"/>
  </r>
  <r>
    <x v="695"/>
    <x v="1"/>
    <n v="583728"/>
    <n v="235672"/>
    <s v="SMS"/>
    <s v="Fast Mart"/>
    <x v="4"/>
  </r>
  <r>
    <x v="696"/>
    <x v="0"/>
    <n v="234098"/>
    <n v="88708"/>
    <s v="Mobile Web"/>
    <s v="Fast Mart"/>
    <x v="4"/>
  </r>
  <r>
    <x v="696"/>
    <x v="1"/>
    <n v="234098"/>
    <n v="185360"/>
    <s v="Facebook"/>
    <s v="Fast Mart"/>
    <x v="4"/>
  </r>
  <r>
    <x v="697"/>
    <x v="0"/>
    <n v="495834"/>
    <n v="195952"/>
    <s v="Mobile App"/>
    <s v="Fast Mart"/>
    <x v="4"/>
  </r>
  <r>
    <x v="698"/>
    <x v="1"/>
    <n v="234098"/>
    <n v="87384"/>
    <s v="Mobile App"/>
    <s v="Quick Stop"/>
    <x v="4"/>
  </r>
  <r>
    <x v="699"/>
    <x v="0"/>
    <n v="239480"/>
    <n v="63552"/>
    <s v="Facebook"/>
    <s v="Quick Stop"/>
    <x v="4"/>
  </r>
  <r>
    <x v="700"/>
    <x v="0"/>
    <n v="495834"/>
    <n v="303196"/>
    <s v="Mobile App"/>
    <s v="Fast Mart"/>
    <x v="4"/>
  </r>
  <r>
    <x v="701"/>
    <x v="0"/>
    <n v="495834"/>
    <n v="68848"/>
    <s v="Mobile Web"/>
    <s v="Fast Mart"/>
    <x v="4"/>
  </r>
  <r>
    <x v="702"/>
    <x v="0"/>
    <n v="234098"/>
    <n v="94004"/>
    <s v="Mobile Web"/>
    <s v="Quick Stop"/>
    <x v="4"/>
  </r>
  <r>
    <x v="703"/>
    <x v="0"/>
    <n v="495834"/>
    <n v="42368"/>
    <s v="Mobile Web"/>
    <s v="Fred's"/>
    <x v="4"/>
  </r>
  <r>
    <x v="704"/>
    <x v="1"/>
    <n v="495834"/>
    <n v="299224"/>
    <s v="Mobile Web"/>
    <s v="Quick Stop"/>
    <x v="4"/>
  </r>
  <r>
    <x v="705"/>
    <x v="1"/>
    <n v="239480"/>
    <n v="103272"/>
    <s v="Facebook"/>
    <s v="Fred's"/>
    <x v="4"/>
  </r>
  <r>
    <x v="706"/>
    <x v="0"/>
    <n v="583728"/>
    <n v="387932"/>
    <s v="Mobile Web"/>
    <s v="Quick Stop"/>
    <x v="4"/>
  </r>
  <r>
    <x v="707"/>
    <x v="0"/>
    <n v="859385"/>
    <n v="99300"/>
    <s v="Mobile Web"/>
    <s v="Quick Stop"/>
    <x v="4"/>
  </r>
  <r>
    <x v="707"/>
    <x v="0"/>
    <n v="495834"/>
    <n v="162852"/>
    <s v="Mobile Web"/>
    <s v="Fred's"/>
    <x v="4"/>
  </r>
  <r>
    <x v="708"/>
    <x v="0"/>
    <n v="234098"/>
    <n v="300548"/>
    <s v="Mobile Web"/>
    <s v="Fast Mart"/>
    <x v="4"/>
  </r>
  <r>
    <x v="709"/>
    <x v="1"/>
    <n v="495834"/>
    <n v="188008"/>
    <s v="Mobile Web"/>
    <s v="Quick Stop"/>
    <x v="4"/>
  </r>
  <r>
    <x v="710"/>
    <x v="0"/>
    <n v="234098"/>
    <n v="234348"/>
    <s v="Mobile Web"/>
    <s v="Fred's"/>
    <x v="4"/>
  </r>
  <r>
    <x v="711"/>
    <x v="0"/>
    <n v="495834"/>
    <n v="260828"/>
    <s v="Facebook"/>
    <s v="Quick Stop"/>
    <x v="4"/>
  </r>
  <r>
    <x v="712"/>
    <x v="0"/>
    <n v="859385"/>
    <n v="83412"/>
    <s v="Facebook"/>
    <s v="Fred's"/>
    <x v="4"/>
  </r>
  <r>
    <x v="713"/>
    <x v="0"/>
    <n v="495834"/>
    <n v="379988"/>
    <s v="Mobile Web"/>
    <s v="Quick Stop"/>
    <x v="4"/>
  </r>
  <r>
    <x v="714"/>
    <x v="1"/>
    <n v="495834"/>
    <n v="365424"/>
    <s v="SMS"/>
    <s v="Fast Mart"/>
    <x v="4"/>
  </r>
  <r>
    <x v="715"/>
    <x v="0"/>
    <n v="583728"/>
    <n v="236996"/>
    <s v="Mobile Web"/>
    <s v="Quick Stop"/>
    <x v="4"/>
  </r>
  <r>
    <x v="716"/>
    <x v="1"/>
    <n v="234098"/>
    <n v="178740"/>
    <s v="Facebook"/>
    <s v="Quick Stop"/>
    <x v="4"/>
  </r>
  <r>
    <x v="717"/>
    <x v="0"/>
    <n v="234098"/>
    <n v="173444"/>
    <s v="SMS"/>
    <s v="Fast Mart"/>
    <x v="4"/>
  </r>
  <r>
    <x v="718"/>
    <x v="1"/>
    <n v="495834"/>
    <n v="13240"/>
    <s v="Mobile Web"/>
    <s v="Quick Stop"/>
    <x v="4"/>
  </r>
  <r>
    <x v="719"/>
    <x v="0"/>
    <n v="495834"/>
    <n v="315112"/>
    <s v="SMS"/>
    <s v="Quick Stop"/>
    <x v="4"/>
  </r>
  <r>
    <x v="720"/>
    <x v="1"/>
    <n v="239480"/>
    <n v="225080"/>
    <s v="Mobile App"/>
    <s v="Quick Stop"/>
    <x v="4"/>
  </r>
  <r>
    <x v="721"/>
    <x v="0"/>
    <n v="239480"/>
    <n v="198600"/>
    <s v="SMS"/>
    <s v="Fast Mart"/>
    <x v="4"/>
  </r>
  <r>
    <x v="721"/>
    <x v="0"/>
    <n v="239480"/>
    <n v="197276"/>
    <s v="SMS"/>
    <s v="Quick Stop"/>
    <x v="4"/>
  </r>
  <r>
    <x v="722"/>
    <x v="0"/>
    <n v="495834"/>
    <n v="133724"/>
    <s v="Mobile Web"/>
    <s v="Fast Mart"/>
    <x v="4"/>
  </r>
  <r>
    <x v="723"/>
    <x v="0"/>
    <n v="859385"/>
    <n v="342916"/>
    <s v="Mobile App"/>
    <s v="Fred's"/>
    <x v="4"/>
  </r>
  <r>
    <x v="723"/>
    <x v="1"/>
    <n v="495834"/>
    <n v="288632"/>
    <s v="Mobile Web"/>
    <s v="Quick Stop"/>
    <x v="4"/>
  </r>
  <r>
    <x v="724"/>
    <x v="0"/>
    <n v="495834"/>
    <n v="169472"/>
    <s v="Mobile App"/>
    <s v="Fast Mart"/>
    <x v="4"/>
  </r>
  <r>
    <x v="724"/>
    <x v="0"/>
    <n v="495834"/>
    <n v="274068"/>
    <s v="SMS"/>
    <s v="Fast Mart"/>
    <x v="4"/>
  </r>
  <r>
    <x v="725"/>
    <x v="0"/>
    <n v="859385"/>
    <n v="346888"/>
    <s v="Mobile Web"/>
    <s v="Quick Stop"/>
    <x v="4"/>
  </r>
  <r>
    <x v="726"/>
    <x v="0"/>
    <n v="239480"/>
    <n v="95328"/>
    <s v="Facebook"/>
    <s v="Fast Mart"/>
    <x v="4"/>
  </r>
  <r>
    <x v="727"/>
    <x v="1"/>
    <n v="234098"/>
    <n v="162852"/>
    <s v="Mobile Web"/>
    <s v="Quick Stop"/>
    <x v="4"/>
  </r>
  <r>
    <x v="728"/>
    <x v="0"/>
    <n v="234098"/>
    <n v="202572"/>
    <s v="Facebook"/>
    <s v="Quick Stop"/>
    <x v="4"/>
  </r>
  <r>
    <x v="729"/>
    <x v="0"/>
    <n v="239480"/>
    <n v="234348"/>
    <s v="Mobile Web"/>
    <s v="Fast Mart"/>
    <x v="4"/>
  </r>
  <r>
    <x v="730"/>
    <x v="0"/>
    <n v="859385"/>
    <n v="160204"/>
    <s v="Mobile App"/>
    <s v="Fast Mart"/>
    <x v="4"/>
  </r>
  <r>
    <x v="731"/>
    <x v="0"/>
    <n v="495834"/>
    <n v="278040"/>
    <s v="Mobile Web"/>
    <s v="Quick Stop"/>
    <x v="4"/>
  </r>
  <r>
    <x v="732"/>
    <x v="1"/>
    <n v="583728"/>
    <n v="19860"/>
    <s v="Facebook"/>
    <s v="Fast Mart"/>
    <x v="4"/>
  </r>
  <r>
    <x v="733"/>
    <x v="1"/>
    <n v="859385"/>
    <n v="389256"/>
    <s v="SMS"/>
    <s v="Quick Stop"/>
    <x v="4"/>
  </r>
  <r>
    <x v="734"/>
    <x v="0"/>
    <n v="239480"/>
    <n v="172120"/>
    <s v="Facebook"/>
    <s v="Quick Stop"/>
    <x v="4"/>
  </r>
  <r>
    <x v="735"/>
    <x v="0"/>
    <n v="583728"/>
    <n v="206544"/>
    <s v="SMS"/>
    <s v="Fast Mart"/>
    <x v="4"/>
  </r>
  <r>
    <x v="736"/>
    <x v="0"/>
    <n v="495834"/>
    <n v="374692"/>
    <s v="Mobile App"/>
    <s v="Fast Mart"/>
    <x v="4"/>
  </r>
  <r>
    <x v="737"/>
    <x v="1"/>
    <n v="495834"/>
    <n v="320408"/>
    <s v="Facebook"/>
    <s v="Fred's"/>
    <x v="4"/>
  </r>
  <r>
    <x v="738"/>
    <x v="1"/>
    <n v="239480"/>
    <n v="259504"/>
    <s v="Facebook"/>
    <s v="Fast Mart"/>
    <x v="4"/>
  </r>
  <r>
    <x v="739"/>
    <x v="1"/>
    <n v="583728"/>
    <n v="60904"/>
    <s v="SMS"/>
    <s v="Quick Stop"/>
    <x v="4"/>
  </r>
  <r>
    <x v="740"/>
    <x v="1"/>
    <n v="234098"/>
    <n v="289956"/>
    <s v="Mobile App"/>
    <s v="Quick Stop"/>
    <x v="4"/>
  </r>
  <r>
    <x v="741"/>
    <x v="0"/>
    <n v="234098"/>
    <n v="332324"/>
    <s v="SMS"/>
    <s v="Fred's"/>
    <x v="4"/>
  </r>
  <r>
    <x v="741"/>
    <x v="0"/>
    <n v="583728"/>
    <n v="341592"/>
    <s v="SMS"/>
    <s v="Quick Stop"/>
    <x v="4"/>
  </r>
  <r>
    <x v="742"/>
    <x v="1"/>
    <n v="495834"/>
    <n v="393228"/>
    <s v="Mobile Web"/>
    <s v="Fred's"/>
    <x v="4"/>
  </r>
  <r>
    <x v="742"/>
    <x v="0"/>
    <n v="495834"/>
    <n v="225080"/>
    <s v="Facebook"/>
    <s v="Quick Stop"/>
    <x v="4"/>
  </r>
  <r>
    <x v="743"/>
    <x v="0"/>
    <n v="234098"/>
    <n v="364100"/>
    <s v="Mobile Web"/>
    <s v="Quick Stop"/>
    <x v="4"/>
  </r>
  <r>
    <x v="744"/>
    <x v="0"/>
    <n v="239480"/>
    <n v="132400"/>
    <s v="Mobile App"/>
    <s v="Quick Stop"/>
    <x v="4"/>
  </r>
  <r>
    <x v="744"/>
    <x v="1"/>
    <n v="859385"/>
    <n v="96652"/>
    <s v="Mobile App"/>
    <s v="Quick Stop"/>
    <x v="4"/>
  </r>
  <r>
    <x v="745"/>
    <x v="0"/>
    <n v="859385"/>
    <n v="244940"/>
    <s v="SMS"/>
    <s v="Fred's"/>
    <x v="4"/>
  </r>
  <r>
    <x v="745"/>
    <x v="0"/>
    <n v="495834"/>
    <n v="270096"/>
    <s v="SMS"/>
    <s v="Fast Mart"/>
    <x v="4"/>
  </r>
  <r>
    <x v="746"/>
    <x v="1"/>
    <n v="234098"/>
    <n v="366748"/>
    <s v="SMS"/>
    <s v="Quick Stop"/>
    <x v="4"/>
  </r>
  <r>
    <x v="746"/>
    <x v="0"/>
    <n v="239480"/>
    <n v="158880"/>
    <s v="Facebook"/>
    <s v="Fast Mart"/>
    <x v="4"/>
  </r>
  <r>
    <x v="747"/>
    <x v="0"/>
    <n v="495834"/>
    <n v="210516"/>
    <s v="Mobile Web"/>
    <s v="Fred's"/>
    <x v="4"/>
  </r>
  <r>
    <x v="748"/>
    <x v="1"/>
    <n v="234098"/>
    <n v="146964"/>
    <s v="Mobile Web"/>
    <s v="Quick Stop"/>
    <x v="4"/>
  </r>
  <r>
    <x v="748"/>
    <x v="0"/>
    <n v="859385"/>
    <n v="191980"/>
    <s v="SMS"/>
    <s v="Fred's"/>
    <x v="4"/>
  </r>
  <r>
    <x v="748"/>
    <x v="0"/>
    <n v="495834"/>
    <n v="136372"/>
    <s v="Mobile Web"/>
    <s v="Fast Mart"/>
    <x v="4"/>
  </r>
  <r>
    <x v="749"/>
    <x v="0"/>
    <n v="583728"/>
    <n v="174768"/>
    <s v="Facebook"/>
    <s v="Quick Stop"/>
    <x v="4"/>
  </r>
  <r>
    <x v="749"/>
    <x v="0"/>
    <n v="234098"/>
    <n v="299224"/>
    <s v="Mobile App"/>
    <s v="Quick Stop"/>
    <x v="4"/>
  </r>
  <r>
    <x v="750"/>
    <x v="0"/>
    <n v="583728"/>
    <n v="243616"/>
    <s v="SMS"/>
    <s v="Quick Stop"/>
    <x v="4"/>
  </r>
  <r>
    <x v="750"/>
    <x v="1"/>
    <n v="239480"/>
    <n v="344240"/>
    <s v="Mobile App"/>
    <s v="Fast Mart"/>
    <x v="4"/>
  </r>
  <r>
    <x v="751"/>
    <x v="1"/>
    <n v="234098"/>
    <n v="361452"/>
    <s v="Mobile App"/>
    <s v="Quick Stop"/>
    <x v="4"/>
  </r>
  <r>
    <x v="752"/>
    <x v="1"/>
    <n v="234098"/>
    <n v="123132"/>
    <s v="Mobile App"/>
    <s v="Quick Stop"/>
    <x v="4"/>
  </r>
  <r>
    <x v="752"/>
    <x v="0"/>
    <n v="495834"/>
    <n v="92680"/>
    <s v="Facebook"/>
    <s v="Fred's"/>
    <x v="4"/>
  </r>
  <r>
    <x v="752"/>
    <x v="1"/>
    <n v="495834"/>
    <n v="169472"/>
    <s v="SMS"/>
    <s v="Fast Mart"/>
    <x v="4"/>
  </r>
  <r>
    <x v="753"/>
    <x v="0"/>
    <n v="859385"/>
    <n v="233024"/>
    <s v="Mobile App"/>
    <s v="Fred's"/>
    <x v="4"/>
  </r>
  <r>
    <x v="753"/>
    <x v="1"/>
    <n v="495834"/>
    <n v="96652"/>
    <s v="Mobile Web"/>
    <s v="Quick Stop"/>
    <x v="4"/>
  </r>
  <r>
    <x v="754"/>
    <x v="0"/>
    <n v="583728"/>
    <n v="160204"/>
    <s v="Mobile Web"/>
    <s v="Quick Stop"/>
    <x v="4"/>
  </r>
  <r>
    <x v="755"/>
    <x v="0"/>
    <n v="583728"/>
    <n v="312464"/>
    <s v="SMS"/>
    <s v="Quick Stop"/>
    <x v="4"/>
  </r>
  <r>
    <x v="756"/>
    <x v="1"/>
    <n v="495834"/>
    <n v="391904"/>
    <s v="Mobile App"/>
    <s v="Fast Mart"/>
    <x v="4"/>
  </r>
  <r>
    <x v="757"/>
    <x v="0"/>
    <n v="583728"/>
    <n v="366748"/>
    <s v="Mobile Web"/>
    <s v="Quick Stop"/>
    <x v="4"/>
  </r>
  <r>
    <x v="758"/>
    <x v="0"/>
    <n v="234098"/>
    <n v="19860"/>
    <s v="Mobile App"/>
    <s v="Quick Stop"/>
    <x v="4"/>
  </r>
  <r>
    <x v="759"/>
    <x v="0"/>
    <n v="239480"/>
    <n v="206544"/>
    <s v="Mobile App"/>
    <s v="Quick Stop"/>
    <x v="4"/>
  </r>
  <r>
    <x v="759"/>
    <x v="1"/>
    <n v="495834"/>
    <n v="361452"/>
    <s v="Mobile Web"/>
    <s v="Fred's"/>
    <x v="4"/>
  </r>
  <r>
    <x v="759"/>
    <x v="1"/>
    <n v="495834"/>
    <n v="352184"/>
    <s v="Facebook"/>
    <s v="Quick Stop"/>
    <x v="4"/>
  </r>
  <r>
    <x v="760"/>
    <x v="1"/>
    <n v="495834"/>
    <n v="92680"/>
    <s v="SMS"/>
    <s v="Quick Stop"/>
    <x v="4"/>
  </r>
  <r>
    <x v="761"/>
    <x v="0"/>
    <n v="495834"/>
    <n v="3972"/>
    <s v="Facebook"/>
    <s v="Fred's"/>
    <x v="4"/>
  </r>
  <r>
    <x v="762"/>
    <x v="0"/>
    <n v="234098"/>
    <n v="332324"/>
    <s v="Facebook"/>
    <s v="Quick Stop"/>
    <x v="4"/>
  </r>
  <r>
    <x v="763"/>
    <x v="0"/>
    <n v="234098"/>
    <n v="374692"/>
    <s v="Mobile App"/>
    <s v="Quick Stop"/>
    <x v="4"/>
  </r>
  <r>
    <x v="764"/>
    <x v="0"/>
    <n v="239480"/>
    <n v="107244"/>
    <s v="Mobile App"/>
    <s v="Quick Stop"/>
    <x v="4"/>
  </r>
  <r>
    <x v="765"/>
    <x v="0"/>
    <n v="234098"/>
    <n v="308492"/>
    <s v="SMS"/>
    <s v="Fast Mart"/>
    <x v="4"/>
  </r>
  <r>
    <x v="765"/>
    <x v="0"/>
    <n v="234098"/>
    <n v="55608"/>
    <s v="SMS"/>
    <s v="Quick Stop"/>
    <x v="4"/>
  </r>
  <r>
    <x v="765"/>
    <x v="0"/>
    <n v="495834"/>
    <n v="38396"/>
    <s v="Facebook"/>
    <s v="Quick Stop"/>
    <x v="4"/>
  </r>
  <r>
    <x v="766"/>
    <x v="1"/>
    <n v="239480"/>
    <n v="226404"/>
    <s v="Facebook"/>
    <s v="Fred's"/>
    <x v="4"/>
  </r>
  <r>
    <x v="767"/>
    <x v="1"/>
    <n v="234098"/>
    <n v="219784"/>
    <s v="Facebook"/>
    <s v="Fred's"/>
    <x v="4"/>
  </r>
  <r>
    <x v="767"/>
    <x v="0"/>
    <n v="234098"/>
    <n v="209192"/>
    <s v="Mobile App"/>
    <s v="Quick Stop"/>
    <x v="4"/>
  </r>
  <r>
    <x v="767"/>
    <x v="0"/>
    <n v="234098"/>
    <n v="119160"/>
    <s v="Mobile Web"/>
    <s v="Quick Stop"/>
    <x v="4"/>
  </r>
  <r>
    <x v="767"/>
    <x v="1"/>
    <n v="234098"/>
    <n v="383960"/>
    <s v="SMS"/>
    <s v="Quick Stop"/>
    <x v="4"/>
  </r>
  <r>
    <x v="767"/>
    <x v="0"/>
    <n v="495834"/>
    <n v="194628"/>
    <s v="Mobile App"/>
    <s v="Fred's"/>
    <x v="4"/>
  </r>
  <r>
    <x v="768"/>
    <x v="0"/>
    <n v="495834"/>
    <n v="336296"/>
    <s v="Facebook"/>
    <s v="Fred's"/>
    <x v="4"/>
  </r>
  <r>
    <x v="769"/>
    <x v="0"/>
    <n v="583728"/>
    <n v="149612"/>
    <s v="Mobile App"/>
    <s v="Quick Stop"/>
    <x v="4"/>
  </r>
  <r>
    <x v="770"/>
    <x v="0"/>
    <n v="239480"/>
    <n v="255532"/>
    <s v="Facebook"/>
    <s v="Fast Mart"/>
    <x v="4"/>
  </r>
  <r>
    <x v="770"/>
    <x v="0"/>
    <n v="859385"/>
    <n v="346888"/>
    <s v="SMS"/>
    <s v="Quick Stop"/>
    <x v="4"/>
  </r>
  <r>
    <x v="771"/>
    <x v="0"/>
    <n v="583728"/>
    <n v="383960"/>
    <s v="SMS"/>
    <s v="Quick Stop"/>
    <x v="4"/>
  </r>
  <r>
    <x v="772"/>
    <x v="0"/>
    <n v="234098"/>
    <n v="263476"/>
    <s v="Mobile App"/>
    <s v="Fast Mart"/>
    <x v="4"/>
  </r>
  <r>
    <x v="773"/>
    <x v="0"/>
    <n v="234098"/>
    <n v="256856"/>
    <s v="Mobile Web"/>
    <s v="Fast Mart"/>
    <x v="4"/>
  </r>
  <r>
    <x v="773"/>
    <x v="0"/>
    <n v="234098"/>
    <n v="206544"/>
    <s v="SMS"/>
    <s v="Fred's"/>
    <x v="4"/>
  </r>
  <r>
    <x v="773"/>
    <x v="0"/>
    <n v="234098"/>
    <n v="10592"/>
    <s v="Mobile App"/>
    <s v="Fred's"/>
    <x v="4"/>
  </r>
  <r>
    <x v="774"/>
    <x v="0"/>
    <n v="234098"/>
    <n v="268772"/>
    <s v="SMS"/>
    <s v="Fast Mart"/>
    <x v="4"/>
  </r>
  <r>
    <x v="774"/>
    <x v="0"/>
    <n v="495834"/>
    <n v="37072"/>
    <s v="SMS"/>
    <s v="Quick Stop"/>
    <x v="4"/>
  </r>
  <r>
    <x v="774"/>
    <x v="0"/>
    <n v="495834"/>
    <n v="83412"/>
    <s v="Mobile Web"/>
    <s v="Quick Stop"/>
    <x v="4"/>
  </r>
  <r>
    <x v="775"/>
    <x v="0"/>
    <n v="239480"/>
    <n v="276716"/>
    <s v="Mobile App"/>
    <s v="Quick Stop"/>
    <x v="4"/>
  </r>
  <r>
    <x v="775"/>
    <x v="0"/>
    <n v="583728"/>
    <n v="13240"/>
    <s v="Mobile Web"/>
    <s v="Quick Stop"/>
    <x v="4"/>
  </r>
  <r>
    <x v="776"/>
    <x v="0"/>
    <n v="583728"/>
    <n v="272744"/>
    <s v="Facebook"/>
    <s v="Quick Stop"/>
    <x v="4"/>
  </r>
  <r>
    <x v="777"/>
    <x v="0"/>
    <n v="583728"/>
    <n v="68848"/>
    <s v="Mobile Web"/>
    <s v="Quick Stop"/>
    <x v="4"/>
  </r>
  <r>
    <x v="778"/>
    <x v="1"/>
    <n v="583728"/>
    <n v="307168"/>
    <s v="Mobile App"/>
    <s v="Quick Stop"/>
    <x v="4"/>
  </r>
  <r>
    <x v="778"/>
    <x v="0"/>
    <n v="234098"/>
    <n v="45016"/>
    <s v="Facebook"/>
    <s v="Fred's"/>
    <x v="4"/>
  </r>
  <r>
    <x v="778"/>
    <x v="0"/>
    <n v="495834"/>
    <n v="382636"/>
    <s v="Mobile Web"/>
    <s v="Fred's"/>
    <x v="4"/>
  </r>
  <r>
    <x v="779"/>
    <x v="1"/>
    <n v="234098"/>
    <n v="99300"/>
    <s v="Mobile Web"/>
    <s v="Fred's"/>
    <x v="4"/>
  </r>
  <r>
    <x v="780"/>
    <x v="0"/>
    <n v="234098"/>
    <n v="145640"/>
    <s v="Facebook"/>
    <s v="Fred's"/>
    <x v="4"/>
  </r>
  <r>
    <x v="781"/>
    <x v="0"/>
    <n v="495834"/>
    <n v="177416"/>
    <s v="Facebook"/>
    <s v="Quick Stop"/>
    <x v="4"/>
  </r>
  <r>
    <x v="782"/>
    <x v="0"/>
    <n v="234098"/>
    <n v="327028"/>
    <s v="Mobile App"/>
    <s v="Quick Stop"/>
    <x v="4"/>
  </r>
  <r>
    <x v="783"/>
    <x v="1"/>
    <n v="495834"/>
    <n v="63552"/>
    <s v="Facebook"/>
    <s v="Quick Stop"/>
    <x v="4"/>
  </r>
  <r>
    <x v="784"/>
    <x v="0"/>
    <n v="234098"/>
    <n v="327028"/>
    <s v="Mobile Web"/>
    <s v="Fast Mart"/>
    <x v="4"/>
  </r>
  <r>
    <x v="785"/>
    <x v="0"/>
    <n v="234098"/>
    <n v="230376"/>
    <s v="Mobile App"/>
    <s v="Quick Stop"/>
    <x v="4"/>
  </r>
  <r>
    <x v="785"/>
    <x v="0"/>
    <n v="495834"/>
    <n v="342916"/>
    <s v="Mobile Web"/>
    <s v="Fred's"/>
    <x v="4"/>
  </r>
  <r>
    <x v="786"/>
    <x v="1"/>
    <n v="495834"/>
    <n v="3972"/>
    <s v="Mobile App"/>
    <s v="Quick Stop"/>
    <x v="4"/>
  </r>
  <r>
    <x v="787"/>
    <x v="0"/>
    <n v="859385"/>
    <n v="394552"/>
    <s v="SMS"/>
    <s v="Fast Mart"/>
    <x v="4"/>
  </r>
  <r>
    <x v="788"/>
    <x v="0"/>
    <n v="495834"/>
    <n v="214488"/>
    <s v="Facebook"/>
    <s v="Fred's"/>
    <x v="4"/>
  </r>
  <r>
    <x v="789"/>
    <x v="1"/>
    <n v="495834"/>
    <n v="22508"/>
    <s v="Facebook"/>
    <s v="Quick Stop"/>
    <x v="4"/>
  </r>
  <r>
    <x v="790"/>
    <x v="0"/>
    <n v="495834"/>
    <n v="75468"/>
    <s v="Mobile Web"/>
    <s v="Fast Mart"/>
    <x v="4"/>
  </r>
  <r>
    <x v="791"/>
    <x v="1"/>
    <n v="239480"/>
    <n v="373368"/>
    <s v="Mobile App"/>
    <s v="Quick Stop"/>
    <x v="4"/>
  </r>
  <r>
    <x v="792"/>
    <x v="0"/>
    <n v="495834"/>
    <n v="95328"/>
    <s v="Mobile Web"/>
    <s v="Fast Mart"/>
    <x v="4"/>
  </r>
  <r>
    <x v="793"/>
    <x v="0"/>
    <n v="583728"/>
    <n v="111216"/>
    <s v="Mobile App"/>
    <s v="Fast Mart"/>
    <x v="4"/>
  </r>
  <r>
    <x v="794"/>
    <x v="0"/>
    <n v="495834"/>
    <n v="59580"/>
    <s v="Mobile Web"/>
    <s v="Fast Mart"/>
    <x v="4"/>
  </r>
  <r>
    <x v="795"/>
    <x v="0"/>
    <n v="859385"/>
    <n v="56932"/>
    <s v="Mobile Web"/>
    <s v="Quick Stop"/>
    <x v="4"/>
  </r>
  <r>
    <x v="796"/>
    <x v="0"/>
    <n v="583728"/>
    <n v="6620"/>
    <s v="Mobile Web"/>
    <s v="Fast Mart"/>
    <x v="4"/>
  </r>
  <r>
    <x v="797"/>
    <x v="0"/>
    <n v="495834"/>
    <n v="54284"/>
    <s v="Mobile App"/>
    <s v="Quick Stop"/>
    <x v="4"/>
  </r>
  <r>
    <x v="797"/>
    <x v="1"/>
    <n v="495834"/>
    <n v="43692"/>
    <s v="Mobile App"/>
    <s v="Fast Mart"/>
    <x v="4"/>
  </r>
  <r>
    <x v="798"/>
    <x v="0"/>
    <n v="495834"/>
    <n v="51636"/>
    <s v="Mobile Web"/>
    <s v="Fast Mart"/>
    <x v="4"/>
  </r>
  <r>
    <x v="798"/>
    <x v="1"/>
    <n v="495834"/>
    <n v="7944"/>
    <s v="Mobile App"/>
    <s v="Fast Mart"/>
    <x v="4"/>
  </r>
  <r>
    <x v="799"/>
    <x v="1"/>
    <n v="234098"/>
    <n v="31776"/>
    <s v="Mobile Web"/>
    <s v="Fast Mart"/>
    <x v="4"/>
  </r>
  <r>
    <x v="800"/>
    <x v="0"/>
    <n v="234098"/>
    <n v="386608"/>
    <s v="Mobile App"/>
    <s v="Quick Stop"/>
    <x v="4"/>
  </r>
  <r>
    <x v="801"/>
    <x v="1"/>
    <n v="495834"/>
    <n v="262152"/>
    <s v="SMS"/>
    <s v="Fred's"/>
    <x v="4"/>
  </r>
  <r>
    <x v="802"/>
    <x v="0"/>
    <n v="495834"/>
    <n v="207868"/>
    <s v="SMS"/>
    <s v="Quick Stop"/>
    <x v="4"/>
  </r>
  <r>
    <x v="803"/>
    <x v="1"/>
    <n v="495834"/>
    <n v="227728"/>
    <s v="SMS"/>
    <s v="Fast Mart"/>
    <x v="4"/>
  </r>
  <r>
    <x v="804"/>
    <x v="0"/>
    <n v="234098"/>
    <n v="211840"/>
    <s v="Mobile Web"/>
    <s v="Quick Stop"/>
    <x v="4"/>
  </r>
  <r>
    <x v="804"/>
    <x v="1"/>
    <n v="495834"/>
    <n v="280688"/>
    <s v="Mobile Web"/>
    <s v="Fast Mart"/>
    <x v="4"/>
  </r>
  <r>
    <x v="805"/>
    <x v="0"/>
    <n v="859385"/>
    <n v="154908"/>
    <s v="Mobile App"/>
    <s v="Fast Mart"/>
    <x v="4"/>
  </r>
  <r>
    <x v="805"/>
    <x v="1"/>
    <n v="583728"/>
    <n v="131076"/>
    <s v="Mobile Web"/>
    <s v="Quick Stop"/>
    <x v="4"/>
  </r>
  <r>
    <x v="805"/>
    <x v="1"/>
    <n v="495834"/>
    <n v="361452"/>
    <s v="Mobile Web"/>
    <s v="Fast Mart"/>
    <x v="4"/>
  </r>
  <r>
    <x v="806"/>
    <x v="0"/>
    <n v="495834"/>
    <n v="394552"/>
    <s v="Mobile App"/>
    <s v="Quick Stop"/>
    <x v="4"/>
  </r>
  <r>
    <x v="806"/>
    <x v="1"/>
    <n v="234098"/>
    <n v="360128"/>
    <s v="Mobile Web"/>
    <s v="Fast Mart"/>
    <x v="4"/>
  </r>
  <r>
    <x v="807"/>
    <x v="0"/>
    <n v="234098"/>
    <n v="211840"/>
    <s v="Facebook"/>
    <s v="Quick Stop"/>
    <x v="4"/>
  </r>
  <r>
    <x v="808"/>
    <x v="0"/>
    <n v="234098"/>
    <n v="217136"/>
    <s v="Mobile Web"/>
    <s v="Fast Mart"/>
    <x v="4"/>
  </r>
  <r>
    <x v="808"/>
    <x v="0"/>
    <n v="239480"/>
    <n v="10592"/>
    <s v="Facebook"/>
    <s v="Fast Mart"/>
    <x v="4"/>
  </r>
  <r>
    <x v="808"/>
    <x v="1"/>
    <n v="859385"/>
    <n v="372044"/>
    <s v="Mobile App"/>
    <s v="Quick Stop"/>
    <x v="4"/>
  </r>
  <r>
    <x v="809"/>
    <x v="1"/>
    <n v="583728"/>
    <n v="156232"/>
    <s v="Facebook"/>
    <s v="Quick Stop"/>
    <x v="4"/>
  </r>
  <r>
    <x v="809"/>
    <x v="0"/>
    <n v="495834"/>
    <n v="84736"/>
    <s v="Mobile App"/>
    <s v="Quick Stop"/>
    <x v="4"/>
  </r>
  <r>
    <x v="809"/>
    <x v="0"/>
    <n v="234098"/>
    <n v="11916"/>
    <s v="Mobile App"/>
    <s v="Quick Stop"/>
    <x v="4"/>
  </r>
  <r>
    <x v="809"/>
    <x v="1"/>
    <n v="583728"/>
    <n v="325704"/>
    <s v="Mobile App"/>
    <s v="Quick Stop"/>
    <x v="4"/>
  </r>
  <r>
    <x v="810"/>
    <x v="0"/>
    <n v="239480"/>
    <n v="94004"/>
    <s v="Mobile Web"/>
    <s v="Fast Mart"/>
    <x v="4"/>
  </r>
  <r>
    <x v="810"/>
    <x v="0"/>
    <n v="495834"/>
    <n v="23832"/>
    <s v="Mobile Web"/>
    <s v="Quick Stop"/>
    <x v="4"/>
  </r>
  <r>
    <x v="810"/>
    <x v="1"/>
    <n v="234098"/>
    <n v="284660"/>
    <s v="Mobile App"/>
    <s v="Fred's"/>
    <x v="4"/>
  </r>
  <r>
    <x v="811"/>
    <x v="1"/>
    <n v="234098"/>
    <n v="5296"/>
    <s v="Mobile Web"/>
    <s v="Fast Mart"/>
    <x v="4"/>
  </r>
  <r>
    <x v="811"/>
    <x v="0"/>
    <n v="495834"/>
    <n v="78116"/>
    <s v="Mobile Web"/>
    <s v="Fast Mart"/>
    <x v="4"/>
  </r>
  <r>
    <x v="811"/>
    <x v="1"/>
    <n v="495834"/>
    <n v="100624"/>
    <s v="Facebook"/>
    <s v="Quick Stop"/>
    <x v="4"/>
  </r>
  <r>
    <x v="811"/>
    <x v="0"/>
    <n v="583728"/>
    <n v="112540"/>
    <s v="Facebook"/>
    <s v="Fast Mart"/>
    <x v="4"/>
  </r>
  <r>
    <x v="812"/>
    <x v="0"/>
    <n v="495834"/>
    <n v="373368"/>
    <s v="Mobile Web"/>
    <s v="Quick Stop"/>
    <x v="4"/>
  </r>
  <r>
    <x v="813"/>
    <x v="0"/>
    <n v="495834"/>
    <n v="349536"/>
    <s v="Mobile App"/>
    <s v="Fred's"/>
    <x v="4"/>
  </r>
  <r>
    <x v="813"/>
    <x v="0"/>
    <n v="234098"/>
    <n v="5296"/>
    <s v="Facebook"/>
    <s v="Quick Stop"/>
    <x v="4"/>
  </r>
  <r>
    <x v="814"/>
    <x v="0"/>
    <n v="583728"/>
    <n v="11916"/>
    <s v="Mobile App"/>
    <s v="Quick Stop"/>
    <x v="4"/>
  </r>
  <r>
    <x v="814"/>
    <x v="1"/>
    <n v="239480"/>
    <n v="203896"/>
    <s v="Mobile App"/>
    <s v="Quick Stop"/>
    <x v="4"/>
  </r>
  <r>
    <x v="815"/>
    <x v="1"/>
    <n v="495834"/>
    <n v="377340"/>
    <s v="Facebook"/>
    <s v="Fast Mart"/>
    <x v="4"/>
  </r>
  <r>
    <x v="816"/>
    <x v="0"/>
    <n v="239480"/>
    <n v="284660"/>
    <s v="Mobile App"/>
    <s v="Fred's"/>
    <x v="4"/>
  </r>
  <r>
    <x v="817"/>
    <x v="0"/>
    <n v="234098"/>
    <n v="387932"/>
    <s v="Mobile Web"/>
    <s v="Quick Stop"/>
    <x v="4"/>
  </r>
  <r>
    <x v="817"/>
    <x v="1"/>
    <n v="495834"/>
    <n v="54284"/>
    <s v="SMS"/>
    <s v="Fred's"/>
    <x v="4"/>
  </r>
  <r>
    <x v="817"/>
    <x v="0"/>
    <n v="495834"/>
    <n v="3972"/>
    <s v="Mobile App"/>
    <s v="Fast Mart"/>
    <x v="4"/>
  </r>
  <r>
    <x v="817"/>
    <x v="0"/>
    <n v="239480"/>
    <n v="385284"/>
    <s v="SMS"/>
    <s v="Quick Stop"/>
    <x v="4"/>
  </r>
  <r>
    <x v="818"/>
    <x v="0"/>
    <n v="234098"/>
    <n v="329676"/>
    <s v="SMS"/>
    <s v="Quick Stop"/>
    <x v="4"/>
  </r>
  <r>
    <x v="819"/>
    <x v="1"/>
    <n v="234098"/>
    <n v="79440"/>
    <s v="Mobile Web"/>
    <s v="Quick Stop"/>
    <x v="4"/>
  </r>
  <r>
    <x v="820"/>
    <x v="1"/>
    <n v="495834"/>
    <n v="3972"/>
    <s v="Mobile App"/>
    <s v="Quick Stop"/>
    <x v="4"/>
  </r>
  <r>
    <x v="821"/>
    <x v="0"/>
    <n v="234098"/>
    <n v="47664"/>
    <s v="Mobile App"/>
    <s v="Quick Stop"/>
    <x v="4"/>
  </r>
  <r>
    <x v="821"/>
    <x v="1"/>
    <n v="583728"/>
    <n v="58256"/>
    <s v="Facebook"/>
    <s v="Quick Stop"/>
    <x v="4"/>
  </r>
  <r>
    <x v="821"/>
    <x v="0"/>
    <n v="234098"/>
    <n v="97976"/>
    <s v="Mobile Web"/>
    <s v="Quick Stop"/>
    <x v="4"/>
  </r>
  <r>
    <x v="821"/>
    <x v="0"/>
    <n v="234098"/>
    <n v="198600"/>
    <s v="Facebook"/>
    <s v="Fast Mart"/>
    <x v="4"/>
  </r>
  <r>
    <x v="822"/>
    <x v="0"/>
    <n v="495834"/>
    <n v="234348"/>
    <s v="SMS"/>
    <s v="Quick Stop"/>
    <x v="4"/>
  </r>
  <r>
    <x v="823"/>
    <x v="0"/>
    <n v="234098"/>
    <n v="222432"/>
    <s v="Mobile Web"/>
    <s v="Fast Mart"/>
    <x v="4"/>
  </r>
  <r>
    <x v="824"/>
    <x v="0"/>
    <n v="234098"/>
    <n v="127104"/>
    <s v="Mobile App"/>
    <s v="Quick Stop"/>
    <x v="4"/>
  </r>
  <r>
    <x v="825"/>
    <x v="1"/>
    <n v="495834"/>
    <n v="97976"/>
    <s v="Mobile Web"/>
    <s v="Quick Stop"/>
    <x v="4"/>
  </r>
  <r>
    <x v="826"/>
    <x v="0"/>
    <n v="495834"/>
    <n v="386608"/>
    <s v="Mobile Web"/>
    <s v="Fred's"/>
    <x v="4"/>
  </r>
  <r>
    <x v="827"/>
    <x v="0"/>
    <n v="859385"/>
    <n v="376016"/>
    <s v="Facebook"/>
    <s v="Fast Mart"/>
    <x v="4"/>
  </r>
  <r>
    <x v="828"/>
    <x v="0"/>
    <n v="583728"/>
    <n v="100624"/>
    <s v="SMS"/>
    <s v="Quick Stop"/>
    <x v="4"/>
  </r>
  <r>
    <x v="828"/>
    <x v="1"/>
    <n v="495834"/>
    <n v="169472"/>
    <s v="Mobile Web"/>
    <s v="Quick Stop"/>
    <x v="4"/>
  </r>
  <r>
    <x v="829"/>
    <x v="0"/>
    <n v="495834"/>
    <n v="377340"/>
    <s v="Mobile Web"/>
    <s v="Fred's"/>
    <x v="4"/>
  </r>
  <r>
    <x v="830"/>
    <x v="0"/>
    <n v="495834"/>
    <n v="229052"/>
    <s v="SMS"/>
    <s v="Quick Stop"/>
    <x v="4"/>
  </r>
  <r>
    <x v="831"/>
    <x v="0"/>
    <n v="495834"/>
    <n v="66200"/>
    <s v="Mobile App"/>
    <s v="Fast Mart"/>
    <x v="4"/>
  </r>
  <r>
    <x v="832"/>
    <x v="0"/>
    <n v="859385"/>
    <n v="115188"/>
    <s v="SMS"/>
    <s v="Fast Mart"/>
    <x v="4"/>
  </r>
  <r>
    <x v="832"/>
    <x v="0"/>
    <n v="495834"/>
    <n v="26480"/>
    <s v="Facebook"/>
    <s v="Fast Mart"/>
    <x v="4"/>
  </r>
  <r>
    <x v="833"/>
    <x v="1"/>
    <n v="495834"/>
    <n v="109892"/>
    <s v="Mobile App"/>
    <s v="Quick Stop"/>
    <x v="4"/>
  </r>
  <r>
    <x v="834"/>
    <x v="1"/>
    <n v="859385"/>
    <n v="319084"/>
    <s v="Mobile Web"/>
    <s v="Fred's"/>
    <x v="4"/>
  </r>
  <r>
    <x v="835"/>
    <x v="1"/>
    <n v="859385"/>
    <n v="3972"/>
    <s v="Mobile App"/>
    <s v="Quick Stop"/>
    <x v="4"/>
  </r>
  <r>
    <x v="835"/>
    <x v="1"/>
    <n v="234098"/>
    <n v="177416"/>
    <s v="Mobile App"/>
    <s v="Fast Mart"/>
    <x v="4"/>
  </r>
  <r>
    <x v="836"/>
    <x v="0"/>
    <n v="495834"/>
    <n v="194628"/>
    <s v="Mobile Web"/>
    <s v="Quick Stop"/>
    <x v="4"/>
  </r>
  <r>
    <x v="837"/>
    <x v="0"/>
    <n v="234098"/>
    <n v="70172"/>
    <s v="Mobile Web"/>
    <s v="Quick Stop"/>
    <x v="4"/>
  </r>
  <r>
    <x v="837"/>
    <x v="1"/>
    <n v="234098"/>
    <n v="91356"/>
    <s v="SMS"/>
    <s v="Quick Stop"/>
    <x v="4"/>
  </r>
  <r>
    <x v="837"/>
    <x v="0"/>
    <n v="583728"/>
    <n v="329676"/>
    <s v="Mobile Web"/>
    <s v="Fast Mart"/>
    <x v="4"/>
  </r>
  <r>
    <x v="838"/>
    <x v="0"/>
    <n v="495834"/>
    <n v="55608"/>
    <s v="SMS"/>
    <s v="Fast Mart"/>
    <x v="4"/>
  </r>
  <r>
    <x v="839"/>
    <x v="0"/>
    <n v="234098"/>
    <n v="256856"/>
    <s v="Mobile App"/>
    <s v="Quick Stop"/>
    <x v="4"/>
  </r>
  <r>
    <x v="839"/>
    <x v="1"/>
    <n v="239480"/>
    <n v="127104"/>
    <s v="SMS"/>
    <s v="Quick Stop"/>
    <x v="4"/>
  </r>
  <r>
    <x v="839"/>
    <x v="1"/>
    <n v="859385"/>
    <n v="152260"/>
    <s v="Facebook"/>
    <s v="Fred's"/>
    <x v="4"/>
  </r>
  <r>
    <x v="839"/>
    <x v="0"/>
    <n v="495834"/>
    <n v="357480"/>
    <s v="Mobile Web"/>
    <s v="Fred's"/>
    <x v="4"/>
  </r>
  <r>
    <x v="840"/>
    <x v="0"/>
    <n v="859385"/>
    <n v="133724"/>
    <s v="Facebook"/>
    <s v="Fast Mart"/>
    <x v="4"/>
  </r>
  <r>
    <x v="840"/>
    <x v="0"/>
    <n v="583728"/>
    <n v="328352"/>
    <s v="SMS"/>
    <s v="Fred's"/>
    <x v="4"/>
  </r>
  <r>
    <x v="841"/>
    <x v="1"/>
    <n v="495834"/>
    <n v="312464"/>
    <s v="Mobile Web"/>
    <s v="Quick Stop"/>
    <x v="4"/>
  </r>
  <r>
    <x v="842"/>
    <x v="0"/>
    <n v="859385"/>
    <n v="229052"/>
    <s v="Mobile Web"/>
    <s v="Quick Stop"/>
    <x v="4"/>
  </r>
  <r>
    <x v="842"/>
    <x v="1"/>
    <n v="239480"/>
    <n v="124456"/>
    <s v="Mobile App"/>
    <s v="Quick Stop"/>
    <x v="4"/>
  </r>
  <r>
    <x v="843"/>
    <x v="1"/>
    <n v="859385"/>
    <n v="301872"/>
    <s v="Mobile Web"/>
    <s v="Fred's"/>
    <x v="4"/>
  </r>
  <r>
    <x v="844"/>
    <x v="0"/>
    <n v="234098"/>
    <n v="117836"/>
    <s v="Mobile Web"/>
    <s v="Quick Stop"/>
    <x v="4"/>
  </r>
  <r>
    <x v="845"/>
    <x v="0"/>
    <n v="239480"/>
    <n v="287308"/>
    <s v="Mobile Web"/>
    <s v="Quick Stop"/>
    <x v="4"/>
  </r>
  <r>
    <x v="846"/>
    <x v="1"/>
    <n v="234098"/>
    <n v="240968"/>
    <s v="SMS"/>
    <s v="Quick Stop"/>
    <x v="4"/>
  </r>
  <r>
    <x v="847"/>
    <x v="1"/>
    <n v="495834"/>
    <n v="305844"/>
    <s v="Mobile Web"/>
    <s v="Fast Mart"/>
    <x v="4"/>
  </r>
  <r>
    <x v="848"/>
    <x v="1"/>
    <n v="583728"/>
    <n v="127104"/>
    <s v="Facebook"/>
    <s v="Quick Stop"/>
    <x v="4"/>
  </r>
  <r>
    <x v="849"/>
    <x v="0"/>
    <n v="859385"/>
    <n v="174768"/>
    <s v="Mobile Web"/>
    <s v="Fred's"/>
    <x v="4"/>
  </r>
  <r>
    <x v="850"/>
    <x v="0"/>
    <n v="234098"/>
    <n v="128428"/>
    <s v="SMS"/>
    <s v="Fred's"/>
    <x v="4"/>
  </r>
  <r>
    <x v="850"/>
    <x v="0"/>
    <n v="495834"/>
    <n v="169472"/>
    <s v="Mobile App"/>
    <s v="Fred's"/>
    <x v="4"/>
  </r>
  <r>
    <x v="851"/>
    <x v="1"/>
    <n v="234098"/>
    <n v="128428"/>
    <s v="Mobile App"/>
    <s v="Quick Stop"/>
    <x v="4"/>
  </r>
  <r>
    <x v="852"/>
    <x v="1"/>
    <n v="583728"/>
    <n v="353508"/>
    <s v="SMS"/>
    <s v="Quick Stop"/>
    <x v="4"/>
  </r>
  <r>
    <x v="853"/>
    <x v="1"/>
    <n v="234098"/>
    <n v="358804"/>
    <s v="Facebook"/>
    <s v="Quick Stop"/>
    <x v="4"/>
  </r>
  <r>
    <x v="854"/>
    <x v="0"/>
    <n v="234098"/>
    <n v="377340"/>
    <s v="Mobile Web"/>
    <s v="Quick Stop"/>
    <x v="4"/>
  </r>
  <r>
    <x v="855"/>
    <x v="0"/>
    <n v="859385"/>
    <n v="22508"/>
    <s v="Mobile Web"/>
    <s v="Fred's"/>
    <x v="4"/>
  </r>
  <r>
    <x v="856"/>
    <x v="0"/>
    <n v="859385"/>
    <n v="45016"/>
    <s v="Mobile Web"/>
    <s v="Fred's"/>
    <x v="4"/>
  </r>
  <r>
    <x v="857"/>
    <x v="0"/>
    <n v="234098"/>
    <n v="50312"/>
    <s v="Mobile Web"/>
    <s v="Quick Stop"/>
    <x v="4"/>
  </r>
  <r>
    <x v="858"/>
    <x v="0"/>
    <n v="495834"/>
    <n v="6620"/>
    <s v="Mobile Web"/>
    <s v="Fred's"/>
    <x v="4"/>
  </r>
  <r>
    <x v="859"/>
    <x v="1"/>
    <n v="495834"/>
    <n v="194628"/>
    <s v="Mobile Web"/>
    <s v="Quick Stop"/>
    <x v="4"/>
  </r>
  <r>
    <x v="860"/>
    <x v="0"/>
    <n v="234098"/>
    <n v="254208"/>
    <s v="SMS"/>
    <s v="Quick Stop"/>
    <x v="4"/>
  </r>
  <r>
    <x v="861"/>
    <x v="1"/>
    <n v="234098"/>
    <n v="397200"/>
    <s v="SMS"/>
    <s v="Quick Stop"/>
    <x v="4"/>
  </r>
  <r>
    <x v="862"/>
    <x v="1"/>
    <n v="234098"/>
    <n v="27804"/>
    <s v="SMS"/>
    <s v="Quick Stop"/>
    <x v="4"/>
  </r>
  <r>
    <x v="863"/>
    <x v="0"/>
    <n v="495834"/>
    <n v="168148"/>
    <s v="Mobile Web"/>
    <s v="Quick Stop"/>
    <x v="4"/>
  </r>
  <r>
    <x v="864"/>
    <x v="0"/>
    <n v="859385"/>
    <n v="372044"/>
    <s v="Mobile App"/>
    <s v="Quick Stop"/>
    <x v="4"/>
  </r>
  <r>
    <x v="865"/>
    <x v="0"/>
    <n v="239480"/>
    <n v="25156"/>
    <s v="Mobile Web"/>
    <s v="Quick Stop"/>
    <x v="4"/>
  </r>
  <r>
    <x v="865"/>
    <x v="1"/>
    <n v="234098"/>
    <n v="80764"/>
    <s v="Facebook"/>
    <s v="Quick Stop"/>
    <x v="4"/>
  </r>
  <r>
    <x v="866"/>
    <x v="0"/>
    <n v="859385"/>
    <n v="393228"/>
    <s v="Facebook"/>
    <s v="Fast Mart"/>
    <x v="4"/>
  </r>
  <r>
    <x v="867"/>
    <x v="0"/>
    <n v="234098"/>
    <n v="235672"/>
    <s v="Facebook"/>
    <s v="Quick Stop"/>
    <x v="4"/>
  </r>
  <r>
    <x v="868"/>
    <x v="1"/>
    <n v="234098"/>
    <n v="296576"/>
    <s v="Mobile Web"/>
    <s v="Quick Stop"/>
    <x v="4"/>
  </r>
  <r>
    <x v="869"/>
    <x v="0"/>
    <n v="495834"/>
    <n v="271420"/>
    <s v="Facebook"/>
    <s v="Fred's"/>
    <x v="4"/>
  </r>
  <r>
    <x v="870"/>
    <x v="0"/>
    <n v="495834"/>
    <n v="328352"/>
    <s v="Facebook"/>
    <s v="Fred's"/>
    <x v="4"/>
  </r>
  <r>
    <x v="871"/>
    <x v="0"/>
    <n v="859385"/>
    <n v="115188"/>
    <s v="Mobile Web"/>
    <s v="Fred's"/>
    <x v="4"/>
  </r>
  <r>
    <x v="872"/>
    <x v="1"/>
    <n v="495834"/>
    <n v="307168"/>
    <s v="SMS"/>
    <s v="Quick Stop"/>
    <x v="4"/>
  </r>
  <r>
    <x v="873"/>
    <x v="1"/>
    <n v="583728"/>
    <n v="33100"/>
    <s v="Mobile Web"/>
    <s v="Quick Stop"/>
    <x v="4"/>
  </r>
  <r>
    <x v="874"/>
    <x v="0"/>
    <n v="583728"/>
    <n v="51636"/>
    <s v="Mobile Web"/>
    <s v="Quick Stop"/>
    <x v="4"/>
  </r>
  <r>
    <x v="875"/>
    <x v="0"/>
    <n v="234098"/>
    <n v="338944"/>
    <s v="Mobile Web"/>
    <s v="Fast Mart"/>
    <x v="4"/>
  </r>
  <r>
    <x v="876"/>
    <x v="0"/>
    <n v="495834"/>
    <n v="377340"/>
    <s v="SMS"/>
    <s v="Quick Stop"/>
    <x v="4"/>
  </r>
  <r>
    <x v="877"/>
    <x v="0"/>
    <n v="859385"/>
    <n v="309816"/>
    <s v="Mobile App"/>
    <s v="Quick Stop"/>
    <x v="4"/>
  </r>
  <r>
    <x v="878"/>
    <x v="0"/>
    <n v="495834"/>
    <n v="260828"/>
    <s v="Mobile Web"/>
    <s v="Quick Stop"/>
    <x v="4"/>
  </r>
  <r>
    <x v="879"/>
    <x v="1"/>
    <n v="234098"/>
    <n v="157556"/>
    <s v="Mobile Web"/>
    <s v="Fast Mart"/>
    <x v="4"/>
  </r>
  <r>
    <x v="880"/>
    <x v="0"/>
    <n v="495834"/>
    <n v="354832"/>
    <s v="Facebook"/>
    <s v="Fast Mart"/>
    <x v="4"/>
  </r>
  <r>
    <x v="880"/>
    <x v="0"/>
    <n v="583728"/>
    <n v="340268"/>
    <s v="Mobile Web"/>
    <s v="Fast Mart"/>
    <x v="4"/>
  </r>
  <r>
    <x v="881"/>
    <x v="1"/>
    <n v="239480"/>
    <n v="108568"/>
    <s v="SMS"/>
    <s v="Fred's"/>
    <x v="4"/>
  </r>
  <r>
    <x v="882"/>
    <x v="1"/>
    <n v="495834"/>
    <n v="170796"/>
    <s v="Mobile App"/>
    <s v="Fast Mart"/>
    <x v="4"/>
  </r>
  <r>
    <x v="882"/>
    <x v="0"/>
    <n v="859385"/>
    <n v="217136"/>
    <s v="Facebook"/>
    <s v="Fast Mart"/>
    <x v="4"/>
  </r>
  <r>
    <x v="883"/>
    <x v="1"/>
    <n v="495834"/>
    <n v="142992"/>
    <s v="Mobile App"/>
    <s v="Quick Stop"/>
    <x v="4"/>
  </r>
  <r>
    <x v="884"/>
    <x v="0"/>
    <n v="234098"/>
    <n v="64876"/>
    <s v="Facebook"/>
    <s v="Fred's"/>
    <x v="4"/>
  </r>
  <r>
    <x v="885"/>
    <x v="0"/>
    <n v="234098"/>
    <n v="350860"/>
    <s v="Mobile Web"/>
    <s v="Fred's"/>
    <x v="4"/>
  </r>
  <r>
    <x v="886"/>
    <x v="0"/>
    <n v="583728"/>
    <n v="52960"/>
    <s v="Mobile Web"/>
    <s v="Quick Stop"/>
    <x v="4"/>
  </r>
  <r>
    <x v="887"/>
    <x v="1"/>
    <n v="495834"/>
    <n v="136372"/>
    <s v="SMS"/>
    <s v="Quick Stop"/>
    <x v="4"/>
  </r>
  <r>
    <x v="887"/>
    <x v="0"/>
    <n v="234098"/>
    <n v="235672"/>
    <s v="SMS"/>
    <s v="Quick Stop"/>
    <x v="4"/>
  </r>
  <r>
    <x v="888"/>
    <x v="0"/>
    <n v="234098"/>
    <n v="338944"/>
    <s v="Mobile App"/>
    <s v="Quick Stop"/>
    <x v="4"/>
  </r>
  <r>
    <x v="889"/>
    <x v="0"/>
    <n v="495834"/>
    <n v="320408"/>
    <s v="Mobile Web"/>
    <s v="Fast Mart"/>
    <x v="4"/>
  </r>
  <r>
    <x v="889"/>
    <x v="1"/>
    <n v="859385"/>
    <n v="231700"/>
    <s v="Mobile Web"/>
    <s v="Fast Mart"/>
    <x v="4"/>
  </r>
  <r>
    <x v="890"/>
    <x v="0"/>
    <n v="234098"/>
    <n v="238320"/>
    <s v="Facebook"/>
    <s v="Quick Stop"/>
    <x v="4"/>
  </r>
  <r>
    <x v="890"/>
    <x v="1"/>
    <n v="234098"/>
    <n v="58256"/>
    <s v="Mobile App"/>
    <s v="Fast Mart"/>
    <x v="4"/>
  </r>
  <r>
    <x v="891"/>
    <x v="1"/>
    <n v="239480"/>
    <n v="309816"/>
    <s v="Facebook"/>
    <s v="Quick Stop"/>
    <x v="4"/>
  </r>
  <r>
    <x v="892"/>
    <x v="0"/>
    <n v="495834"/>
    <n v="62228"/>
    <s v="Mobile Web"/>
    <s v="Quick Stop"/>
    <x v="4"/>
  </r>
  <r>
    <x v="893"/>
    <x v="0"/>
    <n v="234098"/>
    <n v="112540"/>
    <s v="Mobile App"/>
    <s v="Quick Stop"/>
    <x v="4"/>
  </r>
  <r>
    <x v="893"/>
    <x v="0"/>
    <n v="234098"/>
    <n v="125780"/>
    <s v="SMS"/>
    <s v="Fred's"/>
    <x v="4"/>
  </r>
  <r>
    <x v="894"/>
    <x v="1"/>
    <n v="234098"/>
    <n v="338944"/>
    <s v="Facebook"/>
    <s v="Quick Stop"/>
    <x v="4"/>
  </r>
  <r>
    <x v="895"/>
    <x v="0"/>
    <n v="859385"/>
    <n v="149612"/>
    <s v="Mobile App"/>
    <s v="Fast Mart"/>
    <x v="4"/>
  </r>
  <r>
    <x v="896"/>
    <x v="0"/>
    <n v="495834"/>
    <n v="50312"/>
    <s v="Mobile Web"/>
    <s v="Quick Stop"/>
    <x v="4"/>
  </r>
  <r>
    <x v="897"/>
    <x v="1"/>
    <n v="495834"/>
    <n v="145640"/>
    <s v="Facebook"/>
    <s v="Quick Stop"/>
    <x v="4"/>
  </r>
  <r>
    <x v="898"/>
    <x v="1"/>
    <n v="234098"/>
    <n v="83412"/>
    <s v="SMS"/>
    <s v="Quick Stop"/>
    <x v="4"/>
  </r>
  <r>
    <x v="899"/>
    <x v="0"/>
    <n v="859385"/>
    <n v="315112"/>
    <s v="SMS"/>
    <s v="Fred's"/>
    <x v="4"/>
  </r>
  <r>
    <x v="900"/>
    <x v="0"/>
    <n v="495834"/>
    <n v="156232"/>
    <s v="Mobile Web"/>
    <s v="Quick Stop"/>
    <x v="4"/>
  </r>
  <r>
    <x v="901"/>
    <x v="0"/>
    <n v="495834"/>
    <n v="386608"/>
    <s v="Mobile Web"/>
    <s v="Fast Mart"/>
    <x v="4"/>
  </r>
  <r>
    <x v="902"/>
    <x v="1"/>
    <n v="495834"/>
    <n v="141668"/>
    <s v="Mobile Web"/>
    <s v="Fred's"/>
    <x v="4"/>
  </r>
  <r>
    <x v="903"/>
    <x v="1"/>
    <n v="583728"/>
    <n v="387932"/>
    <s v="Mobile App"/>
    <s v="Quick Stop"/>
    <x v="4"/>
  </r>
  <r>
    <x v="904"/>
    <x v="0"/>
    <n v="859385"/>
    <n v="48988"/>
    <s v="Mobile Web"/>
    <s v="Fast Mart"/>
    <x v="4"/>
  </r>
  <r>
    <x v="905"/>
    <x v="1"/>
    <n v="495834"/>
    <n v="37072"/>
    <s v="Facebook"/>
    <s v="Quick Stop"/>
    <x v="5"/>
  </r>
  <r>
    <x v="906"/>
    <x v="0"/>
    <n v="495834"/>
    <n v="206544"/>
    <s v="Mobile App"/>
    <s v="Quick Stop"/>
    <x v="5"/>
  </r>
  <r>
    <x v="907"/>
    <x v="0"/>
    <n v="583728"/>
    <n v="144316"/>
    <s v="Facebook"/>
    <s v="Quick Stop"/>
    <x v="5"/>
  </r>
  <r>
    <x v="908"/>
    <x v="1"/>
    <n v="495834"/>
    <n v="169472"/>
    <s v="Mobile Web"/>
    <s v="Quick Stop"/>
    <x v="5"/>
  </r>
  <r>
    <x v="909"/>
    <x v="0"/>
    <n v="495834"/>
    <n v="279364"/>
    <s v="Mobile Web"/>
    <s v="Quick Stop"/>
    <x v="5"/>
  </r>
  <r>
    <x v="910"/>
    <x v="0"/>
    <n v="239480"/>
    <n v="146964"/>
    <s v="Mobile Web"/>
    <s v="Fred's"/>
    <x v="5"/>
  </r>
  <r>
    <x v="911"/>
    <x v="0"/>
    <n v="495834"/>
    <n v="389256"/>
    <s v="Facebook"/>
    <s v="Quick Stop"/>
    <x v="5"/>
  </r>
  <r>
    <x v="912"/>
    <x v="1"/>
    <n v="234098"/>
    <n v="368072"/>
    <s v="Facebook"/>
    <s v="Fred's"/>
    <x v="5"/>
  </r>
  <r>
    <x v="913"/>
    <x v="0"/>
    <n v="234098"/>
    <n v="11916"/>
    <s v="Mobile Web"/>
    <s v="Fast Mart"/>
    <x v="5"/>
  </r>
  <r>
    <x v="914"/>
    <x v="0"/>
    <n v="583728"/>
    <n v="100624"/>
    <s v="Mobile App"/>
    <s v="Quick Stop"/>
    <x v="5"/>
  </r>
  <r>
    <x v="915"/>
    <x v="0"/>
    <n v="583728"/>
    <n v="352184"/>
    <s v="Mobile Web"/>
    <s v="Fred's"/>
    <x v="5"/>
  </r>
  <r>
    <x v="916"/>
    <x v="1"/>
    <n v="495834"/>
    <n v="337620"/>
    <s v="Mobile App"/>
    <s v="Quick Stop"/>
    <x v="5"/>
  </r>
  <r>
    <x v="917"/>
    <x v="1"/>
    <n v="495834"/>
    <n v="348212"/>
    <s v="Mobile Web"/>
    <s v="Quick Stop"/>
    <x v="5"/>
  </r>
  <r>
    <x v="918"/>
    <x v="0"/>
    <n v="234098"/>
    <n v="135048"/>
    <s v="Mobile App"/>
    <s v="Quick Stop"/>
    <x v="5"/>
  </r>
  <r>
    <x v="918"/>
    <x v="1"/>
    <n v="495834"/>
    <n v="283336"/>
    <s v="Mobile Web"/>
    <s v="Fred's"/>
    <x v="5"/>
  </r>
  <r>
    <x v="919"/>
    <x v="1"/>
    <n v="234098"/>
    <n v="345564"/>
    <s v="Facebook"/>
    <s v="Quick Stop"/>
    <x v="5"/>
  </r>
  <r>
    <x v="920"/>
    <x v="1"/>
    <n v="234098"/>
    <n v="78116"/>
    <s v="Mobile Web"/>
    <s v="Fast Mart"/>
    <x v="5"/>
  </r>
  <r>
    <x v="921"/>
    <x v="0"/>
    <n v="495834"/>
    <n v="15888"/>
    <s v="Mobile App"/>
    <s v="Fred's"/>
    <x v="5"/>
  </r>
  <r>
    <x v="922"/>
    <x v="1"/>
    <n v="583728"/>
    <n v="68848"/>
    <s v="Facebook"/>
    <s v="Quick Stop"/>
    <x v="5"/>
  </r>
  <r>
    <x v="922"/>
    <x v="0"/>
    <n v="234098"/>
    <n v="390580"/>
    <s v="Mobile Web"/>
    <s v="Quick Stop"/>
    <x v="5"/>
  </r>
  <r>
    <x v="923"/>
    <x v="0"/>
    <n v="583728"/>
    <n v="325704"/>
    <s v="Mobile Web"/>
    <s v="Quick Stop"/>
    <x v="5"/>
  </r>
  <r>
    <x v="923"/>
    <x v="1"/>
    <n v="583728"/>
    <n v="78116"/>
    <s v="SMS"/>
    <s v="Fred's"/>
    <x v="5"/>
  </r>
  <r>
    <x v="924"/>
    <x v="0"/>
    <n v="495834"/>
    <n v="366748"/>
    <s v="Mobile Web"/>
    <s v="Fred's"/>
    <x v="5"/>
  </r>
  <r>
    <x v="925"/>
    <x v="0"/>
    <n v="234098"/>
    <n v="301872"/>
    <s v="Mobile Web"/>
    <s v="Fred's"/>
    <x v="5"/>
  </r>
  <r>
    <x v="926"/>
    <x v="1"/>
    <n v="239480"/>
    <n v="22508"/>
    <s v="Mobile App"/>
    <s v="Fast Mart"/>
    <x v="5"/>
  </r>
  <r>
    <x v="926"/>
    <x v="0"/>
    <n v="495834"/>
    <n v="263476"/>
    <s v="Mobile Web"/>
    <s v="Fast Mart"/>
    <x v="5"/>
  </r>
  <r>
    <x v="927"/>
    <x v="1"/>
    <n v="234098"/>
    <n v="50312"/>
    <s v="Mobile App"/>
    <s v="Quick Stop"/>
    <x v="5"/>
  </r>
  <r>
    <x v="928"/>
    <x v="0"/>
    <n v="859385"/>
    <n v="184036"/>
    <s v="SMS"/>
    <s v="Quick Stop"/>
    <x v="5"/>
  </r>
  <r>
    <x v="929"/>
    <x v="1"/>
    <n v="234098"/>
    <n v="48988"/>
    <s v="SMS"/>
    <s v="Quick Stop"/>
    <x v="5"/>
  </r>
  <r>
    <x v="930"/>
    <x v="1"/>
    <n v="234098"/>
    <n v="174768"/>
    <s v="SMS"/>
    <s v="Quick Stop"/>
    <x v="5"/>
  </r>
  <r>
    <x v="931"/>
    <x v="0"/>
    <n v="495834"/>
    <n v="94004"/>
    <s v="Mobile Web"/>
    <s v="Fast Mart"/>
    <x v="5"/>
  </r>
  <r>
    <x v="932"/>
    <x v="1"/>
    <n v="239480"/>
    <n v="78116"/>
    <s v="Mobile App"/>
    <s v="Fred's"/>
    <x v="5"/>
  </r>
  <r>
    <x v="933"/>
    <x v="0"/>
    <n v="239480"/>
    <n v="226404"/>
    <s v="SMS"/>
    <s v="Quick Stop"/>
    <x v="5"/>
  </r>
  <r>
    <x v="934"/>
    <x v="0"/>
    <n v="495834"/>
    <n v="15888"/>
    <s v="Facebook"/>
    <s v="Quick Stop"/>
    <x v="5"/>
  </r>
  <r>
    <x v="935"/>
    <x v="0"/>
    <n v="234098"/>
    <n v="244940"/>
    <s v="Mobile App"/>
    <s v="Fred's"/>
    <x v="5"/>
  </r>
  <r>
    <x v="936"/>
    <x v="0"/>
    <n v="234098"/>
    <n v="34424"/>
    <s v="Mobile App"/>
    <s v="Quick Stop"/>
    <x v="5"/>
  </r>
  <r>
    <x v="937"/>
    <x v="0"/>
    <n v="234098"/>
    <n v="27804"/>
    <s v="Mobile Web"/>
    <s v="Fred's"/>
    <x v="5"/>
  </r>
  <r>
    <x v="938"/>
    <x v="0"/>
    <n v="583728"/>
    <n v="14564"/>
    <s v="Mobile App"/>
    <s v="Fast Mart"/>
    <x v="5"/>
  </r>
  <r>
    <x v="939"/>
    <x v="0"/>
    <n v="583728"/>
    <n v="387932"/>
    <s v="Mobile Web"/>
    <s v="Fast Mart"/>
    <x v="5"/>
  </r>
  <r>
    <x v="940"/>
    <x v="0"/>
    <n v="495834"/>
    <n v="33100"/>
    <s v="Mobile Web"/>
    <s v="Fred's"/>
    <x v="5"/>
  </r>
  <r>
    <x v="941"/>
    <x v="0"/>
    <n v="583728"/>
    <n v="307168"/>
    <s v="Facebook"/>
    <s v="Fred's"/>
    <x v="5"/>
  </r>
  <r>
    <x v="942"/>
    <x v="0"/>
    <n v="495834"/>
    <n v="244940"/>
    <s v="SMS"/>
    <s v="Fast Mart"/>
    <x v="5"/>
  </r>
  <r>
    <x v="943"/>
    <x v="0"/>
    <n v="495834"/>
    <n v="194628"/>
    <s v="Facebook"/>
    <s v="Quick Stop"/>
    <x v="5"/>
  </r>
  <r>
    <x v="944"/>
    <x v="1"/>
    <n v="495834"/>
    <n v="252884"/>
    <s v="Mobile Web"/>
    <s v="Fred's"/>
    <x v="5"/>
  </r>
  <r>
    <x v="945"/>
    <x v="1"/>
    <n v="495834"/>
    <n v="59580"/>
    <s v="Facebook"/>
    <s v="Fast Mart"/>
    <x v="5"/>
  </r>
  <r>
    <x v="946"/>
    <x v="1"/>
    <n v="495834"/>
    <n v="393228"/>
    <s v="Facebook"/>
    <s v="Quick Stop"/>
    <x v="5"/>
  </r>
  <r>
    <x v="947"/>
    <x v="0"/>
    <n v="234098"/>
    <n v="202572"/>
    <s v="Mobile Web"/>
    <s v="Quick Stop"/>
    <x v="5"/>
  </r>
  <r>
    <x v="948"/>
    <x v="1"/>
    <n v="234098"/>
    <n v="217136"/>
    <s v="Mobile Web"/>
    <s v="Fred's"/>
    <x v="5"/>
  </r>
  <r>
    <x v="949"/>
    <x v="0"/>
    <n v="583728"/>
    <n v="345564"/>
    <s v="Facebook"/>
    <s v="Quick Stop"/>
    <x v="5"/>
  </r>
  <r>
    <x v="950"/>
    <x v="0"/>
    <n v="239480"/>
    <n v="124456"/>
    <s v="Facebook"/>
    <s v="Fast Mart"/>
    <x v="5"/>
  </r>
  <r>
    <x v="951"/>
    <x v="0"/>
    <n v="239480"/>
    <n v="320408"/>
    <s v="Mobile Web"/>
    <s v="Quick Stop"/>
    <x v="5"/>
  </r>
  <r>
    <x v="952"/>
    <x v="0"/>
    <n v="583728"/>
    <n v="308492"/>
    <s v="Mobile App"/>
    <s v="Fast Mart"/>
    <x v="5"/>
  </r>
  <r>
    <x v="952"/>
    <x v="0"/>
    <n v="234098"/>
    <n v="199924"/>
    <s v="Facebook"/>
    <s v="Fast Mart"/>
    <x v="5"/>
  </r>
  <r>
    <x v="952"/>
    <x v="0"/>
    <n v="495834"/>
    <n v="41044"/>
    <s v="Mobile Web"/>
    <s v="Quick Stop"/>
    <x v="5"/>
  </r>
  <r>
    <x v="952"/>
    <x v="0"/>
    <n v="495834"/>
    <n v="190656"/>
    <s v="Mobile Web"/>
    <s v="Quick Stop"/>
    <x v="5"/>
  </r>
  <r>
    <x v="953"/>
    <x v="0"/>
    <n v="859385"/>
    <n v="377340"/>
    <s v="Mobile App"/>
    <s v="Quick Stop"/>
    <x v="5"/>
  </r>
  <r>
    <x v="953"/>
    <x v="0"/>
    <n v="495834"/>
    <n v="222432"/>
    <s v="Mobile Web"/>
    <s v="Quick Stop"/>
    <x v="5"/>
  </r>
  <r>
    <x v="954"/>
    <x v="0"/>
    <n v="234098"/>
    <n v="262152"/>
    <s v="SMS"/>
    <s v="Fred's"/>
    <x v="5"/>
  </r>
  <r>
    <x v="954"/>
    <x v="0"/>
    <n v="234098"/>
    <n v="84736"/>
    <s v="Mobile Web"/>
    <s v="Quick Stop"/>
    <x v="5"/>
  </r>
  <r>
    <x v="955"/>
    <x v="1"/>
    <n v="495834"/>
    <n v="300548"/>
    <s v="SMS"/>
    <s v="Fast Mart"/>
    <x v="5"/>
  </r>
  <r>
    <x v="956"/>
    <x v="1"/>
    <n v="234098"/>
    <n v="229052"/>
    <s v="Facebook"/>
    <s v="Fred's"/>
    <x v="5"/>
  </r>
  <r>
    <x v="957"/>
    <x v="0"/>
    <n v="234098"/>
    <n v="344240"/>
    <s v="SMS"/>
    <s v="Fast Mart"/>
    <x v="5"/>
  </r>
  <r>
    <x v="957"/>
    <x v="0"/>
    <n v="495834"/>
    <n v="23832"/>
    <s v="Facebook"/>
    <s v="Quick Stop"/>
    <x v="5"/>
  </r>
  <r>
    <x v="958"/>
    <x v="0"/>
    <n v="234098"/>
    <n v="9268"/>
    <s v="Mobile Web"/>
    <s v="Fast Mart"/>
    <x v="5"/>
  </r>
  <r>
    <x v="959"/>
    <x v="1"/>
    <n v="495834"/>
    <n v="144316"/>
    <s v="Facebook"/>
    <s v="Quick Stop"/>
    <x v="5"/>
  </r>
  <r>
    <x v="960"/>
    <x v="0"/>
    <n v="234098"/>
    <n v="25156"/>
    <s v="Mobile Web"/>
    <s v="Fast Mart"/>
    <x v="5"/>
  </r>
  <r>
    <x v="961"/>
    <x v="0"/>
    <n v="234098"/>
    <n v="300548"/>
    <s v="Mobile App"/>
    <s v="Quick Stop"/>
    <x v="5"/>
  </r>
  <r>
    <x v="962"/>
    <x v="0"/>
    <n v="239480"/>
    <n v="275392"/>
    <s v="Mobile Web"/>
    <s v="Fred's"/>
    <x v="5"/>
  </r>
  <r>
    <x v="963"/>
    <x v="0"/>
    <n v="495834"/>
    <n v="182712"/>
    <s v="Mobile Web"/>
    <s v="Fast Mart"/>
    <x v="5"/>
  </r>
  <r>
    <x v="964"/>
    <x v="1"/>
    <n v="234098"/>
    <n v="182712"/>
    <s v="SMS"/>
    <s v="Fred's"/>
    <x v="5"/>
  </r>
  <r>
    <x v="964"/>
    <x v="0"/>
    <n v="859385"/>
    <n v="107244"/>
    <s v="Mobile App"/>
    <s v="Fred's"/>
    <x v="5"/>
  </r>
  <r>
    <x v="965"/>
    <x v="0"/>
    <n v="234098"/>
    <n v="121808"/>
    <s v="Facebook"/>
    <s v="Quick Stop"/>
    <x v="5"/>
  </r>
  <r>
    <x v="966"/>
    <x v="0"/>
    <n v="583728"/>
    <n v="382636"/>
    <s v="Mobile Web"/>
    <s v="Quick Stop"/>
    <x v="5"/>
  </r>
  <r>
    <x v="967"/>
    <x v="1"/>
    <n v="239480"/>
    <n v="381312"/>
    <s v="Mobile Web"/>
    <s v="Fred's"/>
    <x v="5"/>
  </r>
  <r>
    <x v="968"/>
    <x v="0"/>
    <n v="234098"/>
    <n v="13240"/>
    <s v="SMS"/>
    <s v="Quick Stop"/>
    <x v="5"/>
  </r>
  <r>
    <x v="969"/>
    <x v="1"/>
    <n v="239480"/>
    <n v="33100"/>
    <s v="Mobile Web"/>
    <s v="Fast Mart"/>
    <x v="5"/>
  </r>
  <r>
    <x v="970"/>
    <x v="0"/>
    <n v="859385"/>
    <n v="236996"/>
    <s v="Mobile Web"/>
    <s v="Quick Stop"/>
    <x v="5"/>
  </r>
  <r>
    <x v="970"/>
    <x v="0"/>
    <n v="495834"/>
    <n v="230376"/>
    <s v="Facebook"/>
    <s v="Fast Mart"/>
    <x v="5"/>
  </r>
  <r>
    <x v="971"/>
    <x v="1"/>
    <n v="495834"/>
    <n v="365424"/>
    <s v="Mobile App"/>
    <s v="Fast Mart"/>
    <x v="5"/>
  </r>
  <r>
    <x v="972"/>
    <x v="0"/>
    <n v="495834"/>
    <n v="264800"/>
    <s v="SMS"/>
    <s v="Quick Stop"/>
    <x v="5"/>
  </r>
  <r>
    <x v="973"/>
    <x v="0"/>
    <n v="495834"/>
    <n v="336296"/>
    <s v="Mobile Web"/>
    <s v="Fast Mart"/>
    <x v="5"/>
  </r>
  <r>
    <x v="974"/>
    <x v="0"/>
    <n v="859385"/>
    <n v="348212"/>
    <s v="Mobile Web"/>
    <s v="Fast Mart"/>
    <x v="5"/>
  </r>
  <r>
    <x v="975"/>
    <x v="0"/>
    <n v="495834"/>
    <n v="173444"/>
    <s v="SMS"/>
    <s v="Quick Stop"/>
    <x v="5"/>
  </r>
  <r>
    <x v="976"/>
    <x v="0"/>
    <n v="583728"/>
    <n v="246264"/>
    <s v="SMS"/>
    <s v="Quick Stop"/>
    <x v="5"/>
  </r>
  <r>
    <x v="977"/>
    <x v="0"/>
    <n v="859385"/>
    <n v="393228"/>
    <s v="Facebook"/>
    <s v="Quick Stop"/>
    <x v="5"/>
  </r>
  <r>
    <x v="978"/>
    <x v="0"/>
    <n v="583728"/>
    <n v="86060"/>
    <s v="Mobile Web"/>
    <s v="Quick Stop"/>
    <x v="5"/>
  </r>
  <r>
    <x v="979"/>
    <x v="0"/>
    <n v="495834"/>
    <n v="247588"/>
    <s v="Mobile Web"/>
    <s v="Quick Stop"/>
    <x v="5"/>
  </r>
  <r>
    <x v="980"/>
    <x v="0"/>
    <n v="495834"/>
    <n v="370720"/>
    <s v="SMS"/>
    <s v="Fred's"/>
    <x v="5"/>
  </r>
  <r>
    <x v="981"/>
    <x v="0"/>
    <n v="495834"/>
    <n v="14564"/>
    <s v="Facebook"/>
    <s v="Fred's"/>
    <x v="5"/>
  </r>
  <r>
    <x v="982"/>
    <x v="0"/>
    <n v="495834"/>
    <n v="356156"/>
    <s v="SMS"/>
    <s v="Fast Mart"/>
    <x v="5"/>
  </r>
  <r>
    <x v="983"/>
    <x v="1"/>
    <n v="234098"/>
    <n v="75468"/>
    <s v="Mobile App"/>
    <s v="Quick Stop"/>
    <x v="5"/>
  </r>
  <r>
    <x v="984"/>
    <x v="0"/>
    <n v="583728"/>
    <n v="31776"/>
    <s v="Mobile Web"/>
    <s v="Quick Stop"/>
    <x v="5"/>
  </r>
  <r>
    <x v="985"/>
    <x v="1"/>
    <n v="495834"/>
    <n v="83412"/>
    <s v="Mobile Web"/>
    <s v="Fast Mart"/>
    <x v="5"/>
  </r>
  <r>
    <x v="986"/>
    <x v="1"/>
    <n v="239480"/>
    <n v="283336"/>
    <s v="Facebook"/>
    <s v="Quick Stop"/>
    <x v="5"/>
  </r>
  <r>
    <x v="987"/>
    <x v="1"/>
    <n v="495834"/>
    <n v="99300"/>
    <s v="SMS"/>
    <s v="Fred's"/>
    <x v="5"/>
  </r>
  <r>
    <x v="988"/>
    <x v="0"/>
    <n v="583728"/>
    <n v="226404"/>
    <s v="Mobile App"/>
    <s v="Quick Stop"/>
    <x v="5"/>
  </r>
  <r>
    <x v="989"/>
    <x v="0"/>
    <n v="234098"/>
    <n v="379988"/>
    <s v="Mobile Web"/>
    <s v="Fred's"/>
    <x v="5"/>
  </r>
  <r>
    <x v="989"/>
    <x v="0"/>
    <n v="583728"/>
    <n v="287308"/>
    <s v="Mobile Web"/>
    <s v="Quick Stop"/>
    <x v="5"/>
  </r>
  <r>
    <x v="989"/>
    <x v="0"/>
    <n v="859385"/>
    <n v="123132"/>
    <s v="Mobile Web"/>
    <s v="Quick Stop"/>
    <x v="5"/>
  </r>
  <r>
    <x v="990"/>
    <x v="0"/>
    <n v="234098"/>
    <n v="346888"/>
    <s v="Mobile Web"/>
    <s v="Fred's"/>
    <x v="5"/>
  </r>
  <r>
    <x v="991"/>
    <x v="0"/>
    <n v="583728"/>
    <n v="18536"/>
    <s v="Facebook"/>
    <s v="Fast Mart"/>
    <x v="5"/>
  </r>
  <r>
    <x v="992"/>
    <x v="1"/>
    <n v="859385"/>
    <n v="369396"/>
    <s v="Mobile App"/>
    <s v="Fast Mart"/>
    <x v="5"/>
  </r>
  <r>
    <x v="992"/>
    <x v="1"/>
    <n v="495834"/>
    <n v="202572"/>
    <s v="Facebook"/>
    <s v="Fast Mart"/>
    <x v="5"/>
  </r>
  <r>
    <x v="993"/>
    <x v="1"/>
    <n v="239480"/>
    <n v="246264"/>
    <s v="Facebook"/>
    <s v="Quick Stop"/>
    <x v="5"/>
  </r>
  <r>
    <x v="994"/>
    <x v="1"/>
    <n v="583728"/>
    <n v="133724"/>
    <s v="Facebook"/>
    <s v="Quick Stop"/>
    <x v="5"/>
  </r>
  <r>
    <x v="994"/>
    <x v="1"/>
    <n v="495834"/>
    <n v="129752"/>
    <s v="Mobile Web"/>
    <s v="Fred's"/>
    <x v="5"/>
  </r>
  <r>
    <x v="995"/>
    <x v="1"/>
    <n v="495834"/>
    <n v="209192"/>
    <s v="Mobile App"/>
    <s v="Quick Stop"/>
    <x v="5"/>
  </r>
  <r>
    <x v="996"/>
    <x v="0"/>
    <n v="495834"/>
    <n v="108568"/>
    <s v="Mobile Web"/>
    <s v="Quick Stop"/>
    <x v="5"/>
  </r>
  <r>
    <x v="997"/>
    <x v="0"/>
    <n v="234098"/>
    <n v="307168"/>
    <s v="Mobile App"/>
    <s v="Quick Stop"/>
    <x v="5"/>
  </r>
  <r>
    <x v="997"/>
    <x v="0"/>
    <n v="234098"/>
    <n v="240968"/>
    <s v="Facebook"/>
    <s v="Fred's"/>
    <x v="5"/>
  </r>
  <r>
    <x v="997"/>
    <x v="0"/>
    <n v="495834"/>
    <n v="136372"/>
    <s v="SMS"/>
    <s v="Fast Mart"/>
    <x v="5"/>
  </r>
  <r>
    <x v="998"/>
    <x v="0"/>
    <n v="495834"/>
    <n v="198600"/>
    <s v="Mobile Web"/>
    <s v="Quick Stop"/>
    <x v="5"/>
  </r>
  <r>
    <x v="999"/>
    <x v="0"/>
    <n v="239480"/>
    <n v="186684"/>
    <s v="Mobile Web"/>
    <s v="Fred's"/>
    <x v="5"/>
  </r>
  <r>
    <x v="999"/>
    <x v="0"/>
    <n v="234098"/>
    <n v="356156"/>
    <s v="Mobile Web"/>
    <s v="Fast Mart"/>
    <x v="5"/>
  </r>
  <r>
    <x v="1000"/>
    <x v="0"/>
    <n v="495834"/>
    <n v="350860"/>
    <s v="Facebook"/>
    <s v="Fred's"/>
    <x v="5"/>
  </r>
  <r>
    <x v="1001"/>
    <x v="1"/>
    <n v="234098"/>
    <n v="267448"/>
    <s v="Mobile Web"/>
    <s v="Fast Mart"/>
    <x v="5"/>
  </r>
  <r>
    <x v="1002"/>
    <x v="0"/>
    <n v="234098"/>
    <n v="166824"/>
    <s v="Mobile Web"/>
    <s v="Quick Stop"/>
    <x v="5"/>
  </r>
  <r>
    <x v="1003"/>
    <x v="1"/>
    <n v="234098"/>
    <n v="72820"/>
    <s v="Mobile Web"/>
    <s v="Fast Mart"/>
    <x v="5"/>
  </r>
  <r>
    <x v="1003"/>
    <x v="0"/>
    <n v="495834"/>
    <n v="308492"/>
    <s v="Mobile Web"/>
    <s v="Fred's"/>
    <x v="5"/>
  </r>
  <r>
    <x v="1003"/>
    <x v="0"/>
    <n v="495834"/>
    <n v="229052"/>
    <s v="Facebook"/>
    <s v="Fast Mart"/>
    <x v="5"/>
  </r>
  <r>
    <x v="1004"/>
    <x v="1"/>
    <n v="495834"/>
    <n v="332324"/>
    <s v="SMS"/>
    <s v="Fast Mart"/>
    <x v="5"/>
  </r>
  <r>
    <x v="1005"/>
    <x v="0"/>
    <n v="495834"/>
    <n v="289956"/>
    <s v="Mobile Web"/>
    <s v="Quick Stop"/>
    <x v="5"/>
  </r>
  <r>
    <x v="1006"/>
    <x v="1"/>
    <n v="495834"/>
    <n v="148288"/>
    <s v="Mobile Web"/>
    <s v="Quick Stop"/>
    <x v="5"/>
  </r>
  <r>
    <x v="1006"/>
    <x v="1"/>
    <n v="495834"/>
    <n v="262152"/>
    <s v="Mobile Web"/>
    <s v="Fast Mart"/>
    <x v="5"/>
  </r>
  <r>
    <x v="1007"/>
    <x v="0"/>
    <n v="495834"/>
    <n v="184036"/>
    <s v="Mobile Web"/>
    <s v="Quick Stop"/>
    <x v="5"/>
  </r>
  <r>
    <x v="1008"/>
    <x v="0"/>
    <n v="234098"/>
    <n v="315112"/>
    <s v="Mobile Web"/>
    <s v="Fred's"/>
    <x v="5"/>
  </r>
  <r>
    <x v="1009"/>
    <x v="0"/>
    <n v="234098"/>
    <n v="168148"/>
    <s v="Facebook"/>
    <s v="Quick Stop"/>
    <x v="5"/>
  </r>
  <r>
    <x v="1009"/>
    <x v="1"/>
    <n v="859385"/>
    <n v="47664"/>
    <s v="Mobile App"/>
    <s v="Fast Mart"/>
    <x v="5"/>
  </r>
  <r>
    <x v="1009"/>
    <x v="1"/>
    <n v="495834"/>
    <n v="43692"/>
    <s v="Mobile Web"/>
    <s v="Fast Mart"/>
    <x v="5"/>
  </r>
  <r>
    <x v="1010"/>
    <x v="0"/>
    <n v="859385"/>
    <n v="128428"/>
    <s v="Facebook"/>
    <s v="Fast Mart"/>
    <x v="5"/>
  </r>
  <r>
    <x v="1011"/>
    <x v="1"/>
    <n v="234098"/>
    <n v="366748"/>
    <s v="SMS"/>
    <s v="Fast Mart"/>
    <x v="5"/>
  </r>
  <r>
    <x v="1012"/>
    <x v="0"/>
    <n v="859385"/>
    <n v="173444"/>
    <s v="Mobile App"/>
    <s v="Quick Stop"/>
    <x v="5"/>
  </r>
  <r>
    <x v="1013"/>
    <x v="1"/>
    <n v="859385"/>
    <n v="39720"/>
    <s v="Mobile Web"/>
    <s v="Quick Stop"/>
    <x v="5"/>
  </r>
  <r>
    <x v="1013"/>
    <x v="1"/>
    <n v="859385"/>
    <n v="55608"/>
    <s v="Mobile App"/>
    <s v="Fred's"/>
    <x v="5"/>
  </r>
  <r>
    <x v="1014"/>
    <x v="0"/>
    <n v="234098"/>
    <n v="82088"/>
    <s v="Mobile App"/>
    <s v="Fast Mart"/>
    <x v="5"/>
  </r>
  <r>
    <x v="1015"/>
    <x v="1"/>
    <n v="583728"/>
    <n v="305844"/>
    <s v="Mobile Web"/>
    <s v="Fast Mart"/>
    <x v="5"/>
  </r>
  <r>
    <x v="1016"/>
    <x v="0"/>
    <n v="495834"/>
    <n v="229052"/>
    <s v="Facebook"/>
    <s v="Fred's"/>
    <x v="5"/>
  </r>
  <r>
    <x v="1017"/>
    <x v="0"/>
    <n v="495834"/>
    <n v="279364"/>
    <s v="Mobile App"/>
    <s v="Quick Stop"/>
    <x v="5"/>
  </r>
  <r>
    <x v="1018"/>
    <x v="1"/>
    <n v="495834"/>
    <n v="211840"/>
    <s v="SMS"/>
    <s v="Quick Stop"/>
    <x v="5"/>
  </r>
  <r>
    <x v="1018"/>
    <x v="0"/>
    <n v="495834"/>
    <n v="268772"/>
    <s v="Facebook"/>
    <s v="Quick Stop"/>
    <x v="5"/>
  </r>
  <r>
    <x v="1019"/>
    <x v="1"/>
    <n v="234098"/>
    <n v="264800"/>
    <s v="Mobile Web"/>
    <s v="Quick Stop"/>
    <x v="5"/>
  </r>
  <r>
    <x v="1020"/>
    <x v="1"/>
    <n v="239480"/>
    <n v="389256"/>
    <s v="Mobile Web"/>
    <s v="Fast Mart"/>
    <x v="5"/>
  </r>
  <r>
    <x v="1021"/>
    <x v="0"/>
    <n v="583728"/>
    <n v="356156"/>
    <s v="Mobile App"/>
    <s v="Fast Mart"/>
    <x v="5"/>
  </r>
  <r>
    <x v="1021"/>
    <x v="0"/>
    <n v="234098"/>
    <n v="180064"/>
    <s v="Mobile Web"/>
    <s v="Fred's"/>
    <x v="5"/>
  </r>
  <r>
    <x v="1022"/>
    <x v="0"/>
    <n v="583728"/>
    <n v="272744"/>
    <s v="Mobile App"/>
    <s v="Fast Mart"/>
    <x v="5"/>
  </r>
  <r>
    <x v="1023"/>
    <x v="0"/>
    <n v="495834"/>
    <n v="116512"/>
    <s v="Mobile Web"/>
    <s v="Quick Stop"/>
    <x v="5"/>
  </r>
  <r>
    <x v="1024"/>
    <x v="0"/>
    <n v="583728"/>
    <n v="105920"/>
    <s v="Mobile Web"/>
    <s v="Quick Stop"/>
    <x v="5"/>
  </r>
  <r>
    <x v="1025"/>
    <x v="1"/>
    <n v="234098"/>
    <n v="379988"/>
    <s v="Mobile App"/>
    <s v="Fred's"/>
    <x v="5"/>
  </r>
  <r>
    <x v="1025"/>
    <x v="0"/>
    <n v="859385"/>
    <n v="246264"/>
    <s v="Mobile App"/>
    <s v="Quick Stop"/>
    <x v="5"/>
  </r>
  <r>
    <x v="1026"/>
    <x v="1"/>
    <n v="495834"/>
    <n v="378664"/>
    <s v="SMS"/>
    <s v="Fast Mart"/>
    <x v="5"/>
  </r>
  <r>
    <x v="1027"/>
    <x v="1"/>
    <n v="583728"/>
    <n v="362776"/>
    <s v="Facebook"/>
    <s v="Quick Stop"/>
    <x v="5"/>
  </r>
  <r>
    <x v="1028"/>
    <x v="0"/>
    <n v="234098"/>
    <n v="206544"/>
    <s v="Mobile Web"/>
    <s v="Fast Mart"/>
    <x v="5"/>
  </r>
  <r>
    <x v="1029"/>
    <x v="1"/>
    <n v="239480"/>
    <n v="205220"/>
    <s v="SMS"/>
    <s v="Quick Stop"/>
    <x v="5"/>
  </r>
  <r>
    <x v="1030"/>
    <x v="0"/>
    <n v="234098"/>
    <n v="332324"/>
    <s v="Mobile App"/>
    <s v="Fred's"/>
    <x v="5"/>
  </r>
  <r>
    <x v="1031"/>
    <x v="1"/>
    <n v="495834"/>
    <n v="333648"/>
    <s v="Mobile Web"/>
    <s v="Fred's"/>
    <x v="5"/>
  </r>
  <r>
    <x v="1032"/>
    <x v="0"/>
    <n v="234098"/>
    <n v="377340"/>
    <s v="Facebook"/>
    <s v="Quick Stop"/>
    <x v="5"/>
  </r>
  <r>
    <x v="1033"/>
    <x v="1"/>
    <n v="495834"/>
    <n v="13240"/>
    <s v="Mobile App"/>
    <s v="Quick Stop"/>
    <x v="5"/>
  </r>
  <r>
    <x v="1033"/>
    <x v="1"/>
    <n v="495834"/>
    <n v="391904"/>
    <s v="Mobile Web"/>
    <s v="Quick Stop"/>
    <x v="5"/>
  </r>
  <r>
    <x v="1034"/>
    <x v="0"/>
    <n v="234098"/>
    <n v="256856"/>
    <s v="Mobile App"/>
    <s v="Quick Stop"/>
    <x v="5"/>
  </r>
  <r>
    <x v="1035"/>
    <x v="0"/>
    <n v="495834"/>
    <n v="42368"/>
    <s v="Mobile Web"/>
    <s v="Fred's"/>
    <x v="5"/>
  </r>
  <r>
    <x v="1036"/>
    <x v="0"/>
    <n v="234098"/>
    <n v="316436"/>
    <s v="Mobile Web"/>
    <s v="Quick Stop"/>
    <x v="5"/>
  </r>
  <r>
    <x v="1037"/>
    <x v="0"/>
    <n v="234098"/>
    <n v="278040"/>
    <s v="Mobile Web"/>
    <s v="Quick Stop"/>
    <x v="5"/>
  </r>
  <r>
    <x v="1038"/>
    <x v="0"/>
    <n v="859385"/>
    <n v="235672"/>
    <s v="Mobile Web"/>
    <s v="Fred's"/>
    <x v="5"/>
  </r>
  <r>
    <x v="1039"/>
    <x v="1"/>
    <n v="239480"/>
    <n v="324380"/>
    <s v="Mobile Web"/>
    <s v="Quick Stop"/>
    <x v="5"/>
  </r>
  <r>
    <x v="1040"/>
    <x v="0"/>
    <n v="495834"/>
    <n v="26480"/>
    <s v="Facebook"/>
    <s v="Quick Stop"/>
    <x v="6"/>
  </r>
  <r>
    <x v="1041"/>
    <x v="1"/>
    <n v="495834"/>
    <n v="345564"/>
    <s v="Mobile Web"/>
    <s v="Fast Mart"/>
    <x v="6"/>
  </r>
  <r>
    <x v="1042"/>
    <x v="0"/>
    <n v="495834"/>
    <n v="346888"/>
    <s v="SMS"/>
    <s v="Quick Stop"/>
    <x v="6"/>
  </r>
  <r>
    <x v="1043"/>
    <x v="0"/>
    <n v="234098"/>
    <n v="10592"/>
    <s v="SMS"/>
    <s v="Quick Stop"/>
    <x v="6"/>
  </r>
  <r>
    <x v="1044"/>
    <x v="0"/>
    <n v="495834"/>
    <n v="22508"/>
    <s v="SMS"/>
    <s v="Fast Mart"/>
    <x v="6"/>
  </r>
  <r>
    <x v="1045"/>
    <x v="1"/>
    <n v="495834"/>
    <n v="341592"/>
    <s v="Facebook"/>
    <s v="Quick Stop"/>
    <x v="6"/>
  </r>
  <r>
    <x v="1046"/>
    <x v="0"/>
    <n v="234098"/>
    <n v="299224"/>
    <s v="Facebook"/>
    <s v="Fred's"/>
    <x v="6"/>
  </r>
  <r>
    <x v="1047"/>
    <x v="0"/>
    <n v="234098"/>
    <n v="87384"/>
    <s v="Facebook"/>
    <s v="Quick Stop"/>
    <x v="6"/>
  </r>
  <r>
    <x v="1048"/>
    <x v="0"/>
    <n v="234098"/>
    <n v="289956"/>
    <s v="SMS"/>
    <s v="Fast Mart"/>
    <x v="6"/>
  </r>
  <r>
    <x v="1049"/>
    <x v="0"/>
    <n v="239480"/>
    <n v="153584"/>
    <s v="Mobile Web"/>
    <s v="Quick Stop"/>
    <x v="6"/>
  </r>
  <r>
    <x v="1049"/>
    <x v="1"/>
    <n v="495834"/>
    <n v="105920"/>
    <s v="Mobile App"/>
    <s v="Fred's"/>
    <x v="6"/>
  </r>
  <r>
    <x v="1050"/>
    <x v="0"/>
    <n v="495834"/>
    <n v="137696"/>
    <s v="Facebook"/>
    <s v="Fast Mart"/>
    <x v="6"/>
  </r>
  <r>
    <x v="1051"/>
    <x v="0"/>
    <n v="234098"/>
    <n v="29128"/>
    <s v="Mobile Web"/>
    <s v="Quick Stop"/>
    <x v="6"/>
  </r>
  <r>
    <x v="1052"/>
    <x v="1"/>
    <n v="234098"/>
    <n v="305844"/>
    <s v="SMS"/>
    <s v="Fast Mart"/>
    <x v="6"/>
  </r>
  <r>
    <x v="1053"/>
    <x v="1"/>
    <n v="239480"/>
    <n v="22508"/>
    <s v="Mobile Web"/>
    <s v="Quick Stop"/>
    <x v="6"/>
  </r>
  <r>
    <x v="1054"/>
    <x v="0"/>
    <n v="859385"/>
    <n v="295252"/>
    <s v="Mobile App"/>
    <s v="Quick Stop"/>
    <x v="6"/>
  </r>
  <r>
    <x v="1055"/>
    <x v="0"/>
    <n v="234098"/>
    <n v="282012"/>
    <s v="Mobile App"/>
    <s v="Fast Mart"/>
    <x v="6"/>
  </r>
  <r>
    <x v="1056"/>
    <x v="0"/>
    <n v="234098"/>
    <n v="217136"/>
    <s v="Mobile App"/>
    <s v="Fast Mart"/>
    <x v="6"/>
  </r>
  <r>
    <x v="1057"/>
    <x v="0"/>
    <n v="495834"/>
    <n v="139020"/>
    <s v="Facebook"/>
    <s v="Quick Stop"/>
    <x v="6"/>
  </r>
  <r>
    <x v="1058"/>
    <x v="0"/>
    <n v="234098"/>
    <n v="214488"/>
    <s v="Mobile Web"/>
    <s v="Quick Stop"/>
    <x v="6"/>
  </r>
  <r>
    <x v="1059"/>
    <x v="0"/>
    <n v="239480"/>
    <n v="63552"/>
    <s v="Mobile Web"/>
    <s v="Fast Mart"/>
    <x v="6"/>
  </r>
  <r>
    <x v="1060"/>
    <x v="0"/>
    <n v="859385"/>
    <n v="64876"/>
    <s v="SMS"/>
    <s v="Quick Stop"/>
    <x v="6"/>
  </r>
  <r>
    <x v="1061"/>
    <x v="0"/>
    <n v="495834"/>
    <n v="43692"/>
    <s v="Facebook"/>
    <s v="Fast Mart"/>
    <x v="6"/>
  </r>
  <r>
    <x v="1062"/>
    <x v="1"/>
    <n v="495834"/>
    <n v="33100"/>
    <s v="Facebook"/>
    <s v="Quick Stop"/>
    <x v="6"/>
  </r>
  <r>
    <x v="1063"/>
    <x v="0"/>
    <n v="234098"/>
    <n v="194628"/>
    <s v="Mobile Web"/>
    <s v="Fast Mart"/>
    <x v="6"/>
  </r>
  <r>
    <x v="1064"/>
    <x v="0"/>
    <n v="495834"/>
    <n v="103272"/>
    <s v="Facebook"/>
    <s v="Quick Stop"/>
    <x v="6"/>
  </r>
  <r>
    <x v="1065"/>
    <x v="0"/>
    <n v="495834"/>
    <n v="96652"/>
    <s v="Mobile Web"/>
    <s v="Quick Stop"/>
    <x v="6"/>
  </r>
  <r>
    <x v="1066"/>
    <x v="0"/>
    <n v="239480"/>
    <n v="334972"/>
    <s v="Mobile Web"/>
    <s v="Fred's"/>
    <x v="6"/>
  </r>
  <r>
    <x v="1066"/>
    <x v="1"/>
    <n v="859385"/>
    <n v="22508"/>
    <s v="Mobile Web"/>
    <s v="Quick Stop"/>
    <x v="6"/>
  </r>
  <r>
    <x v="1067"/>
    <x v="1"/>
    <n v="495834"/>
    <n v="94004"/>
    <s v="Mobile Web"/>
    <s v="Quick Stop"/>
    <x v="6"/>
  </r>
  <r>
    <x v="1068"/>
    <x v="0"/>
    <n v="859385"/>
    <n v="38396"/>
    <s v="SMS"/>
    <s v="Quick Stop"/>
    <x v="6"/>
  </r>
  <r>
    <x v="1068"/>
    <x v="0"/>
    <n v="495834"/>
    <n v="83412"/>
    <s v="Mobile App"/>
    <s v="Fred's"/>
    <x v="6"/>
  </r>
  <r>
    <x v="1069"/>
    <x v="0"/>
    <n v="859385"/>
    <n v="320408"/>
    <s v="Mobile Web"/>
    <s v="Fast Mart"/>
    <x v="6"/>
  </r>
  <r>
    <x v="1070"/>
    <x v="0"/>
    <n v="495834"/>
    <n v="255532"/>
    <s v="Mobile Web"/>
    <s v="Quick Stop"/>
    <x v="6"/>
  </r>
  <r>
    <x v="1071"/>
    <x v="1"/>
    <n v="495834"/>
    <n v="329676"/>
    <s v="SMS"/>
    <s v="Quick Stop"/>
    <x v="6"/>
  </r>
  <r>
    <x v="1072"/>
    <x v="0"/>
    <n v="859385"/>
    <n v="13240"/>
    <s v="Facebook"/>
    <s v="Quick Stop"/>
    <x v="6"/>
  </r>
  <r>
    <x v="1073"/>
    <x v="1"/>
    <n v="495834"/>
    <n v="365424"/>
    <s v="Mobile App"/>
    <s v="Fast Mart"/>
    <x v="6"/>
  </r>
  <r>
    <x v="1074"/>
    <x v="1"/>
    <n v="495834"/>
    <n v="116512"/>
    <s v="Mobile Web"/>
    <s v="Fast Mart"/>
    <x v="6"/>
  </r>
  <r>
    <x v="1075"/>
    <x v="0"/>
    <n v="234098"/>
    <n v="154908"/>
    <s v="Mobile Web"/>
    <s v="Quick Stop"/>
    <x v="6"/>
  </r>
  <r>
    <x v="1076"/>
    <x v="0"/>
    <n v="583728"/>
    <n v="354832"/>
    <s v="Facebook"/>
    <s v="Quick Stop"/>
    <x v="6"/>
  </r>
  <r>
    <x v="1077"/>
    <x v="0"/>
    <n v="234098"/>
    <n v="178740"/>
    <s v="Mobile App"/>
    <s v="Fast Mart"/>
    <x v="6"/>
  </r>
  <r>
    <x v="1078"/>
    <x v="1"/>
    <n v="495834"/>
    <n v="30452"/>
    <s v="Mobile Web"/>
    <s v="Fast Mart"/>
    <x v="6"/>
  </r>
  <r>
    <x v="1079"/>
    <x v="0"/>
    <n v="239480"/>
    <n v="263476"/>
    <s v="Mobile Web"/>
    <s v="Quick Stop"/>
    <x v="6"/>
  </r>
  <r>
    <x v="1080"/>
    <x v="0"/>
    <n v="859385"/>
    <n v="243616"/>
    <s v="Mobile App"/>
    <s v="Fred's"/>
    <x v="6"/>
  </r>
  <r>
    <x v="1081"/>
    <x v="0"/>
    <n v="234098"/>
    <n v="360128"/>
    <s v="Facebook"/>
    <s v="Quick Stop"/>
    <x v="6"/>
  </r>
  <r>
    <x v="1082"/>
    <x v="0"/>
    <n v="234098"/>
    <n v="239644"/>
    <s v="Facebook"/>
    <s v="Fast Mart"/>
    <x v="6"/>
  </r>
  <r>
    <x v="1083"/>
    <x v="0"/>
    <n v="495834"/>
    <n v="270096"/>
    <s v="Mobile App"/>
    <s v="Quick Stop"/>
    <x v="6"/>
  </r>
  <r>
    <x v="1084"/>
    <x v="1"/>
    <n v="239480"/>
    <n v="186684"/>
    <s v="Mobile Web"/>
    <s v="Quick Stop"/>
    <x v="6"/>
  </r>
  <r>
    <x v="1085"/>
    <x v="1"/>
    <n v="234098"/>
    <n v="29128"/>
    <s v="Mobile Web"/>
    <s v="Quick Stop"/>
    <x v="6"/>
  </r>
  <r>
    <x v="1086"/>
    <x v="0"/>
    <n v="495834"/>
    <n v="121808"/>
    <s v="Mobile Web"/>
    <s v="Fred's"/>
    <x v="6"/>
  </r>
  <r>
    <x v="1087"/>
    <x v="0"/>
    <n v="234098"/>
    <n v="107244"/>
    <s v="Facebook"/>
    <s v="Fast Mart"/>
    <x v="6"/>
  </r>
  <r>
    <x v="1088"/>
    <x v="0"/>
    <n v="495834"/>
    <n v="140344"/>
    <s v="Mobile Web"/>
    <s v="Quick Stop"/>
    <x v="6"/>
  </r>
  <r>
    <x v="1089"/>
    <x v="0"/>
    <n v="234098"/>
    <n v="194628"/>
    <s v="Facebook"/>
    <s v="Fast Mart"/>
    <x v="6"/>
  </r>
  <r>
    <x v="1090"/>
    <x v="0"/>
    <n v="583728"/>
    <n v="146964"/>
    <s v="Mobile Web"/>
    <s v="Fred's"/>
    <x v="6"/>
  </r>
  <r>
    <x v="1091"/>
    <x v="0"/>
    <n v="234098"/>
    <n v="348212"/>
    <s v="Mobile App"/>
    <s v="Quick Stop"/>
    <x v="6"/>
  </r>
  <r>
    <x v="1091"/>
    <x v="0"/>
    <n v="234098"/>
    <n v="222432"/>
    <s v="Mobile Web"/>
    <s v="Quick Stop"/>
    <x v="6"/>
  </r>
  <r>
    <x v="1092"/>
    <x v="1"/>
    <n v="234098"/>
    <n v="82088"/>
    <s v="Facebook"/>
    <s v="Fred's"/>
    <x v="6"/>
  </r>
  <r>
    <x v="1092"/>
    <x v="0"/>
    <n v="495834"/>
    <n v="346888"/>
    <s v="Mobile Web"/>
    <s v="Fred's"/>
    <x v="6"/>
  </r>
  <r>
    <x v="1093"/>
    <x v="0"/>
    <n v="239480"/>
    <n v="308492"/>
    <s v="Mobile App"/>
    <s v="Quick Stop"/>
    <x v="6"/>
  </r>
  <r>
    <x v="1094"/>
    <x v="0"/>
    <n v="583728"/>
    <n v="235672"/>
    <s v="Facebook"/>
    <s v="Quick Stop"/>
    <x v="6"/>
  </r>
  <r>
    <x v="1095"/>
    <x v="0"/>
    <n v="859385"/>
    <n v="255532"/>
    <s v="SMS"/>
    <s v="Quick Stop"/>
    <x v="6"/>
  </r>
  <r>
    <x v="1096"/>
    <x v="1"/>
    <n v="234098"/>
    <n v="345564"/>
    <s v="Mobile App"/>
    <s v="Fast Mart"/>
    <x v="6"/>
  </r>
  <r>
    <x v="1097"/>
    <x v="0"/>
    <n v="495834"/>
    <n v="107244"/>
    <s v="Mobile Web"/>
    <s v="Quick Stop"/>
    <x v="6"/>
  </r>
  <r>
    <x v="1098"/>
    <x v="1"/>
    <n v="495834"/>
    <n v="121808"/>
    <s v="Mobile App"/>
    <s v="Quick Stop"/>
    <x v="6"/>
  </r>
  <r>
    <x v="1099"/>
    <x v="1"/>
    <n v="239480"/>
    <n v="354832"/>
    <s v="SMS"/>
    <s v="Fast Mart"/>
    <x v="6"/>
  </r>
  <r>
    <x v="1099"/>
    <x v="0"/>
    <n v="234098"/>
    <n v="274068"/>
    <s v="Mobile App"/>
    <s v="Fast Mart"/>
    <x v="6"/>
  </r>
  <r>
    <x v="1100"/>
    <x v="0"/>
    <n v="495834"/>
    <n v="271420"/>
    <s v="Mobile App"/>
    <s v="Fast Mart"/>
    <x v="6"/>
  </r>
  <r>
    <x v="1101"/>
    <x v="1"/>
    <n v="495834"/>
    <n v="100624"/>
    <s v="Mobile App"/>
    <s v="Quick Stop"/>
    <x v="6"/>
  </r>
  <r>
    <x v="1102"/>
    <x v="0"/>
    <n v="495834"/>
    <n v="11916"/>
    <s v="Mobile Web"/>
    <s v="Quick Stop"/>
    <x v="6"/>
  </r>
  <r>
    <x v="1103"/>
    <x v="0"/>
    <n v="495834"/>
    <n v="3972"/>
    <s v="Mobile App"/>
    <s v="Fast Mart"/>
    <x v="6"/>
  </r>
  <r>
    <x v="1104"/>
    <x v="1"/>
    <n v="495834"/>
    <n v="99300"/>
    <s v="Facebook"/>
    <s v="Fred's"/>
    <x v="6"/>
  </r>
  <r>
    <x v="1105"/>
    <x v="0"/>
    <n v="495834"/>
    <n v="87384"/>
    <s v="Mobile Web"/>
    <s v="Quick Stop"/>
    <x v="6"/>
  </r>
  <r>
    <x v="1106"/>
    <x v="1"/>
    <n v="583728"/>
    <n v="242292"/>
    <s v="Mobile Web"/>
    <s v="Quick Stop"/>
    <x v="6"/>
  </r>
  <r>
    <x v="1107"/>
    <x v="0"/>
    <n v="859385"/>
    <n v="248912"/>
    <s v="Mobile App"/>
    <s v="Fast Mart"/>
    <x v="6"/>
  </r>
  <r>
    <x v="1108"/>
    <x v="1"/>
    <n v="234098"/>
    <n v="222432"/>
    <s v="SMS"/>
    <s v="Fred's"/>
    <x v="6"/>
  </r>
  <r>
    <x v="1109"/>
    <x v="0"/>
    <n v="239480"/>
    <n v="389256"/>
    <s v="SMS"/>
    <s v="Fast Mart"/>
    <x v="6"/>
  </r>
  <r>
    <x v="1110"/>
    <x v="1"/>
    <n v="583728"/>
    <n v="181388"/>
    <s v="Facebook"/>
    <s v="Quick Stop"/>
    <x v="6"/>
  </r>
  <r>
    <x v="1111"/>
    <x v="0"/>
    <n v="234098"/>
    <n v="72820"/>
    <s v="Mobile Web"/>
    <s v="Quick Stop"/>
    <x v="6"/>
  </r>
  <r>
    <x v="1112"/>
    <x v="0"/>
    <n v="234098"/>
    <n v="160204"/>
    <s v="SMS"/>
    <s v="Fred's"/>
    <x v="6"/>
  </r>
  <r>
    <x v="1113"/>
    <x v="0"/>
    <n v="495834"/>
    <n v="287308"/>
    <s v="Mobile Web"/>
    <s v="Fast Mart"/>
    <x v="6"/>
  </r>
  <r>
    <x v="1114"/>
    <x v="0"/>
    <n v="495834"/>
    <n v="120484"/>
    <s v="Mobile Web"/>
    <s v="Quick Stop"/>
    <x v="6"/>
  </r>
  <r>
    <x v="1115"/>
    <x v="0"/>
    <n v="495834"/>
    <n v="346888"/>
    <s v="Mobile App"/>
    <s v="Quick Stop"/>
    <x v="6"/>
  </r>
  <r>
    <x v="1116"/>
    <x v="0"/>
    <n v="234098"/>
    <n v="223756"/>
    <s v="SMS"/>
    <s v="Quick Stop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B42D25-6AFA-418E-92D0-C6FAA38DC430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459:D1485" firstHeaderRow="1" firstDataRow="2" firstDataCol="1"/>
  <pivotFields count="10">
    <pivotField numFmtId="167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8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Offer ID" fld="2" subtotal="count" baseField="8" baseItem="1"/>
  </dataFields>
  <formats count="7">
    <format dxfId="6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5">
      <pivotArea field="1" type="button" dataOnly="0" labelOnly="1" outline="0" axis="axisCol" fieldPosition="0"/>
    </format>
    <format dxfId="4">
      <pivotArea dataOnly="0" labelOnly="1" fieldPosition="0">
        <references count="1">
          <reference field="1" count="1">
            <x v="0"/>
          </reference>
        </references>
      </pivotArea>
    </format>
    <format dxfId="3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1" count="1">
            <x v="1"/>
          </reference>
        </references>
      </pivotArea>
    </format>
    <format dxfId="0">
      <pivotArea grandCol="1"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FD5AC-91CE-4593-A314-79DD7C4470F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446:D1455" firstHeaderRow="1" firstDataRow="2" firstDataCol="1"/>
  <pivotFields count="10">
    <pivotField numFmtId="167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Offer ID" fld="2" subtotal="count" baseField="1" baseItem="0"/>
  </dataFields>
  <formats count="6">
    <format dxfId="12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11">
      <pivotArea field="1" type="button" dataOnly="0" labelOnly="1" outline="0" axis="axisCol" fieldPosition="0"/>
    </format>
    <format dxfId="10">
      <pivotArea dataOnly="0" labelOnly="1" fieldPosition="0">
        <references count="1">
          <reference field="1" count="1">
            <x v="0"/>
          </reference>
        </references>
      </pivotArea>
    </format>
    <format dxfId="9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8">
      <pivotArea type="topRight" dataOnly="0" labelOnly="1" outline="0" fieldPosition="0"/>
    </format>
    <format dxfId="7">
      <pivotArea dataOnly="0" labelOnly="1" fieldPosition="0">
        <references count="1">
          <reference field="1" count="1">
            <x v="1"/>
          </reference>
        </references>
      </pivotArea>
    </format>
  </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4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4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5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B805C1-4EEC-4590-894F-7A1C7F9A149F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432:D1439" firstHeaderRow="1" firstDataRow="2" firstDataCol="1"/>
  <pivotFields count="6">
    <pivotField numFmtId="167" showAll="0"/>
    <pivotField axis="axisCol" showAll="0">
      <items count="3">
        <item x="1"/>
        <item x="0"/>
        <item t="default"/>
      </items>
    </pivotField>
    <pivotField axis="axisRow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Offer ID" fld="2" subtotal="count" baseField="2" baseItem="0"/>
  </dataFields>
  <formats count="6">
    <format dxfId="18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17">
      <pivotArea field="1" type="button" dataOnly="0" labelOnly="1" outline="0" axis="axisCol" fieldPosition="0"/>
    </format>
    <format dxfId="16">
      <pivotArea dataOnly="0" labelOnly="1" fieldPosition="0">
        <references count="1">
          <reference field="1" count="1">
            <x v="0"/>
          </reference>
        </references>
      </pivotArea>
    </format>
    <format dxfId="15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14">
      <pivotArea type="topRight" dataOnly="0" labelOnly="1" outline="0" fieldPosition="0"/>
    </format>
    <format dxfId="13">
      <pivotArea dataOnly="0" labelOnly="1" fieldPosition="0">
        <references count="1">
          <reference field="1" count="1">
            <x v="1"/>
          </reference>
        </references>
      </pivotArea>
    </format>
  </format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A9032B-55DD-42F0-81C2-EB5574ADE48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418:F1422" firstHeaderRow="1" firstDataRow="2" firstDataCol="1"/>
  <pivotFields count="6">
    <pivotField numFmtId="167" showAll="0"/>
    <pivotField axis="axisRow" showAll="0">
      <items count="3">
        <item x="1"/>
        <item x="0"/>
        <item t="default"/>
      </items>
    </pivotField>
    <pivotField dataField="1" showAll="0"/>
    <pivotField showAll="0"/>
    <pivotField axis="axisCol" showAll="0">
      <items count="5">
        <item x="2"/>
        <item x="1"/>
        <item x="3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ffer ID" fld="2" subtotal="count" baseField="1" baseItem="0"/>
  </dataFields>
  <formats count="8">
    <format dxfId="26">
      <pivotArea outline="0" collapsedLevelsAreSubtotals="1" fieldPosition="0">
        <references count="1">
          <reference field="4" count="1" selected="0">
            <x v="0"/>
          </reference>
        </references>
      </pivotArea>
    </format>
    <format dxfId="25">
      <pivotArea field="4" type="button" dataOnly="0" labelOnly="1" outline="0" axis="axisCol" fieldPosition="0"/>
    </format>
    <format dxfId="24">
      <pivotArea dataOnly="0" labelOnly="1" fieldPosition="0">
        <references count="1">
          <reference field="4" count="1">
            <x v="0"/>
          </reference>
        </references>
      </pivotArea>
    </format>
    <format dxfId="23">
      <pivotArea outline="0" collapsedLevelsAreSubtotals="1" fieldPosition="0">
        <references count="1">
          <reference field="4" count="1" selected="0">
            <x v="1"/>
          </reference>
        </references>
      </pivotArea>
    </format>
    <format dxfId="22">
      <pivotArea type="topRight" dataOnly="0" labelOnly="1" outline="0" fieldPosition="0"/>
    </format>
    <format dxfId="21">
      <pivotArea dataOnly="0" labelOnly="1" fieldPosition="0">
        <references count="1">
          <reference field="4" count="1">
            <x v="1"/>
          </reference>
        </references>
      </pivotArea>
    </format>
    <format dxfId="20">
      <pivotArea outline="0" collapsedLevelsAreSubtotals="1" fieldPosition="0">
        <references count="1">
          <reference field="4" count="1" selected="0">
            <x v="3"/>
          </reference>
        </references>
      </pivotArea>
    </format>
    <format dxfId="19">
      <pivotArea grandCol="1"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8A47A9-6879-4864-AB2E-C2AC518EAA5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408:E1412" firstHeaderRow="1" firstDataRow="2" firstDataCol="1"/>
  <pivotFields count="6">
    <pivotField numFmtId="167"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>
      <items count="5">
        <item x="2"/>
        <item x="1"/>
        <item x="3"/>
        <item x="0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Offer ID" fld="2" subtotal="count" baseField="1" baseItem="0"/>
  </dataFields>
  <formats count="6">
    <format dxfId="32">
      <pivotArea outline="0" collapsedLevelsAreSubtotals="1" fieldPosition="0">
        <references count="1">
          <reference field="5" count="1" selected="0">
            <x v="0"/>
          </reference>
        </references>
      </pivotArea>
    </format>
    <format dxfId="31">
      <pivotArea field="5" type="button" dataOnly="0" labelOnly="1" outline="0" axis="axisCol" fieldPosition="0"/>
    </format>
    <format dxfId="30">
      <pivotArea dataOnly="0" labelOnly="1" fieldPosition="0">
        <references count="1">
          <reference field="5" count="1">
            <x v="0"/>
          </reference>
        </references>
      </pivotArea>
    </format>
    <format dxfId="29">
      <pivotArea outline="0" collapsedLevelsAreSubtotals="1" fieldPosition="0">
        <references count="1">
          <reference field="5" count="1" selected="0">
            <x v="1"/>
          </reference>
        </references>
      </pivotArea>
    </format>
    <format dxfId="28">
      <pivotArea type="topRight" dataOnly="0" labelOnly="1" outline="0" fieldPosition="0"/>
    </format>
    <format dxfId="27">
      <pivotArea dataOnly="0" labelOnly="1" fieldPosition="0">
        <references count="1">
          <reference field="5" count="1">
            <x v="1"/>
          </reference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G1485"/>
  <sheetViews>
    <sheetView workbookViewId="0">
      <pane ySplit="1" topLeftCell="A1462" activePane="bottomLeft" state="frozen"/>
      <selection pane="bottomLeft" activeCell="M1486" sqref="M1486"/>
    </sheetView>
  </sheetViews>
  <sheetFormatPr defaultColWidth="11.19921875" defaultRowHeight="15.6" x14ac:dyDescent="0.3"/>
  <cols>
    <col min="1" max="1" width="15.3984375" bestFit="1" customWidth="1"/>
    <col min="2" max="2" width="15.19921875" style="7" bestFit="1" customWidth="1"/>
    <col min="3" max="3" width="11.69921875" style="7" bestFit="1" customWidth="1"/>
    <col min="4" max="4" width="10.8984375" style="7" bestFit="1" customWidth="1"/>
    <col min="5" max="5" width="14.59765625" style="7" bestFit="1" customWidth="1"/>
    <col min="6" max="6" width="11.69921875" style="7" bestFit="1" customWidth="1"/>
    <col min="7" max="7" width="11.09765625" style="7" customWidth="1"/>
    <col min="8" max="8" width="14.59765625" bestFit="1" customWidth="1"/>
    <col min="9" max="9" width="11.69921875" bestFit="1" customWidth="1"/>
    <col min="10" max="10" width="6.69921875" bestFit="1" customWidth="1"/>
    <col min="11" max="11" width="14.59765625" bestFit="1" customWidth="1"/>
    <col min="12" max="12" width="11.69921875" bestFit="1" customWidth="1"/>
    <col min="13" max="13" width="6.69921875" bestFit="1" customWidth="1"/>
    <col min="14" max="14" width="14.59765625" bestFit="1" customWidth="1"/>
    <col min="15" max="15" width="11.69921875" bestFit="1" customWidth="1"/>
    <col min="16" max="16" width="6.69921875" bestFit="1" customWidth="1"/>
    <col min="17" max="17" width="14.59765625" bestFit="1" customWidth="1"/>
    <col min="18" max="18" width="11.69921875" bestFit="1" customWidth="1"/>
    <col min="19" max="19" width="6.69921875" bestFit="1" customWidth="1"/>
    <col min="20" max="20" width="14.59765625" bestFit="1" customWidth="1"/>
    <col min="21" max="21" width="11.69921875" bestFit="1" customWidth="1"/>
    <col min="22" max="22" width="6.69921875" bestFit="1" customWidth="1"/>
    <col min="23" max="23" width="10.8984375" bestFit="1" customWidth="1"/>
    <col min="24" max="24" width="15.19921875" bestFit="1" customWidth="1"/>
    <col min="25" max="25" width="10.8984375" bestFit="1" customWidth="1"/>
    <col min="26" max="26" width="7.19921875" bestFit="1" customWidth="1"/>
    <col min="27" max="27" width="8.19921875" bestFit="1" customWidth="1"/>
    <col min="28" max="28" width="5.296875" bestFit="1" customWidth="1"/>
    <col min="29" max="29" width="8.19921875" bestFit="1" customWidth="1"/>
    <col min="30" max="30" width="5.296875" bestFit="1" customWidth="1"/>
    <col min="31" max="31" width="8.19921875" bestFit="1" customWidth="1"/>
    <col min="32" max="32" width="5.296875" bestFit="1" customWidth="1"/>
    <col min="33" max="33" width="8.19921875" bestFit="1" customWidth="1"/>
    <col min="34" max="34" width="5.296875" bestFit="1" customWidth="1"/>
    <col min="35" max="35" width="8.19921875" bestFit="1" customWidth="1"/>
    <col min="36" max="36" width="5.296875" bestFit="1" customWidth="1"/>
    <col min="37" max="37" width="8.19921875" bestFit="1" customWidth="1"/>
    <col min="38" max="38" width="5.296875" bestFit="1" customWidth="1"/>
    <col min="39" max="39" width="8.19921875" bestFit="1" customWidth="1"/>
    <col min="40" max="40" width="5.296875" bestFit="1" customWidth="1"/>
    <col min="41" max="41" width="8.19921875" bestFit="1" customWidth="1"/>
    <col min="42" max="42" width="5.296875" bestFit="1" customWidth="1"/>
    <col min="43" max="43" width="8.19921875" bestFit="1" customWidth="1"/>
    <col min="44" max="44" width="10.09765625" bestFit="1" customWidth="1"/>
    <col min="45" max="45" width="7.19921875" bestFit="1" customWidth="1"/>
    <col min="46" max="46" width="8.19921875" bestFit="1" customWidth="1"/>
    <col min="47" max="47" width="5.296875" bestFit="1" customWidth="1"/>
    <col min="48" max="48" width="8.19921875" bestFit="1" customWidth="1"/>
    <col min="49" max="49" width="5.296875" bestFit="1" customWidth="1"/>
    <col min="50" max="50" width="8.19921875" bestFit="1" customWidth="1"/>
    <col min="51" max="51" width="5.296875" bestFit="1" customWidth="1"/>
    <col min="52" max="52" width="8.19921875" bestFit="1" customWidth="1"/>
    <col min="53" max="53" width="5.296875" bestFit="1" customWidth="1"/>
    <col min="54" max="54" width="8.19921875" bestFit="1" customWidth="1"/>
    <col min="55" max="55" width="10.09765625" bestFit="1" customWidth="1"/>
    <col min="56" max="56" width="7.19921875" bestFit="1" customWidth="1"/>
    <col min="57" max="57" width="8.19921875" bestFit="1" customWidth="1"/>
    <col min="58" max="58" width="5.296875" bestFit="1" customWidth="1"/>
    <col min="59" max="59" width="8.19921875" bestFit="1" customWidth="1"/>
    <col min="60" max="60" width="5.296875" bestFit="1" customWidth="1"/>
    <col min="61" max="61" width="8.19921875" bestFit="1" customWidth="1"/>
    <col min="62" max="62" width="5.296875" bestFit="1" customWidth="1"/>
    <col min="63" max="63" width="8.19921875" bestFit="1" customWidth="1"/>
    <col min="64" max="64" width="5.296875" bestFit="1" customWidth="1"/>
    <col min="65" max="65" width="8.19921875" bestFit="1" customWidth="1"/>
    <col min="66" max="66" width="5.296875" bestFit="1" customWidth="1"/>
    <col min="67" max="67" width="8.19921875" bestFit="1" customWidth="1"/>
    <col min="68" max="68" width="10.09765625" bestFit="1" customWidth="1"/>
    <col min="69" max="69" width="7.19921875" bestFit="1" customWidth="1"/>
    <col min="70" max="70" width="8.19921875" bestFit="1" customWidth="1"/>
    <col min="71" max="71" width="5.296875" bestFit="1" customWidth="1"/>
    <col min="72" max="72" width="8.19921875" bestFit="1" customWidth="1"/>
    <col min="73" max="73" width="5.296875" bestFit="1" customWidth="1"/>
    <col min="74" max="74" width="8.19921875" bestFit="1" customWidth="1"/>
    <col min="75" max="75" width="5.296875" bestFit="1" customWidth="1"/>
    <col min="76" max="76" width="8.19921875" bestFit="1" customWidth="1"/>
    <col min="77" max="77" width="5.296875" bestFit="1" customWidth="1"/>
    <col min="78" max="78" width="8.19921875" bestFit="1" customWidth="1"/>
    <col min="79" max="79" width="5.296875" bestFit="1" customWidth="1"/>
    <col min="80" max="80" width="8.19921875" bestFit="1" customWidth="1"/>
    <col min="81" max="81" width="5.296875" bestFit="1" customWidth="1"/>
    <col min="82" max="82" width="8.19921875" bestFit="1" customWidth="1"/>
    <col min="83" max="83" width="5.296875" bestFit="1" customWidth="1"/>
    <col min="84" max="84" width="8.19921875" bestFit="1" customWidth="1"/>
    <col min="85" max="85" width="10.09765625" bestFit="1" customWidth="1"/>
    <col min="86" max="87" width="8.19921875" bestFit="1" customWidth="1"/>
    <col min="88" max="88" width="5.296875" bestFit="1" customWidth="1"/>
    <col min="89" max="89" width="8.19921875" bestFit="1" customWidth="1"/>
    <col min="90" max="90" width="5.296875" bestFit="1" customWidth="1"/>
    <col min="91" max="91" width="8.19921875" bestFit="1" customWidth="1"/>
    <col min="92" max="92" width="5.296875" bestFit="1" customWidth="1"/>
    <col min="93" max="93" width="8.19921875" bestFit="1" customWidth="1"/>
    <col min="94" max="94" width="11.09765625" bestFit="1" customWidth="1"/>
    <col min="95" max="96" width="8.19921875" bestFit="1" customWidth="1"/>
    <col min="97" max="97" width="5.296875" bestFit="1" customWidth="1"/>
    <col min="98" max="98" width="8.19921875" bestFit="1" customWidth="1"/>
    <col min="99" max="99" width="5.296875" bestFit="1" customWidth="1"/>
    <col min="100" max="100" width="8.19921875" bestFit="1" customWidth="1"/>
    <col min="101" max="101" width="11.09765625" bestFit="1" customWidth="1"/>
    <col min="102" max="102" width="8" bestFit="1" customWidth="1"/>
    <col min="103" max="103" width="8.19921875" bestFit="1" customWidth="1"/>
    <col min="104" max="104" width="5.296875" bestFit="1" customWidth="1"/>
    <col min="105" max="105" width="8.19921875" bestFit="1" customWidth="1"/>
    <col min="106" max="106" width="5.296875" bestFit="1" customWidth="1"/>
    <col min="107" max="107" width="8.19921875" bestFit="1" customWidth="1"/>
    <col min="108" max="108" width="5.296875" bestFit="1" customWidth="1"/>
    <col min="109" max="109" width="8.19921875" bestFit="1" customWidth="1"/>
    <col min="110" max="110" width="5.296875" bestFit="1" customWidth="1"/>
    <col min="111" max="111" width="8.19921875" bestFit="1" customWidth="1"/>
    <col min="112" max="112" width="5.296875" bestFit="1" customWidth="1"/>
    <col min="113" max="113" width="8.19921875" bestFit="1" customWidth="1"/>
    <col min="114" max="114" width="5.296875" bestFit="1" customWidth="1"/>
    <col min="115" max="115" width="8.19921875" bestFit="1" customWidth="1"/>
    <col min="116" max="116" width="5.296875" bestFit="1" customWidth="1"/>
    <col min="117" max="117" width="8.19921875" bestFit="1" customWidth="1"/>
    <col min="118" max="118" width="5.296875" bestFit="1" customWidth="1"/>
    <col min="119" max="119" width="8.19921875" bestFit="1" customWidth="1"/>
    <col min="120" max="120" width="5.296875" bestFit="1" customWidth="1"/>
    <col min="121" max="121" width="8.19921875" bestFit="1" customWidth="1"/>
    <col min="122" max="122" width="5.296875" bestFit="1" customWidth="1"/>
    <col min="123" max="123" width="8.19921875" bestFit="1" customWidth="1"/>
    <col min="124" max="124" width="5.296875" bestFit="1" customWidth="1"/>
    <col min="125" max="125" width="8.19921875" bestFit="1" customWidth="1"/>
    <col min="126" max="126" width="5.296875" bestFit="1" customWidth="1"/>
    <col min="127" max="127" width="8.19921875" bestFit="1" customWidth="1"/>
    <col min="128" max="128" width="5.296875" bestFit="1" customWidth="1"/>
    <col min="129" max="129" width="8.19921875" bestFit="1" customWidth="1"/>
    <col min="130" max="130" width="5.296875" bestFit="1" customWidth="1"/>
    <col min="131" max="131" width="8.19921875" bestFit="1" customWidth="1"/>
    <col min="132" max="132" width="5.296875" bestFit="1" customWidth="1"/>
    <col min="133" max="133" width="8.19921875" bestFit="1" customWidth="1"/>
    <col min="134" max="134" width="5.296875" bestFit="1" customWidth="1"/>
    <col min="135" max="135" width="8.19921875" bestFit="1" customWidth="1"/>
    <col min="136" max="136" width="5.296875" bestFit="1" customWidth="1"/>
    <col min="137" max="137" width="8.19921875" bestFit="1" customWidth="1"/>
    <col min="138" max="138" width="5.296875" bestFit="1" customWidth="1"/>
    <col min="139" max="139" width="8.19921875" bestFit="1" customWidth="1"/>
    <col min="140" max="140" width="5.296875" bestFit="1" customWidth="1"/>
    <col min="141" max="141" width="8.19921875" bestFit="1" customWidth="1"/>
    <col min="142" max="142" width="10.8984375" bestFit="1" customWidth="1"/>
    <col min="143" max="143" width="7" bestFit="1" customWidth="1"/>
    <col min="144" max="144" width="8.19921875" bestFit="1" customWidth="1"/>
    <col min="145" max="145" width="5.296875" bestFit="1" customWidth="1"/>
    <col min="146" max="146" width="8.19921875" bestFit="1" customWidth="1"/>
    <col min="147" max="147" width="9.8984375" bestFit="1" customWidth="1"/>
    <col min="148" max="148" width="7" bestFit="1" customWidth="1"/>
    <col min="149" max="149" width="8.19921875" bestFit="1" customWidth="1"/>
    <col min="150" max="150" width="5.296875" bestFit="1" customWidth="1"/>
    <col min="151" max="151" width="8.19921875" bestFit="1" customWidth="1"/>
    <col min="152" max="152" width="5.296875" bestFit="1" customWidth="1"/>
    <col min="153" max="153" width="8.19921875" bestFit="1" customWidth="1"/>
    <col min="154" max="154" width="9.8984375" bestFit="1" customWidth="1"/>
    <col min="155" max="155" width="7" bestFit="1" customWidth="1"/>
    <col min="156" max="156" width="8.19921875" bestFit="1" customWidth="1"/>
    <col min="157" max="157" width="5.296875" bestFit="1" customWidth="1"/>
    <col min="158" max="158" width="8.19921875" bestFit="1" customWidth="1"/>
    <col min="159" max="159" width="5.296875" bestFit="1" customWidth="1"/>
    <col min="160" max="160" width="8.19921875" bestFit="1" customWidth="1"/>
    <col min="161" max="161" width="5.296875" bestFit="1" customWidth="1"/>
    <col min="162" max="162" width="8.19921875" bestFit="1" customWidth="1"/>
    <col min="163" max="163" width="5.296875" bestFit="1" customWidth="1"/>
    <col min="164" max="164" width="8.19921875" bestFit="1" customWidth="1"/>
    <col min="165" max="165" width="9.8984375" bestFit="1" customWidth="1"/>
    <col min="166" max="166" width="7" bestFit="1" customWidth="1"/>
    <col min="167" max="167" width="8.19921875" bestFit="1" customWidth="1"/>
    <col min="168" max="168" width="5.296875" bestFit="1" customWidth="1"/>
    <col min="169" max="169" width="8.19921875" bestFit="1" customWidth="1"/>
    <col min="170" max="170" width="5.296875" bestFit="1" customWidth="1"/>
    <col min="171" max="171" width="8.19921875" bestFit="1" customWidth="1"/>
    <col min="172" max="172" width="5.296875" bestFit="1" customWidth="1"/>
    <col min="173" max="173" width="8.19921875" bestFit="1" customWidth="1"/>
    <col min="174" max="174" width="9.8984375" bestFit="1" customWidth="1"/>
    <col min="175" max="175" width="7" bestFit="1" customWidth="1"/>
    <col min="176" max="176" width="8.19921875" bestFit="1" customWidth="1"/>
    <col min="177" max="177" width="5.296875" bestFit="1" customWidth="1"/>
    <col min="178" max="178" width="8.19921875" bestFit="1" customWidth="1"/>
    <col min="179" max="179" width="5.296875" bestFit="1" customWidth="1"/>
    <col min="180" max="180" width="8.19921875" bestFit="1" customWidth="1"/>
    <col min="181" max="181" width="5.296875" bestFit="1" customWidth="1"/>
    <col min="182" max="182" width="8.19921875" bestFit="1" customWidth="1"/>
    <col min="183" max="183" width="5.296875" bestFit="1" customWidth="1"/>
    <col min="184" max="184" width="8.19921875" bestFit="1" customWidth="1"/>
    <col min="185" max="185" width="5.296875" bestFit="1" customWidth="1"/>
    <col min="186" max="186" width="8.19921875" bestFit="1" customWidth="1"/>
    <col min="187" max="187" width="5.296875" bestFit="1" customWidth="1"/>
    <col min="188" max="188" width="8.19921875" bestFit="1" customWidth="1"/>
    <col min="189" max="189" width="5.296875" bestFit="1" customWidth="1"/>
    <col min="190" max="190" width="8.19921875" bestFit="1" customWidth="1"/>
    <col min="191" max="191" width="5.296875" bestFit="1" customWidth="1"/>
    <col min="192" max="192" width="8.19921875" bestFit="1" customWidth="1"/>
    <col min="193" max="193" width="5.296875" bestFit="1" customWidth="1"/>
    <col min="194" max="194" width="8.19921875" bestFit="1" customWidth="1"/>
    <col min="195" max="195" width="5.296875" bestFit="1" customWidth="1"/>
    <col min="196" max="196" width="8.19921875" bestFit="1" customWidth="1"/>
    <col min="197" max="197" width="5.296875" bestFit="1" customWidth="1"/>
    <col min="198" max="198" width="8.19921875" bestFit="1" customWidth="1"/>
    <col min="199" max="199" width="5.296875" bestFit="1" customWidth="1"/>
    <col min="200" max="200" width="8.19921875" bestFit="1" customWidth="1"/>
    <col min="201" max="201" width="5.296875" bestFit="1" customWidth="1"/>
    <col min="202" max="202" width="8.19921875" bestFit="1" customWidth="1"/>
    <col min="203" max="203" width="5.296875" bestFit="1" customWidth="1"/>
    <col min="204" max="204" width="8.19921875" bestFit="1" customWidth="1"/>
    <col min="205" max="205" width="5.296875" bestFit="1" customWidth="1"/>
    <col min="206" max="206" width="8.19921875" bestFit="1" customWidth="1"/>
    <col min="207" max="207" width="5.296875" bestFit="1" customWidth="1"/>
    <col min="208" max="208" width="8.19921875" bestFit="1" customWidth="1"/>
    <col min="209" max="209" width="9.8984375" bestFit="1" customWidth="1"/>
    <col min="210" max="210" width="7" bestFit="1" customWidth="1"/>
    <col min="211" max="211" width="8.19921875" bestFit="1" customWidth="1"/>
    <col min="212" max="212" width="5.296875" bestFit="1" customWidth="1"/>
    <col min="213" max="213" width="8.19921875" bestFit="1" customWidth="1"/>
    <col min="214" max="214" width="5.296875" bestFit="1" customWidth="1"/>
    <col min="215" max="215" width="8.19921875" bestFit="1" customWidth="1"/>
    <col min="216" max="216" width="5.296875" bestFit="1" customWidth="1"/>
    <col min="217" max="217" width="8.19921875" bestFit="1" customWidth="1"/>
    <col min="218" max="218" width="5.296875" bestFit="1" customWidth="1"/>
    <col min="219" max="219" width="8.19921875" bestFit="1" customWidth="1"/>
    <col min="220" max="220" width="5.296875" bestFit="1" customWidth="1"/>
    <col min="221" max="221" width="8.19921875" bestFit="1" customWidth="1"/>
    <col min="222" max="222" width="5.296875" bestFit="1" customWidth="1"/>
    <col min="223" max="223" width="8.19921875" bestFit="1" customWidth="1"/>
    <col min="224" max="224" width="5.296875" bestFit="1" customWidth="1"/>
    <col min="225" max="225" width="8.19921875" bestFit="1" customWidth="1"/>
    <col min="226" max="226" width="5.296875" bestFit="1" customWidth="1"/>
    <col min="227" max="227" width="8.19921875" bestFit="1" customWidth="1"/>
    <col min="228" max="228" width="5.296875" bestFit="1" customWidth="1"/>
    <col min="229" max="229" width="8.19921875" bestFit="1" customWidth="1"/>
    <col min="230" max="230" width="5.296875" bestFit="1" customWidth="1"/>
    <col min="231" max="231" width="8.19921875" bestFit="1" customWidth="1"/>
    <col min="232" max="232" width="5.296875" bestFit="1" customWidth="1"/>
    <col min="233" max="233" width="8.19921875" bestFit="1" customWidth="1"/>
    <col min="234" max="234" width="5.296875" bestFit="1" customWidth="1"/>
    <col min="235" max="235" width="8.19921875" bestFit="1" customWidth="1"/>
    <col min="236" max="236" width="5.296875" bestFit="1" customWidth="1"/>
    <col min="237" max="237" width="8.19921875" bestFit="1" customWidth="1"/>
    <col min="238" max="238" width="5.296875" bestFit="1" customWidth="1"/>
    <col min="239" max="239" width="8.19921875" bestFit="1" customWidth="1"/>
    <col min="240" max="240" width="9.8984375" bestFit="1" customWidth="1"/>
    <col min="241" max="241" width="7" bestFit="1" customWidth="1"/>
    <col min="242" max="242" width="8.19921875" bestFit="1" customWidth="1"/>
    <col min="243" max="243" width="5.296875" bestFit="1" customWidth="1"/>
    <col min="244" max="244" width="8.19921875" bestFit="1" customWidth="1"/>
    <col min="245" max="245" width="5.296875" bestFit="1" customWidth="1"/>
    <col min="246" max="246" width="8.19921875" bestFit="1" customWidth="1"/>
    <col min="247" max="247" width="5.296875" bestFit="1" customWidth="1"/>
    <col min="248" max="248" width="8.19921875" bestFit="1" customWidth="1"/>
    <col min="249" max="249" width="5.296875" bestFit="1" customWidth="1"/>
    <col min="250" max="250" width="8.19921875" bestFit="1" customWidth="1"/>
    <col min="251" max="251" width="5.296875" bestFit="1" customWidth="1"/>
    <col min="252" max="252" width="8.19921875" bestFit="1" customWidth="1"/>
    <col min="253" max="253" width="9.8984375" bestFit="1" customWidth="1"/>
    <col min="254" max="254" width="7" bestFit="1" customWidth="1"/>
    <col min="255" max="255" width="8.19921875" bestFit="1" customWidth="1"/>
    <col min="256" max="256" width="5.296875" bestFit="1" customWidth="1"/>
    <col min="257" max="257" width="8.19921875" bestFit="1" customWidth="1"/>
    <col min="258" max="258" width="5.296875" bestFit="1" customWidth="1"/>
    <col min="259" max="259" width="8.19921875" bestFit="1" customWidth="1"/>
    <col min="260" max="260" width="5.296875" bestFit="1" customWidth="1"/>
    <col min="261" max="261" width="8.19921875" bestFit="1" customWidth="1"/>
    <col min="262" max="262" width="5.296875" bestFit="1" customWidth="1"/>
    <col min="263" max="263" width="8.19921875" bestFit="1" customWidth="1"/>
    <col min="264" max="264" width="5.296875" bestFit="1" customWidth="1"/>
    <col min="265" max="265" width="8.19921875" bestFit="1" customWidth="1"/>
    <col min="266" max="266" width="5.296875" bestFit="1" customWidth="1"/>
    <col min="267" max="267" width="8.19921875" bestFit="1" customWidth="1"/>
    <col min="268" max="268" width="5.296875" bestFit="1" customWidth="1"/>
    <col min="269" max="269" width="8.19921875" bestFit="1" customWidth="1"/>
    <col min="270" max="270" width="5.296875" bestFit="1" customWidth="1"/>
    <col min="271" max="271" width="8.19921875" bestFit="1" customWidth="1"/>
    <col min="272" max="272" width="5.296875" bestFit="1" customWidth="1"/>
    <col min="273" max="273" width="8.19921875" bestFit="1" customWidth="1"/>
    <col min="274" max="274" width="5.296875" bestFit="1" customWidth="1"/>
    <col min="275" max="275" width="8.19921875" bestFit="1" customWidth="1"/>
    <col min="276" max="276" width="5.296875" bestFit="1" customWidth="1"/>
    <col min="277" max="277" width="8.19921875" bestFit="1" customWidth="1"/>
    <col min="278" max="278" width="9.8984375" bestFit="1" customWidth="1"/>
    <col min="279" max="279" width="7" bestFit="1" customWidth="1"/>
    <col min="280" max="280" width="8.19921875" bestFit="1" customWidth="1"/>
    <col min="281" max="281" width="5.296875" bestFit="1" customWidth="1"/>
    <col min="282" max="282" width="8.19921875" bestFit="1" customWidth="1"/>
    <col min="283" max="283" width="5.296875" bestFit="1" customWidth="1"/>
    <col min="284" max="284" width="8.19921875" bestFit="1" customWidth="1"/>
    <col min="285" max="285" width="5.296875" bestFit="1" customWidth="1"/>
    <col min="286" max="286" width="8.19921875" bestFit="1" customWidth="1"/>
    <col min="287" max="287" width="5.296875" bestFit="1" customWidth="1"/>
    <col min="288" max="288" width="8.19921875" bestFit="1" customWidth="1"/>
    <col min="289" max="289" width="9.8984375" bestFit="1" customWidth="1"/>
    <col min="290" max="290" width="8" bestFit="1" customWidth="1"/>
    <col min="291" max="291" width="8.19921875" bestFit="1" customWidth="1"/>
    <col min="292" max="292" width="5.296875" bestFit="1" customWidth="1"/>
    <col min="293" max="293" width="8.19921875" bestFit="1" customWidth="1"/>
    <col min="294" max="294" width="5.296875" bestFit="1" customWidth="1"/>
    <col min="295" max="295" width="8.19921875" bestFit="1" customWidth="1"/>
    <col min="296" max="296" width="10.8984375" bestFit="1" customWidth="1"/>
    <col min="297" max="297" width="8" bestFit="1" customWidth="1"/>
    <col min="298" max="298" width="8.19921875" bestFit="1" customWidth="1"/>
    <col min="299" max="299" width="10.8984375" bestFit="1" customWidth="1"/>
    <col min="300" max="300" width="10.69921875" bestFit="1" customWidth="1"/>
    <col min="301" max="302" width="8.19921875" bestFit="1" customWidth="1"/>
    <col min="303" max="303" width="11.09765625" bestFit="1" customWidth="1"/>
    <col min="304" max="304" width="7.19921875" bestFit="1" customWidth="1"/>
    <col min="305" max="305" width="8.19921875" bestFit="1" customWidth="1"/>
    <col min="306" max="306" width="10.09765625" bestFit="1" customWidth="1"/>
    <col min="307" max="307" width="7.19921875" bestFit="1" customWidth="1"/>
    <col min="308" max="308" width="8.19921875" bestFit="1" customWidth="1"/>
    <col min="309" max="309" width="10.09765625" bestFit="1" customWidth="1"/>
    <col min="310" max="310" width="7.19921875" bestFit="1" customWidth="1"/>
    <col min="311" max="311" width="8.19921875" bestFit="1" customWidth="1"/>
    <col min="312" max="312" width="5.296875" bestFit="1" customWidth="1"/>
    <col min="313" max="313" width="8.19921875" bestFit="1" customWidth="1"/>
    <col min="314" max="314" width="5.296875" bestFit="1" customWidth="1"/>
    <col min="315" max="315" width="8.19921875" bestFit="1" customWidth="1"/>
    <col min="316" max="316" width="5.296875" bestFit="1" customWidth="1"/>
    <col min="317" max="317" width="8.19921875" bestFit="1" customWidth="1"/>
    <col min="318" max="318" width="10.09765625" bestFit="1" customWidth="1"/>
    <col min="319" max="319" width="7.19921875" bestFit="1" customWidth="1"/>
    <col min="320" max="320" width="8.19921875" bestFit="1" customWidth="1"/>
    <col min="321" max="321" width="5.296875" bestFit="1" customWidth="1"/>
    <col min="322" max="322" width="8.19921875" bestFit="1" customWidth="1"/>
    <col min="323" max="323" width="10.09765625" bestFit="1" customWidth="1"/>
    <col min="324" max="324" width="7.19921875" bestFit="1" customWidth="1"/>
    <col min="325" max="325" width="8.19921875" bestFit="1" customWidth="1"/>
    <col min="326" max="326" width="5.296875" bestFit="1" customWidth="1"/>
    <col min="327" max="327" width="8.19921875" bestFit="1" customWidth="1"/>
    <col min="328" max="328" width="5.296875" bestFit="1" customWidth="1"/>
    <col min="329" max="329" width="8.19921875" bestFit="1" customWidth="1"/>
    <col min="330" max="330" width="5.296875" bestFit="1" customWidth="1"/>
    <col min="331" max="331" width="8.19921875" bestFit="1" customWidth="1"/>
    <col min="332" max="332" width="5.296875" bestFit="1" customWidth="1"/>
    <col min="333" max="333" width="8.19921875" bestFit="1" customWidth="1"/>
    <col min="334" max="334" width="5.296875" bestFit="1" customWidth="1"/>
    <col min="335" max="335" width="8.19921875" bestFit="1" customWidth="1"/>
    <col min="336" max="336" width="10.09765625" bestFit="1" customWidth="1"/>
    <col min="337" max="337" width="7.19921875" bestFit="1" customWidth="1"/>
    <col min="338" max="338" width="8.19921875" bestFit="1" customWidth="1"/>
    <col min="339" max="339" width="5.296875" bestFit="1" customWidth="1"/>
    <col min="340" max="340" width="8.19921875" bestFit="1" customWidth="1"/>
    <col min="341" max="341" width="5.296875" bestFit="1" customWidth="1"/>
    <col min="342" max="342" width="8.19921875" bestFit="1" customWidth="1"/>
    <col min="343" max="343" width="5.296875" bestFit="1" customWidth="1"/>
    <col min="344" max="344" width="8.19921875" bestFit="1" customWidth="1"/>
    <col min="345" max="345" width="5.296875" bestFit="1" customWidth="1"/>
    <col min="346" max="346" width="8.19921875" bestFit="1" customWidth="1"/>
    <col min="347" max="347" width="5.296875" bestFit="1" customWidth="1"/>
    <col min="348" max="348" width="8.19921875" bestFit="1" customWidth="1"/>
    <col min="349" max="349" width="5.296875" bestFit="1" customWidth="1"/>
    <col min="350" max="350" width="8.19921875" bestFit="1" customWidth="1"/>
    <col min="351" max="351" width="10.09765625" bestFit="1" customWidth="1"/>
    <col min="352" max="352" width="7.19921875" bestFit="1" customWidth="1"/>
    <col min="353" max="353" width="8.19921875" bestFit="1" customWidth="1"/>
    <col min="354" max="354" width="5.296875" bestFit="1" customWidth="1"/>
    <col min="355" max="355" width="8.19921875" bestFit="1" customWidth="1"/>
    <col min="356" max="356" width="5.296875" bestFit="1" customWidth="1"/>
    <col min="357" max="357" width="8.19921875" bestFit="1" customWidth="1"/>
    <col min="358" max="358" width="5.296875" bestFit="1" customWidth="1"/>
    <col min="359" max="359" width="8.19921875" bestFit="1" customWidth="1"/>
    <col min="360" max="360" width="5.296875" bestFit="1" customWidth="1"/>
    <col min="361" max="361" width="8.19921875" bestFit="1" customWidth="1"/>
    <col min="362" max="362" width="5.296875" bestFit="1" customWidth="1"/>
    <col min="363" max="363" width="8.19921875" bestFit="1" customWidth="1"/>
    <col min="364" max="364" width="5.296875" bestFit="1" customWidth="1"/>
    <col min="365" max="365" width="8.19921875" bestFit="1" customWidth="1"/>
    <col min="366" max="366" width="5.296875" bestFit="1" customWidth="1"/>
    <col min="367" max="367" width="8.19921875" bestFit="1" customWidth="1"/>
    <col min="368" max="368" width="10.09765625" bestFit="1" customWidth="1"/>
    <col min="369" max="369" width="7.19921875" bestFit="1" customWidth="1"/>
    <col min="370" max="370" width="8.19921875" bestFit="1" customWidth="1"/>
    <col min="371" max="371" width="5.296875" bestFit="1" customWidth="1"/>
    <col min="372" max="372" width="8.19921875" bestFit="1" customWidth="1"/>
    <col min="373" max="373" width="5.296875" bestFit="1" customWidth="1"/>
    <col min="374" max="374" width="8.19921875" bestFit="1" customWidth="1"/>
    <col min="375" max="375" width="5.296875" bestFit="1" customWidth="1"/>
    <col min="376" max="376" width="8.19921875" bestFit="1" customWidth="1"/>
    <col min="377" max="377" width="5.296875" bestFit="1" customWidth="1"/>
    <col min="378" max="378" width="8.19921875" bestFit="1" customWidth="1"/>
    <col min="379" max="379" width="5.296875" bestFit="1" customWidth="1"/>
    <col min="380" max="380" width="8.19921875" bestFit="1" customWidth="1"/>
    <col min="381" max="381" width="5.296875" bestFit="1" customWidth="1"/>
    <col min="382" max="382" width="8.19921875" bestFit="1" customWidth="1"/>
    <col min="383" max="383" width="10.09765625" bestFit="1" customWidth="1"/>
    <col min="384" max="385" width="8.19921875" bestFit="1" customWidth="1"/>
    <col min="386" max="386" width="5.296875" bestFit="1" customWidth="1"/>
    <col min="387" max="387" width="8.19921875" bestFit="1" customWidth="1"/>
    <col min="388" max="388" width="11.09765625" bestFit="1" customWidth="1"/>
    <col min="389" max="390" width="8.19921875" bestFit="1" customWidth="1"/>
    <col min="391" max="391" width="5.296875" bestFit="1" customWidth="1"/>
    <col min="392" max="392" width="8.19921875" bestFit="1" customWidth="1"/>
    <col min="393" max="393" width="5.296875" bestFit="1" customWidth="1"/>
    <col min="394" max="394" width="8.19921875" bestFit="1" customWidth="1"/>
    <col min="395" max="395" width="5.296875" bestFit="1" customWidth="1"/>
    <col min="396" max="396" width="8.19921875" bestFit="1" customWidth="1"/>
    <col min="397" max="397" width="11.09765625" bestFit="1" customWidth="1"/>
    <col min="398" max="398" width="8" bestFit="1" customWidth="1"/>
    <col min="399" max="399" width="8.19921875" bestFit="1" customWidth="1"/>
    <col min="400" max="400" width="5.296875" bestFit="1" customWidth="1"/>
    <col min="401" max="401" width="8.19921875" bestFit="1" customWidth="1"/>
    <col min="402" max="402" width="5.296875" bestFit="1" customWidth="1"/>
    <col min="403" max="403" width="8.19921875" bestFit="1" customWidth="1"/>
    <col min="404" max="404" width="5.296875" bestFit="1" customWidth="1"/>
    <col min="405" max="405" width="8.19921875" bestFit="1" customWidth="1"/>
    <col min="406" max="406" width="5.296875" bestFit="1" customWidth="1"/>
    <col min="407" max="407" width="8.19921875" bestFit="1" customWidth="1"/>
    <col min="408" max="408" width="5.296875" bestFit="1" customWidth="1"/>
    <col min="409" max="409" width="8.19921875" bestFit="1" customWidth="1"/>
    <col min="410" max="410" width="5.296875" bestFit="1" customWidth="1"/>
    <col min="411" max="411" width="8.19921875" bestFit="1" customWidth="1"/>
    <col min="412" max="412" width="5.296875" bestFit="1" customWidth="1"/>
    <col min="413" max="413" width="8.19921875" bestFit="1" customWidth="1"/>
    <col min="414" max="414" width="5.296875" bestFit="1" customWidth="1"/>
    <col min="415" max="415" width="8.19921875" bestFit="1" customWidth="1"/>
    <col min="416" max="416" width="5.296875" bestFit="1" customWidth="1"/>
    <col min="417" max="417" width="8.19921875" bestFit="1" customWidth="1"/>
    <col min="418" max="418" width="5.296875" bestFit="1" customWidth="1"/>
    <col min="419" max="419" width="8.19921875" bestFit="1" customWidth="1"/>
    <col min="420" max="420" width="5.296875" bestFit="1" customWidth="1"/>
    <col min="421" max="421" width="8.19921875" bestFit="1" customWidth="1"/>
    <col min="422" max="422" width="5.296875" bestFit="1" customWidth="1"/>
    <col min="423" max="423" width="8.19921875" bestFit="1" customWidth="1"/>
    <col min="424" max="424" width="5.296875" bestFit="1" customWidth="1"/>
    <col min="425" max="425" width="8.19921875" bestFit="1" customWidth="1"/>
    <col min="426" max="426" width="5.296875" bestFit="1" customWidth="1"/>
    <col min="427" max="427" width="8.19921875" bestFit="1" customWidth="1"/>
    <col min="428" max="428" width="5.296875" bestFit="1" customWidth="1"/>
    <col min="429" max="429" width="8.19921875" bestFit="1" customWidth="1"/>
    <col min="430" max="430" width="5.296875" bestFit="1" customWidth="1"/>
    <col min="431" max="431" width="8.19921875" bestFit="1" customWidth="1"/>
    <col min="432" max="432" width="5.296875" bestFit="1" customWidth="1"/>
    <col min="433" max="433" width="8.19921875" bestFit="1" customWidth="1"/>
    <col min="434" max="434" width="5.296875" bestFit="1" customWidth="1"/>
    <col min="435" max="435" width="8.19921875" bestFit="1" customWidth="1"/>
    <col min="436" max="436" width="5.296875" bestFit="1" customWidth="1"/>
    <col min="437" max="437" width="8.19921875" bestFit="1" customWidth="1"/>
    <col min="438" max="438" width="5.296875" bestFit="1" customWidth="1"/>
    <col min="439" max="439" width="8.19921875" bestFit="1" customWidth="1"/>
    <col min="440" max="440" width="5.296875" bestFit="1" customWidth="1"/>
    <col min="441" max="441" width="8.19921875" bestFit="1" customWidth="1"/>
    <col min="442" max="442" width="5.296875" bestFit="1" customWidth="1"/>
    <col min="443" max="443" width="8.19921875" bestFit="1" customWidth="1"/>
    <col min="444" max="444" width="10.8984375" bestFit="1" customWidth="1"/>
    <col min="445" max="445" width="7" bestFit="1" customWidth="1"/>
    <col min="446" max="446" width="8.19921875" bestFit="1" customWidth="1"/>
    <col min="447" max="447" width="9.8984375" bestFit="1" customWidth="1"/>
    <col min="448" max="448" width="7" bestFit="1" customWidth="1"/>
    <col min="449" max="449" width="8.19921875" bestFit="1" customWidth="1"/>
    <col min="450" max="450" width="5.296875" bestFit="1" customWidth="1"/>
    <col min="451" max="451" width="8.19921875" bestFit="1" customWidth="1"/>
    <col min="452" max="452" width="5.296875" bestFit="1" customWidth="1"/>
    <col min="453" max="453" width="8.19921875" bestFit="1" customWidth="1"/>
    <col min="454" max="454" width="5.296875" bestFit="1" customWidth="1"/>
    <col min="455" max="455" width="8.19921875" bestFit="1" customWidth="1"/>
    <col min="456" max="456" width="9.8984375" bestFit="1" customWidth="1"/>
    <col min="457" max="457" width="7" bestFit="1" customWidth="1"/>
    <col min="458" max="458" width="8.19921875" bestFit="1" customWidth="1"/>
    <col min="459" max="459" width="5.296875" bestFit="1" customWidth="1"/>
    <col min="460" max="460" width="8.19921875" bestFit="1" customWidth="1"/>
    <col min="461" max="461" width="5.296875" bestFit="1" customWidth="1"/>
    <col min="462" max="462" width="8.19921875" bestFit="1" customWidth="1"/>
    <col min="463" max="463" width="5.296875" bestFit="1" customWidth="1"/>
    <col min="464" max="464" width="8.19921875" bestFit="1" customWidth="1"/>
    <col min="465" max="465" width="5.296875" bestFit="1" customWidth="1"/>
    <col min="466" max="466" width="8.19921875" bestFit="1" customWidth="1"/>
    <col min="467" max="467" width="9.8984375" bestFit="1" customWidth="1"/>
    <col min="468" max="468" width="7" bestFit="1" customWidth="1"/>
    <col min="469" max="469" width="8.19921875" bestFit="1" customWidth="1"/>
    <col min="470" max="470" width="5.296875" bestFit="1" customWidth="1"/>
    <col min="471" max="471" width="8.19921875" bestFit="1" customWidth="1"/>
    <col min="472" max="472" width="5.296875" bestFit="1" customWidth="1"/>
    <col min="473" max="473" width="8.19921875" bestFit="1" customWidth="1"/>
    <col min="474" max="474" width="9.8984375" bestFit="1" customWidth="1"/>
    <col min="475" max="475" width="7" bestFit="1" customWidth="1"/>
    <col min="476" max="476" width="8.19921875" bestFit="1" customWidth="1"/>
    <col min="477" max="477" width="5.296875" bestFit="1" customWidth="1"/>
    <col min="478" max="478" width="8.19921875" bestFit="1" customWidth="1"/>
    <col min="479" max="479" width="5.296875" bestFit="1" customWidth="1"/>
    <col min="480" max="480" width="8.19921875" bestFit="1" customWidth="1"/>
    <col min="481" max="481" width="5.296875" bestFit="1" customWidth="1"/>
    <col min="482" max="482" width="8.19921875" bestFit="1" customWidth="1"/>
    <col min="483" max="483" width="5.296875" bestFit="1" customWidth="1"/>
    <col min="484" max="484" width="8.19921875" bestFit="1" customWidth="1"/>
    <col min="485" max="485" width="5.296875" bestFit="1" customWidth="1"/>
    <col min="486" max="486" width="8.19921875" bestFit="1" customWidth="1"/>
    <col min="487" max="487" width="5.296875" bestFit="1" customWidth="1"/>
    <col min="488" max="488" width="8.19921875" bestFit="1" customWidth="1"/>
    <col min="489" max="489" width="5.296875" bestFit="1" customWidth="1"/>
    <col min="490" max="490" width="8.19921875" bestFit="1" customWidth="1"/>
    <col min="491" max="491" width="5.296875" bestFit="1" customWidth="1"/>
    <col min="492" max="492" width="8.19921875" bestFit="1" customWidth="1"/>
    <col min="493" max="493" width="5.296875" bestFit="1" customWidth="1"/>
    <col min="494" max="494" width="8.19921875" bestFit="1" customWidth="1"/>
    <col min="495" max="495" width="5.296875" bestFit="1" customWidth="1"/>
    <col min="496" max="496" width="8.19921875" bestFit="1" customWidth="1"/>
    <col min="497" max="497" width="5.296875" bestFit="1" customWidth="1"/>
    <col min="498" max="498" width="8.19921875" bestFit="1" customWidth="1"/>
    <col min="499" max="499" width="5.296875" bestFit="1" customWidth="1"/>
    <col min="500" max="500" width="8.19921875" bestFit="1" customWidth="1"/>
    <col min="501" max="501" width="5.296875" bestFit="1" customWidth="1"/>
    <col min="502" max="502" width="8.19921875" bestFit="1" customWidth="1"/>
    <col min="503" max="503" width="5.296875" bestFit="1" customWidth="1"/>
    <col min="504" max="504" width="8.19921875" bestFit="1" customWidth="1"/>
    <col min="505" max="505" width="5.296875" bestFit="1" customWidth="1"/>
    <col min="506" max="506" width="8.19921875" bestFit="1" customWidth="1"/>
    <col min="507" max="507" width="9.8984375" bestFit="1" customWidth="1"/>
    <col min="508" max="508" width="7" bestFit="1" customWidth="1"/>
    <col min="509" max="509" width="8.19921875" bestFit="1" customWidth="1"/>
    <col min="510" max="510" width="5.296875" bestFit="1" customWidth="1"/>
    <col min="511" max="511" width="8.19921875" bestFit="1" customWidth="1"/>
    <col min="512" max="512" width="5.296875" bestFit="1" customWidth="1"/>
    <col min="513" max="513" width="8.19921875" bestFit="1" customWidth="1"/>
    <col min="514" max="514" width="5.296875" bestFit="1" customWidth="1"/>
    <col min="515" max="515" width="8.19921875" bestFit="1" customWidth="1"/>
    <col min="516" max="516" width="5.296875" bestFit="1" customWidth="1"/>
    <col min="517" max="517" width="8.19921875" bestFit="1" customWidth="1"/>
    <col min="518" max="518" width="5.296875" bestFit="1" customWidth="1"/>
    <col min="519" max="519" width="8.19921875" bestFit="1" customWidth="1"/>
    <col min="520" max="520" width="5.296875" bestFit="1" customWidth="1"/>
    <col min="521" max="521" width="8.19921875" bestFit="1" customWidth="1"/>
    <col min="522" max="522" width="5.296875" bestFit="1" customWidth="1"/>
    <col min="523" max="523" width="8.19921875" bestFit="1" customWidth="1"/>
    <col min="524" max="524" width="5.296875" bestFit="1" customWidth="1"/>
    <col min="525" max="525" width="8.19921875" bestFit="1" customWidth="1"/>
    <col min="526" max="526" width="5.296875" bestFit="1" customWidth="1"/>
    <col min="527" max="527" width="8.19921875" bestFit="1" customWidth="1"/>
    <col min="528" max="528" width="5.296875" bestFit="1" customWidth="1"/>
    <col min="529" max="529" width="8.19921875" bestFit="1" customWidth="1"/>
    <col min="530" max="530" width="5.296875" bestFit="1" customWidth="1"/>
    <col min="531" max="531" width="8.19921875" bestFit="1" customWidth="1"/>
    <col min="532" max="532" width="5.296875" bestFit="1" customWidth="1"/>
    <col min="533" max="533" width="8.19921875" bestFit="1" customWidth="1"/>
    <col min="534" max="534" width="5.296875" bestFit="1" customWidth="1"/>
    <col min="535" max="535" width="8.19921875" bestFit="1" customWidth="1"/>
    <col min="536" max="536" width="5.296875" bestFit="1" customWidth="1"/>
    <col min="537" max="537" width="8.19921875" bestFit="1" customWidth="1"/>
    <col min="538" max="538" width="5.296875" bestFit="1" customWidth="1"/>
    <col min="539" max="539" width="8.19921875" bestFit="1" customWidth="1"/>
    <col min="540" max="540" width="5.296875" bestFit="1" customWidth="1"/>
    <col min="541" max="541" width="8.19921875" bestFit="1" customWidth="1"/>
    <col min="542" max="542" width="5.296875" bestFit="1" customWidth="1"/>
    <col min="543" max="543" width="8.19921875" bestFit="1" customWidth="1"/>
    <col min="544" max="544" width="9.8984375" bestFit="1" customWidth="1"/>
    <col min="545" max="545" width="7" bestFit="1" customWidth="1"/>
    <col min="546" max="546" width="8.19921875" bestFit="1" customWidth="1"/>
    <col min="547" max="547" width="5.296875" bestFit="1" customWidth="1"/>
    <col min="548" max="548" width="8.19921875" bestFit="1" customWidth="1"/>
    <col min="549" max="549" width="5.296875" bestFit="1" customWidth="1"/>
    <col min="550" max="550" width="8.19921875" bestFit="1" customWidth="1"/>
    <col min="551" max="551" width="5.296875" bestFit="1" customWidth="1"/>
    <col min="552" max="552" width="8.19921875" bestFit="1" customWidth="1"/>
    <col min="553" max="553" width="5.296875" bestFit="1" customWidth="1"/>
    <col min="554" max="554" width="8.19921875" bestFit="1" customWidth="1"/>
    <col min="555" max="555" width="5.296875" bestFit="1" customWidth="1"/>
    <col min="556" max="556" width="8.19921875" bestFit="1" customWidth="1"/>
    <col min="557" max="557" width="5.296875" bestFit="1" customWidth="1"/>
    <col min="558" max="558" width="8.19921875" bestFit="1" customWidth="1"/>
    <col min="559" max="559" width="5.296875" bestFit="1" customWidth="1"/>
    <col min="560" max="560" width="8.19921875" bestFit="1" customWidth="1"/>
    <col min="561" max="561" width="5.296875" bestFit="1" customWidth="1"/>
    <col min="562" max="562" width="8.19921875" bestFit="1" customWidth="1"/>
    <col min="563" max="563" width="5.296875" bestFit="1" customWidth="1"/>
    <col min="564" max="564" width="8.19921875" bestFit="1" customWidth="1"/>
    <col min="565" max="565" width="9.8984375" bestFit="1" customWidth="1"/>
    <col min="566" max="566" width="7" bestFit="1" customWidth="1"/>
    <col min="567" max="567" width="8.19921875" bestFit="1" customWidth="1"/>
    <col min="568" max="568" width="5.296875" bestFit="1" customWidth="1"/>
    <col min="569" max="569" width="8.19921875" bestFit="1" customWidth="1"/>
    <col min="570" max="570" width="5.296875" bestFit="1" customWidth="1"/>
    <col min="571" max="571" width="8.19921875" bestFit="1" customWidth="1"/>
    <col min="572" max="572" width="5.296875" bestFit="1" customWidth="1"/>
    <col min="573" max="573" width="8.19921875" bestFit="1" customWidth="1"/>
    <col min="574" max="574" width="5.296875" bestFit="1" customWidth="1"/>
    <col min="575" max="575" width="8.19921875" bestFit="1" customWidth="1"/>
    <col min="576" max="576" width="5.296875" bestFit="1" customWidth="1"/>
    <col min="577" max="577" width="8.19921875" bestFit="1" customWidth="1"/>
    <col min="578" max="578" width="5.296875" bestFit="1" customWidth="1"/>
    <col min="579" max="579" width="8.19921875" bestFit="1" customWidth="1"/>
    <col min="580" max="580" width="5.296875" bestFit="1" customWidth="1"/>
    <col min="581" max="581" width="8.19921875" bestFit="1" customWidth="1"/>
    <col min="582" max="582" width="9.8984375" bestFit="1" customWidth="1"/>
    <col min="583" max="583" width="7" bestFit="1" customWidth="1"/>
    <col min="584" max="584" width="8.19921875" bestFit="1" customWidth="1"/>
    <col min="585" max="585" width="5.296875" bestFit="1" customWidth="1"/>
    <col min="586" max="586" width="8.19921875" bestFit="1" customWidth="1"/>
    <col min="587" max="587" width="5.296875" bestFit="1" customWidth="1"/>
    <col min="588" max="588" width="8.19921875" bestFit="1" customWidth="1"/>
    <col min="589" max="589" width="5.296875" bestFit="1" customWidth="1"/>
    <col min="590" max="590" width="8.19921875" bestFit="1" customWidth="1"/>
    <col min="591" max="591" width="9.8984375" bestFit="1" customWidth="1"/>
    <col min="592" max="592" width="8" bestFit="1" customWidth="1"/>
    <col min="593" max="593" width="8.19921875" bestFit="1" customWidth="1"/>
    <col min="594" max="594" width="10.8984375" bestFit="1" customWidth="1"/>
    <col min="595" max="595" width="8" bestFit="1" customWidth="1"/>
    <col min="596" max="596" width="8.19921875" bestFit="1" customWidth="1"/>
    <col min="597" max="597" width="5.296875" bestFit="1" customWidth="1"/>
    <col min="598" max="598" width="8.19921875" bestFit="1" customWidth="1"/>
    <col min="599" max="599" width="5.296875" bestFit="1" customWidth="1"/>
    <col min="600" max="600" width="8.19921875" bestFit="1" customWidth="1"/>
    <col min="601" max="601" width="5.296875" bestFit="1" customWidth="1"/>
    <col min="602" max="602" width="8.19921875" bestFit="1" customWidth="1"/>
    <col min="603" max="603" width="10.8984375" bestFit="1" customWidth="1"/>
    <col min="604" max="604" width="10.69921875" bestFit="1" customWidth="1"/>
    <col min="605" max="606" width="8.19921875" bestFit="1" customWidth="1"/>
    <col min="607" max="607" width="11.09765625" bestFit="1" customWidth="1"/>
    <col min="608" max="608" width="7.19921875" bestFit="1" customWidth="1"/>
    <col min="609" max="609" width="8.19921875" bestFit="1" customWidth="1"/>
    <col min="610" max="610" width="5.296875" bestFit="1" customWidth="1"/>
    <col min="611" max="611" width="8.19921875" bestFit="1" customWidth="1"/>
    <col min="612" max="612" width="5.296875" bestFit="1" customWidth="1"/>
    <col min="613" max="613" width="8.19921875" bestFit="1" customWidth="1"/>
    <col min="614" max="614" width="10.09765625" bestFit="1" customWidth="1"/>
    <col min="615" max="615" width="7.19921875" bestFit="1" customWidth="1"/>
    <col min="616" max="616" width="8.19921875" bestFit="1" customWidth="1"/>
    <col min="617" max="617" width="10.09765625" bestFit="1" customWidth="1"/>
    <col min="618" max="618" width="7.19921875" bestFit="1" customWidth="1"/>
    <col min="619" max="619" width="8.19921875" bestFit="1" customWidth="1"/>
    <col min="620" max="620" width="5.296875" bestFit="1" customWidth="1"/>
    <col min="621" max="621" width="8.19921875" bestFit="1" customWidth="1"/>
    <col min="622" max="622" width="5.296875" bestFit="1" customWidth="1"/>
    <col min="623" max="623" width="8.19921875" bestFit="1" customWidth="1"/>
    <col min="624" max="624" width="5.296875" bestFit="1" customWidth="1"/>
    <col min="625" max="625" width="8.19921875" bestFit="1" customWidth="1"/>
    <col min="626" max="626" width="5.296875" bestFit="1" customWidth="1"/>
    <col min="627" max="627" width="8.19921875" bestFit="1" customWidth="1"/>
    <col min="628" max="628" width="10.09765625" bestFit="1" customWidth="1"/>
    <col min="629" max="629" width="7.19921875" bestFit="1" customWidth="1"/>
    <col min="630" max="630" width="8.19921875" bestFit="1" customWidth="1"/>
    <col min="631" max="631" width="5.296875" bestFit="1" customWidth="1"/>
    <col min="632" max="632" width="8.19921875" bestFit="1" customWidth="1"/>
    <col min="633" max="633" width="5.296875" bestFit="1" customWidth="1"/>
    <col min="634" max="634" width="8.19921875" bestFit="1" customWidth="1"/>
    <col min="635" max="635" width="10.09765625" bestFit="1" customWidth="1"/>
    <col min="636" max="636" width="7.19921875" bestFit="1" customWidth="1"/>
    <col min="637" max="637" width="8.19921875" bestFit="1" customWidth="1"/>
    <col min="638" max="638" width="5.296875" bestFit="1" customWidth="1"/>
    <col min="639" max="639" width="8.19921875" bestFit="1" customWidth="1"/>
    <col min="640" max="640" width="5.296875" bestFit="1" customWidth="1"/>
    <col min="641" max="641" width="8.19921875" bestFit="1" customWidth="1"/>
    <col min="642" max="642" width="10.09765625" bestFit="1" customWidth="1"/>
    <col min="643" max="643" width="7.19921875" bestFit="1" customWidth="1"/>
    <col min="644" max="644" width="8.19921875" bestFit="1" customWidth="1"/>
    <col min="645" max="645" width="5.296875" bestFit="1" customWidth="1"/>
    <col min="646" max="646" width="8.19921875" bestFit="1" customWidth="1"/>
    <col min="647" max="647" width="5.296875" bestFit="1" customWidth="1"/>
    <col min="648" max="648" width="8.19921875" bestFit="1" customWidth="1"/>
    <col min="649" max="649" width="5.296875" bestFit="1" customWidth="1"/>
    <col min="650" max="650" width="8.19921875" bestFit="1" customWidth="1"/>
    <col min="651" max="651" width="5.296875" bestFit="1" customWidth="1"/>
    <col min="652" max="652" width="8.19921875" bestFit="1" customWidth="1"/>
    <col min="653" max="653" width="5.296875" bestFit="1" customWidth="1"/>
    <col min="654" max="654" width="8.19921875" bestFit="1" customWidth="1"/>
    <col min="655" max="655" width="5.296875" bestFit="1" customWidth="1"/>
    <col min="656" max="656" width="8.19921875" bestFit="1" customWidth="1"/>
    <col min="657" max="657" width="5.296875" bestFit="1" customWidth="1"/>
    <col min="658" max="658" width="8.19921875" bestFit="1" customWidth="1"/>
    <col min="659" max="659" width="5.296875" bestFit="1" customWidth="1"/>
    <col min="660" max="660" width="8.19921875" bestFit="1" customWidth="1"/>
    <col min="661" max="661" width="10.09765625" bestFit="1" customWidth="1"/>
    <col min="662" max="662" width="7.19921875" bestFit="1" customWidth="1"/>
    <col min="663" max="663" width="8.19921875" bestFit="1" customWidth="1"/>
    <col min="664" max="664" width="5.296875" bestFit="1" customWidth="1"/>
    <col min="665" max="665" width="8.19921875" bestFit="1" customWidth="1"/>
    <col min="666" max="666" width="5.296875" bestFit="1" customWidth="1"/>
    <col min="667" max="667" width="8.19921875" bestFit="1" customWidth="1"/>
    <col min="668" max="668" width="5.296875" bestFit="1" customWidth="1"/>
    <col min="669" max="669" width="8.19921875" bestFit="1" customWidth="1"/>
    <col min="670" max="670" width="5.296875" bestFit="1" customWidth="1"/>
    <col min="671" max="671" width="8.19921875" bestFit="1" customWidth="1"/>
    <col min="672" max="672" width="5.296875" bestFit="1" customWidth="1"/>
    <col min="673" max="673" width="8.19921875" bestFit="1" customWidth="1"/>
    <col min="674" max="674" width="5.296875" bestFit="1" customWidth="1"/>
    <col min="675" max="675" width="8.19921875" bestFit="1" customWidth="1"/>
    <col min="676" max="676" width="5.296875" bestFit="1" customWidth="1"/>
    <col min="677" max="677" width="8.19921875" bestFit="1" customWidth="1"/>
    <col min="678" max="678" width="5.296875" bestFit="1" customWidth="1"/>
    <col min="679" max="679" width="8.19921875" bestFit="1" customWidth="1"/>
    <col min="680" max="680" width="5.296875" bestFit="1" customWidth="1"/>
    <col min="681" max="681" width="8.19921875" bestFit="1" customWidth="1"/>
    <col min="682" max="682" width="5.296875" bestFit="1" customWidth="1"/>
    <col min="683" max="683" width="8.19921875" bestFit="1" customWidth="1"/>
    <col min="684" max="684" width="5.296875" bestFit="1" customWidth="1"/>
    <col min="685" max="685" width="8.19921875" bestFit="1" customWidth="1"/>
    <col min="686" max="686" width="10.09765625" bestFit="1" customWidth="1"/>
    <col min="687" max="687" width="7.19921875" bestFit="1" customWidth="1"/>
    <col min="688" max="688" width="8.19921875" bestFit="1" customWidth="1"/>
    <col min="689" max="689" width="5.296875" bestFit="1" customWidth="1"/>
    <col min="690" max="690" width="8.19921875" bestFit="1" customWidth="1"/>
    <col min="691" max="691" width="5.296875" bestFit="1" customWidth="1"/>
    <col min="692" max="692" width="8.19921875" bestFit="1" customWidth="1"/>
    <col min="693" max="693" width="5.296875" bestFit="1" customWidth="1"/>
    <col min="694" max="694" width="8.19921875" bestFit="1" customWidth="1"/>
    <col min="695" max="695" width="5.296875" bestFit="1" customWidth="1"/>
    <col min="696" max="696" width="8.19921875" bestFit="1" customWidth="1"/>
    <col min="697" max="697" width="10.09765625" bestFit="1" customWidth="1"/>
    <col min="698" max="698" width="7.19921875" bestFit="1" customWidth="1"/>
    <col min="699" max="699" width="8.19921875" bestFit="1" customWidth="1"/>
    <col min="700" max="700" width="5.296875" bestFit="1" customWidth="1"/>
    <col min="701" max="701" width="8.19921875" bestFit="1" customWidth="1"/>
    <col min="702" max="702" width="5.296875" bestFit="1" customWidth="1"/>
    <col min="703" max="703" width="8.19921875" bestFit="1" customWidth="1"/>
    <col min="704" max="704" width="5.296875" bestFit="1" customWidth="1"/>
    <col min="705" max="705" width="8.19921875" bestFit="1" customWidth="1"/>
    <col min="706" max="706" width="5.296875" bestFit="1" customWidth="1"/>
    <col min="707" max="707" width="8.19921875" bestFit="1" customWidth="1"/>
    <col min="708" max="708" width="5.296875" bestFit="1" customWidth="1"/>
    <col min="709" max="709" width="8.19921875" bestFit="1" customWidth="1"/>
    <col min="710" max="710" width="5.296875" bestFit="1" customWidth="1"/>
    <col min="711" max="711" width="8.19921875" bestFit="1" customWidth="1"/>
    <col min="712" max="712" width="5.296875" bestFit="1" customWidth="1"/>
    <col min="713" max="713" width="8.19921875" bestFit="1" customWidth="1"/>
    <col min="714" max="714" width="5.296875" bestFit="1" customWidth="1"/>
    <col min="715" max="715" width="8.19921875" bestFit="1" customWidth="1"/>
    <col min="716" max="716" width="5.296875" bestFit="1" customWidth="1"/>
    <col min="717" max="717" width="8.19921875" bestFit="1" customWidth="1"/>
    <col min="718" max="718" width="5.296875" bestFit="1" customWidth="1"/>
    <col min="719" max="719" width="8.19921875" bestFit="1" customWidth="1"/>
    <col min="720" max="720" width="5.296875" bestFit="1" customWidth="1"/>
    <col min="721" max="721" width="8.19921875" bestFit="1" customWidth="1"/>
    <col min="722" max="722" width="10.09765625" bestFit="1" customWidth="1"/>
    <col min="723" max="724" width="8.19921875" bestFit="1" customWidth="1"/>
    <col min="725" max="725" width="5.296875" bestFit="1" customWidth="1"/>
    <col min="726" max="726" width="8.19921875" bestFit="1" customWidth="1"/>
    <col min="727" max="727" width="5.296875" bestFit="1" customWidth="1"/>
    <col min="728" max="728" width="8.19921875" bestFit="1" customWidth="1"/>
    <col min="729" max="729" width="5.296875" bestFit="1" customWidth="1"/>
    <col min="730" max="730" width="8.19921875" bestFit="1" customWidth="1"/>
    <col min="731" max="731" width="5.296875" bestFit="1" customWidth="1"/>
    <col min="732" max="732" width="8.19921875" bestFit="1" customWidth="1"/>
    <col min="733" max="733" width="11.09765625" bestFit="1" customWidth="1"/>
    <col min="734" max="735" width="8.19921875" bestFit="1" customWidth="1"/>
    <col min="736" max="736" width="5.296875" bestFit="1" customWidth="1"/>
    <col min="737" max="737" width="8.19921875" bestFit="1" customWidth="1"/>
    <col min="738" max="738" width="5.296875" bestFit="1" customWidth="1"/>
    <col min="739" max="739" width="8.19921875" bestFit="1" customWidth="1"/>
    <col min="740" max="740" width="5.296875" bestFit="1" customWidth="1"/>
    <col min="741" max="741" width="8.19921875" bestFit="1" customWidth="1"/>
    <col min="742" max="742" width="5.296875" bestFit="1" customWidth="1"/>
    <col min="743" max="743" width="8.19921875" bestFit="1" customWidth="1"/>
    <col min="744" max="744" width="5.296875" bestFit="1" customWidth="1"/>
    <col min="745" max="745" width="8.19921875" bestFit="1" customWidth="1"/>
    <col min="746" max="746" width="11.09765625" bestFit="1" customWidth="1"/>
    <col min="747" max="747" width="8" bestFit="1" customWidth="1"/>
    <col min="748" max="748" width="8.19921875" bestFit="1" customWidth="1"/>
    <col min="749" max="749" width="5.296875" bestFit="1" customWidth="1"/>
    <col min="750" max="750" width="8.19921875" bestFit="1" customWidth="1"/>
    <col min="751" max="751" width="5.296875" bestFit="1" customWidth="1"/>
    <col min="752" max="752" width="8.19921875" bestFit="1" customWidth="1"/>
    <col min="753" max="753" width="5.296875" bestFit="1" customWidth="1"/>
    <col min="754" max="754" width="8.19921875" bestFit="1" customWidth="1"/>
    <col min="755" max="755" width="5.296875" bestFit="1" customWidth="1"/>
    <col min="756" max="756" width="8.19921875" bestFit="1" customWidth="1"/>
    <col min="757" max="757" width="5.296875" bestFit="1" customWidth="1"/>
    <col min="758" max="758" width="8.19921875" bestFit="1" customWidth="1"/>
    <col min="759" max="759" width="5.296875" bestFit="1" customWidth="1"/>
    <col min="760" max="760" width="8.19921875" bestFit="1" customWidth="1"/>
    <col min="761" max="761" width="5.296875" bestFit="1" customWidth="1"/>
    <col min="762" max="762" width="8.19921875" bestFit="1" customWidth="1"/>
    <col min="763" max="763" width="5.296875" bestFit="1" customWidth="1"/>
    <col min="764" max="764" width="8.19921875" bestFit="1" customWidth="1"/>
    <col min="765" max="765" width="5.296875" bestFit="1" customWidth="1"/>
    <col min="766" max="766" width="8.19921875" bestFit="1" customWidth="1"/>
    <col min="767" max="767" width="5.296875" bestFit="1" customWidth="1"/>
    <col min="768" max="768" width="8.19921875" bestFit="1" customWidth="1"/>
    <col min="769" max="769" width="5.296875" bestFit="1" customWidth="1"/>
    <col min="770" max="770" width="8.19921875" bestFit="1" customWidth="1"/>
    <col min="771" max="771" width="5.296875" bestFit="1" customWidth="1"/>
    <col min="772" max="772" width="8.19921875" bestFit="1" customWidth="1"/>
    <col min="773" max="773" width="5.296875" bestFit="1" customWidth="1"/>
    <col min="774" max="774" width="8.19921875" bestFit="1" customWidth="1"/>
    <col min="775" max="775" width="5.296875" bestFit="1" customWidth="1"/>
    <col min="776" max="776" width="8.19921875" bestFit="1" customWidth="1"/>
    <col min="777" max="777" width="5.296875" bestFit="1" customWidth="1"/>
    <col min="778" max="778" width="8.19921875" bestFit="1" customWidth="1"/>
    <col min="779" max="779" width="5.296875" bestFit="1" customWidth="1"/>
    <col min="780" max="780" width="8.19921875" bestFit="1" customWidth="1"/>
    <col min="781" max="781" width="5.296875" bestFit="1" customWidth="1"/>
    <col min="782" max="782" width="8.19921875" bestFit="1" customWidth="1"/>
    <col min="783" max="783" width="5.296875" bestFit="1" customWidth="1"/>
    <col min="784" max="784" width="8.19921875" bestFit="1" customWidth="1"/>
    <col min="785" max="785" width="5.296875" bestFit="1" customWidth="1"/>
    <col min="786" max="786" width="8.19921875" bestFit="1" customWidth="1"/>
    <col min="787" max="787" width="5.296875" bestFit="1" customWidth="1"/>
    <col min="788" max="788" width="8.19921875" bestFit="1" customWidth="1"/>
    <col min="789" max="789" width="5.296875" bestFit="1" customWidth="1"/>
    <col min="790" max="790" width="8.19921875" bestFit="1" customWidth="1"/>
    <col min="791" max="791" width="5.296875" bestFit="1" customWidth="1"/>
    <col min="792" max="792" width="8.19921875" bestFit="1" customWidth="1"/>
    <col min="793" max="793" width="10.8984375" bestFit="1" customWidth="1"/>
    <col min="794" max="794" width="7" bestFit="1" customWidth="1"/>
    <col min="795" max="795" width="8.19921875" bestFit="1" customWidth="1"/>
    <col min="796" max="796" width="5.296875" bestFit="1" customWidth="1"/>
    <col min="797" max="797" width="8.19921875" bestFit="1" customWidth="1"/>
    <col min="798" max="798" width="5.296875" bestFit="1" customWidth="1"/>
    <col min="799" max="799" width="8.19921875" bestFit="1" customWidth="1"/>
    <col min="800" max="800" width="5.296875" bestFit="1" customWidth="1"/>
    <col min="801" max="801" width="8.19921875" bestFit="1" customWidth="1"/>
    <col min="802" max="802" width="5.296875" bestFit="1" customWidth="1"/>
    <col min="803" max="803" width="8.19921875" bestFit="1" customWidth="1"/>
    <col min="804" max="804" width="5.296875" bestFit="1" customWidth="1"/>
    <col min="805" max="805" width="8.19921875" bestFit="1" customWidth="1"/>
    <col min="806" max="806" width="5.296875" bestFit="1" customWidth="1"/>
    <col min="807" max="807" width="8.19921875" bestFit="1" customWidth="1"/>
    <col min="808" max="808" width="9.8984375" bestFit="1" customWidth="1"/>
    <col min="809" max="809" width="7" bestFit="1" customWidth="1"/>
    <col min="810" max="810" width="8.19921875" bestFit="1" customWidth="1"/>
    <col min="811" max="811" width="5.296875" bestFit="1" customWidth="1"/>
    <col min="812" max="812" width="8.19921875" bestFit="1" customWidth="1"/>
    <col min="813" max="813" width="5.296875" bestFit="1" customWidth="1"/>
    <col min="814" max="814" width="8.19921875" bestFit="1" customWidth="1"/>
    <col min="815" max="815" width="5.296875" bestFit="1" customWidth="1"/>
    <col min="816" max="816" width="8.19921875" bestFit="1" customWidth="1"/>
    <col min="817" max="817" width="5.296875" bestFit="1" customWidth="1"/>
    <col min="818" max="818" width="8.19921875" bestFit="1" customWidth="1"/>
    <col min="819" max="819" width="9.8984375" bestFit="1" customWidth="1"/>
    <col min="820" max="820" width="7" bestFit="1" customWidth="1"/>
    <col min="821" max="821" width="8.19921875" bestFit="1" customWidth="1"/>
    <col min="822" max="822" width="5.296875" bestFit="1" customWidth="1"/>
    <col min="823" max="823" width="8.19921875" bestFit="1" customWidth="1"/>
    <col min="824" max="824" width="9.8984375" bestFit="1" customWidth="1"/>
    <col min="825" max="825" width="7" bestFit="1" customWidth="1"/>
    <col min="826" max="826" width="8.19921875" bestFit="1" customWidth="1"/>
    <col min="827" max="827" width="5.296875" bestFit="1" customWidth="1"/>
    <col min="828" max="828" width="8.19921875" bestFit="1" customWidth="1"/>
    <col min="829" max="829" width="5.296875" bestFit="1" customWidth="1"/>
    <col min="830" max="830" width="8.19921875" bestFit="1" customWidth="1"/>
    <col min="831" max="831" width="5.296875" bestFit="1" customWidth="1"/>
    <col min="832" max="832" width="8.19921875" bestFit="1" customWidth="1"/>
    <col min="833" max="833" width="5.296875" bestFit="1" customWidth="1"/>
    <col min="834" max="834" width="8.19921875" bestFit="1" customWidth="1"/>
    <col min="835" max="835" width="5.296875" bestFit="1" customWidth="1"/>
    <col min="836" max="836" width="8.19921875" bestFit="1" customWidth="1"/>
    <col min="837" max="837" width="9.8984375" bestFit="1" customWidth="1"/>
    <col min="838" max="838" width="7" bestFit="1" customWidth="1"/>
    <col min="839" max="839" width="8.19921875" bestFit="1" customWidth="1"/>
    <col min="840" max="840" width="5.296875" bestFit="1" customWidth="1"/>
    <col min="841" max="841" width="8.19921875" bestFit="1" customWidth="1"/>
    <col min="842" max="842" width="5.296875" bestFit="1" customWidth="1"/>
    <col min="843" max="843" width="8.19921875" bestFit="1" customWidth="1"/>
    <col min="844" max="844" width="5.296875" bestFit="1" customWidth="1"/>
    <col min="845" max="845" width="8.19921875" bestFit="1" customWidth="1"/>
    <col min="846" max="846" width="5.296875" bestFit="1" customWidth="1"/>
    <col min="847" max="847" width="8.19921875" bestFit="1" customWidth="1"/>
    <col min="848" max="848" width="5.296875" bestFit="1" customWidth="1"/>
    <col min="849" max="849" width="8.19921875" bestFit="1" customWidth="1"/>
    <col min="850" max="850" width="5.296875" bestFit="1" customWidth="1"/>
    <col min="851" max="851" width="8.19921875" bestFit="1" customWidth="1"/>
    <col min="852" max="852" width="5.296875" bestFit="1" customWidth="1"/>
    <col min="853" max="853" width="8.19921875" bestFit="1" customWidth="1"/>
    <col min="854" max="854" width="5.296875" bestFit="1" customWidth="1"/>
    <col min="855" max="855" width="8.19921875" bestFit="1" customWidth="1"/>
    <col min="856" max="856" width="5.296875" bestFit="1" customWidth="1"/>
    <col min="857" max="857" width="8.19921875" bestFit="1" customWidth="1"/>
    <col min="858" max="858" width="5.296875" bestFit="1" customWidth="1"/>
    <col min="859" max="859" width="8.19921875" bestFit="1" customWidth="1"/>
    <col min="860" max="860" width="5.296875" bestFit="1" customWidth="1"/>
    <col min="861" max="861" width="8.19921875" bestFit="1" customWidth="1"/>
    <col min="862" max="862" width="5.296875" bestFit="1" customWidth="1"/>
    <col min="863" max="863" width="8.19921875" bestFit="1" customWidth="1"/>
    <col min="864" max="864" width="5.296875" bestFit="1" customWidth="1"/>
    <col min="865" max="865" width="8.19921875" bestFit="1" customWidth="1"/>
    <col min="866" max="866" width="5.296875" bestFit="1" customWidth="1"/>
    <col min="867" max="867" width="8.19921875" bestFit="1" customWidth="1"/>
    <col min="868" max="868" width="5.296875" bestFit="1" customWidth="1"/>
    <col min="869" max="869" width="8.19921875" bestFit="1" customWidth="1"/>
    <col min="870" max="870" width="5.296875" bestFit="1" customWidth="1"/>
    <col min="871" max="871" width="8.19921875" bestFit="1" customWidth="1"/>
    <col min="872" max="872" width="5.296875" bestFit="1" customWidth="1"/>
    <col min="873" max="873" width="8.19921875" bestFit="1" customWidth="1"/>
    <col min="874" max="874" width="5.296875" bestFit="1" customWidth="1"/>
    <col min="875" max="875" width="8.19921875" bestFit="1" customWidth="1"/>
    <col min="876" max="876" width="5.296875" bestFit="1" customWidth="1"/>
    <col min="877" max="877" width="8.19921875" bestFit="1" customWidth="1"/>
    <col min="878" max="878" width="9.8984375" bestFit="1" customWidth="1"/>
    <col min="879" max="879" width="7" bestFit="1" customWidth="1"/>
    <col min="880" max="880" width="8.19921875" bestFit="1" customWidth="1"/>
    <col min="881" max="881" width="5.296875" bestFit="1" customWidth="1"/>
    <col min="882" max="882" width="8.19921875" bestFit="1" customWidth="1"/>
    <col min="883" max="883" width="5.296875" bestFit="1" customWidth="1"/>
    <col min="884" max="884" width="8.19921875" bestFit="1" customWidth="1"/>
    <col min="885" max="885" width="5.296875" bestFit="1" customWidth="1"/>
    <col min="886" max="886" width="8.19921875" bestFit="1" customWidth="1"/>
    <col min="887" max="887" width="5.296875" bestFit="1" customWidth="1"/>
    <col min="888" max="888" width="8.19921875" bestFit="1" customWidth="1"/>
    <col min="889" max="889" width="5.296875" bestFit="1" customWidth="1"/>
    <col min="890" max="890" width="8.19921875" bestFit="1" customWidth="1"/>
    <col min="891" max="891" width="5.296875" bestFit="1" customWidth="1"/>
    <col min="892" max="892" width="8.19921875" bestFit="1" customWidth="1"/>
    <col min="893" max="893" width="5.296875" bestFit="1" customWidth="1"/>
    <col min="894" max="894" width="8.19921875" bestFit="1" customWidth="1"/>
    <col min="895" max="895" width="5.296875" bestFit="1" customWidth="1"/>
    <col min="896" max="896" width="8.19921875" bestFit="1" customWidth="1"/>
    <col min="897" max="897" width="5.296875" bestFit="1" customWidth="1"/>
    <col min="898" max="898" width="8.19921875" bestFit="1" customWidth="1"/>
    <col min="899" max="899" width="5.296875" bestFit="1" customWidth="1"/>
    <col min="900" max="900" width="8.19921875" bestFit="1" customWidth="1"/>
    <col min="901" max="901" width="5.296875" bestFit="1" customWidth="1"/>
    <col min="902" max="902" width="8.19921875" bestFit="1" customWidth="1"/>
    <col min="903" max="903" width="5.296875" bestFit="1" customWidth="1"/>
    <col min="904" max="904" width="8.19921875" bestFit="1" customWidth="1"/>
    <col min="905" max="905" width="5.296875" bestFit="1" customWidth="1"/>
    <col min="906" max="906" width="8.19921875" bestFit="1" customWidth="1"/>
    <col min="907" max="907" width="5.296875" bestFit="1" customWidth="1"/>
    <col min="908" max="908" width="8.19921875" bestFit="1" customWidth="1"/>
    <col min="909" max="909" width="5.296875" bestFit="1" customWidth="1"/>
    <col min="910" max="910" width="8.19921875" bestFit="1" customWidth="1"/>
    <col min="911" max="911" width="5.296875" bestFit="1" customWidth="1"/>
    <col min="912" max="912" width="8.19921875" bestFit="1" customWidth="1"/>
    <col min="913" max="913" width="5.296875" bestFit="1" customWidth="1"/>
    <col min="914" max="914" width="8.19921875" bestFit="1" customWidth="1"/>
    <col min="915" max="915" width="5.296875" bestFit="1" customWidth="1"/>
    <col min="916" max="916" width="8.19921875" bestFit="1" customWidth="1"/>
    <col min="917" max="917" width="5.296875" bestFit="1" customWidth="1"/>
    <col min="918" max="918" width="8.19921875" bestFit="1" customWidth="1"/>
    <col min="919" max="919" width="5.296875" bestFit="1" customWidth="1"/>
    <col min="920" max="920" width="8.19921875" bestFit="1" customWidth="1"/>
    <col min="921" max="921" width="5.296875" bestFit="1" customWidth="1"/>
    <col min="922" max="922" width="8.19921875" bestFit="1" customWidth="1"/>
    <col min="923" max="923" width="5.296875" bestFit="1" customWidth="1"/>
    <col min="924" max="924" width="8.19921875" bestFit="1" customWidth="1"/>
    <col min="925" max="925" width="5.296875" bestFit="1" customWidth="1"/>
    <col min="926" max="926" width="8.19921875" bestFit="1" customWidth="1"/>
    <col min="927" max="927" width="5.296875" bestFit="1" customWidth="1"/>
    <col min="928" max="928" width="8.19921875" bestFit="1" customWidth="1"/>
    <col min="929" max="929" width="9.8984375" bestFit="1" customWidth="1"/>
    <col min="930" max="930" width="7" bestFit="1" customWidth="1"/>
    <col min="931" max="931" width="8.19921875" bestFit="1" customWidth="1"/>
    <col min="932" max="932" width="5.296875" bestFit="1" customWidth="1"/>
    <col min="933" max="933" width="8.19921875" bestFit="1" customWidth="1"/>
    <col min="934" max="934" width="5.296875" bestFit="1" customWidth="1"/>
    <col min="935" max="935" width="8.19921875" bestFit="1" customWidth="1"/>
    <col min="936" max="936" width="5.296875" bestFit="1" customWidth="1"/>
    <col min="937" max="937" width="8.19921875" bestFit="1" customWidth="1"/>
    <col min="938" max="938" width="5.296875" bestFit="1" customWidth="1"/>
    <col min="939" max="939" width="8.19921875" bestFit="1" customWidth="1"/>
    <col min="940" max="940" width="5.296875" bestFit="1" customWidth="1"/>
    <col min="941" max="941" width="8.19921875" bestFit="1" customWidth="1"/>
    <col min="942" max="942" width="5.296875" bestFit="1" customWidth="1"/>
    <col min="943" max="943" width="8.19921875" bestFit="1" customWidth="1"/>
    <col min="944" max="944" width="5.296875" bestFit="1" customWidth="1"/>
    <col min="945" max="945" width="8.19921875" bestFit="1" customWidth="1"/>
    <col min="946" max="946" width="5.296875" bestFit="1" customWidth="1"/>
    <col min="947" max="947" width="8.19921875" bestFit="1" customWidth="1"/>
    <col min="948" max="948" width="5.296875" bestFit="1" customWidth="1"/>
    <col min="949" max="949" width="8.19921875" bestFit="1" customWidth="1"/>
    <col min="950" max="950" width="9.8984375" bestFit="1" customWidth="1"/>
    <col min="951" max="951" width="7" bestFit="1" customWidth="1"/>
    <col min="952" max="952" width="8.19921875" bestFit="1" customWidth="1"/>
    <col min="953" max="953" width="5.296875" bestFit="1" customWidth="1"/>
    <col min="954" max="954" width="8.19921875" bestFit="1" customWidth="1"/>
    <col min="955" max="955" width="5.296875" bestFit="1" customWidth="1"/>
    <col min="956" max="956" width="8.19921875" bestFit="1" customWidth="1"/>
    <col min="957" max="957" width="5.296875" bestFit="1" customWidth="1"/>
    <col min="958" max="958" width="8.19921875" bestFit="1" customWidth="1"/>
    <col min="959" max="959" width="5.296875" bestFit="1" customWidth="1"/>
    <col min="960" max="960" width="8.19921875" bestFit="1" customWidth="1"/>
    <col min="961" max="961" width="5.296875" bestFit="1" customWidth="1"/>
    <col min="962" max="962" width="8.19921875" bestFit="1" customWidth="1"/>
    <col min="963" max="963" width="5.296875" bestFit="1" customWidth="1"/>
    <col min="964" max="964" width="8.19921875" bestFit="1" customWidth="1"/>
    <col min="965" max="965" width="5.296875" bestFit="1" customWidth="1"/>
    <col min="966" max="966" width="8.19921875" bestFit="1" customWidth="1"/>
    <col min="967" max="967" width="5.296875" bestFit="1" customWidth="1"/>
    <col min="968" max="968" width="8.19921875" bestFit="1" customWidth="1"/>
    <col min="969" max="969" width="5.296875" bestFit="1" customWidth="1"/>
    <col min="970" max="970" width="8.19921875" bestFit="1" customWidth="1"/>
    <col min="971" max="971" width="5.296875" bestFit="1" customWidth="1"/>
    <col min="972" max="972" width="8.19921875" bestFit="1" customWidth="1"/>
    <col min="973" max="973" width="9.8984375" bestFit="1" customWidth="1"/>
    <col min="974" max="974" width="7" bestFit="1" customWidth="1"/>
    <col min="975" max="975" width="8.19921875" bestFit="1" customWidth="1"/>
    <col min="976" max="976" width="5.296875" bestFit="1" customWidth="1"/>
    <col min="977" max="977" width="8.19921875" bestFit="1" customWidth="1"/>
    <col min="978" max="978" width="5.296875" bestFit="1" customWidth="1"/>
    <col min="979" max="979" width="8.19921875" bestFit="1" customWidth="1"/>
    <col min="980" max="980" width="5.296875" bestFit="1" customWidth="1"/>
    <col min="981" max="981" width="8.19921875" bestFit="1" customWidth="1"/>
    <col min="982" max="982" width="5.296875" bestFit="1" customWidth="1"/>
    <col min="983" max="983" width="8.19921875" bestFit="1" customWidth="1"/>
    <col min="984" max="984" width="5.296875" bestFit="1" customWidth="1"/>
    <col min="985" max="985" width="8.19921875" bestFit="1" customWidth="1"/>
    <col min="986" max="986" width="9.8984375" bestFit="1" customWidth="1"/>
    <col min="987" max="987" width="8" bestFit="1" customWidth="1"/>
    <col min="988" max="988" width="8.19921875" bestFit="1" customWidth="1"/>
    <col min="989" max="989" width="5.296875" bestFit="1" customWidth="1"/>
    <col min="990" max="990" width="8.19921875" bestFit="1" customWidth="1"/>
    <col min="991" max="991" width="10.8984375" bestFit="1" customWidth="1"/>
    <col min="992" max="992" width="8" bestFit="1" customWidth="1"/>
    <col min="993" max="993" width="8.19921875" bestFit="1" customWidth="1"/>
    <col min="994" max="994" width="5.296875" bestFit="1" customWidth="1"/>
    <col min="995" max="995" width="8.19921875" bestFit="1" customWidth="1"/>
    <col min="996" max="996" width="5.296875" bestFit="1" customWidth="1"/>
    <col min="997" max="997" width="8.19921875" bestFit="1" customWidth="1"/>
    <col min="998" max="998" width="5.296875" bestFit="1" customWidth="1"/>
    <col min="999" max="999" width="8.19921875" bestFit="1" customWidth="1"/>
    <col min="1000" max="1000" width="10.8984375" bestFit="1" customWidth="1"/>
    <col min="1001" max="1001" width="10.69921875" bestFit="1" customWidth="1"/>
    <col min="1002" max="1003" width="8.19921875" bestFit="1" customWidth="1"/>
    <col min="1004" max="1004" width="5.296875" bestFit="1" customWidth="1"/>
    <col min="1005" max="1005" width="8.19921875" bestFit="1" customWidth="1"/>
    <col min="1006" max="1006" width="5.296875" bestFit="1" customWidth="1"/>
    <col min="1007" max="1007" width="8.19921875" bestFit="1" customWidth="1"/>
    <col min="1008" max="1008" width="11.09765625" bestFit="1" customWidth="1"/>
    <col min="1009" max="1009" width="7.19921875" bestFit="1" customWidth="1"/>
    <col min="1010" max="1010" width="8.19921875" bestFit="1" customWidth="1"/>
    <col min="1011" max="1011" width="5.296875" bestFit="1" customWidth="1"/>
    <col min="1012" max="1012" width="8.19921875" bestFit="1" customWidth="1"/>
    <col min="1013" max="1013" width="5.296875" bestFit="1" customWidth="1"/>
    <col min="1014" max="1014" width="8.19921875" bestFit="1" customWidth="1"/>
    <col min="1015" max="1015" width="10.09765625" bestFit="1" customWidth="1"/>
    <col min="1016" max="1016" width="7.19921875" bestFit="1" customWidth="1"/>
    <col min="1017" max="1017" width="8.19921875" bestFit="1" customWidth="1"/>
    <col min="1018" max="1018" width="10.09765625" bestFit="1" customWidth="1"/>
    <col min="1019" max="1019" width="7.19921875" bestFit="1" customWidth="1"/>
    <col min="1020" max="1020" width="8.19921875" bestFit="1" customWidth="1"/>
    <col min="1021" max="1021" width="5.296875" bestFit="1" customWidth="1"/>
    <col min="1022" max="1022" width="8.19921875" bestFit="1" customWidth="1"/>
    <col min="1023" max="1023" width="10.09765625" bestFit="1" customWidth="1"/>
    <col min="1024" max="1024" width="7.19921875" bestFit="1" customWidth="1"/>
    <col min="1025" max="1025" width="8.19921875" bestFit="1" customWidth="1"/>
    <col min="1026" max="1026" width="5.296875" bestFit="1" customWidth="1"/>
    <col min="1027" max="1027" width="8.19921875" bestFit="1" customWidth="1"/>
    <col min="1028" max="1028" width="5.296875" bestFit="1" customWidth="1"/>
    <col min="1029" max="1029" width="8.19921875" bestFit="1" customWidth="1"/>
    <col min="1030" max="1030" width="5.296875" bestFit="1" customWidth="1"/>
    <col min="1031" max="1031" width="8.19921875" bestFit="1" customWidth="1"/>
    <col min="1032" max="1032" width="5.296875" bestFit="1" customWidth="1"/>
    <col min="1033" max="1033" width="8.19921875" bestFit="1" customWidth="1"/>
    <col min="1034" max="1034" width="5.296875" bestFit="1" customWidth="1"/>
    <col min="1035" max="1035" width="8.19921875" bestFit="1" customWidth="1"/>
    <col min="1036" max="1036" width="10.09765625" bestFit="1" customWidth="1"/>
    <col min="1037" max="1037" width="7.19921875" bestFit="1" customWidth="1"/>
    <col min="1038" max="1038" width="8.19921875" bestFit="1" customWidth="1"/>
    <col min="1039" max="1039" width="5.296875" bestFit="1" customWidth="1"/>
    <col min="1040" max="1040" width="8.19921875" bestFit="1" customWidth="1"/>
    <col min="1041" max="1041" width="5.296875" bestFit="1" customWidth="1"/>
    <col min="1042" max="1042" width="8.19921875" bestFit="1" customWidth="1"/>
    <col min="1043" max="1043" width="5.296875" bestFit="1" customWidth="1"/>
    <col min="1044" max="1044" width="8.19921875" bestFit="1" customWidth="1"/>
    <col min="1045" max="1045" width="10.09765625" bestFit="1" customWidth="1"/>
    <col min="1046" max="1046" width="7.19921875" bestFit="1" customWidth="1"/>
    <col min="1047" max="1047" width="8.19921875" bestFit="1" customWidth="1"/>
    <col min="1048" max="1048" width="5.296875" bestFit="1" customWidth="1"/>
    <col min="1049" max="1049" width="8.19921875" bestFit="1" customWidth="1"/>
    <col min="1050" max="1050" width="5.296875" bestFit="1" customWidth="1"/>
    <col min="1051" max="1051" width="8.19921875" bestFit="1" customWidth="1"/>
    <col min="1052" max="1052" width="5.296875" bestFit="1" customWidth="1"/>
    <col min="1053" max="1053" width="8.19921875" bestFit="1" customWidth="1"/>
    <col min="1054" max="1054" width="5.296875" bestFit="1" customWidth="1"/>
    <col min="1055" max="1055" width="8.19921875" bestFit="1" customWidth="1"/>
    <col min="1056" max="1056" width="10.09765625" bestFit="1" customWidth="1"/>
    <col min="1057" max="1057" width="7.19921875" bestFit="1" customWidth="1"/>
    <col min="1058" max="1058" width="8.19921875" bestFit="1" customWidth="1"/>
    <col min="1059" max="1059" width="5.296875" bestFit="1" customWidth="1"/>
    <col min="1060" max="1060" width="8.19921875" bestFit="1" customWidth="1"/>
    <col min="1061" max="1061" width="5.296875" bestFit="1" customWidth="1"/>
    <col min="1062" max="1062" width="8.19921875" bestFit="1" customWidth="1"/>
    <col min="1063" max="1063" width="5.296875" bestFit="1" customWidth="1"/>
    <col min="1064" max="1064" width="8.19921875" bestFit="1" customWidth="1"/>
    <col min="1065" max="1065" width="5.296875" bestFit="1" customWidth="1"/>
    <col min="1066" max="1066" width="8.19921875" bestFit="1" customWidth="1"/>
    <col min="1067" max="1067" width="5.296875" bestFit="1" customWidth="1"/>
    <col min="1068" max="1068" width="8.19921875" bestFit="1" customWidth="1"/>
    <col min="1069" max="1069" width="10.09765625" bestFit="1" customWidth="1"/>
    <col min="1070" max="1070" width="7.19921875" bestFit="1" customWidth="1"/>
    <col min="1071" max="1071" width="8.19921875" bestFit="1" customWidth="1"/>
    <col min="1072" max="1072" width="5.296875" bestFit="1" customWidth="1"/>
    <col min="1073" max="1073" width="8.19921875" bestFit="1" customWidth="1"/>
    <col min="1074" max="1074" width="5.296875" bestFit="1" customWidth="1"/>
    <col min="1075" max="1075" width="8.19921875" bestFit="1" customWidth="1"/>
    <col min="1076" max="1076" width="5.296875" bestFit="1" customWidth="1"/>
    <col min="1077" max="1077" width="8.19921875" bestFit="1" customWidth="1"/>
    <col min="1078" max="1078" width="5.296875" bestFit="1" customWidth="1"/>
    <col min="1079" max="1079" width="8.19921875" bestFit="1" customWidth="1"/>
    <col min="1080" max="1080" width="5.296875" bestFit="1" customWidth="1"/>
    <col min="1081" max="1081" width="8.19921875" bestFit="1" customWidth="1"/>
    <col min="1082" max="1082" width="5.296875" bestFit="1" customWidth="1"/>
    <col min="1083" max="1083" width="8.19921875" bestFit="1" customWidth="1"/>
    <col min="1084" max="1084" width="5.296875" bestFit="1" customWidth="1"/>
    <col min="1085" max="1085" width="8.19921875" bestFit="1" customWidth="1"/>
    <col min="1086" max="1086" width="5.296875" bestFit="1" customWidth="1"/>
    <col min="1087" max="1087" width="8.19921875" bestFit="1" customWidth="1"/>
    <col min="1088" max="1088" width="5.296875" bestFit="1" customWidth="1"/>
    <col min="1089" max="1089" width="8.19921875" bestFit="1" customWidth="1"/>
    <col min="1090" max="1090" width="5.296875" bestFit="1" customWidth="1"/>
    <col min="1091" max="1091" width="8.19921875" bestFit="1" customWidth="1"/>
    <col min="1092" max="1092" width="5.296875" bestFit="1" customWidth="1"/>
    <col min="1093" max="1093" width="8.19921875" bestFit="1" customWidth="1"/>
    <col min="1094" max="1094" width="10.09765625" bestFit="1" customWidth="1"/>
    <col min="1095" max="1095" width="7.19921875" bestFit="1" customWidth="1"/>
    <col min="1096" max="1096" width="8.19921875" bestFit="1" customWidth="1"/>
    <col min="1097" max="1097" width="5.296875" bestFit="1" customWidth="1"/>
    <col min="1098" max="1098" width="8.19921875" bestFit="1" customWidth="1"/>
    <col min="1099" max="1099" width="5.296875" bestFit="1" customWidth="1"/>
    <col min="1100" max="1100" width="8.19921875" bestFit="1" customWidth="1"/>
    <col min="1101" max="1101" width="5.296875" bestFit="1" customWidth="1"/>
    <col min="1102" max="1102" width="8.19921875" bestFit="1" customWidth="1"/>
    <col min="1103" max="1103" width="5.296875" bestFit="1" customWidth="1"/>
    <col min="1104" max="1104" width="8.19921875" bestFit="1" customWidth="1"/>
    <col min="1105" max="1105" width="5.296875" bestFit="1" customWidth="1"/>
    <col min="1106" max="1106" width="8.19921875" bestFit="1" customWidth="1"/>
    <col min="1107" max="1107" width="5.296875" bestFit="1" customWidth="1"/>
    <col min="1108" max="1108" width="8.19921875" bestFit="1" customWidth="1"/>
    <col min="1109" max="1109" width="5.296875" bestFit="1" customWidth="1"/>
    <col min="1110" max="1110" width="8.19921875" bestFit="1" customWidth="1"/>
    <col min="1111" max="1111" width="5.296875" bestFit="1" customWidth="1"/>
    <col min="1112" max="1112" width="8.19921875" bestFit="1" customWidth="1"/>
    <col min="1113" max="1113" width="5.296875" bestFit="1" customWidth="1"/>
    <col min="1114" max="1114" width="8.19921875" bestFit="1" customWidth="1"/>
    <col min="1115" max="1115" width="5.296875" bestFit="1" customWidth="1"/>
    <col min="1116" max="1116" width="8.19921875" bestFit="1" customWidth="1"/>
    <col min="1117" max="1117" width="5.296875" bestFit="1" customWidth="1"/>
    <col min="1118" max="1118" width="8.19921875" bestFit="1" customWidth="1"/>
    <col min="1119" max="1119" width="5.296875" bestFit="1" customWidth="1"/>
    <col min="1120" max="1120" width="8.19921875" bestFit="1" customWidth="1"/>
    <col min="1121" max="1121" width="5.296875" bestFit="1" customWidth="1"/>
    <col min="1122" max="1122" width="8.19921875" bestFit="1" customWidth="1"/>
    <col min="1123" max="1123" width="5.296875" bestFit="1" customWidth="1"/>
    <col min="1124" max="1124" width="8.19921875" bestFit="1" customWidth="1"/>
    <col min="1125" max="1125" width="5.296875" bestFit="1" customWidth="1"/>
    <col min="1126" max="1126" width="8.19921875" bestFit="1" customWidth="1"/>
    <col min="1127" max="1127" width="10.09765625" bestFit="1" customWidth="1"/>
    <col min="1128" max="1129" width="8.19921875" bestFit="1" customWidth="1"/>
    <col min="1130" max="1130" width="5.296875" bestFit="1" customWidth="1"/>
    <col min="1131" max="1131" width="8.19921875" bestFit="1" customWidth="1"/>
    <col min="1132" max="1132" width="5.296875" bestFit="1" customWidth="1"/>
    <col min="1133" max="1133" width="8.19921875" bestFit="1" customWidth="1"/>
    <col min="1134" max="1134" width="5.296875" bestFit="1" customWidth="1"/>
    <col min="1135" max="1135" width="8.19921875" bestFit="1" customWidth="1"/>
    <col min="1136" max="1136" width="5.296875" bestFit="1" customWidth="1"/>
    <col min="1137" max="1137" width="8.19921875" bestFit="1" customWidth="1"/>
    <col min="1138" max="1138" width="5.296875" bestFit="1" customWidth="1"/>
    <col min="1139" max="1139" width="8.19921875" bestFit="1" customWidth="1"/>
    <col min="1140" max="1140" width="11.09765625" bestFit="1" customWidth="1"/>
    <col min="1141" max="1142" width="8.19921875" bestFit="1" customWidth="1"/>
    <col min="1143" max="1143" width="5.296875" bestFit="1" customWidth="1"/>
    <col min="1144" max="1144" width="8.19921875" bestFit="1" customWidth="1"/>
    <col min="1145" max="1145" width="11.09765625" bestFit="1" customWidth="1"/>
    <col min="1146" max="1146" width="8" bestFit="1" customWidth="1"/>
    <col min="1147" max="1147" width="8.19921875" bestFit="1" customWidth="1"/>
    <col min="1148" max="1148" width="5.296875" bestFit="1" customWidth="1"/>
    <col min="1149" max="1149" width="8.19921875" bestFit="1" customWidth="1"/>
    <col min="1150" max="1150" width="5.296875" bestFit="1" customWidth="1"/>
    <col min="1151" max="1151" width="8.19921875" bestFit="1" customWidth="1"/>
    <col min="1152" max="1152" width="5.296875" bestFit="1" customWidth="1"/>
    <col min="1153" max="1153" width="8.19921875" bestFit="1" customWidth="1"/>
    <col min="1154" max="1154" width="5.296875" bestFit="1" customWidth="1"/>
    <col min="1155" max="1155" width="8.19921875" bestFit="1" customWidth="1"/>
    <col min="1156" max="1156" width="5.296875" bestFit="1" customWidth="1"/>
    <col min="1157" max="1157" width="8.19921875" bestFit="1" customWidth="1"/>
    <col min="1158" max="1158" width="5.296875" bestFit="1" customWidth="1"/>
    <col min="1159" max="1159" width="8.19921875" bestFit="1" customWidth="1"/>
    <col min="1160" max="1160" width="5.296875" bestFit="1" customWidth="1"/>
    <col min="1161" max="1161" width="8.19921875" bestFit="1" customWidth="1"/>
    <col min="1162" max="1162" width="5.296875" bestFit="1" customWidth="1"/>
    <col min="1163" max="1163" width="8.19921875" bestFit="1" customWidth="1"/>
    <col min="1164" max="1164" width="5.296875" bestFit="1" customWidth="1"/>
    <col min="1165" max="1165" width="8.19921875" bestFit="1" customWidth="1"/>
    <col min="1166" max="1166" width="5.296875" bestFit="1" customWidth="1"/>
    <col min="1167" max="1167" width="8.19921875" bestFit="1" customWidth="1"/>
    <col min="1168" max="1168" width="5.296875" bestFit="1" customWidth="1"/>
    <col min="1169" max="1169" width="8.19921875" bestFit="1" customWidth="1"/>
    <col min="1170" max="1170" width="5.296875" bestFit="1" customWidth="1"/>
    <col min="1171" max="1171" width="8.19921875" bestFit="1" customWidth="1"/>
    <col min="1172" max="1172" width="5.296875" bestFit="1" customWidth="1"/>
    <col min="1173" max="1173" width="8.19921875" bestFit="1" customWidth="1"/>
    <col min="1174" max="1174" width="5.296875" bestFit="1" customWidth="1"/>
    <col min="1175" max="1175" width="8.19921875" bestFit="1" customWidth="1"/>
    <col min="1176" max="1176" width="5.296875" bestFit="1" customWidth="1"/>
    <col min="1177" max="1177" width="8.19921875" bestFit="1" customWidth="1"/>
    <col min="1178" max="1178" width="5.296875" bestFit="1" customWidth="1"/>
    <col min="1179" max="1179" width="8.19921875" bestFit="1" customWidth="1"/>
    <col min="1180" max="1180" width="5.296875" bestFit="1" customWidth="1"/>
    <col min="1181" max="1181" width="8.19921875" bestFit="1" customWidth="1"/>
    <col min="1182" max="1182" width="5.296875" bestFit="1" customWidth="1"/>
    <col min="1183" max="1183" width="8.19921875" bestFit="1" customWidth="1"/>
    <col min="1184" max="1184" width="5.296875" bestFit="1" customWidth="1"/>
    <col min="1185" max="1185" width="8.19921875" bestFit="1" customWidth="1"/>
    <col min="1186" max="1186" width="5.296875" bestFit="1" customWidth="1"/>
    <col min="1187" max="1187" width="8.19921875" bestFit="1" customWidth="1"/>
    <col min="1188" max="1188" width="5.296875" bestFit="1" customWidth="1"/>
    <col min="1189" max="1189" width="8.19921875" bestFit="1" customWidth="1"/>
    <col min="1190" max="1190" width="5.296875" bestFit="1" customWidth="1"/>
    <col min="1191" max="1191" width="8.19921875" bestFit="1" customWidth="1"/>
    <col min="1192" max="1192" width="5.296875" bestFit="1" customWidth="1"/>
    <col min="1193" max="1193" width="8.19921875" bestFit="1" customWidth="1"/>
    <col min="1194" max="1194" width="5.296875" bestFit="1" customWidth="1"/>
    <col min="1195" max="1195" width="8.19921875" bestFit="1" customWidth="1"/>
    <col min="1196" max="1196" width="5.296875" bestFit="1" customWidth="1"/>
    <col min="1197" max="1197" width="8.19921875" bestFit="1" customWidth="1"/>
    <col min="1198" max="1198" width="5.296875" bestFit="1" customWidth="1"/>
    <col min="1199" max="1199" width="8.19921875" bestFit="1" customWidth="1"/>
    <col min="1200" max="1200" width="5.296875" bestFit="1" customWidth="1"/>
    <col min="1201" max="1201" width="8.19921875" bestFit="1" customWidth="1"/>
    <col min="1202" max="1202" width="5.296875" bestFit="1" customWidth="1"/>
    <col min="1203" max="1203" width="8.19921875" bestFit="1" customWidth="1"/>
    <col min="1204" max="1204" width="5.296875" bestFit="1" customWidth="1"/>
    <col min="1205" max="1205" width="8.19921875" bestFit="1" customWidth="1"/>
    <col min="1206" max="1206" width="10.8984375" bestFit="1" customWidth="1"/>
    <col min="1207" max="1207" width="7" bestFit="1" customWidth="1"/>
    <col min="1208" max="1208" width="8.19921875" bestFit="1" customWidth="1"/>
    <col min="1209" max="1209" width="5.296875" bestFit="1" customWidth="1"/>
    <col min="1210" max="1210" width="8.19921875" bestFit="1" customWidth="1"/>
    <col min="1211" max="1211" width="9.8984375" bestFit="1" customWidth="1"/>
    <col min="1212" max="1212" width="7" bestFit="1" customWidth="1"/>
    <col min="1213" max="1213" width="8.19921875" bestFit="1" customWidth="1"/>
    <col min="1214" max="1214" width="5.296875" bestFit="1" customWidth="1"/>
    <col min="1215" max="1215" width="8.19921875" bestFit="1" customWidth="1"/>
    <col min="1216" max="1216" width="5.296875" bestFit="1" customWidth="1"/>
    <col min="1217" max="1217" width="8.19921875" bestFit="1" customWidth="1"/>
    <col min="1218" max="1218" width="5.296875" bestFit="1" customWidth="1"/>
    <col min="1219" max="1219" width="8.19921875" bestFit="1" customWidth="1"/>
    <col min="1220" max="1220" width="5.296875" bestFit="1" customWidth="1"/>
    <col min="1221" max="1221" width="8.19921875" bestFit="1" customWidth="1"/>
    <col min="1222" max="1222" width="5.296875" bestFit="1" customWidth="1"/>
    <col min="1223" max="1223" width="8.19921875" bestFit="1" customWidth="1"/>
    <col min="1224" max="1224" width="5.296875" bestFit="1" customWidth="1"/>
    <col min="1225" max="1225" width="8.19921875" bestFit="1" customWidth="1"/>
    <col min="1226" max="1226" width="5.296875" bestFit="1" customWidth="1"/>
    <col min="1227" max="1227" width="8.19921875" bestFit="1" customWidth="1"/>
    <col min="1228" max="1228" width="5.296875" bestFit="1" customWidth="1"/>
    <col min="1229" max="1229" width="8.19921875" bestFit="1" customWidth="1"/>
    <col min="1230" max="1230" width="5.296875" bestFit="1" customWidth="1"/>
    <col min="1231" max="1231" width="8.19921875" bestFit="1" customWidth="1"/>
    <col min="1232" max="1232" width="5.296875" bestFit="1" customWidth="1"/>
    <col min="1233" max="1233" width="8.19921875" bestFit="1" customWidth="1"/>
    <col min="1234" max="1234" width="9.8984375" bestFit="1" customWidth="1"/>
    <col min="1235" max="1235" width="7" bestFit="1" customWidth="1"/>
    <col min="1236" max="1236" width="8.19921875" bestFit="1" customWidth="1"/>
    <col min="1237" max="1237" width="5.296875" bestFit="1" customWidth="1"/>
    <col min="1238" max="1238" width="8.19921875" bestFit="1" customWidth="1"/>
    <col min="1239" max="1239" width="5.296875" bestFit="1" customWidth="1"/>
    <col min="1240" max="1240" width="8.19921875" bestFit="1" customWidth="1"/>
    <col min="1241" max="1241" width="9.8984375" bestFit="1" customWidth="1"/>
    <col min="1242" max="1242" width="7" bestFit="1" customWidth="1"/>
    <col min="1243" max="1243" width="8.19921875" bestFit="1" customWidth="1"/>
    <col min="1244" max="1244" width="5.296875" bestFit="1" customWidth="1"/>
    <col min="1245" max="1245" width="8.19921875" bestFit="1" customWidth="1"/>
    <col min="1246" max="1246" width="5.296875" bestFit="1" customWidth="1"/>
    <col min="1247" max="1247" width="8.19921875" bestFit="1" customWidth="1"/>
    <col min="1248" max="1248" width="5.296875" bestFit="1" customWidth="1"/>
    <col min="1249" max="1249" width="8.19921875" bestFit="1" customWidth="1"/>
    <col min="1250" max="1250" width="9.8984375" bestFit="1" customWidth="1"/>
    <col min="1251" max="1251" width="7" bestFit="1" customWidth="1"/>
    <col min="1252" max="1252" width="8.19921875" bestFit="1" customWidth="1"/>
    <col min="1253" max="1253" width="5.296875" bestFit="1" customWidth="1"/>
    <col min="1254" max="1254" width="8.19921875" bestFit="1" customWidth="1"/>
    <col min="1255" max="1255" width="5.296875" bestFit="1" customWidth="1"/>
    <col min="1256" max="1256" width="8.19921875" bestFit="1" customWidth="1"/>
    <col min="1257" max="1257" width="5.296875" bestFit="1" customWidth="1"/>
    <col min="1258" max="1258" width="8.19921875" bestFit="1" customWidth="1"/>
    <col min="1259" max="1259" width="5.296875" bestFit="1" customWidth="1"/>
    <col min="1260" max="1260" width="8.19921875" bestFit="1" customWidth="1"/>
    <col min="1261" max="1261" width="5.296875" bestFit="1" customWidth="1"/>
    <col min="1262" max="1262" width="8.19921875" bestFit="1" customWidth="1"/>
    <col min="1263" max="1263" width="5.296875" bestFit="1" customWidth="1"/>
    <col min="1264" max="1264" width="8.19921875" bestFit="1" customWidth="1"/>
    <col min="1265" max="1265" width="5.296875" bestFit="1" customWidth="1"/>
    <col min="1266" max="1266" width="8.19921875" bestFit="1" customWidth="1"/>
    <col min="1267" max="1267" width="5.296875" bestFit="1" customWidth="1"/>
    <col min="1268" max="1268" width="8.19921875" bestFit="1" customWidth="1"/>
    <col min="1269" max="1269" width="5.296875" bestFit="1" customWidth="1"/>
    <col min="1270" max="1270" width="8.19921875" bestFit="1" customWidth="1"/>
    <col min="1271" max="1271" width="5.296875" bestFit="1" customWidth="1"/>
    <col min="1272" max="1272" width="8.19921875" bestFit="1" customWidth="1"/>
    <col min="1273" max="1273" width="5.296875" bestFit="1" customWidth="1"/>
    <col min="1274" max="1274" width="8.19921875" bestFit="1" customWidth="1"/>
    <col min="1275" max="1275" width="5.296875" bestFit="1" customWidth="1"/>
    <col min="1276" max="1276" width="8.19921875" bestFit="1" customWidth="1"/>
    <col min="1277" max="1277" width="5.296875" bestFit="1" customWidth="1"/>
    <col min="1278" max="1278" width="8.19921875" bestFit="1" customWidth="1"/>
    <col min="1279" max="1279" width="5.296875" bestFit="1" customWidth="1"/>
    <col min="1280" max="1280" width="8.19921875" bestFit="1" customWidth="1"/>
    <col min="1281" max="1281" width="5.296875" bestFit="1" customWidth="1"/>
    <col min="1282" max="1282" width="8.19921875" bestFit="1" customWidth="1"/>
    <col min="1283" max="1283" width="5.296875" bestFit="1" customWidth="1"/>
    <col min="1284" max="1284" width="8.19921875" bestFit="1" customWidth="1"/>
    <col min="1285" max="1285" width="5.296875" bestFit="1" customWidth="1"/>
    <col min="1286" max="1286" width="8.19921875" bestFit="1" customWidth="1"/>
    <col min="1287" max="1287" width="5.296875" bestFit="1" customWidth="1"/>
    <col min="1288" max="1288" width="8.19921875" bestFit="1" customWidth="1"/>
    <col min="1289" max="1289" width="5.296875" bestFit="1" customWidth="1"/>
    <col min="1290" max="1290" width="8.19921875" bestFit="1" customWidth="1"/>
    <col min="1291" max="1291" width="5.296875" bestFit="1" customWidth="1"/>
    <col min="1292" max="1292" width="8.19921875" bestFit="1" customWidth="1"/>
    <col min="1293" max="1293" width="5.296875" bestFit="1" customWidth="1"/>
    <col min="1294" max="1294" width="8.19921875" bestFit="1" customWidth="1"/>
    <col min="1295" max="1295" width="9.8984375" bestFit="1" customWidth="1"/>
    <col min="1296" max="1296" width="7" bestFit="1" customWidth="1"/>
    <col min="1297" max="1297" width="8.19921875" bestFit="1" customWidth="1"/>
    <col min="1298" max="1298" width="5.296875" bestFit="1" customWidth="1"/>
    <col min="1299" max="1299" width="8.19921875" bestFit="1" customWidth="1"/>
    <col min="1300" max="1300" width="5.296875" bestFit="1" customWidth="1"/>
    <col min="1301" max="1301" width="8.19921875" bestFit="1" customWidth="1"/>
    <col min="1302" max="1302" width="5.296875" bestFit="1" customWidth="1"/>
    <col min="1303" max="1303" width="8.19921875" bestFit="1" customWidth="1"/>
    <col min="1304" max="1304" width="5.296875" bestFit="1" customWidth="1"/>
    <col min="1305" max="1305" width="8.19921875" bestFit="1" customWidth="1"/>
    <col min="1306" max="1306" width="5.296875" bestFit="1" customWidth="1"/>
    <col min="1307" max="1307" width="8.19921875" bestFit="1" customWidth="1"/>
    <col min="1308" max="1308" width="5.296875" bestFit="1" customWidth="1"/>
    <col min="1309" max="1309" width="8.19921875" bestFit="1" customWidth="1"/>
    <col min="1310" max="1310" width="5.296875" bestFit="1" customWidth="1"/>
    <col min="1311" max="1311" width="8.19921875" bestFit="1" customWidth="1"/>
    <col min="1312" max="1312" width="5.296875" bestFit="1" customWidth="1"/>
    <col min="1313" max="1313" width="8.19921875" bestFit="1" customWidth="1"/>
    <col min="1314" max="1314" width="5.296875" bestFit="1" customWidth="1"/>
    <col min="1315" max="1315" width="8.19921875" bestFit="1" customWidth="1"/>
    <col min="1316" max="1316" width="5.296875" bestFit="1" customWidth="1"/>
    <col min="1317" max="1317" width="8.19921875" bestFit="1" customWidth="1"/>
    <col min="1318" max="1318" width="5.296875" bestFit="1" customWidth="1"/>
    <col min="1319" max="1319" width="8.19921875" bestFit="1" customWidth="1"/>
    <col min="1320" max="1320" width="5.296875" bestFit="1" customWidth="1"/>
    <col min="1321" max="1321" width="8.19921875" bestFit="1" customWidth="1"/>
    <col min="1322" max="1322" width="5.296875" bestFit="1" customWidth="1"/>
    <col min="1323" max="1323" width="8.19921875" bestFit="1" customWidth="1"/>
    <col min="1324" max="1324" width="5.296875" bestFit="1" customWidth="1"/>
    <col min="1325" max="1325" width="8.19921875" bestFit="1" customWidth="1"/>
    <col min="1326" max="1326" width="5.296875" bestFit="1" customWidth="1"/>
    <col min="1327" max="1327" width="8.19921875" bestFit="1" customWidth="1"/>
    <col min="1328" max="1328" width="5.296875" bestFit="1" customWidth="1"/>
    <col min="1329" max="1329" width="8.19921875" bestFit="1" customWidth="1"/>
    <col min="1330" max="1330" width="5.296875" bestFit="1" customWidth="1"/>
    <col min="1331" max="1331" width="8.19921875" bestFit="1" customWidth="1"/>
    <col min="1332" max="1332" width="9.8984375" bestFit="1" customWidth="1"/>
    <col min="1333" max="1333" width="7" bestFit="1" customWidth="1"/>
    <col min="1334" max="1334" width="8.19921875" bestFit="1" customWidth="1"/>
    <col min="1335" max="1335" width="5.296875" bestFit="1" customWidth="1"/>
    <col min="1336" max="1336" width="8.19921875" bestFit="1" customWidth="1"/>
    <col min="1337" max="1337" width="5.296875" bestFit="1" customWidth="1"/>
    <col min="1338" max="1338" width="8.19921875" bestFit="1" customWidth="1"/>
    <col min="1339" max="1339" width="5.296875" bestFit="1" customWidth="1"/>
    <col min="1340" max="1340" width="8.19921875" bestFit="1" customWidth="1"/>
    <col min="1341" max="1341" width="5.296875" bestFit="1" customWidth="1"/>
    <col min="1342" max="1342" width="8.19921875" bestFit="1" customWidth="1"/>
    <col min="1343" max="1343" width="5.296875" bestFit="1" customWidth="1"/>
    <col min="1344" max="1344" width="8.19921875" bestFit="1" customWidth="1"/>
    <col min="1345" max="1345" width="5.296875" bestFit="1" customWidth="1"/>
    <col min="1346" max="1346" width="8.19921875" bestFit="1" customWidth="1"/>
    <col min="1347" max="1347" width="5.296875" bestFit="1" customWidth="1"/>
    <col min="1348" max="1348" width="8.19921875" bestFit="1" customWidth="1"/>
    <col min="1349" max="1349" width="5.296875" bestFit="1" customWidth="1"/>
    <col min="1350" max="1350" width="8.19921875" bestFit="1" customWidth="1"/>
    <col min="1351" max="1351" width="9.8984375" bestFit="1" customWidth="1"/>
    <col min="1352" max="1352" width="7" bestFit="1" customWidth="1"/>
    <col min="1353" max="1353" width="8.19921875" bestFit="1" customWidth="1"/>
    <col min="1354" max="1354" width="5.296875" bestFit="1" customWidth="1"/>
    <col min="1355" max="1355" width="8.19921875" bestFit="1" customWidth="1"/>
    <col min="1356" max="1356" width="5.296875" bestFit="1" customWidth="1"/>
    <col min="1357" max="1357" width="8.19921875" bestFit="1" customWidth="1"/>
    <col min="1358" max="1358" width="5.296875" bestFit="1" customWidth="1"/>
    <col min="1359" max="1359" width="8.19921875" bestFit="1" customWidth="1"/>
    <col min="1360" max="1360" width="5.296875" bestFit="1" customWidth="1"/>
    <col min="1361" max="1361" width="8.19921875" bestFit="1" customWidth="1"/>
    <col min="1362" max="1362" width="5.296875" bestFit="1" customWidth="1"/>
    <col min="1363" max="1363" width="8.19921875" bestFit="1" customWidth="1"/>
    <col min="1364" max="1364" width="5.296875" bestFit="1" customWidth="1"/>
    <col min="1365" max="1365" width="8.19921875" bestFit="1" customWidth="1"/>
    <col min="1366" max="1366" width="5.296875" bestFit="1" customWidth="1"/>
    <col min="1367" max="1367" width="8.19921875" bestFit="1" customWidth="1"/>
    <col min="1368" max="1368" width="5.296875" bestFit="1" customWidth="1"/>
    <col min="1369" max="1369" width="8.19921875" bestFit="1" customWidth="1"/>
    <col min="1370" max="1370" width="5.296875" bestFit="1" customWidth="1"/>
    <col min="1371" max="1371" width="8.19921875" bestFit="1" customWidth="1"/>
    <col min="1372" max="1372" width="5.296875" bestFit="1" customWidth="1"/>
    <col min="1373" max="1373" width="8.19921875" bestFit="1" customWidth="1"/>
    <col min="1374" max="1374" width="5.296875" bestFit="1" customWidth="1"/>
    <col min="1375" max="1375" width="8.19921875" bestFit="1" customWidth="1"/>
    <col min="1376" max="1376" width="5.296875" bestFit="1" customWidth="1"/>
    <col min="1377" max="1377" width="8.19921875" bestFit="1" customWidth="1"/>
    <col min="1378" max="1378" width="9.8984375" bestFit="1" customWidth="1"/>
    <col min="1379" max="1379" width="7" bestFit="1" customWidth="1"/>
    <col min="1380" max="1380" width="8.19921875" bestFit="1" customWidth="1"/>
    <col min="1381" max="1381" width="5.296875" bestFit="1" customWidth="1"/>
    <col min="1382" max="1382" width="8.19921875" bestFit="1" customWidth="1"/>
    <col min="1383" max="1383" width="5.296875" bestFit="1" customWidth="1"/>
    <col min="1384" max="1384" width="8.19921875" bestFit="1" customWidth="1"/>
    <col min="1385" max="1385" width="5.296875" bestFit="1" customWidth="1"/>
    <col min="1386" max="1386" width="8.19921875" bestFit="1" customWidth="1"/>
    <col min="1387" max="1387" width="5.296875" bestFit="1" customWidth="1"/>
    <col min="1388" max="1388" width="8.19921875" bestFit="1" customWidth="1"/>
    <col min="1389" max="1389" width="5.296875" bestFit="1" customWidth="1"/>
    <col min="1390" max="1390" width="8.19921875" bestFit="1" customWidth="1"/>
    <col min="1391" max="1391" width="5.296875" bestFit="1" customWidth="1"/>
    <col min="1392" max="1392" width="8.19921875" bestFit="1" customWidth="1"/>
    <col min="1393" max="1393" width="9.8984375" bestFit="1" customWidth="1"/>
    <col min="1394" max="1394" width="8" bestFit="1" customWidth="1"/>
    <col min="1395" max="1395" width="8.19921875" bestFit="1" customWidth="1"/>
    <col min="1396" max="1396" width="5.296875" bestFit="1" customWidth="1"/>
    <col min="1397" max="1397" width="8.19921875" bestFit="1" customWidth="1"/>
    <col min="1398" max="1398" width="10.8984375" bestFit="1" customWidth="1"/>
    <col min="1399" max="1399" width="8" bestFit="1" customWidth="1"/>
    <col min="1400" max="1400" width="8.19921875" bestFit="1" customWidth="1"/>
    <col min="1401" max="1401" width="5.296875" bestFit="1" customWidth="1"/>
    <col min="1402" max="1402" width="8.19921875" bestFit="1" customWidth="1"/>
    <col min="1403" max="1403" width="5.296875" bestFit="1" customWidth="1"/>
    <col min="1404" max="1404" width="8.19921875" bestFit="1" customWidth="1"/>
    <col min="1405" max="1405" width="10.8984375" bestFit="1" customWidth="1"/>
    <col min="1406" max="1406" width="10.69921875" bestFit="1" customWidth="1"/>
    <col min="1407" max="1408" width="8.19921875" bestFit="1" customWidth="1"/>
    <col min="1409" max="1409" width="5.296875" bestFit="1" customWidth="1"/>
    <col min="1410" max="1410" width="8.19921875" bestFit="1" customWidth="1"/>
    <col min="1411" max="1411" width="11.09765625" bestFit="1" customWidth="1"/>
    <col min="1412" max="1412" width="7.19921875" bestFit="1" customWidth="1"/>
    <col min="1413" max="1413" width="8.19921875" bestFit="1" customWidth="1"/>
    <col min="1414" max="1414" width="5.296875" bestFit="1" customWidth="1"/>
    <col min="1415" max="1415" width="8.19921875" bestFit="1" customWidth="1"/>
    <col min="1416" max="1416" width="5.296875" bestFit="1" customWidth="1"/>
    <col min="1417" max="1417" width="8.19921875" bestFit="1" customWidth="1"/>
    <col min="1418" max="1418" width="5.296875" bestFit="1" customWidth="1"/>
    <col min="1419" max="1419" width="8.19921875" bestFit="1" customWidth="1"/>
    <col min="1420" max="1420" width="10.09765625" bestFit="1" customWidth="1"/>
    <col min="1421" max="1421" width="7.19921875" bestFit="1" customWidth="1"/>
    <col min="1422" max="1422" width="8.19921875" bestFit="1" customWidth="1"/>
    <col min="1423" max="1423" width="5.296875" bestFit="1" customWidth="1"/>
    <col min="1424" max="1424" width="8.19921875" bestFit="1" customWidth="1"/>
    <col min="1425" max="1425" width="5.296875" bestFit="1" customWidth="1"/>
    <col min="1426" max="1426" width="8.19921875" bestFit="1" customWidth="1"/>
    <col min="1427" max="1427" width="5.296875" bestFit="1" customWidth="1"/>
    <col min="1428" max="1428" width="8.19921875" bestFit="1" customWidth="1"/>
    <col min="1429" max="1429" width="10.09765625" bestFit="1" customWidth="1"/>
    <col min="1430" max="1430" width="7.19921875" bestFit="1" customWidth="1"/>
    <col min="1431" max="1431" width="8.19921875" bestFit="1" customWidth="1"/>
    <col min="1432" max="1432" width="5.296875" bestFit="1" customWidth="1"/>
    <col min="1433" max="1433" width="8.19921875" bestFit="1" customWidth="1"/>
    <col min="1434" max="1434" width="5.296875" bestFit="1" customWidth="1"/>
    <col min="1435" max="1435" width="8.19921875" bestFit="1" customWidth="1"/>
    <col min="1436" max="1436" width="5.296875" bestFit="1" customWidth="1"/>
    <col min="1437" max="1437" width="8.19921875" bestFit="1" customWidth="1"/>
    <col min="1438" max="1438" width="5.296875" bestFit="1" customWidth="1"/>
    <col min="1439" max="1439" width="8.19921875" bestFit="1" customWidth="1"/>
    <col min="1440" max="1440" width="10.09765625" bestFit="1" customWidth="1"/>
    <col min="1441" max="1441" width="7.19921875" bestFit="1" customWidth="1"/>
    <col min="1442" max="1442" width="8.19921875" bestFit="1" customWidth="1"/>
    <col min="1443" max="1443" width="5.296875" bestFit="1" customWidth="1"/>
    <col min="1444" max="1444" width="8.19921875" bestFit="1" customWidth="1"/>
    <col min="1445" max="1445" width="5.296875" bestFit="1" customWidth="1"/>
    <col min="1446" max="1446" width="8.19921875" bestFit="1" customWidth="1"/>
    <col min="1447" max="1447" width="5.296875" bestFit="1" customWidth="1"/>
    <col min="1448" max="1448" width="8.19921875" bestFit="1" customWidth="1"/>
    <col min="1449" max="1449" width="5.296875" bestFit="1" customWidth="1"/>
    <col min="1450" max="1450" width="8.19921875" bestFit="1" customWidth="1"/>
    <col min="1451" max="1451" width="5.296875" bestFit="1" customWidth="1"/>
    <col min="1452" max="1452" width="8.19921875" bestFit="1" customWidth="1"/>
    <col min="1453" max="1453" width="5.296875" bestFit="1" customWidth="1"/>
    <col min="1454" max="1454" width="8.19921875" bestFit="1" customWidth="1"/>
    <col min="1455" max="1455" width="10.09765625" bestFit="1" customWidth="1"/>
    <col min="1456" max="1456" width="7.19921875" bestFit="1" customWidth="1"/>
    <col min="1457" max="1457" width="8.19921875" bestFit="1" customWidth="1"/>
    <col min="1458" max="1458" width="5.296875" bestFit="1" customWidth="1"/>
    <col min="1459" max="1459" width="8.19921875" bestFit="1" customWidth="1"/>
    <col min="1460" max="1460" width="10.09765625" bestFit="1" customWidth="1"/>
    <col min="1461" max="1461" width="7.19921875" bestFit="1" customWidth="1"/>
    <col min="1462" max="1462" width="8.19921875" bestFit="1" customWidth="1"/>
    <col min="1463" max="1463" width="5.296875" bestFit="1" customWidth="1"/>
    <col min="1464" max="1464" width="8.19921875" bestFit="1" customWidth="1"/>
    <col min="1465" max="1465" width="5.296875" bestFit="1" customWidth="1"/>
    <col min="1466" max="1466" width="8.19921875" bestFit="1" customWidth="1"/>
    <col min="1467" max="1467" width="5.296875" bestFit="1" customWidth="1"/>
    <col min="1468" max="1468" width="8.19921875" bestFit="1" customWidth="1"/>
    <col min="1469" max="1469" width="5.296875" bestFit="1" customWidth="1"/>
    <col min="1470" max="1470" width="8.19921875" bestFit="1" customWidth="1"/>
    <col min="1471" max="1471" width="5.296875" bestFit="1" customWidth="1"/>
    <col min="1472" max="1472" width="8.19921875" bestFit="1" customWidth="1"/>
    <col min="1473" max="1473" width="5.296875" bestFit="1" customWidth="1"/>
    <col min="1474" max="1474" width="8.19921875" bestFit="1" customWidth="1"/>
    <col min="1475" max="1475" width="5.296875" bestFit="1" customWidth="1"/>
    <col min="1476" max="1476" width="8.19921875" bestFit="1" customWidth="1"/>
    <col min="1477" max="1477" width="5.296875" bestFit="1" customWidth="1"/>
    <col min="1478" max="1478" width="8.19921875" bestFit="1" customWidth="1"/>
    <col min="1479" max="1479" width="5.296875" bestFit="1" customWidth="1"/>
    <col min="1480" max="1480" width="8.19921875" bestFit="1" customWidth="1"/>
    <col min="1481" max="1481" width="5.296875" bestFit="1" customWidth="1"/>
    <col min="1482" max="1482" width="8.19921875" bestFit="1" customWidth="1"/>
    <col min="1483" max="1483" width="5.296875" bestFit="1" customWidth="1"/>
    <col min="1484" max="1484" width="8.19921875" bestFit="1" customWidth="1"/>
    <col min="1485" max="1485" width="5.296875" bestFit="1" customWidth="1"/>
    <col min="1486" max="1486" width="8.19921875" bestFit="1" customWidth="1"/>
    <col min="1487" max="1487" width="5.296875" bestFit="1" customWidth="1"/>
    <col min="1488" max="1488" width="8.19921875" bestFit="1" customWidth="1"/>
    <col min="1489" max="1489" width="5.296875" bestFit="1" customWidth="1"/>
    <col min="1490" max="1490" width="8.19921875" bestFit="1" customWidth="1"/>
    <col min="1491" max="1491" width="5.296875" bestFit="1" customWidth="1"/>
    <col min="1492" max="1492" width="8.19921875" bestFit="1" customWidth="1"/>
    <col min="1493" max="1493" width="10.09765625" bestFit="1" customWidth="1"/>
    <col min="1494" max="1494" width="7.19921875" bestFit="1" customWidth="1"/>
    <col min="1495" max="1495" width="8.19921875" bestFit="1" customWidth="1"/>
    <col min="1496" max="1496" width="5.296875" bestFit="1" customWidth="1"/>
    <col min="1497" max="1497" width="8.19921875" bestFit="1" customWidth="1"/>
    <col min="1498" max="1498" width="5.296875" bestFit="1" customWidth="1"/>
    <col min="1499" max="1499" width="8.19921875" bestFit="1" customWidth="1"/>
    <col min="1500" max="1500" width="5.296875" bestFit="1" customWidth="1"/>
    <col min="1501" max="1501" width="8.19921875" bestFit="1" customWidth="1"/>
    <col min="1502" max="1502" width="5.296875" bestFit="1" customWidth="1"/>
    <col min="1503" max="1503" width="8.19921875" bestFit="1" customWidth="1"/>
    <col min="1504" max="1504" width="5.296875" bestFit="1" customWidth="1"/>
    <col min="1505" max="1505" width="8.19921875" bestFit="1" customWidth="1"/>
    <col min="1506" max="1506" width="5.296875" bestFit="1" customWidth="1"/>
    <col min="1507" max="1507" width="8.19921875" bestFit="1" customWidth="1"/>
    <col min="1508" max="1508" width="5.296875" bestFit="1" customWidth="1"/>
    <col min="1509" max="1509" width="8.19921875" bestFit="1" customWidth="1"/>
    <col min="1510" max="1510" width="10.09765625" bestFit="1" customWidth="1"/>
    <col min="1511" max="1511" width="7.19921875" bestFit="1" customWidth="1"/>
    <col min="1512" max="1512" width="8.19921875" bestFit="1" customWidth="1"/>
    <col min="1513" max="1513" width="5.296875" bestFit="1" customWidth="1"/>
    <col min="1514" max="1514" width="8.19921875" bestFit="1" customWidth="1"/>
    <col min="1515" max="1515" width="5.296875" bestFit="1" customWidth="1"/>
    <col min="1516" max="1516" width="8.19921875" bestFit="1" customWidth="1"/>
    <col min="1517" max="1517" width="5.296875" bestFit="1" customWidth="1"/>
    <col min="1518" max="1518" width="8.19921875" bestFit="1" customWidth="1"/>
    <col min="1519" max="1519" width="5.296875" bestFit="1" customWidth="1"/>
    <col min="1520" max="1520" width="8.19921875" bestFit="1" customWidth="1"/>
    <col min="1521" max="1521" width="5.296875" bestFit="1" customWidth="1"/>
    <col min="1522" max="1522" width="8.19921875" bestFit="1" customWidth="1"/>
    <col min="1523" max="1523" width="5.296875" bestFit="1" customWidth="1"/>
    <col min="1524" max="1524" width="8.19921875" bestFit="1" customWidth="1"/>
    <col min="1525" max="1525" width="5.296875" bestFit="1" customWidth="1"/>
    <col min="1526" max="1526" width="8.19921875" bestFit="1" customWidth="1"/>
    <col min="1527" max="1527" width="5.296875" bestFit="1" customWidth="1"/>
    <col min="1528" max="1528" width="8.19921875" bestFit="1" customWidth="1"/>
    <col min="1529" max="1529" width="5.296875" bestFit="1" customWidth="1"/>
    <col min="1530" max="1530" width="8.19921875" bestFit="1" customWidth="1"/>
    <col min="1531" max="1531" width="5.296875" bestFit="1" customWidth="1"/>
    <col min="1532" max="1532" width="8.19921875" bestFit="1" customWidth="1"/>
    <col min="1533" max="1533" width="5.296875" bestFit="1" customWidth="1"/>
    <col min="1534" max="1534" width="8.19921875" bestFit="1" customWidth="1"/>
    <col min="1535" max="1535" width="5.296875" bestFit="1" customWidth="1"/>
    <col min="1536" max="1536" width="8.19921875" bestFit="1" customWidth="1"/>
    <col min="1537" max="1537" width="5.296875" bestFit="1" customWidth="1"/>
    <col min="1538" max="1538" width="8.19921875" bestFit="1" customWidth="1"/>
    <col min="1539" max="1539" width="5.296875" bestFit="1" customWidth="1"/>
    <col min="1540" max="1540" width="8.19921875" bestFit="1" customWidth="1"/>
    <col min="1541" max="1541" width="5.296875" bestFit="1" customWidth="1"/>
    <col min="1542" max="1542" width="8.19921875" bestFit="1" customWidth="1"/>
    <col min="1543" max="1543" width="5.296875" bestFit="1" customWidth="1"/>
    <col min="1544" max="1544" width="8.19921875" bestFit="1" customWidth="1"/>
    <col min="1545" max="1545" width="5.296875" bestFit="1" customWidth="1"/>
    <col min="1546" max="1546" width="8.19921875" bestFit="1" customWidth="1"/>
    <col min="1547" max="1547" width="5.296875" bestFit="1" customWidth="1"/>
    <col min="1548" max="1548" width="8.19921875" bestFit="1" customWidth="1"/>
    <col min="1549" max="1549" width="10.09765625" bestFit="1" customWidth="1"/>
    <col min="1550" max="1550" width="7.19921875" bestFit="1" customWidth="1"/>
    <col min="1551" max="1551" width="8.19921875" bestFit="1" customWidth="1"/>
    <col min="1552" max="1552" width="5.296875" bestFit="1" customWidth="1"/>
    <col min="1553" max="1553" width="8.19921875" bestFit="1" customWidth="1"/>
    <col min="1554" max="1554" width="5.296875" bestFit="1" customWidth="1"/>
    <col min="1555" max="1555" width="8.19921875" bestFit="1" customWidth="1"/>
    <col min="1556" max="1556" width="5.296875" bestFit="1" customWidth="1"/>
    <col min="1557" max="1557" width="8.19921875" bestFit="1" customWidth="1"/>
    <col min="1558" max="1558" width="5.296875" bestFit="1" customWidth="1"/>
    <col min="1559" max="1559" width="8.19921875" bestFit="1" customWidth="1"/>
    <col min="1560" max="1560" width="5.296875" bestFit="1" customWidth="1"/>
    <col min="1561" max="1561" width="8.19921875" bestFit="1" customWidth="1"/>
    <col min="1562" max="1562" width="5.296875" bestFit="1" customWidth="1"/>
    <col min="1563" max="1563" width="8.19921875" bestFit="1" customWidth="1"/>
    <col min="1564" max="1564" width="5.296875" bestFit="1" customWidth="1"/>
    <col min="1565" max="1565" width="8.19921875" bestFit="1" customWidth="1"/>
    <col min="1566" max="1566" width="5.296875" bestFit="1" customWidth="1"/>
    <col min="1567" max="1567" width="8.19921875" bestFit="1" customWidth="1"/>
    <col min="1568" max="1568" width="5.296875" bestFit="1" customWidth="1"/>
    <col min="1569" max="1569" width="8.19921875" bestFit="1" customWidth="1"/>
    <col min="1570" max="1570" width="10.09765625" bestFit="1" customWidth="1"/>
    <col min="1571" max="1572" width="8.19921875" bestFit="1" customWidth="1"/>
    <col min="1573" max="1573" width="5.296875" bestFit="1" customWidth="1"/>
    <col min="1574" max="1574" width="8.19921875" bestFit="1" customWidth="1"/>
    <col min="1575" max="1575" width="5.296875" bestFit="1" customWidth="1"/>
    <col min="1576" max="1576" width="8.19921875" bestFit="1" customWidth="1"/>
    <col min="1577" max="1577" width="5.296875" bestFit="1" customWidth="1"/>
    <col min="1578" max="1578" width="8.19921875" bestFit="1" customWidth="1"/>
    <col min="1579" max="1579" width="5.296875" bestFit="1" customWidth="1"/>
    <col min="1580" max="1580" width="8.19921875" bestFit="1" customWidth="1"/>
    <col min="1581" max="1581" width="5.296875" bestFit="1" customWidth="1"/>
    <col min="1582" max="1582" width="8.19921875" bestFit="1" customWidth="1"/>
    <col min="1583" max="1583" width="5.296875" bestFit="1" customWidth="1"/>
    <col min="1584" max="1584" width="8.19921875" bestFit="1" customWidth="1"/>
    <col min="1585" max="1585" width="11.09765625" bestFit="1" customWidth="1"/>
    <col min="1586" max="1587" width="8.19921875" bestFit="1" customWidth="1"/>
    <col min="1588" max="1588" width="5.296875" bestFit="1" customWidth="1"/>
    <col min="1589" max="1589" width="8.19921875" bestFit="1" customWidth="1"/>
    <col min="1590" max="1590" width="5.296875" bestFit="1" customWidth="1"/>
    <col min="1591" max="1591" width="8.19921875" bestFit="1" customWidth="1"/>
    <col min="1592" max="1592" width="5.296875" bestFit="1" customWidth="1"/>
    <col min="1593" max="1593" width="8.19921875" bestFit="1" customWidth="1"/>
    <col min="1594" max="1594" width="5.296875" bestFit="1" customWidth="1"/>
    <col min="1595" max="1595" width="8.19921875" bestFit="1" customWidth="1"/>
    <col min="1596" max="1596" width="5.296875" bestFit="1" customWidth="1"/>
    <col min="1597" max="1597" width="8.19921875" bestFit="1" customWidth="1"/>
    <col min="1598" max="1598" width="5.296875" bestFit="1" customWidth="1"/>
    <col min="1599" max="1599" width="8.19921875" bestFit="1" customWidth="1"/>
    <col min="1600" max="1600" width="11.09765625" bestFit="1" customWidth="1"/>
    <col min="1601" max="1601" width="8" bestFit="1" customWidth="1"/>
    <col min="1602" max="1602" width="8.19921875" bestFit="1" customWidth="1"/>
    <col min="1603" max="1603" width="5.296875" bestFit="1" customWidth="1"/>
    <col min="1604" max="1604" width="8.19921875" bestFit="1" customWidth="1"/>
    <col min="1605" max="1605" width="5.296875" bestFit="1" customWidth="1"/>
    <col min="1606" max="1606" width="8.19921875" bestFit="1" customWidth="1"/>
    <col min="1607" max="1607" width="5.296875" bestFit="1" customWidth="1"/>
    <col min="1608" max="1608" width="8.19921875" bestFit="1" customWidth="1"/>
    <col min="1609" max="1609" width="5.296875" bestFit="1" customWidth="1"/>
    <col min="1610" max="1610" width="8.19921875" bestFit="1" customWidth="1"/>
    <col min="1611" max="1611" width="5.296875" bestFit="1" customWidth="1"/>
    <col min="1612" max="1612" width="8.19921875" bestFit="1" customWidth="1"/>
    <col min="1613" max="1613" width="5.296875" bestFit="1" customWidth="1"/>
    <col min="1614" max="1614" width="8.19921875" bestFit="1" customWidth="1"/>
    <col min="1615" max="1615" width="5.296875" bestFit="1" customWidth="1"/>
    <col min="1616" max="1616" width="8.19921875" bestFit="1" customWidth="1"/>
    <col min="1617" max="1617" width="5.296875" bestFit="1" customWidth="1"/>
    <col min="1618" max="1618" width="8.19921875" bestFit="1" customWidth="1"/>
    <col min="1619" max="1619" width="5.296875" bestFit="1" customWidth="1"/>
    <col min="1620" max="1620" width="8.19921875" bestFit="1" customWidth="1"/>
    <col min="1621" max="1621" width="5.296875" bestFit="1" customWidth="1"/>
    <col min="1622" max="1622" width="8.19921875" bestFit="1" customWidth="1"/>
    <col min="1623" max="1623" width="5.296875" bestFit="1" customWidth="1"/>
    <col min="1624" max="1624" width="8.19921875" bestFit="1" customWidth="1"/>
    <col min="1625" max="1625" width="5.296875" bestFit="1" customWidth="1"/>
    <col min="1626" max="1626" width="8.19921875" bestFit="1" customWidth="1"/>
    <col min="1627" max="1627" width="5.296875" bestFit="1" customWidth="1"/>
    <col min="1628" max="1628" width="8.19921875" bestFit="1" customWidth="1"/>
    <col min="1629" max="1629" width="5.296875" bestFit="1" customWidth="1"/>
    <col min="1630" max="1630" width="8.19921875" bestFit="1" customWidth="1"/>
    <col min="1631" max="1631" width="5.296875" bestFit="1" customWidth="1"/>
    <col min="1632" max="1632" width="8.19921875" bestFit="1" customWidth="1"/>
    <col min="1633" max="1633" width="5.296875" bestFit="1" customWidth="1"/>
    <col min="1634" max="1634" width="8.19921875" bestFit="1" customWidth="1"/>
    <col min="1635" max="1635" width="5.296875" bestFit="1" customWidth="1"/>
    <col min="1636" max="1636" width="8.19921875" bestFit="1" customWidth="1"/>
    <col min="1637" max="1637" width="5.296875" bestFit="1" customWidth="1"/>
    <col min="1638" max="1638" width="8.19921875" bestFit="1" customWidth="1"/>
    <col min="1639" max="1639" width="5.296875" bestFit="1" customWidth="1"/>
    <col min="1640" max="1640" width="8.19921875" bestFit="1" customWidth="1"/>
    <col min="1641" max="1641" width="5.296875" bestFit="1" customWidth="1"/>
    <col min="1642" max="1642" width="8.19921875" bestFit="1" customWidth="1"/>
    <col min="1643" max="1643" width="5.296875" bestFit="1" customWidth="1"/>
    <col min="1644" max="1644" width="8.19921875" bestFit="1" customWidth="1"/>
    <col min="1645" max="1645" width="5.296875" bestFit="1" customWidth="1"/>
    <col min="1646" max="1646" width="8.19921875" bestFit="1" customWidth="1"/>
    <col min="1647" max="1647" width="5.296875" bestFit="1" customWidth="1"/>
    <col min="1648" max="1648" width="8.19921875" bestFit="1" customWidth="1"/>
    <col min="1649" max="1649" width="5.296875" bestFit="1" customWidth="1"/>
    <col min="1650" max="1650" width="8.19921875" bestFit="1" customWidth="1"/>
    <col min="1651" max="1651" width="5.296875" bestFit="1" customWidth="1"/>
    <col min="1652" max="1652" width="8.19921875" bestFit="1" customWidth="1"/>
    <col min="1653" max="1653" width="5.296875" bestFit="1" customWidth="1"/>
    <col min="1654" max="1654" width="8.19921875" bestFit="1" customWidth="1"/>
    <col min="1655" max="1655" width="5.296875" bestFit="1" customWidth="1"/>
    <col min="1656" max="1656" width="8.19921875" bestFit="1" customWidth="1"/>
    <col min="1657" max="1657" width="5.296875" bestFit="1" customWidth="1"/>
    <col min="1658" max="1658" width="8.19921875" bestFit="1" customWidth="1"/>
    <col min="1659" max="1659" width="5.296875" bestFit="1" customWidth="1"/>
    <col min="1660" max="1660" width="8.19921875" bestFit="1" customWidth="1"/>
    <col min="1661" max="1661" width="5.296875" bestFit="1" customWidth="1"/>
    <col min="1662" max="1662" width="8.19921875" bestFit="1" customWidth="1"/>
    <col min="1663" max="1663" width="5.296875" bestFit="1" customWidth="1"/>
    <col min="1664" max="1664" width="8.19921875" bestFit="1" customWidth="1"/>
    <col min="1665" max="1665" width="5.296875" bestFit="1" customWidth="1"/>
    <col min="1666" max="1666" width="8.19921875" bestFit="1" customWidth="1"/>
    <col min="1667" max="1667" width="5.296875" bestFit="1" customWidth="1"/>
    <col min="1668" max="1668" width="8.19921875" bestFit="1" customWidth="1"/>
    <col min="1669" max="1669" width="5.296875" bestFit="1" customWidth="1"/>
    <col min="1670" max="1670" width="8.19921875" bestFit="1" customWidth="1"/>
    <col min="1671" max="1671" width="10.8984375" bestFit="1" customWidth="1"/>
    <col min="1672" max="1672" width="7" bestFit="1" customWidth="1"/>
    <col min="1673" max="1673" width="8.19921875" bestFit="1" customWidth="1"/>
    <col min="1674" max="1674" width="5.296875" bestFit="1" customWidth="1"/>
    <col min="1675" max="1675" width="8.19921875" bestFit="1" customWidth="1"/>
    <col min="1676" max="1676" width="5.296875" bestFit="1" customWidth="1"/>
    <col min="1677" max="1677" width="8.19921875" bestFit="1" customWidth="1"/>
    <col min="1678" max="1678" width="9.8984375" bestFit="1" customWidth="1"/>
    <col min="1679" max="1679" width="7" bestFit="1" customWidth="1"/>
    <col min="1680" max="1680" width="8.19921875" bestFit="1" customWidth="1"/>
    <col min="1681" max="1681" width="5.296875" bestFit="1" customWidth="1"/>
    <col min="1682" max="1682" width="8.19921875" bestFit="1" customWidth="1"/>
    <col min="1683" max="1683" width="5.296875" bestFit="1" customWidth="1"/>
    <col min="1684" max="1684" width="8.19921875" bestFit="1" customWidth="1"/>
    <col min="1685" max="1685" width="5.296875" bestFit="1" customWidth="1"/>
    <col min="1686" max="1686" width="8.19921875" bestFit="1" customWidth="1"/>
    <col min="1687" max="1687" width="5.296875" bestFit="1" customWidth="1"/>
    <col min="1688" max="1688" width="8.19921875" bestFit="1" customWidth="1"/>
    <col min="1689" max="1689" width="9.8984375" bestFit="1" customWidth="1"/>
    <col min="1690" max="1690" width="7" bestFit="1" customWidth="1"/>
    <col min="1691" max="1691" width="8.19921875" bestFit="1" customWidth="1"/>
    <col min="1692" max="1692" width="5.296875" bestFit="1" customWidth="1"/>
    <col min="1693" max="1693" width="8.19921875" bestFit="1" customWidth="1"/>
    <col min="1694" max="1694" width="5.296875" bestFit="1" customWidth="1"/>
    <col min="1695" max="1695" width="8.19921875" bestFit="1" customWidth="1"/>
    <col min="1696" max="1696" width="5.296875" bestFit="1" customWidth="1"/>
    <col min="1697" max="1697" width="8.19921875" bestFit="1" customWidth="1"/>
    <col min="1698" max="1698" width="5.296875" bestFit="1" customWidth="1"/>
    <col min="1699" max="1699" width="8.19921875" bestFit="1" customWidth="1"/>
    <col min="1700" max="1700" width="5.296875" bestFit="1" customWidth="1"/>
    <col min="1701" max="1701" width="8.19921875" bestFit="1" customWidth="1"/>
    <col min="1702" max="1702" width="9.8984375" bestFit="1" customWidth="1"/>
    <col min="1703" max="1703" width="7" bestFit="1" customWidth="1"/>
    <col min="1704" max="1704" width="8.19921875" bestFit="1" customWidth="1"/>
    <col min="1705" max="1705" width="5.296875" bestFit="1" customWidth="1"/>
    <col min="1706" max="1706" width="8.19921875" bestFit="1" customWidth="1"/>
    <col min="1707" max="1707" width="5.296875" bestFit="1" customWidth="1"/>
    <col min="1708" max="1708" width="8.19921875" bestFit="1" customWidth="1"/>
    <col min="1709" max="1709" width="5.296875" bestFit="1" customWidth="1"/>
    <col min="1710" max="1710" width="8.19921875" bestFit="1" customWidth="1"/>
    <col min="1711" max="1711" width="5.296875" bestFit="1" customWidth="1"/>
    <col min="1712" max="1712" width="8.19921875" bestFit="1" customWidth="1"/>
    <col min="1713" max="1713" width="5.296875" bestFit="1" customWidth="1"/>
    <col min="1714" max="1714" width="8.19921875" bestFit="1" customWidth="1"/>
    <col min="1715" max="1715" width="5.296875" bestFit="1" customWidth="1"/>
    <col min="1716" max="1716" width="8.19921875" bestFit="1" customWidth="1"/>
    <col min="1717" max="1717" width="5.296875" bestFit="1" customWidth="1"/>
    <col min="1718" max="1718" width="8.19921875" bestFit="1" customWidth="1"/>
    <col min="1719" max="1719" width="5.296875" bestFit="1" customWidth="1"/>
    <col min="1720" max="1720" width="8.19921875" bestFit="1" customWidth="1"/>
    <col min="1721" max="1721" width="9.8984375" bestFit="1" customWidth="1"/>
    <col min="1722" max="1722" width="7" bestFit="1" customWidth="1"/>
    <col min="1723" max="1723" width="8.19921875" bestFit="1" customWidth="1"/>
    <col min="1724" max="1724" width="5.296875" bestFit="1" customWidth="1"/>
    <col min="1725" max="1725" width="8.19921875" bestFit="1" customWidth="1"/>
    <col min="1726" max="1726" width="5.296875" bestFit="1" customWidth="1"/>
    <col min="1727" max="1727" width="8.19921875" bestFit="1" customWidth="1"/>
    <col min="1728" max="1728" width="5.296875" bestFit="1" customWidth="1"/>
    <col min="1729" max="1729" width="8.19921875" bestFit="1" customWidth="1"/>
    <col min="1730" max="1730" width="5.296875" bestFit="1" customWidth="1"/>
    <col min="1731" max="1731" width="8.19921875" bestFit="1" customWidth="1"/>
    <col min="1732" max="1732" width="5.296875" bestFit="1" customWidth="1"/>
    <col min="1733" max="1733" width="8.19921875" bestFit="1" customWidth="1"/>
    <col min="1734" max="1734" width="5.296875" bestFit="1" customWidth="1"/>
    <col min="1735" max="1735" width="8.19921875" bestFit="1" customWidth="1"/>
    <col min="1736" max="1736" width="5.296875" bestFit="1" customWidth="1"/>
    <col min="1737" max="1737" width="8.19921875" bestFit="1" customWidth="1"/>
    <col min="1738" max="1738" width="5.296875" bestFit="1" customWidth="1"/>
    <col min="1739" max="1739" width="8.19921875" bestFit="1" customWidth="1"/>
    <col min="1740" max="1740" width="5.296875" bestFit="1" customWidth="1"/>
    <col min="1741" max="1741" width="8.19921875" bestFit="1" customWidth="1"/>
    <col min="1742" max="1742" width="5.296875" bestFit="1" customWidth="1"/>
    <col min="1743" max="1743" width="8.19921875" bestFit="1" customWidth="1"/>
    <col min="1744" max="1744" width="5.296875" bestFit="1" customWidth="1"/>
    <col min="1745" max="1745" width="8.19921875" bestFit="1" customWidth="1"/>
    <col min="1746" max="1746" width="5.296875" bestFit="1" customWidth="1"/>
    <col min="1747" max="1747" width="8.19921875" bestFit="1" customWidth="1"/>
    <col min="1748" max="1748" width="5.296875" bestFit="1" customWidth="1"/>
    <col min="1749" max="1749" width="8.19921875" bestFit="1" customWidth="1"/>
    <col min="1750" max="1750" width="5.296875" bestFit="1" customWidth="1"/>
    <col min="1751" max="1751" width="8.19921875" bestFit="1" customWidth="1"/>
    <col min="1752" max="1752" width="5.296875" bestFit="1" customWidth="1"/>
    <col min="1753" max="1753" width="8.19921875" bestFit="1" customWidth="1"/>
    <col min="1754" max="1754" width="5.296875" bestFit="1" customWidth="1"/>
    <col min="1755" max="1755" width="8.19921875" bestFit="1" customWidth="1"/>
    <col min="1756" max="1756" width="5.296875" bestFit="1" customWidth="1"/>
    <col min="1757" max="1757" width="8.19921875" bestFit="1" customWidth="1"/>
    <col min="1758" max="1758" width="5.296875" bestFit="1" customWidth="1"/>
    <col min="1759" max="1759" width="8.19921875" bestFit="1" customWidth="1"/>
    <col min="1760" max="1760" width="5.296875" bestFit="1" customWidth="1"/>
    <col min="1761" max="1761" width="8.19921875" bestFit="1" customWidth="1"/>
    <col min="1762" max="1762" width="5.296875" bestFit="1" customWidth="1"/>
    <col min="1763" max="1763" width="8.19921875" bestFit="1" customWidth="1"/>
    <col min="1764" max="1764" width="5.296875" bestFit="1" customWidth="1"/>
    <col min="1765" max="1765" width="8.19921875" bestFit="1" customWidth="1"/>
    <col min="1766" max="1766" width="5.296875" bestFit="1" customWidth="1"/>
    <col min="1767" max="1767" width="8.19921875" bestFit="1" customWidth="1"/>
    <col min="1768" max="1768" width="5.296875" bestFit="1" customWidth="1"/>
    <col min="1769" max="1769" width="8.19921875" bestFit="1" customWidth="1"/>
    <col min="1770" max="1770" width="5.296875" bestFit="1" customWidth="1"/>
    <col min="1771" max="1771" width="8.19921875" bestFit="1" customWidth="1"/>
    <col min="1772" max="1772" width="5.296875" bestFit="1" customWidth="1"/>
    <col min="1773" max="1773" width="8.19921875" bestFit="1" customWidth="1"/>
    <col min="1774" max="1774" width="5.296875" bestFit="1" customWidth="1"/>
    <col min="1775" max="1775" width="8.19921875" bestFit="1" customWidth="1"/>
    <col min="1776" max="1776" width="9.8984375" bestFit="1" customWidth="1"/>
    <col min="1777" max="1777" width="7" bestFit="1" customWidth="1"/>
    <col min="1778" max="1778" width="8.19921875" bestFit="1" customWidth="1"/>
    <col min="1779" max="1779" width="5.296875" bestFit="1" customWidth="1"/>
    <col min="1780" max="1780" width="8.19921875" bestFit="1" customWidth="1"/>
    <col min="1781" max="1781" width="5.296875" bestFit="1" customWidth="1"/>
    <col min="1782" max="1782" width="8.19921875" bestFit="1" customWidth="1"/>
    <col min="1783" max="1783" width="5.296875" bestFit="1" customWidth="1"/>
    <col min="1784" max="1784" width="8.19921875" bestFit="1" customWidth="1"/>
    <col min="1785" max="1785" width="5.296875" bestFit="1" customWidth="1"/>
    <col min="1786" max="1786" width="8.19921875" bestFit="1" customWidth="1"/>
    <col min="1787" max="1787" width="5.296875" bestFit="1" customWidth="1"/>
    <col min="1788" max="1788" width="8.19921875" bestFit="1" customWidth="1"/>
    <col min="1789" max="1789" width="5.296875" bestFit="1" customWidth="1"/>
    <col min="1790" max="1790" width="8.19921875" bestFit="1" customWidth="1"/>
    <col min="1791" max="1791" width="5.296875" bestFit="1" customWidth="1"/>
    <col min="1792" max="1792" width="8.19921875" bestFit="1" customWidth="1"/>
    <col min="1793" max="1793" width="5.296875" bestFit="1" customWidth="1"/>
    <col min="1794" max="1794" width="8.19921875" bestFit="1" customWidth="1"/>
    <col min="1795" max="1795" width="5.296875" bestFit="1" customWidth="1"/>
    <col min="1796" max="1796" width="8.19921875" bestFit="1" customWidth="1"/>
    <col min="1797" max="1797" width="5.296875" bestFit="1" customWidth="1"/>
    <col min="1798" max="1798" width="8.19921875" bestFit="1" customWidth="1"/>
    <col min="1799" max="1799" width="5.296875" bestFit="1" customWidth="1"/>
    <col min="1800" max="1800" width="8.19921875" bestFit="1" customWidth="1"/>
    <col min="1801" max="1801" width="5.296875" bestFit="1" customWidth="1"/>
    <col min="1802" max="1802" width="8.19921875" bestFit="1" customWidth="1"/>
    <col min="1803" max="1803" width="5.296875" bestFit="1" customWidth="1"/>
    <col min="1804" max="1804" width="8.19921875" bestFit="1" customWidth="1"/>
    <col min="1805" max="1805" width="5.296875" bestFit="1" customWidth="1"/>
    <col min="1806" max="1806" width="8.19921875" bestFit="1" customWidth="1"/>
    <col min="1807" max="1807" width="5.296875" bestFit="1" customWidth="1"/>
    <col min="1808" max="1808" width="8.19921875" bestFit="1" customWidth="1"/>
    <col min="1809" max="1809" width="5.296875" bestFit="1" customWidth="1"/>
    <col min="1810" max="1810" width="8.19921875" bestFit="1" customWidth="1"/>
    <col min="1811" max="1811" width="5.296875" bestFit="1" customWidth="1"/>
    <col min="1812" max="1812" width="8.19921875" bestFit="1" customWidth="1"/>
    <col min="1813" max="1813" width="5.296875" bestFit="1" customWidth="1"/>
    <col min="1814" max="1814" width="8.19921875" bestFit="1" customWidth="1"/>
    <col min="1815" max="1815" width="5.296875" bestFit="1" customWidth="1"/>
    <col min="1816" max="1816" width="8.19921875" bestFit="1" customWidth="1"/>
    <col min="1817" max="1817" width="5.296875" bestFit="1" customWidth="1"/>
    <col min="1818" max="1818" width="8.19921875" bestFit="1" customWidth="1"/>
    <col min="1819" max="1819" width="5.296875" bestFit="1" customWidth="1"/>
    <col min="1820" max="1820" width="8.19921875" bestFit="1" customWidth="1"/>
    <col min="1821" max="1821" width="5.296875" bestFit="1" customWidth="1"/>
    <col min="1822" max="1822" width="8.19921875" bestFit="1" customWidth="1"/>
    <col min="1823" max="1823" width="5.296875" bestFit="1" customWidth="1"/>
    <col min="1824" max="1824" width="8.19921875" bestFit="1" customWidth="1"/>
    <col min="1825" max="1825" width="5.296875" bestFit="1" customWidth="1"/>
    <col min="1826" max="1826" width="8.19921875" bestFit="1" customWidth="1"/>
    <col min="1827" max="1827" width="5.296875" bestFit="1" customWidth="1"/>
    <col min="1828" max="1828" width="8.19921875" bestFit="1" customWidth="1"/>
    <col min="1829" max="1829" width="5.296875" bestFit="1" customWidth="1"/>
    <col min="1830" max="1830" width="8.19921875" bestFit="1" customWidth="1"/>
    <col min="1831" max="1831" width="5.296875" bestFit="1" customWidth="1"/>
    <col min="1832" max="1832" width="8.19921875" bestFit="1" customWidth="1"/>
    <col min="1833" max="1833" width="5.296875" bestFit="1" customWidth="1"/>
    <col min="1834" max="1834" width="8.19921875" bestFit="1" customWidth="1"/>
    <col min="1835" max="1835" width="5.296875" bestFit="1" customWidth="1"/>
    <col min="1836" max="1836" width="8.19921875" bestFit="1" customWidth="1"/>
    <col min="1837" max="1837" width="5.296875" bestFit="1" customWidth="1"/>
    <col min="1838" max="1838" width="8.19921875" bestFit="1" customWidth="1"/>
    <col min="1839" max="1839" width="9.8984375" bestFit="1" customWidth="1"/>
    <col min="1840" max="1840" width="7" bestFit="1" customWidth="1"/>
    <col min="1841" max="1841" width="8.19921875" bestFit="1" customWidth="1"/>
    <col min="1842" max="1842" width="5.296875" bestFit="1" customWidth="1"/>
    <col min="1843" max="1843" width="8.19921875" bestFit="1" customWidth="1"/>
    <col min="1844" max="1844" width="5.296875" bestFit="1" customWidth="1"/>
    <col min="1845" max="1845" width="8.19921875" bestFit="1" customWidth="1"/>
    <col min="1846" max="1846" width="5.296875" bestFit="1" customWidth="1"/>
    <col min="1847" max="1847" width="8.19921875" bestFit="1" customWidth="1"/>
    <col min="1848" max="1848" width="5.296875" bestFit="1" customWidth="1"/>
    <col min="1849" max="1849" width="8.19921875" bestFit="1" customWidth="1"/>
    <col min="1850" max="1850" width="5.296875" bestFit="1" customWidth="1"/>
    <col min="1851" max="1851" width="8.19921875" bestFit="1" customWidth="1"/>
    <col min="1852" max="1852" width="5.296875" bestFit="1" customWidth="1"/>
    <col min="1853" max="1853" width="8.19921875" bestFit="1" customWidth="1"/>
    <col min="1854" max="1854" width="5.296875" bestFit="1" customWidth="1"/>
    <col min="1855" max="1855" width="8.19921875" bestFit="1" customWidth="1"/>
    <col min="1856" max="1856" width="5.296875" bestFit="1" customWidth="1"/>
    <col min="1857" max="1857" width="8.19921875" bestFit="1" customWidth="1"/>
    <col min="1858" max="1858" width="5.296875" bestFit="1" customWidth="1"/>
    <col min="1859" max="1859" width="8.19921875" bestFit="1" customWidth="1"/>
    <col min="1860" max="1860" width="5.296875" bestFit="1" customWidth="1"/>
    <col min="1861" max="1861" width="8.19921875" bestFit="1" customWidth="1"/>
    <col min="1862" max="1862" width="5.296875" bestFit="1" customWidth="1"/>
    <col min="1863" max="1863" width="8.19921875" bestFit="1" customWidth="1"/>
    <col min="1864" max="1864" width="5.296875" bestFit="1" customWidth="1"/>
    <col min="1865" max="1865" width="8.19921875" bestFit="1" customWidth="1"/>
    <col min="1866" max="1866" width="5.296875" bestFit="1" customWidth="1"/>
    <col min="1867" max="1867" width="8.19921875" bestFit="1" customWidth="1"/>
    <col min="1868" max="1868" width="9.8984375" bestFit="1" customWidth="1"/>
    <col min="1869" max="1869" width="7" bestFit="1" customWidth="1"/>
    <col min="1870" max="1870" width="8.19921875" bestFit="1" customWidth="1"/>
    <col min="1871" max="1871" width="5.296875" bestFit="1" customWidth="1"/>
    <col min="1872" max="1872" width="8.19921875" bestFit="1" customWidth="1"/>
    <col min="1873" max="1873" width="5.296875" bestFit="1" customWidth="1"/>
    <col min="1874" max="1874" width="8.19921875" bestFit="1" customWidth="1"/>
    <col min="1875" max="1875" width="5.296875" bestFit="1" customWidth="1"/>
    <col min="1876" max="1876" width="8.19921875" bestFit="1" customWidth="1"/>
    <col min="1877" max="1877" width="5.296875" bestFit="1" customWidth="1"/>
    <col min="1878" max="1878" width="8.19921875" bestFit="1" customWidth="1"/>
    <col min="1879" max="1879" width="5.296875" bestFit="1" customWidth="1"/>
    <col min="1880" max="1880" width="8.19921875" bestFit="1" customWidth="1"/>
    <col min="1881" max="1881" width="5.296875" bestFit="1" customWidth="1"/>
    <col min="1882" max="1882" width="8.19921875" bestFit="1" customWidth="1"/>
    <col min="1883" max="1883" width="5.296875" bestFit="1" customWidth="1"/>
    <col min="1884" max="1884" width="8.19921875" bestFit="1" customWidth="1"/>
    <col min="1885" max="1885" width="5.296875" bestFit="1" customWidth="1"/>
    <col min="1886" max="1886" width="8.19921875" bestFit="1" customWidth="1"/>
    <col min="1887" max="1887" width="5.296875" bestFit="1" customWidth="1"/>
    <col min="1888" max="1888" width="8.19921875" bestFit="1" customWidth="1"/>
    <col min="1889" max="1889" width="5.296875" bestFit="1" customWidth="1"/>
    <col min="1890" max="1890" width="8.19921875" bestFit="1" customWidth="1"/>
    <col min="1891" max="1891" width="5.296875" bestFit="1" customWidth="1"/>
    <col min="1892" max="1892" width="8.19921875" bestFit="1" customWidth="1"/>
    <col min="1893" max="1893" width="5.296875" bestFit="1" customWidth="1"/>
    <col min="1894" max="1894" width="8.19921875" bestFit="1" customWidth="1"/>
    <col min="1895" max="1895" width="5.296875" bestFit="1" customWidth="1"/>
    <col min="1896" max="1896" width="8.19921875" bestFit="1" customWidth="1"/>
    <col min="1897" max="1897" width="5.296875" bestFit="1" customWidth="1"/>
    <col min="1898" max="1898" width="8.19921875" bestFit="1" customWidth="1"/>
    <col min="1899" max="1899" width="5.296875" bestFit="1" customWidth="1"/>
    <col min="1900" max="1900" width="8.19921875" bestFit="1" customWidth="1"/>
    <col min="1901" max="1901" width="5.296875" bestFit="1" customWidth="1"/>
    <col min="1902" max="1902" width="8.19921875" bestFit="1" customWidth="1"/>
    <col min="1903" max="1903" width="9.8984375" bestFit="1" customWidth="1"/>
    <col min="1904" max="1904" width="7" bestFit="1" customWidth="1"/>
    <col min="1905" max="1905" width="8.19921875" bestFit="1" customWidth="1"/>
    <col min="1906" max="1906" width="5.296875" bestFit="1" customWidth="1"/>
    <col min="1907" max="1907" width="8.19921875" bestFit="1" customWidth="1"/>
    <col min="1908" max="1908" width="5.296875" bestFit="1" customWidth="1"/>
    <col min="1909" max="1909" width="8.19921875" bestFit="1" customWidth="1"/>
    <col min="1910" max="1910" width="5.296875" bestFit="1" customWidth="1"/>
    <col min="1911" max="1911" width="8.19921875" bestFit="1" customWidth="1"/>
    <col min="1912" max="1912" width="5.296875" bestFit="1" customWidth="1"/>
    <col min="1913" max="1913" width="8.19921875" bestFit="1" customWidth="1"/>
    <col min="1914" max="1914" width="9.8984375" bestFit="1" customWidth="1"/>
    <col min="1915" max="1915" width="8" bestFit="1" customWidth="1"/>
    <col min="1916" max="1916" width="8.19921875" bestFit="1" customWidth="1"/>
    <col min="1917" max="1917" width="5.296875" bestFit="1" customWidth="1"/>
    <col min="1918" max="1918" width="8.19921875" bestFit="1" customWidth="1"/>
    <col min="1919" max="1919" width="5.296875" bestFit="1" customWidth="1"/>
    <col min="1920" max="1920" width="8.19921875" bestFit="1" customWidth="1"/>
    <col min="1921" max="1921" width="5.296875" bestFit="1" customWidth="1"/>
    <col min="1922" max="1922" width="8.19921875" bestFit="1" customWidth="1"/>
    <col min="1923" max="1923" width="10.8984375" bestFit="1" customWidth="1"/>
    <col min="1924" max="1924" width="8" bestFit="1" customWidth="1"/>
    <col min="1925" max="1925" width="8.19921875" bestFit="1" customWidth="1"/>
    <col min="1926" max="1926" width="5.296875" bestFit="1" customWidth="1"/>
    <col min="1927" max="1927" width="8.19921875" bestFit="1" customWidth="1"/>
    <col min="1928" max="1928" width="5.296875" bestFit="1" customWidth="1"/>
    <col min="1929" max="1929" width="8.19921875" bestFit="1" customWidth="1"/>
    <col min="1930" max="1930" width="5.296875" bestFit="1" customWidth="1"/>
    <col min="1931" max="1931" width="8.19921875" bestFit="1" customWidth="1"/>
    <col min="1932" max="1932" width="10.8984375" bestFit="1" customWidth="1"/>
    <col min="1933" max="1933" width="10.69921875" bestFit="1" customWidth="1"/>
    <col min="1934" max="1934" width="8.796875" bestFit="1" customWidth="1"/>
    <col min="1935" max="1935" width="8.19921875" bestFit="1" customWidth="1"/>
    <col min="1936" max="1936" width="11.09765625" bestFit="1" customWidth="1"/>
    <col min="1937" max="1937" width="7.19921875" bestFit="1" customWidth="1"/>
    <col min="1938" max="1938" width="8.19921875" bestFit="1" customWidth="1"/>
    <col min="1939" max="1939" width="10.09765625" bestFit="1" customWidth="1"/>
    <col min="1940" max="1940" width="7.19921875" bestFit="1" customWidth="1"/>
    <col min="1941" max="1941" width="8.19921875" bestFit="1" customWidth="1"/>
    <col min="1942" max="1942" width="5.296875" bestFit="1" customWidth="1"/>
    <col min="1943" max="1943" width="8.19921875" bestFit="1" customWidth="1"/>
    <col min="1944" max="1944" width="10.09765625" bestFit="1" customWidth="1"/>
    <col min="1945" max="1945" width="7.19921875" bestFit="1" customWidth="1"/>
    <col min="1946" max="1946" width="8.19921875" bestFit="1" customWidth="1"/>
    <col min="1947" max="1947" width="5.296875" bestFit="1" customWidth="1"/>
    <col min="1948" max="1948" width="8.19921875" bestFit="1" customWidth="1"/>
    <col min="1949" max="1949" width="5.296875" bestFit="1" customWidth="1"/>
    <col min="1950" max="1950" width="8.19921875" bestFit="1" customWidth="1"/>
    <col min="1951" max="1951" width="10.09765625" bestFit="1" customWidth="1"/>
    <col min="1952" max="1952" width="7.19921875" bestFit="1" customWidth="1"/>
    <col min="1953" max="1953" width="8.19921875" bestFit="1" customWidth="1"/>
    <col min="1954" max="1954" width="5.296875" bestFit="1" customWidth="1"/>
    <col min="1955" max="1955" width="8.19921875" bestFit="1" customWidth="1"/>
    <col min="1956" max="1956" width="10.09765625" bestFit="1" customWidth="1"/>
    <col min="1957" max="1957" width="7.19921875" bestFit="1" customWidth="1"/>
    <col min="1958" max="1958" width="8.19921875" bestFit="1" customWidth="1"/>
    <col min="1959" max="1959" width="5.296875" bestFit="1" customWidth="1"/>
    <col min="1960" max="1960" width="8.19921875" bestFit="1" customWidth="1"/>
    <col min="1961" max="1961" width="5.296875" bestFit="1" customWidth="1"/>
    <col min="1962" max="1962" width="8.19921875" bestFit="1" customWidth="1"/>
    <col min="1963" max="1963" width="10.09765625" bestFit="1" customWidth="1"/>
    <col min="1964" max="1964" width="7.19921875" bestFit="1" customWidth="1"/>
    <col min="1965" max="1965" width="8.19921875" bestFit="1" customWidth="1"/>
    <col min="1966" max="1966" width="5.296875" bestFit="1" customWidth="1"/>
    <col min="1967" max="1967" width="8.19921875" bestFit="1" customWidth="1"/>
    <col min="1968" max="1968" width="5.296875" bestFit="1" customWidth="1"/>
    <col min="1969" max="1969" width="8.19921875" bestFit="1" customWidth="1"/>
    <col min="1970" max="1970" width="5.296875" bestFit="1" customWidth="1"/>
    <col min="1971" max="1971" width="8.19921875" bestFit="1" customWidth="1"/>
    <col min="1972" max="1972" width="5.296875" bestFit="1" customWidth="1"/>
    <col min="1973" max="1973" width="8.19921875" bestFit="1" customWidth="1"/>
    <col min="1974" max="1974" width="5.296875" bestFit="1" customWidth="1"/>
    <col min="1975" max="1975" width="8.19921875" bestFit="1" customWidth="1"/>
    <col min="1976" max="1976" width="5.296875" bestFit="1" customWidth="1"/>
    <col min="1977" max="1977" width="8.19921875" bestFit="1" customWidth="1"/>
    <col min="1978" max="1978" width="5.296875" bestFit="1" customWidth="1"/>
    <col min="1979" max="1979" width="8.19921875" bestFit="1" customWidth="1"/>
    <col min="1980" max="1980" width="10.09765625" bestFit="1" customWidth="1"/>
    <col min="1981" max="1981" width="7.19921875" bestFit="1" customWidth="1"/>
    <col min="1982" max="1982" width="8.19921875" bestFit="1" customWidth="1"/>
    <col min="1983" max="1983" width="5.296875" bestFit="1" customWidth="1"/>
    <col min="1984" max="1984" width="8.19921875" bestFit="1" customWidth="1"/>
    <col min="1985" max="1985" width="5.296875" bestFit="1" customWidth="1"/>
    <col min="1986" max="1986" width="8.19921875" bestFit="1" customWidth="1"/>
    <col min="1987" max="1987" width="5.296875" bestFit="1" customWidth="1"/>
    <col min="1988" max="1988" width="8.19921875" bestFit="1" customWidth="1"/>
    <col min="1989" max="1989" width="5.296875" bestFit="1" customWidth="1"/>
    <col min="1990" max="1990" width="8.19921875" bestFit="1" customWidth="1"/>
    <col min="1991" max="1991" width="5.296875" bestFit="1" customWidth="1"/>
    <col min="1992" max="1992" width="8.19921875" bestFit="1" customWidth="1"/>
    <col min="1993" max="1993" width="5.296875" bestFit="1" customWidth="1"/>
    <col min="1994" max="1994" width="8.19921875" bestFit="1" customWidth="1"/>
    <col min="1995" max="1995" width="10.09765625" bestFit="1" customWidth="1"/>
    <col min="1996" max="1996" width="7.19921875" bestFit="1" customWidth="1"/>
    <col min="1997" max="1997" width="8.19921875" bestFit="1" customWidth="1"/>
    <col min="1998" max="1998" width="5.296875" bestFit="1" customWidth="1"/>
    <col min="1999" max="1999" width="8.19921875" bestFit="1" customWidth="1"/>
    <col min="2000" max="2000" width="5.296875" bestFit="1" customWidth="1"/>
    <col min="2001" max="2001" width="8.19921875" bestFit="1" customWidth="1"/>
    <col min="2002" max="2002" width="5.296875" bestFit="1" customWidth="1"/>
    <col min="2003" max="2003" width="8.19921875" bestFit="1" customWidth="1"/>
    <col min="2004" max="2004" width="5.296875" bestFit="1" customWidth="1"/>
    <col min="2005" max="2005" width="8.19921875" bestFit="1" customWidth="1"/>
    <col min="2006" max="2006" width="5.296875" bestFit="1" customWidth="1"/>
    <col min="2007" max="2007" width="8.19921875" bestFit="1" customWidth="1"/>
    <col min="2008" max="2008" width="5.296875" bestFit="1" customWidth="1"/>
    <col min="2009" max="2009" width="8.19921875" bestFit="1" customWidth="1"/>
    <col min="2010" max="2010" width="5.296875" bestFit="1" customWidth="1"/>
    <col min="2011" max="2011" width="8.19921875" bestFit="1" customWidth="1"/>
    <col min="2012" max="2012" width="5.296875" bestFit="1" customWidth="1"/>
    <col min="2013" max="2013" width="8.19921875" bestFit="1" customWidth="1"/>
    <col min="2014" max="2014" width="10.09765625" bestFit="1" customWidth="1"/>
    <col min="2015" max="2015" width="7.19921875" bestFit="1" customWidth="1"/>
    <col min="2016" max="2016" width="8.19921875" bestFit="1" customWidth="1"/>
    <col min="2017" max="2017" width="5.296875" bestFit="1" customWidth="1"/>
    <col min="2018" max="2018" width="8.19921875" bestFit="1" customWidth="1"/>
    <col min="2019" max="2019" width="5.296875" bestFit="1" customWidth="1"/>
    <col min="2020" max="2020" width="8.19921875" bestFit="1" customWidth="1"/>
    <col min="2021" max="2021" width="5.296875" bestFit="1" customWidth="1"/>
    <col min="2022" max="2022" width="8.19921875" bestFit="1" customWidth="1"/>
    <col min="2023" max="2023" width="10.09765625" bestFit="1" customWidth="1"/>
    <col min="2024" max="2025" width="8.19921875" bestFit="1" customWidth="1"/>
    <col min="2026" max="2026" width="5.296875" bestFit="1" customWidth="1"/>
    <col min="2027" max="2027" width="8.19921875" bestFit="1" customWidth="1"/>
    <col min="2028" max="2028" width="11.09765625" bestFit="1" customWidth="1"/>
    <col min="2029" max="2030" width="8.19921875" bestFit="1" customWidth="1"/>
    <col min="2031" max="2031" width="5.296875" bestFit="1" customWidth="1"/>
    <col min="2032" max="2032" width="8.19921875" bestFit="1" customWidth="1"/>
    <col min="2033" max="2033" width="5.296875" bestFit="1" customWidth="1"/>
    <col min="2034" max="2034" width="8.19921875" bestFit="1" customWidth="1"/>
    <col min="2035" max="2035" width="5.296875" bestFit="1" customWidth="1"/>
    <col min="2036" max="2036" width="8.19921875" bestFit="1" customWidth="1"/>
    <col min="2037" max="2037" width="11.09765625" bestFit="1" customWidth="1"/>
    <col min="2038" max="2038" width="8" bestFit="1" customWidth="1"/>
    <col min="2039" max="2039" width="8.19921875" bestFit="1" customWidth="1"/>
    <col min="2040" max="2040" width="5.296875" bestFit="1" customWidth="1"/>
    <col min="2041" max="2041" width="8.19921875" bestFit="1" customWidth="1"/>
    <col min="2042" max="2042" width="5.296875" bestFit="1" customWidth="1"/>
    <col min="2043" max="2043" width="8.19921875" bestFit="1" customWidth="1"/>
    <col min="2044" max="2044" width="5.296875" bestFit="1" customWidth="1"/>
    <col min="2045" max="2045" width="8.19921875" bestFit="1" customWidth="1"/>
    <col min="2046" max="2046" width="5.296875" bestFit="1" customWidth="1"/>
    <col min="2047" max="2047" width="8.19921875" bestFit="1" customWidth="1"/>
    <col min="2048" max="2048" width="5.296875" bestFit="1" customWidth="1"/>
    <col min="2049" max="2049" width="8.19921875" bestFit="1" customWidth="1"/>
    <col min="2050" max="2050" width="5.296875" bestFit="1" customWidth="1"/>
    <col min="2051" max="2051" width="8.19921875" bestFit="1" customWidth="1"/>
    <col min="2052" max="2052" width="5.296875" bestFit="1" customWidth="1"/>
    <col min="2053" max="2053" width="8.19921875" bestFit="1" customWidth="1"/>
    <col min="2054" max="2054" width="5.296875" bestFit="1" customWidth="1"/>
    <col min="2055" max="2055" width="8.19921875" bestFit="1" customWidth="1"/>
    <col min="2056" max="2056" width="5.296875" bestFit="1" customWidth="1"/>
    <col min="2057" max="2057" width="8.19921875" bestFit="1" customWidth="1"/>
    <col min="2058" max="2058" width="5.296875" bestFit="1" customWidth="1"/>
    <col min="2059" max="2059" width="8.19921875" bestFit="1" customWidth="1"/>
    <col min="2060" max="2060" width="5.296875" bestFit="1" customWidth="1"/>
    <col min="2061" max="2061" width="8.19921875" bestFit="1" customWidth="1"/>
    <col min="2062" max="2062" width="5.296875" bestFit="1" customWidth="1"/>
    <col min="2063" max="2063" width="8.19921875" bestFit="1" customWidth="1"/>
    <col min="2064" max="2064" width="5.296875" bestFit="1" customWidth="1"/>
    <col min="2065" max="2065" width="8.19921875" bestFit="1" customWidth="1"/>
    <col min="2066" max="2066" width="5.296875" bestFit="1" customWidth="1"/>
    <col min="2067" max="2067" width="8.19921875" bestFit="1" customWidth="1"/>
    <col min="2068" max="2068" width="5.296875" bestFit="1" customWidth="1"/>
    <col min="2069" max="2069" width="8.19921875" bestFit="1" customWidth="1"/>
    <col min="2070" max="2070" width="5.296875" bestFit="1" customWidth="1"/>
    <col min="2071" max="2071" width="8.19921875" bestFit="1" customWidth="1"/>
    <col min="2072" max="2072" width="5.296875" bestFit="1" customWidth="1"/>
    <col min="2073" max="2073" width="8.19921875" bestFit="1" customWidth="1"/>
    <col min="2074" max="2074" width="5.296875" bestFit="1" customWidth="1"/>
    <col min="2075" max="2075" width="8.19921875" bestFit="1" customWidth="1"/>
    <col min="2076" max="2076" width="5.296875" bestFit="1" customWidth="1"/>
    <col min="2077" max="2077" width="8.19921875" bestFit="1" customWidth="1"/>
    <col min="2078" max="2078" width="5.296875" bestFit="1" customWidth="1"/>
    <col min="2079" max="2079" width="8.19921875" bestFit="1" customWidth="1"/>
    <col min="2080" max="2080" width="5.296875" bestFit="1" customWidth="1"/>
    <col min="2081" max="2081" width="8.19921875" bestFit="1" customWidth="1"/>
    <col min="2082" max="2082" width="5.296875" bestFit="1" customWidth="1"/>
    <col min="2083" max="2083" width="8.19921875" bestFit="1" customWidth="1"/>
    <col min="2084" max="2084" width="10.8984375" bestFit="1" customWidth="1"/>
    <col min="2085" max="2085" width="7" bestFit="1" customWidth="1"/>
    <col min="2086" max="2086" width="8.19921875" bestFit="1" customWidth="1"/>
    <col min="2087" max="2087" width="5.296875" bestFit="1" customWidth="1"/>
    <col min="2088" max="2088" width="8.19921875" bestFit="1" customWidth="1"/>
    <col min="2089" max="2089" width="5.296875" bestFit="1" customWidth="1"/>
    <col min="2090" max="2090" width="8.19921875" bestFit="1" customWidth="1"/>
    <col min="2091" max="2091" width="5.296875" bestFit="1" customWidth="1"/>
    <col min="2092" max="2092" width="8.19921875" bestFit="1" customWidth="1"/>
    <col min="2093" max="2093" width="9.8984375" bestFit="1" customWidth="1"/>
    <col min="2094" max="2094" width="7" bestFit="1" customWidth="1"/>
    <col min="2095" max="2095" width="8.19921875" bestFit="1" customWidth="1"/>
    <col min="2096" max="2096" width="5.296875" bestFit="1" customWidth="1"/>
    <col min="2097" max="2097" width="8.19921875" bestFit="1" customWidth="1"/>
    <col min="2098" max="2098" width="5.296875" bestFit="1" customWidth="1"/>
    <col min="2099" max="2099" width="8.19921875" bestFit="1" customWidth="1"/>
    <col min="2100" max="2100" width="5.296875" bestFit="1" customWidth="1"/>
    <col min="2101" max="2101" width="8.19921875" bestFit="1" customWidth="1"/>
    <col min="2102" max="2102" width="5.296875" bestFit="1" customWidth="1"/>
    <col min="2103" max="2103" width="8.19921875" bestFit="1" customWidth="1"/>
    <col min="2104" max="2104" width="9.8984375" bestFit="1" customWidth="1"/>
    <col min="2105" max="2105" width="7" bestFit="1" customWidth="1"/>
    <col min="2106" max="2106" width="8.19921875" bestFit="1" customWidth="1"/>
    <col min="2107" max="2107" width="5.296875" bestFit="1" customWidth="1"/>
    <col min="2108" max="2108" width="8.19921875" bestFit="1" customWidth="1"/>
    <col min="2109" max="2109" width="9.8984375" bestFit="1" customWidth="1"/>
    <col min="2110" max="2110" width="7" bestFit="1" customWidth="1"/>
    <col min="2111" max="2111" width="8.19921875" bestFit="1" customWidth="1"/>
    <col min="2112" max="2112" width="5.296875" bestFit="1" customWidth="1"/>
    <col min="2113" max="2113" width="8.19921875" bestFit="1" customWidth="1"/>
    <col min="2114" max="2114" width="9.8984375" bestFit="1" customWidth="1"/>
    <col min="2115" max="2115" width="7" bestFit="1" customWidth="1"/>
    <col min="2116" max="2116" width="8.19921875" bestFit="1" customWidth="1"/>
    <col min="2117" max="2117" width="5.296875" bestFit="1" customWidth="1"/>
    <col min="2118" max="2118" width="8.19921875" bestFit="1" customWidth="1"/>
    <col min="2119" max="2119" width="5.296875" bestFit="1" customWidth="1"/>
    <col min="2120" max="2120" width="8.19921875" bestFit="1" customWidth="1"/>
    <col min="2121" max="2121" width="5.296875" bestFit="1" customWidth="1"/>
    <col min="2122" max="2122" width="8.19921875" bestFit="1" customWidth="1"/>
    <col min="2123" max="2123" width="5.296875" bestFit="1" customWidth="1"/>
    <col min="2124" max="2124" width="8.19921875" bestFit="1" customWidth="1"/>
    <col min="2125" max="2125" width="5.296875" bestFit="1" customWidth="1"/>
    <col min="2126" max="2126" width="8.19921875" bestFit="1" customWidth="1"/>
    <col min="2127" max="2127" width="5.296875" bestFit="1" customWidth="1"/>
    <col min="2128" max="2128" width="8.19921875" bestFit="1" customWidth="1"/>
    <col min="2129" max="2129" width="5.296875" bestFit="1" customWidth="1"/>
    <col min="2130" max="2130" width="8.19921875" bestFit="1" customWidth="1"/>
    <col min="2131" max="2131" width="5.296875" bestFit="1" customWidth="1"/>
    <col min="2132" max="2132" width="8.19921875" bestFit="1" customWidth="1"/>
    <col min="2133" max="2133" width="5.296875" bestFit="1" customWidth="1"/>
    <col min="2134" max="2134" width="8.19921875" bestFit="1" customWidth="1"/>
    <col min="2135" max="2135" width="5.296875" bestFit="1" customWidth="1"/>
    <col min="2136" max="2136" width="8.19921875" bestFit="1" customWidth="1"/>
    <col min="2137" max="2137" width="5.296875" bestFit="1" customWidth="1"/>
    <col min="2138" max="2138" width="8.19921875" bestFit="1" customWidth="1"/>
    <col min="2139" max="2139" width="5.296875" bestFit="1" customWidth="1"/>
    <col min="2140" max="2140" width="8.19921875" bestFit="1" customWidth="1"/>
    <col min="2141" max="2141" width="5.296875" bestFit="1" customWidth="1"/>
    <col min="2142" max="2142" width="8.19921875" bestFit="1" customWidth="1"/>
    <col min="2143" max="2143" width="5.296875" bestFit="1" customWidth="1"/>
    <col min="2144" max="2144" width="8.19921875" bestFit="1" customWidth="1"/>
    <col min="2145" max="2145" width="5.296875" bestFit="1" customWidth="1"/>
    <col min="2146" max="2146" width="8.19921875" bestFit="1" customWidth="1"/>
    <col min="2147" max="2147" width="5.296875" bestFit="1" customWidth="1"/>
    <col min="2148" max="2148" width="8.19921875" bestFit="1" customWidth="1"/>
    <col min="2149" max="2149" width="5.296875" bestFit="1" customWidth="1"/>
    <col min="2150" max="2150" width="8.19921875" bestFit="1" customWidth="1"/>
    <col min="2151" max="2151" width="9.8984375" bestFit="1" customWidth="1"/>
    <col min="2152" max="2152" width="7" bestFit="1" customWidth="1"/>
    <col min="2153" max="2153" width="8.19921875" bestFit="1" customWidth="1"/>
    <col min="2154" max="2154" width="5.296875" bestFit="1" customWidth="1"/>
    <col min="2155" max="2155" width="8.19921875" bestFit="1" customWidth="1"/>
    <col min="2156" max="2156" width="5.296875" bestFit="1" customWidth="1"/>
    <col min="2157" max="2157" width="8.19921875" bestFit="1" customWidth="1"/>
    <col min="2158" max="2158" width="5.296875" bestFit="1" customWidth="1"/>
    <col min="2159" max="2159" width="8.19921875" bestFit="1" customWidth="1"/>
    <col min="2160" max="2160" width="5.296875" bestFit="1" customWidth="1"/>
    <col min="2161" max="2161" width="8.19921875" bestFit="1" customWidth="1"/>
    <col min="2162" max="2162" width="5.296875" bestFit="1" customWidth="1"/>
    <col min="2163" max="2163" width="8.19921875" bestFit="1" customWidth="1"/>
    <col min="2164" max="2164" width="5.296875" bestFit="1" customWidth="1"/>
    <col min="2165" max="2165" width="8.19921875" bestFit="1" customWidth="1"/>
    <col min="2166" max="2166" width="5.296875" bestFit="1" customWidth="1"/>
    <col min="2167" max="2167" width="8.19921875" bestFit="1" customWidth="1"/>
    <col min="2168" max="2168" width="5.296875" bestFit="1" customWidth="1"/>
    <col min="2169" max="2169" width="8.19921875" bestFit="1" customWidth="1"/>
    <col min="2170" max="2170" width="5.296875" bestFit="1" customWidth="1"/>
    <col min="2171" max="2171" width="8.19921875" bestFit="1" customWidth="1"/>
    <col min="2172" max="2172" width="5.296875" bestFit="1" customWidth="1"/>
    <col min="2173" max="2173" width="8.19921875" bestFit="1" customWidth="1"/>
    <col min="2174" max="2174" width="5.296875" bestFit="1" customWidth="1"/>
    <col min="2175" max="2175" width="8.19921875" bestFit="1" customWidth="1"/>
    <col min="2176" max="2176" width="5.296875" bestFit="1" customWidth="1"/>
    <col min="2177" max="2177" width="8.19921875" bestFit="1" customWidth="1"/>
    <col min="2178" max="2178" width="9.8984375" bestFit="1" customWidth="1"/>
    <col min="2179" max="2179" width="7" bestFit="1" customWidth="1"/>
    <col min="2180" max="2180" width="8.19921875" bestFit="1" customWidth="1"/>
    <col min="2181" max="2181" width="5.296875" bestFit="1" customWidth="1"/>
    <col min="2182" max="2182" width="8.19921875" bestFit="1" customWidth="1"/>
    <col min="2183" max="2183" width="5.296875" bestFit="1" customWidth="1"/>
    <col min="2184" max="2184" width="8.19921875" bestFit="1" customWidth="1"/>
    <col min="2185" max="2185" width="5.296875" bestFit="1" customWidth="1"/>
    <col min="2186" max="2186" width="8.19921875" bestFit="1" customWidth="1"/>
    <col min="2187" max="2187" width="5.296875" bestFit="1" customWidth="1"/>
    <col min="2188" max="2188" width="8.19921875" bestFit="1" customWidth="1"/>
    <col min="2189" max="2189" width="5.296875" bestFit="1" customWidth="1"/>
    <col min="2190" max="2190" width="8.19921875" bestFit="1" customWidth="1"/>
    <col min="2191" max="2191" width="5.296875" bestFit="1" customWidth="1"/>
    <col min="2192" max="2192" width="8.19921875" bestFit="1" customWidth="1"/>
    <col min="2193" max="2193" width="9.8984375" bestFit="1" customWidth="1"/>
    <col min="2194" max="2194" width="7" bestFit="1" customWidth="1"/>
    <col min="2195" max="2195" width="8.19921875" bestFit="1" customWidth="1"/>
    <col min="2196" max="2196" width="5.296875" bestFit="1" customWidth="1"/>
    <col min="2197" max="2197" width="8.19921875" bestFit="1" customWidth="1"/>
    <col min="2198" max="2198" width="5.296875" bestFit="1" customWidth="1"/>
    <col min="2199" max="2199" width="8.19921875" bestFit="1" customWidth="1"/>
    <col min="2200" max="2200" width="5.296875" bestFit="1" customWidth="1"/>
    <col min="2201" max="2201" width="8.19921875" bestFit="1" customWidth="1"/>
    <col min="2202" max="2202" width="5.296875" bestFit="1" customWidth="1"/>
    <col min="2203" max="2203" width="8.19921875" bestFit="1" customWidth="1"/>
    <col min="2204" max="2204" width="5.296875" bestFit="1" customWidth="1"/>
    <col min="2205" max="2205" width="8.19921875" bestFit="1" customWidth="1"/>
    <col min="2206" max="2206" width="5.296875" bestFit="1" customWidth="1"/>
    <col min="2207" max="2207" width="8.19921875" bestFit="1" customWidth="1"/>
    <col min="2208" max="2208" width="5.296875" bestFit="1" customWidth="1"/>
    <col min="2209" max="2209" width="8.19921875" bestFit="1" customWidth="1"/>
    <col min="2210" max="2210" width="5.296875" bestFit="1" customWidth="1"/>
    <col min="2211" max="2211" width="8.19921875" bestFit="1" customWidth="1"/>
    <col min="2212" max="2212" width="9.8984375" bestFit="1" customWidth="1"/>
    <col min="2213" max="2213" width="7" bestFit="1" customWidth="1"/>
    <col min="2214" max="2214" width="8.19921875" bestFit="1" customWidth="1"/>
    <col min="2215" max="2215" width="5.296875" bestFit="1" customWidth="1"/>
    <col min="2216" max="2216" width="8.19921875" bestFit="1" customWidth="1"/>
    <col min="2217" max="2217" width="5.296875" bestFit="1" customWidth="1"/>
    <col min="2218" max="2218" width="8.19921875" bestFit="1" customWidth="1"/>
    <col min="2219" max="2219" width="5.296875" bestFit="1" customWidth="1"/>
    <col min="2220" max="2220" width="8.19921875" bestFit="1" customWidth="1"/>
    <col min="2221" max="2221" width="5.296875" bestFit="1" customWidth="1"/>
    <col min="2222" max="2222" width="8.19921875" bestFit="1" customWidth="1"/>
    <col min="2223" max="2223" width="9.8984375" bestFit="1" customWidth="1"/>
    <col min="2224" max="2224" width="8" bestFit="1" customWidth="1"/>
    <col min="2225" max="2225" width="8.19921875" bestFit="1" customWidth="1"/>
    <col min="2226" max="2226" width="10.8984375" bestFit="1" customWidth="1"/>
    <col min="2227" max="2227" width="11.69921875" bestFit="1" customWidth="1"/>
    <col min="2228" max="2228" width="8.796875" bestFit="1" customWidth="1"/>
    <col min="2229" max="2229" width="8.19921875" bestFit="1" customWidth="1"/>
    <col min="2230" max="2230" width="10.09765625" bestFit="1" customWidth="1"/>
    <col min="2231" max="2231" width="7.19921875" bestFit="1" customWidth="1"/>
    <col min="2232" max="2232" width="8.19921875" bestFit="1" customWidth="1"/>
    <col min="2233" max="2233" width="10.09765625" bestFit="1" customWidth="1"/>
    <col min="2234" max="2234" width="7.19921875" bestFit="1" customWidth="1"/>
    <col min="2235" max="2235" width="8.19921875" bestFit="1" customWidth="1"/>
    <col min="2236" max="2236" width="5.296875" bestFit="1" customWidth="1"/>
    <col min="2237" max="2237" width="8.19921875" bestFit="1" customWidth="1"/>
    <col min="2238" max="2238" width="10.09765625" bestFit="1" customWidth="1"/>
    <col min="2239" max="2239" width="7.19921875" bestFit="1" customWidth="1"/>
    <col min="2240" max="2240" width="8.19921875" bestFit="1" customWidth="1"/>
    <col min="2241" max="2241" width="5.296875" bestFit="1" customWidth="1"/>
    <col min="2242" max="2242" width="8.19921875" bestFit="1" customWidth="1"/>
    <col min="2243" max="2243" width="10.09765625" bestFit="1" customWidth="1"/>
    <col min="2244" max="2244" width="7.19921875" bestFit="1" customWidth="1"/>
    <col min="2245" max="2245" width="8.19921875" bestFit="1" customWidth="1"/>
    <col min="2246" max="2246" width="5.296875" bestFit="1" customWidth="1"/>
    <col min="2247" max="2247" width="8.19921875" bestFit="1" customWidth="1"/>
    <col min="2248" max="2248" width="5.296875" bestFit="1" customWidth="1"/>
    <col min="2249" max="2249" width="8.19921875" bestFit="1" customWidth="1"/>
    <col min="2250" max="2250" width="10.09765625" bestFit="1" customWidth="1"/>
    <col min="2251" max="2251" width="7.19921875" bestFit="1" customWidth="1"/>
    <col min="2252" max="2252" width="8.19921875" bestFit="1" customWidth="1"/>
    <col min="2253" max="2253" width="5.296875" bestFit="1" customWidth="1"/>
    <col min="2254" max="2254" width="8.19921875" bestFit="1" customWidth="1"/>
    <col min="2255" max="2255" width="5.296875" bestFit="1" customWidth="1"/>
    <col min="2256" max="2256" width="8.19921875" bestFit="1" customWidth="1"/>
    <col min="2257" max="2257" width="5.296875" bestFit="1" customWidth="1"/>
    <col min="2258" max="2258" width="8.19921875" bestFit="1" customWidth="1"/>
    <col min="2259" max="2259" width="10.09765625" bestFit="1" customWidth="1"/>
    <col min="2260" max="2260" width="7.19921875" bestFit="1" customWidth="1"/>
    <col min="2261" max="2261" width="8.19921875" bestFit="1" customWidth="1"/>
    <col min="2262" max="2262" width="5.296875" bestFit="1" customWidth="1"/>
    <col min="2263" max="2263" width="8.19921875" bestFit="1" customWidth="1"/>
    <col min="2264" max="2264" width="5.296875" bestFit="1" customWidth="1"/>
    <col min="2265" max="2265" width="8.19921875" bestFit="1" customWidth="1"/>
    <col min="2266" max="2266" width="10.09765625" bestFit="1" customWidth="1"/>
    <col min="2267" max="2267" width="7.19921875" bestFit="1" customWidth="1"/>
    <col min="2268" max="2268" width="8.19921875" bestFit="1" customWidth="1"/>
    <col min="2269" max="2269" width="5.296875" bestFit="1" customWidth="1"/>
    <col min="2270" max="2270" width="8.19921875" bestFit="1" customWidth="1"/>
    <col min="2271" max="2271" width="5.296875" bestFit="1" customWidth="1"/>
    <col min="2272" max="2272" width="8.19921875" bestFit="1" customWidth="1"/>
    <col min="2273" max="2273" width="5.296875" bestFit="1" customWidth="1"/>
    <col min="2274" max="2274" width="8.19921875" bestFit="1" customWidth="1"/>
    <col min="2275" max="2275" width="5.296875" bestFit="1" customWidth="1"/>
    <col min="2276" max="2276" width="8.19921875" bestFit="1" customWidth="1"/>
    <col min="2277" max="2277" width="10.09765625" bestFit="1" customWidth="1"/>
    <col min="2278" max="2279" width="8.19921875" bestFit="1" customWidth="1"/>
    <col min="2280" max="2280" width="5.296875" bestFit="1" customWidth="1"/>
    <col min="2281" max="2281" width="8.19921875" bestFit="1" customWidth="1"/>
    <col min="2282" max="2282" width="11.09765625" bestFit="1" customWidth="1"/>
    <col min="2283" max="2284" width="8.19921875" bestFit="1" customWidth="1"/>
    <col min="2285" max="2285" width="11.09765625" bestFit="1" customWidth="1"/>
    <col min="2286" max="2286" width="8" bestFit="1" customWidth="1"/>
    <col min="2287" max="2287" width="8.19921875" bestFit="1" customWidth="1"/>
    <col min="2288" max="2288" width="5.296875" bestFit="1" customWidth="1"/>
    <col min="2289" max="2289" width="8.19921875" bestFit="1" customWidth="1"/>
    <col min="2290" max="2290" width="5.296875" bestFit="1" customWidth="1"/>
    <col min="2291" max="2291" width="8.19921875" bestFit="1" customWidth="1"/>
    <col min="2292" max="2292" width="5.296875" bestFit="1" customWidth="1"/>
    <col min="2293" max="2293" width="8.19921875" bestFit="1" customWidth="1"/>
    <col min="2294" max="2294" width="5.296875" bestFit="1" customWidth="1"/>
    <col min="2295" max="2295" width="8.19921875" bestFit="1" customWidth="1"/>
    <col min="2296" max="2296" width="5.296875" bestFit="1" customWidth="1"/>
    <col min="2297" max="2297" width="8.19921875" bestFit="1" customWidth="1"/>
    <col min="2298" max="2298" width="5.296875" bestFit="1" customWidth="1"/>
    <col min="2299" max="2299" width="8.19921875" bestFit="1" customWidth="1"/>
    <col min="2300" max="2300" width="5.296875" bestFit="1" customWidth="1"/>
    <col min="2301" max="2301" width="8.19921875" bestFit="1" customWidth="1"/>
    <col min="2302" max="2302" width="5.296875" bestFit="1" customWidth="1"/>
    <col min="2303" max="2303" width="8.19921875" bestFit="1" customWidth="1"/>
    <col min="2304" max="2304" width="5.296875" bestFit="1" customWidth="1"/>
    <col min="2305" max="2305" width="8.19921875" bestFit="1" customWidth="1"/>
    <col min="2306" max="2306" width="5.296875" bestFit="1" customWidth="1"/>
    <col min="2307" max="2307" width="8.19921875" bestFit="1" customWidth="1"/>
    <col min="2308" max="2308" width="5.296875" bestFit="1" customWidth="1"/>
    <col min="2309" max="2309" width="8.19921875" bestFit="1" customWidth="1"/>
    <col min="2310" max="2310" width="5.296875" bestFit="1" customWidth="1"/>
    <col min="2311" max="2311" width="8.19921875" bestFit="1" customWidth="1"/>
    <col min="2312" max="2312" width="5.296875" bestFit="1" customWidth="1"/>
    <col min="2313" max="2313" width="8.19921875" bestFit="1" customWidth="1"/>
    <col min="2314" max="2314" width="10.8984375" bestFit="1" customWidth="1"/>
    <col min="2315" max="2315" width="7" bestFit="1" customWidth="1"/>
    <col min="2316" max="2316" width="8.19921875" bestFit="1" customWidth="1"/>
    <col min="2317" max="2317" width="5.296875" bestFit="1" customWidth="1"/>
    <col min="2318" max="2318" width="8.19921875" bestFit="1" customWidth="1"/>
    <col min="2319" max="2319" width="9.8984375" bestFit="1" customWidth="1"/>
    <col min="2320" max="2320" width="7" bestFit="1" customWidth="1"/>
    <col min="2321" max="2321" width="8.19921875" bestFit="1" customWidth="1"/>
    <col min="2322" max="2322" width="9.8984375" bestFit="1" customWidth="1"/>
    <col min="2323" max="2323" width="7" bestFit="1" customWidth="1"/>
    <col min="2324" max="2324" width="8.19921875" bestFit="1" customWidth="1"/>
    <col min="2325" max="2325" width="5.296875" bestFit="1" customWidth="1"/>
    <col min="2326" max="2326" width="8.19921875" bestFit="1" customWidth="1"/>
    <col min="2327" max="2327" width="5.296875" bestFit="1" customWidth="1"/>
    <col min="2328" max="2328" width="8.19921875" bestFit="1" customWidth="1"/>
    <col min="2329" max="2329" width="5.296875" bestFit="1" customWidth="1"/>
    <col min="2330" max="2330" width="8.19921875" bestFit="1" customWidth="1"/>
    <col min="2331" max="2331" width="9.8984375" bestFit="1" customWidth="1"/>
    <col min="2332" max="2332" width="7" bestFit="1" customWidth="1"/>
    <col min="2333" max="2333" width="8.19921875" bestFit="1" customWidth="1"/>
    <col min="2334" max="2334" width="5.296875" bestFit="1" customWidth="1"/>
    <col min="2335" max="2335" width="8.19921875" bestFit="1" customWidth="1"/>
    <col min="2336" max="2336" width="5.296875" bestFit="1" customWidth="1"/>
    <col min="2337" max="2337" width="8.19921875" bestFit="1" customWidth="1"/>
    <col min="2338" max="2338" width="5.296875" bestFit="1" customWidth="1"/>
    <col min="2339" max="2339" width="8.19921875" bestFit="1" customWidth="1"/>
    <col min="2340" max="2340" width="5.296875" bestFit="1" customWidth="1"/>
    <col min="2341" max="2341" width="8.19921875" bestFit="1" customWidth="1"/>
    <col min="2342" max="2342" width="5.296875" bestFit="1" customWidth="1"/>
    <col min="2343" max="2343" width="8.19921875" bestFit="1" customWidth="1"/>
    <col min="2344" max="2344" width="5.296875" bestFit="1" customWidth="1"/>
    <col min="2345" max="2345" width="8.19921875" bestFit="1" customWidth="1"/>
    <col min="2346" max="2346" width="5.296875" bestFit="1" customWidth="1"/>
    <col min="2347" max="2347" width="8.19921875" bestFit="1" customWidth="1"/>
    <col min="2348" max="2348" width="9.8984375" bestFit="1" customWidth="1"/>
    <col min="2349" max="2349" width="7" bestFit="1" customWidth="1"/>
    <col min="2350" max="2350" width="8.19921875" bestFit="1" customWidth="1"/>
    <col min="2351" max="2351" width="5.296875" bestFit="1" customWidth="1"/>
    <col min="2352" max="2352" width="8.19921875" bestFit="1" customWidth="1"/>
    <col min="2353" max="2353" width="5.296875" bestFit="1" customWidth="1"/>
    <col min="2354" max="2354" width="8.19921875" bestFit="1" customWidth="1"/>
    <col min="2355" max="2355" width="5.296875" bestFit="1" customWidth="1"/>
    <col min="2356" max="2356" width="8.19921875" bestFit="1" customWidth="1"/>
    <col min="2357" max="2357" width="5.296875" bestFit="1" customWidth="1"/>
    <col min="2358" max="2358" width="8.19921875" bestFit="1" customWidth="1"/>
    <col min="2359" max="2359" width="5.296875" bestFit="1" customWidth="1"/>
    <col min="2360" max="2360" width="8.19921875" bestFit="1" customWidth="1"/>
    <col min="2361" max="2361" width="5.296875" bestFit="1" customWidth="1"/>
    <col min="2362" max="2362" width="8.19921875" bestFit="1" customWidth="1"/>
    <col min="2363" max="2363" width="5.296875" bestFit="1" customWidth="1"/>
    <col min="2364" max="2364" width="8.19921875" bestFit="1" customWidth="1"/>
    <col min="2365" max="2365" width="5.296875" bestFit="1" customWidth="1"/>
    <col min="2366" max="2366" width="8.19921875" bestFit="1" customWidth="1"/>
    <col min="2367" max="2367" width="5.296875" bestFit="1" customWidth="1"/>
    <col min="2368" max="2368" width="8.19921875" bestFit="1" customWidth="1"/>
    <col min="2369" max="2369" width="9.8984375" bestFit="1" customWidth="1"/>
    <col min="2370" max="2370" width="7" bestFit="1" customWidth="1"/>
    <col min="2371" max="2371" width="8.19921875" bestFit="1" customWidth="1"/>
    <col min="2372" max="2372" width="5.296875" bestFit="1" customWidth="1"/>
    <col min="2373" max="2373" width="8.19921875" bestFit="1" customWidth="1"/>
    <col min="2374" max="2374" width="5.296875" bestFit="1" customWidth="1"/>
    <col min="2375" max="2375" width="8.19921875" bestFit="1" customWidth="1"/>
    <col min="2376" max="2376" width="5.296875" bestFit="1" customWidth="1"/>
    <col min="2377" max="2377" width="8.19921875" bestFit="1" customWidth="1"/>
    <col min="2378" max="2378" width="9.8984375" bestFit="1" customWidth="1"/>
    <col min="2379" max="2379" width="7" bestFit="1" customWidth="1"/>
    <col min="2380" max="2380" width="8.19921875" bestFit="1" customWidth="1"/>
    <col min="2381" max="2381" width="5.296875" bestFit="1" customWidth="1"/>
    <col min="2382" max="2382" width="8.19921875" bestFit="1" customWidth="1"/>
    <col min="2383" max="2383" width="5.296875" bestFit="1" customWidth="1"/>
    <col min="2384" max="2384" width="8.19921875" bestFit="1" customWidth="1"/>
    <col min="2385" max="2385" width="5.296875" bestFit="1" customWidth="1"/>
    <col min="2386" max="2386" width="8.19921875" bestFit="1" customWidth="1"/>
    <col min="2387" max="2387" width="5.296875" bestFit="1" customWidth="1"/>
    <col min="2388" max="2388" width="8.19921875" bestFit="1" customWidth="1"/>
    <col min="2389" max="2389" width="9.8984375" bestFit="1" customWidth="1"/>
    <col min="2390" max="2390" width="7" bestFit="1" customWidth="1"/>
    <col min="2391" max="2391" width="8.19921875" bestFit="1" customWidth="1"/>
    <col min="2392" max="2392" width="9.8984375" bestFit="1" customWidth="1"/>
    <col min="2393" max="2393" width="8" bestFit="1" customWidth="1"/>
    <col min="2394" max="2394" width="8.19921875" bestFit="1" customWidth="1"/>
    <col min="2395" max="2395" width="5.296875" bestFit="1" customWidth="1"/>
    <col min="2396" max="2396" width="8.19921875" bestFit="1" customWidth="1"/>
    <col min="2397" max="2397" width="5.296875" bestFit="1" customWidth="1"/>
    <col min="2398" max="2398" width="8.19921875" bestFit="1" customWidth="1"/>
    <col min="2399" max="2399" width="5.296875" bestFit="1" customWidth="1"/>
    <col min="2400" max="2400" width="8.19921875" bestFit="1" customWidth="1"/>
    <col min="2401" max="2401" width="10.8984375" bestFit="1" customWidth="1"/>
    <col min="2402" max="2402" width="11.69921875" bestFit="1" customWidth="1"/>
    <col min="2403" max="2403" width="10.8984375" bestFit="1" customWidth="1"/>
  </cols>
  <sheetData>
    <row r="1" spans="1:7" x14ac:dyDescent="0.3">
      <c r="A1" s="1" t="s">
        <v>1</v>
      </c>
      <c r="B1" s="1" t="s">
        <v>6</v>
      </c>
      <c r="C1" s="1" t="s">
        <v>2</v>
      </c>
      <c r="D1" s="1" t="s">
        <v>3</v>
      </c>
      <c r="E1" s="1" t="s">
        <v>11</v>
      </c>
      <c r="F1" s="1" t="s">
        <v>15</v>
      </c>
      <c r="G1" s="1" t="s">
        <v>84</v>
      </c>
    </row>
    <row r="2" spans="1:7" x14ac:dyDescent="0.3">
      <c r="A2" s="4">
        <v>43164.04</v>
      </c>
      <c r="B2" s="7" t="s">
        <v>4</v>
      </c>
      <c r="C2" s="7">
        <v>583728</v>
      </c>
      <c r="D2" s="7">
        <v>227728</v>
      </c>
      <c r="E2" s="7" t="s">
        <v>10</v>
      </c>
      <c r="F2" s="7" t="s">
        <v>14</v>
      </c>
      <c r="G2" s="7">
        <f>WEEKDAY($A2)</f>
        <v>2</v>
      </c>
    </row>
    <row r="3" spans="1:7" x14ac:dyDescent="0.3">
      <c r="A3" s="4">
        <v>43164.080995370372</v>
      </c>
      <c r="B3" s="7" t="s">
        <v>4</v>
      </c>
      <c r="C3" s="7">
        <v>234098</v>
      </c>
      <c r="D3" s="7">
        <v>25156</v>
      </c>
      <c r="E3" s="7" t="s">
        <v>10</v>
      </c>
      <c r="F3" s="7" t="s">
        <v>13</v>
      </c>
      <c r="G3" s="7">
        <f t="shared" ref="G3:G66" si="0">WEEKDAY($A3)</f>
        <v>2</v>
      </c>
    </row>
    <row r="4" spans="1:7" x14ac:dyDescent="0.3">
      <c r="A4" s="4">
        <v>43164.147002314814</v>
      </c>
      <c r="B4" s="7" t="s">
        <v>4</v>
      </c>
      <c r="C4" s="7">
        <v>239480</v>
      </c>
      <c r="D4" s="7">
        <v>370720</v>
      </c>
      <c r="E4" s="7" t="s">
        <v>10</v>
      </c>
      <c r="F4" s="7" t="s">
        <v>12</v>
      </c>
      <c r="G4" s="7">
        <f t="shared" si="0"/>
        <v>2</v>
      </c>
    </row>
    <row r="5" spans="1:7" x14ac:dyDescent="0.3">
      <c r="A5" s="4">
        <v>43164.152002314811</v>
      </c>
      <c r="B5" s="7" t="s">
        <v>4</v>
      </c>
      <c r="C5" s="7">
        <v>583728</v>
      </c>
      <c r="D5" s="7">
        <v>313788</v>
      </c>
      <c r="E5" s="7" t="s">
        <v>8</v>
      </c>
      <c r="F5" s="7" t="s">
        <v>14</v>
      </c>
      <c r="G5" s="7">
        <f t="shared" si="0"/>
        <v>2</v>
      </c>
    </row>
    <row r="6" spans="1:7" x14ac:dyDescent="0.3">
      <c r="A6" s="4">
        <v>43164.152997685182</v>
      </c>
      <c r="B6" s="7" t="s">
        <v>5</v>
      </c>
      <c r="C6" s="7">
        <v>495834</v>
      </c>
      <c r="D6" s="7">
        <v>233024</v>
      </c>
      <c r="E6" s="7" t="s">
        <v>10</v>
      </c>
      <c r="F6" s="7" t="s">
        <v>13</v>
      </c>
      <c r="G6" s="7">
        <f t="shared" si="0"/>
        <v>2</v>
      </c>
    </row>
    <row r="7" spans="1:7" x14ac:dyDescent="0.3">
      <c r="A7" s="4">
        <v>43164.160000000003</v>
      </c>
      <c r="B7" s="7" t="s">
        <v>4</v>
      </c>
      <c r="C7" s="7">
        <v>234098</v>
      </c>
      <c r="D7" s="7">
        <v>280688</v>
      </c>
      <c r="E7" s="7" t="s">
        <v>8</v>
      </c>
      <c r="F7" s="7" t="s">
        <v>12</v>
      </c>
      <c r="G7" s="7">
        <f t="shared" si="0"/>
        <v>2</v>
      </c>
    </row>
    <row r="8" spans="1:7" x14ac:dyDescent="0.3">
      <c r="A8" s="4">
        <v>43164.169004629628</v>
      </c>
      <c r="B8" s="7" t="s">
        <v>4</v>
      </c>
      <c r="C8" s="7">
        <v>859385</v>
      </c>
      <c r="D8" s="7">
        <v>94004</v>
      </c>
      <c r="E8" s="7" t="s">
        <v>9</v>
      </c>
      <c r="F8" s="7" t="s">
        <v>14</v>
      </c>
      <c r="G8" s="7">
        <f t="shared" si="0"/>
        <v>2</v>
      </c>
    </row>
    <row r="9" spans="1:7" x14ac:dyDescent="0.3">
      <c r="A9" s="4">
        <v>43164.177002314813</v>
      </c>
      <c r="B9" s="7" t="s">
        <v>4</v>
      </c>
      <c r="C9" s="7">
        <v>495834</v>
      </c>
      <c r="D9" s="7">
        <v>97976</v>
      </c>
      <c r="E9" s="7" t="s">
        <v>9</v>
      </c>
      <c r="F9" s="7" t="s">
        <v>12</v>
      </c>
      <c r="G9" s="7">
        <f t="shared" si="0"/>
        <v>2</v>
      </c>
    </row>
    <row r="10" spans="1:7" x14ac:dyDescent="0.3">
      <c r="A10" s="4">
        <v>43164.180995370371</v>
      </c>
      <c r="B10" s="7" t="s">
        <v>4</v>
      </c>
      <c r="C10" s="7">
        <v>495834</v>
      </c>
      <c r="D10" s="7">
        <v>323056</v>
      </c>
      <c r="E10" s="7" t="s">
        <v>10</v>
      </c>
      <c r="F10" s="7" t="s">
        <v>14</v>
      </c>
      <c r="G10" s="7">
        <f t="shared" si="0"/>
        <v>2</v>
      </c>
    </row>
    <row r="11" spans="1:7" x14ac:dyDescent="0.3">
      <c r="A11" s="4">
        <v>43164.237002314818</v>
      </c>
      <c r="B11" s="7" t="s">
        <v>4</v>
      </c>
      <c r="C11" s="7">
        <v>495834</v>
      </c>
      <c r="D11" s="7">
        <v>319084</v>
      </c>
      <c r="E11" s="7" t="s">
        <v>8</v>
      </c>
      <c r="F11" s="7" t="s">
        <v>12</v>
      </c>
      <c r="G11" s="7">
        <f t="shared" si="0"/>
        <v>2</v>
      </c>
    </row>
    <row r="12" spans="1:7" x14ac:dyDescent="0.3">
      <c r="A12" s="4">
        <v>43164.252002314817</v>
      </c>
      <c r="B12" s="7" t="s">
        <v>4</v>
      </c>
      <c r="C12" s="7">
        <v>859385</v>
      </c>
      <c r="D12" s="7">
        <v>315112</v>
      </c>
      <c r="E12" s="7" t="s">
        <v>10</v>
      </c>
      <c r="F12" s="7" t="s">
        <v>12</v>
      </c>
      <c r="G12" s="7">
        <f t="shared" si="0"/>
        <v>2</v>
      </c>
    </row>
    <row r="13" spans="1:7" x14ac:dyDescent="0.3">
      <c r="A13" s="4">
        <v>43164.252997685187</v>
      </c>
      <c r="B13" s="7" t="s">
        <v>4</v>
      </c>
      <c r="C13" s="7">
        <v>859385</v>
      </c>
      <c r="D13" s="7">
        <v>276716</v>
      </c>
      <c r="E13" s="7" t="s">
        <v>7</v>
      </c>
      <c r="F13" s="7" t="s">
        <v>13</v>
      </c>
      <c r="G13" s="7">
        <f t="shared" si="0"/>
        <v>2</v>
      </c>
    </row>
    <row r="14" spans="1:7" x14ac:dyDescent="0.3">
      <c r="A14" s="4">
        <v>43164.259004629632</v>
      </c>
      <c r="B14" s="7" t="s">
        <v>5</v>
      </c>
      <c r="C14" s="7">
        <v>234098</v>
      </c>
      <c r="D14" s="7">
        <v>83412</v>
      </c>
      <c r="E14" s="7" t="s">
        <v>10</v>
      </c>
      <c r="F14" s="7" t="s">
        <v>14</v>
      </c>
      <c r="G14" s="7">
        <f t="shared" si="0"/>
        <v>2</v>
      </c>
    </row>
    <row r="15" spans="1:7" x14ac:dyDescent="0.3">
      <c r="A15" s="4">
        <v>43164.269004629627</v>
      </c>
      <c r="B15" s="7" t="s">
        <v>4</v>
      </c>
      <c r="C15" s="7">
        <v>495834</v>
      </c>
      <c r="D15" s="7">
        <v>92680</v>
      </c>
      <c r="E15" s="7" t="s">
        <v>8</v>
      </c>
      <c r="F15" s="7" t="s">
        <v>12</v>
      </c>
      <c r="G15" s="7">
        <f t="shared" si="0"/>
        <v>2</v>
      </c>
    </row>
    <row r="16" spans="1:7" x14ac:dyDescent="0.3">
      <c r="A16" s="4">
        <v>43164.27</v>
      </c>
      <c r="B16" s="7" t="s">
        <v>4</v>
      </c>
      <c r="C16" s="7">
        <v>495834</v>
      </c>
      <c r="D16" s="7">
        <v>329676</v>
      </c>
      <c r="E16" s="7" t="s">
        <v>7</v>
      </c>
      <c r="F16" s="7" t="s">
        <v>14</v>
      </c>
      <c r="G16" s="7">
        <f t="shared" si="0"/>
        <v>2</v>
      </c>
    </row>
    <row r="17" spans="1:7" x14ac:dyDescent="0.3">
      <c r="A17" s="4">
        <v>43164.274004629631</v>
      </c>
      <c r="B17" s="7" t="s">
        <v>4</v>
      </c>
      <c r="C17" s="7">
        <v>234098</v>
      </c>
      <c r="D17" s="7">
        <v>334972</v>
      </c>
      <c r="E17" s="7" t="s">
        <v>7</v>
      </c>
      <c r="F17" s="7" t="s">
        <v>13</v>
      </c>
      <c r="G17" s="7">
        <f t="shared" si="0"/>
        <v>2</v>
      </c>
    </row>
    <row r="18" spans="1:7" x14ac:dyDescent="0.3">
      <c r="A18" s="4">
        <v>43164.275995370372</v>
      </c>
      <c r="B18" s="7" t="s">
        <v>4</v>
      </c>
      <c r="C18" s="7">
        <v>234098</v>
      </c>
      <c r="D18" s="7">
        <v>103272</v>
      </c>
      <c r="E18" s="7" t="s">
        <v>7</v>
      </c>
      <c r="F18" s="7" t="s">
        <v>13</v>
      </c>
      <c r="G18" s="7">
        <f t="shared" si="0"/>
        <v>2</v>
      </c>
    </row>
    <row r="19" spans="1:7" x14ac:dyDescent="0.3">
      <c r="A19" s="4">
        <v>43164.282002314816</v>
      </c>
      <c r="B19" s="7" t="s">
        <v>4</v>
      </c>
      <c r="C19" s="7">
        <v>234098</v>
      </c>
      <c r="D19" s="7">
        <v>174768</v>
      </c>
      <c r="E19" s="7" t="s">
        <v>7</v>
      </c>
      <c r="F19" s="7" t="s">
        <v>14</v>
      </c>
      <c r="G19" s="7">
        <f t="shared" si="0"/>
        <v>2</v>
      </c>
    </row>
    <row r="20" spans="1:7" x14ac:dyDescent="0.3">
      <c r="A20" s="4">
        <v>43164.287997685184</v>
      </c>
      <c r="B20" s="7" t="s">
        <v>5</v>
      </c>
      <c r="C20" s="7">
        <v>859385</v>
      </c>
      <c r="D20" s="7">
        <v>308492</v>
      </c>
      <c r="E20" s="7" t="s">
        <v>7</v>
      </c>
      <c r="F20" s="7" t="s">
        <v>13</v>
      </c>
      <c r="G20" s="7">
        <f t="shared" si="0"/>
        <v>2</v>
      </c>
    </row>
    <row r="21" spans="1:7" x14ac:dyDescent="0.3">
      <c r="A21" s="4">
        <v>43164.292002314818</v>
      </c>
      <c r="B21" s="7" t="s">
        <v>4</v>
      </c>
      <c r="C21" s="7">
        <v>583728</v>
      </c>
      <c r="D21" s="7">
        <v>395876</v>
      </c>
      <c r="E21" s="7" t="s">
        <v>9</v>
      </c>
      <c r="F21" s="7" t="s">
        <v>13</v>
      </c>
      <c r="G21" s="7">
        <f t="shared" si="0"/>
        <v>2</v>
      </c>
    </row>
    <row r="22" spans="1:7" x14ac:dyDescent="0.3">
      <c r="A22" s="4">
        <v>43164.32099537037</v>
      </c>
      <c r="B22" s="7" t="s">
        <v>5</v>
      </c>
      <c r="C22" s="7">
        <v>495834</v>
      </c>
      <c r="D22" s="7">
        <v>348212</v>
      </c>
      <c r="E22" s="7" t="s">
        <v>9</v>
      </c>
      <c r="F22" s="7" t="s">
        <v>13</v>
      </c>
      <c r="G22" s="7">
        <f t="shared" si="0"/>
        <v>2</v>
      </c>
    </row>
    <row r="23" spans="1:7" x14ac:dyDescent="0.3">
      <c r="A23" s="4">
        <v>43164.322997685187</v>
      </c>
      <c r="B23" s="7" t="s">
        <v>4</v>
      </c>
      <c r="C23" s="7">
        <v>495834</v>
      </c>
      <c r="D23" s="7">
        <v>154908</v>
      </c>
      <c r="E23" s="7" t="s">
        <v>7</v>
      </c>
      <c r="F23" s="7" t="s">
        <v>14</v>
      </c>
      <c r="G23" s="7">
        <f t="shared" si="0"/>
        <v>2</v>
      </c>
    </row>
    <row r="24" spans="1:7" x14ac:dyDescent="0.3">
      <c r="A24" s="4">
        <v>43164.322997685187</v>
      </c>
      <c r="B24" s="7" t="s">
        <v>4</v>
      </c>
      <c r="C24" s="7">
        <v>495834</v>
      </c>
      <c r="D24" s="7">
        <v>1324</v>
      </c>
      <c r="E24" s="7" t="s">
        <v>10</v>
      </c>
      <c r="F24" s="7" t="s">
        <v>13</v>
      </c>
      <c r="G24" s="7">
        <f t="shared" si="0"/>
        <v>2</v>
      </c>
    </row>
    <row r="25" spans="1:7" x14ac:dyDescent="0.3">
      <c r="A25" s="4">
        <v>43164.329004629632</v>
      </c>
      <c r="B25" s="7" t="s">
        <v>4</v>
      </c>
      <c r="C25" s="7">
        <v>234098</v>
      </c>
      <c r="D25" s="7">
        <v>293928</v>
      </c>
      <c r="E25" s="7" t="s">
        <v>7</v>
      </c>
      <c r="F25" s="7" t="s">
        <v>12</v>
      </c>
      <c r="G25" s="7">
        <f t="shared" si="0"/>
        <v>2</v>
      </c>
    </row>
    <row r="26" spans="1:7" x14ac:dyDescent="0.3">
      <c r="A26" s="4">
        <v>43164.332997685182</v>
      </c>
      <c r="B26" s="7" t="s">
        <v>4</v>
      </c>
      <c r="C26" s="7">
        <v>583728</v>
      </c>
      <c r="D26" s="7">
        <v>300548</v>
      </c>
      <c r="E26" s="7" t="s">
        <v>8</v>
      </c>
      <c r="F26" s="7" t="s">
        <v>12</v>
      </c>
      <c r="G26" s="7">
        <f t="shared" si="0"/>
        <v>2</v>
      </c>
    </row>
    <row r="27" spans="1:7" x14ac:dyDescent="0.3">
      <c r="A27" s="4">
        <v>43164.355995370373</v>
      </c>
      <c r="B27" s="7" t="s">
        <v>5</v>
      </c>
      <c r="C27" s="7">
        <v>234098</v>
      </c>
      <c r="D27" s="7">
        <v>391904</v>
      </c>
      <c r="E27" s="7" t="s">
        <v>7</v>
      </c>
      <c r="F27" s="7" t="s">
        <v>12</v>
      </c>
      <c r="G27" s="7">
        <f t="shared" si="0"/>
        <v>2</v>
      </c>
    </row>
    <row r="28" spans="1:7" x14ac:dyDescent="0.3">
      <c r="A28" s="4">
        <v>43164.357002314813</v>
      </c>
      <c r="B28" s="7" t="s">
        <v>4</v>
      </c>
      <c r="C28" s="7">
        <v>859385</v>
      </c>
      <c r="D28" s="7">
        <v>267448</v>
      </c>
      <c r="E28" s="7" t="s">
        <v>10</v>
      </c>
      <c r="F28" s="7" t="s">
        <v>12</v>
      </c>
      <c r="G28" s="7">
        <f t="shared" si="0"/>
        <v>2</v>
      </c>
    </row>
    <row r="29" spans="1:7" x14ac:dyDescent="0.3">
      <c r="A29" s="4">
        <v>43164.357997685183</v>
      </c>
      <c r="B29" s="7" t="s">
        <v>5</v>
      </c>
      <c r="C29" s="7">
        <v>495834</v>
      </c>
      <c r="D29" s="7">
        <v>323056</v>
      </c>
      <c r="E29" s="7" t="s">
        <v>7</v>
      </c>
      <c r="F29" s="7" t="s">
        <v>14</v>
      </c>
      <c r="G29" s="7">
        <f t="shared" si="0"/>
        <v>2</v>
      </c>
    </row>
    <row r="30" spans="1:7" x14ac:dyDescent="0.3">
      <c r="A30" s="4">
        <v>43164.367002314815</v>
      </c>
      <c r="B30" s="7" t="s">
        <v>4</v>
      </c>
      <c r="C30" s="7">
        <v>234098</v>
      </c>
      <c r="D30" s="7">
        <v>113864</v>
      </c>
      <c r="E30" s="7" t="s">
        <v>7</v>
      </c>
      <c r="F30" s="7" t="s">
        <v>13</v>
      </c>
      <c r="G30" s="7">
        <f t="shared" si="0"/>
        <v>2</v>
      </c>
    </row>
    <row r="31" spans="1:7" x14ac:dyDescent="0.3">
      <c r="A31" s="4">
        <v>43164.370995370373</v>
      </c>
      <c r="B31" s="7" t="s">
        <v>5</v>
      </c>
      <c r="C31" s="7">
        <v>495834</v>
      </c>
      <c r="D31" s="7">
        <v>11916</v>
      </c>
      <c r="E31" s="7" t="s">
        <v>8</v>
      </c>
      <c r="F31" s="7" t="s">
        <v>14</v>
      </c>
      <c r="G31" s="7">
        <f t="shared" si="0"/>
        <v>2</v>
      </c>
    </row>
    <row r="32" spans="1:7" x14ac:dyDescent="0.3">
      <c r="A32" s="4">
        <v>43164.372002314813</v>
      </c>
      <c r="B32" s="7" t="s">
        <v>4</v>
      </c>
      <c r="C32" s="7">
        <v>239480</v>
      </c>
      <c r="D32" s="7">
        <v>231700</v>
      </c>
      <c r="E32" s="7" t="s">
        <v>10</v>
      </c>
      <c r="F32" s="7" t="s">
        <v>12</v>
      </c>
      <c r="G32" s="7">
        <f t="shared" si="0"/>
        <v>2</v>
      </c>
    </row>
    <row r="33" spans="1:7" x14ac:dyDescent="0.3">
      <c r="A33" s="4">
        <v>43164.37599537037</v>
      </c>
      <c r="B33" s="7" t="s">
        <v>4</v>
      </c>
      <c r="C33" s="7">
        <v>234098</v>
      </c>
      <c r="D33" s="7">
        <v>13240</v>
      </c>
      <c r="E33" s="7" t="s">
        <v>8</v>
      </c>
      <c r="F33" s="7" t="s">
        <v>12</v>
      </c>
      <c r="G33" s="7">
        <f t="shared" si="0"/>
        <v>2</v>
      </c>
    </row>
    <row r="34" spans="1:7" x14ac:dyDescent="0.3">
      <c r="A34" s="4">
        <v>43164.377997685187</v>
      </c>
      <c r="B34" s="7" t="s">
        <v>4</v>
      </c>
      <c r="C34" s="7">
        <v>495834</v>
      </c>
      <c r="D34" s="7">
        <v>109892</v>
      </c>
      <c r="E34" s="7" t="s">
        <v>7</v>
      </c>
      <c r="F34" s="7" t="s">
        <v>14</v>
      </c>
      <c r="G34" s="7">
        <f t="shared" si="0"/>
        <v>2</v>
      </c>
    </row>
    <row r="35" spans="1:7" x14ac:dyDescent="0.3">
      <c r="A35" s="4">
        <v>43164.377997685187</v>
      </c>
      <c r="B35" s="7" t="s">
        <v>4</v>
      </c>
      <c r="C35" s="7">
        <v>234098</v>
      </c>
      <c r="D35" s="7">
        <v>14564</v>
      </c>
      <c r="E35" s="7" t="s">
        <v>7</v>
      </c>
      <c r="F35" s="7" t="s">
        <v>13</v>
      </c>
      <c r="G35" s="7">
        <f t="shared" si="0"/>
        <v>2</v>
      </c>
    </row>
    <row r="36" spans="1:7" x14ac:dyDescent="0.3">
      <c r="A36" s="4">
        <v>43164.382002314815</v>
      </c>
      <c r="B36" s="7" t="s">
        <v>4</v>
      </c>
      <c r="C36" s="7">
        <v>495834</v>
      </c>
      <c r="D36" s="7">
        <v>95328</v>
      </c>
      <c r="E36" s="7" t="s">
        <v>7</v>
      </c>
      <c r="F36" s="7" t="s">
        <v>12</v>
      </c>
      <c r="G36" s="7">
        <f t="shared" si="0"/>
        <v>2</v>
      </c>
    </row>
    <row r="37" spans="1:7" x14ac:dyDescent="0.3">
      <c r="A37" s="4">
        <v>43164.385995370372</v>
      </c>
      <c r="B37" s="7" t="s">
        <v>4</v>
      </c>
      <c r="C37" s="7">
        <v>859385</v>
      </c>
      <c r="D37" s="7">
        <v>108568</v>
      </c>
      <c r="E37" s="7" t="s">
        <v>9</v>
      </c>
      <c r="F37" s="7" t="s">
        <v>14</v>
      </c>
      <c r="G37" s="7">
        <f t="shared" si="0"/>
        <v>2</v>
      </c>
    </row>
    <row r="38" spans="1:7" x14ac:dyDescent="0.3">
      <c r="A38" s="4">
        <v>43164.394999999997</v>
      </c>
      <c r="B38" s="7" t="s">
        <v>4</v>
      </c>
      <c r="C38" s="7">
        <v>234098</v>
      </c>
      <c r="D38" s="7">
        <v>39720</v>
      </c>
      <c r="E38" s="7" t="s">
        <v>7</v>
      </c>
      <c r="F38" s="7" t="s">
        <v>14</v>
      </c>
      <c r="G38" s="7">
        <f t="shared" si="0"/>
        <v>2</v>
      </c>
    </row>
    <row r="39" spans="1:7" x14ac:dyDescent="0.3">
      <c r="A39" s="4">
        <v>43164.410995370374</v>
      </c>
      <c r="B39" s="7" t="s">
        <v>5</v>
      </c>
      <c r="C39" s="7">
        <v>495834</v>
      </c>
      <c r="D39" s="7">
        <v>325704</v>
      </c>
      <c r="E39" s="7" t="s">
        <v>7</v>
      </c>
      <c r="F39" s="7" t="s">
        <v>13</v>
      </c>
      <c r="G39" s="7">
        <f t="shared" si="0"/>
        <v>2</v>
      </c>
    </row>
    <row r="40" spans="1:7" x14ac:dyDescent="0.3">
      <c r="A40" s="4">
        <v>43164.412002314813</v>
      </c>
      <c r="B40" s="7" t="s">
        <v>4</v>
      </c>
      <c r="C40" s="7">
        <v>239480</v>
      </c>
      <c r="D40" s="7">
        <v>60904</v>
      </c>
      <c r="E40" s="7" t="s">
        <v>7</v>
      </c>
      <c r="F40" s="7" t="s">
        <v>12</v>
      </c>
      <c r="G40" s="7">
        <f t="shared" si="0"/>
        <v>2</v>
      </c>
    </row>
    <row r="41" spans="1:7" x14ac:dyDescent="0.3">
      <c r="A41" s="4">
        <v>43164.414004629631</v>
      </c>
      <c r="B41" s="7" t="s">
        <v>4</v>
      </c>
      <c r="C41" s="7">
        <v>495834</v>
      </c>
      <c r="D41" s="7">
        <v>288632</v>
      </c>
      <c r="E41" s="7" t="s">
        <v>9</v>
      </c>
      <c r="F41" s="7" t="s">
        <v>14</v>
      </c>
      <c r="G41" s="7">
        <f t="shared" si="0"/>
        <v>2</v>
      </c>
    </row>
    <row r="42" spans="1:7" x14ac:dyDescent="0.3">
      <c r="A42" s="4">
        <v>43164.414004629631</v>
      </c>
      <c r="B42" s="7" t="s">
        <v>5</v>
      </c>
      <c r="C42" s="7">
        <v>234098</v>
      </c>
      <c r="D42" s="7">
        <v>113864</v>
      </c>
      <c r="E42" s="7" t="s">
        <v>10</v>
      </c>
      <c r="F42" s="7" t="s">
        <v>13</v>
      </c>
      <c r="G42" s="7">
        <f t="shared" si="0"/>
        <v>2</v>
      </c>
    </row>
    <row r="43" spans="1:7" x14ac:dyDescent="0.3">
      <c r="A43" s="4">
        <v>43164.42</v>
      </c>
      <c r="B43" s="7" t="s">
        <v>4</v>
      </c>
      <c r="C43" s="7">
        <v>234098</v>
      </c>
      <c r="D43" s="7">
        <v>236996</v>
      </c>
      <c r="E43" s="7" t="s">
        <v>10</v>
      </c>
      <c r="F43" s="7" t="s">
        <v>12</v>
      </c>
      <c r="G43" s="7">
        <f t="shared" si="0"/>
        <v>2</v>
      </c>
    </row>
    <row r="44" spans="1:7" x14ac:dyDescent="0.3">
      <c r="A44" s="4">
        <v>43164.432997685188</v>
      </c>
      <c r="B44" s="7" t="s">
        <v>4</v>
      </c>
      <c r="C44" s="7">
        <v>495834</v>
      </c>
      <c r="D44" s="7">
        <v>239644</v>
      </c>
      <c r="E44" s="7" t="s">
        <v>9</v>
      </c>
      <c r="F44" s="7" t="s">
        <v>14</v>
      </c>
      <c r="G44" s="7">
        <f t="shared" si="0"/>
        <v>2</v>
      </c>
    </row>
    <row r="45" spans="1:7" x14ac:dyDescent="0.3">
      <c r="A45" s="4">
        <v>43164.455995370372</v>
      </c>
      <c r="B45" s="7" t="s">
        <v>5</v>
      </c>
      <c r="C45" s="7">
        <v>583728</v>
      </c>
      <c r="D45" s="7">
        <v>304520</v>
      </c>
      <c r="E45" s="7" t="s">
        <v>9</v>
      </c>
      <c r="F45" s="7" t="s">
        <v>12</v>
      </c>
      <c r="G45" s="7">
        <f t="shared" si="0"/>
        <v>2</v>
      </c>
    </row>
    <row r="46" spans="1:7" x14ac:dyDescent="0.3">
      <c r="A46" s="4">
        <v>43164.457002314812</v>
      </c>
      <c r="B46" s="7" t="s">
        <v>5</v>
      </c>
      <c r="C46" s="7">
        <v>495834</v>
      </c>
      <c r="D46" s="7">
        <v>120484</v>
      </c>
      <c r="E46" s="7" t="s">
        <v>10</v>
      </c>
      <c r="F46" s="7" t="s">
        <v>13</v>
      </c>
      <c r="G46" s="7">
        <f t="shared" si="0"/>
        <v>2</v>
      </c>
    </row>
    <row r="47" spans="1:7" x14ac:dyDescent="0.3">
      <c r="A47" s="4">
        <v>43164.467002314814</v>
      </c>
      <c r="B47" s="7" t="s">
        <v>5</v>
      </c>
      <c r="C47" s="7">
        <v>239480</v>
      </c>
      <c r="D47" s="7">
        <v>105920</v>
      </c>
      <c r="E47" s="7" t="s">
        <v>7</v>
      </c>
      <c r="F47" s="7" t="s">
        <v>12</v>
      </c>
      <c r="G47" s="7">
        <f t="shared" si="0"/>
        <v>2</v>
      </c>
    </row>
    <row r="48" spans="1:7" x14ac:dyDescent="0.3">
      <c r="A48" s="4">
        <v>43164.467997685184</v>
      </c>
      <c r="B48" s="7" t="s">
        <v>5</v>
      </c>
      <c r="C48" s="7">
        <v>495834</v>
      </c>
      <c r="D48" s="7">
        <v>223756</v>
      </c>
      <c r="E48" s="7" t="s">
        <v>7</v>
      </c>
      <c r="F48" s="7" t="s">
        <v>14</v>
      </c>
      <c r="G48" s="7">
        <f t="shared" si="0"/>
        <v>2</v>
      </c>
    </row>
    <row r="49" spans="1:7" x14ac:dyDescent="0.3">
      <c r="A49" s="4">
        <v>43164.475995370369</v>
      </c>
      <c r="B49" s="7" t="s">
        <v>5</v>
      </c>
      <c r="C49" s="7">
        <v>495834</v>
      </c>
      <c r="D49" s="7">
        <v>84736</v>
      </c>
      <c r="E49" s="7" t="s">
        <v>9</v>
      </c>
      <c r="F49" s="7" t="s">
        <v>12</v>
      </c>
      <c r="G49" s="7">
        <f t="shared" si="0"/>
        <v>2</v>
      </c>
    </row>
    <row r="50" spans="1:7" x14ac:dyDescent="0.3">
      <c r="A50" s="4">
        <v>43164.5</v>
      </c>
      <c r="B50" s="7" t="s">
        <v>4</v>
      </c>
      <c r="C50" s="7">
        <v>234098</v>
      </c>
      <c r="D50" s="7">
        <v>282012</v>
      </c>
      <c r="E50" s="7" t="s">
        <v>8</v>
      </c>
      <c r="F50" s="7" t="s">
        <v>12</v>
      </c>
      <c r="G50" s="7">
        <f t="shared" si="0"/>
        <v>2</v>
      </c>
    </row>
    <row r="51" spans="1:7" x14ac:dyDescent="0.3">
      <c r="A51" s="4">
        <v>43164.502002314817</v>
      </c>
      <c r="B51" s="7" t="s">
        <v>4</v>
      </c>
      <c r="C51" s="7">
        <v>495834</v>
      </c>
      <c r="D51" s="7">
        <v>149612</v>
      </c>
      <c r="E51" s="7" t="s">
        <v>9</v>
      </c>
      <c r="F51" s="7" t="s">
        <v>12</v>
      </c>
      <c r="G51" s="7">
        <f t="shared" si="0"/>
        <v>2</v>
      </c>
    </row>
    <row r="52" spans="1:7" x14ac:dyDescent="0.3">
      <c r="A52" s="4">
        <v>43164.502997685187</v>
      </c>
      <c r="B52" s="7" t="s">
        <v>4</v>
      </c>
      <c r="C52" s="7">
        <v>583728</v>
      </c>
      <c r="D52" s="7">
        <v>197276</v>
      </c>
      <c r="E52" s="7" t="s">
        <v>10</v>
      </c>
      <c r="F52" s="7" t="s">
        <v>12</v>
      </c>
      <c r="G52" s="7">
        <f t="shared" si="0"/>
        <v>2</v>
      </c>
    </row>
    <row r="53" spans="1:7" x14ac:dyDescent="0.3">
      <c r="A53" s="4">
        <v>43164.504004629627</v>
      </c>
      <c r="B53" s="7" t="s">
        <v>4</v>
      </c>
      <c r="C53" s="7">
        <v>495834</v>
      </c>
      <c r="D53" s="7">
        <v>43692</v>
      </c>
      <c r="E53" s="7" t="s">
        <v>7</v>
      </c>
      <c r="F53" s="7" t="s">
        <v>12</v>
      </c>
      <c r="G53" s="7">
        <f t="shared" si="0"/>
        <v>2</v>
      </c>
    </row>
    <row r="54" spans="1:7" x14ac:dyDescent="0.3">
      <c r="A54" s="4">
        <v>43164.505995370368</v>
      </c>
      <c r="B54" s="7" t="s">
        <v>4</v>
      </c>
      <c r="C54" s="7">
        <v>234098</v>
      </c>
      <c r="D54" s="7">
        <v>235672</v>
      </c>
      <c r="E54" s="7" t="s">
        <v>10</v>
      </c>
      <c r="F54" s="7" t="s">
        <v>12</v>
      </c>
      <c r="G54" s="7">
        <f t="shared" si="0"/>
        <v>2</v>
      </c>
    </row>
    <row r="55" spans="1:7" x14ac:dyDescent="0.3">
      <c r="A55" s="4">
        <v>43164.507002314815</v>
      </c>
      <c r="B55" s="7" t="s">
        <v>4</v>
      </c>
      <c r="C55" s="7">
        <v>495834</v>
      </c>
      <c r="D55" s="7">
        <v>38396</v>
      </c>
      <c r="E55" s="7" t="s">
        <v>8</v>
      </c>
      <c r="F55" s="7" t="s">
        <v>12</v>
      </c>
      <c r="G55" s="7">
        <f t="shared" si="0"/>
        <v>2</v>
      </c>
    </row>
    <row r="56" spans="1:7" x14ac:dyDescent="0.3">
      <c r="A56" s="4">
        <v>43164.507002314815</v>
      </c>
      <c r="B56" s="7" t="s">
        <v>5</v>
      </c>
      <c r="C56" s="7">
        <v>859385</v>
      </c>
      <c r="D56" s="7">
        <v>117836</v>
      </c>
      <c r="E56" s="7" t="s">
        <v>8</v>
      </c>
      <c r="F56" s="7" t="s">
        <v>14</v>
      </c>
      <c r="G56" s="7">
        <f t="shared" si="0"/>
        <v>2</v>
      </c>
    </row>
    <row r="57" spans="1:7" x14ac:dyDescent="0.3">
      <c r="A57" s="4">
        <v>43164.507997685185</v>
      </c>
      <c r="B57" s="7" t="s">
        <v>4</v>
      </c>
      <c r="C57" s="7">
        <v>495834</v>
      </c>
      <c r="D57" s="7">
        <v>38396</v>
      </c>
      <c r="E57" s="7" t="s">
        <v>7</v>
      </c>
      <c r="F57" s="7" t="s">
        <v>14</v>
      </c>
      <c r="G57" s="7">
        <f t="shared" si="0"/>
        <v>2</v>
      </c>
    </row>
    <row r="58" spans="1:7" x14ac:dyDescent="0.3">
      <c r="A58" s="4">
        <v>43164.507997685185</v>
      </c>
      <c r="B58" s="7" t="s">
        <v>4</v>
      </c>
      <c r="C58" s="7">
        <v>239480</v>
      </c>
      <c r="D58" s="7">
        <v>112540</v>
      </c>
      <c r="E58" s="7" t="s">
        <v>8</v>
      </c>
      <c r="F58" s="7" t="s">
        <v>13</v>
      </c>
      <c r="G58" s="7">
        <f t="shared" si="0"/>
        <v>2</v>
      </c>
    </row>
    <row r="59" spans="1:7" x14ac:dyDescent="0.3">
      <c r="A59" s="4">
        <v>43164.509004629632</v>
      </c>
      <c r="B59" s="7" t="s">
        <v>4</v>
      </c>
      <c r="C59" s="7">
        <v>495834</v>
      </c>
      <c r="D59" s="7">
        <v>166824</v>
      </c>
      <c r="E59" s="7" t="s">
        <v>9</v>
      </c>
      <c r="F59" s="7" t="s">
        <v>13</v>
      </c>
      <c r="G59" s="7">
        <f t="shared" si="0"/>
        <v>2</v>
      </c>
    </row>
    <row r="60" spans="1:7" x14ac:dyDescent="0.3">
      <c r="A60" s="4">
        <v>43164.509004629632</v>
      </c>
      <c r="B60" s="7" t="s">
        <v>4</v>
      </c>
      <c r="C60" s="7">
        <v>234098</v>
      </c>
      <c r="D60" s="7">
        <v>312464</v>
      </c>
      <c r="E60" s="7" t="s">
        <v>7</v>
      </c>
      <c r="F60" s="7" t="s">
        <v>12</v>
      </c>
      <c r="G60" s="7">
        <f t="shared" si="0"/>
        <v>2</v>
      </c>
    </row>
    <row r="61" spans="1:7" x14ac:dyDescent="0.3">
      <c r="A61" s="4">
        <v>43164.51</v>
      </c>
      <c r="B61" s="7" t="s">
        <v>5</v>
      </c>
      <c r="C61" s="7">
        <v>495834</v>
      </c>
      <c r="D61" s="7">
        <v>121808</v>
      </c>
      <c r="E61" s="7" t="s">
        <v>10</v>
      </c>
      <c r="F61" s="7" t="s">
        <v>14</v>
      </c>
      <c r="G61" s="7">
        <f t="shared" si="0"/>
        <v>2</v>
      </c>
    </row>
    <row r="62" spans="1:7" x14ac:dyDescent="0.3">
      <c r="A62" s="4">
        <v>43164.51</v>
      </c>
      <c r="B62" s="7" t="s">
        <v>4</v>
      </c>
      <c r="C62" s="7">
        <v>495834</v>
      </c>
      <c r="D62" s="7">
        <v>288632</v>
      </c>
      <c r="E62" s="7" t="s">
        <v>7</v>
      </c>
      <c r="F62" s="7" t="s">
        <v>13</v>
      </c>
      <c r="G62" s="7">
        <f t="shared" si="0"/>
        <v>2</v>
      </c>
    </row>
    <row r="63" spans="1:7" x14ac:dyDescent="0.3">
      <c r="A63" s="4">
        <v>43164.51</v>
      </c>
      <c r="B63" s="7" t="s">
        <v>4</v>
      </c>
      <c r="C63" s="7">
        <v>234098</v>
      </c>
      <c r="D63" s="7">
        <v>346888</v>
      </c>
      <c r="E63" s="7" t="s">
        <v>8</v>
      </c>
      <c r="F63" s="7" t="s">
        <v>12</v>
      </c>
      <c r="G63" s="7">
        <f t="shared" si="0"/>
        <v>2</v>
      </c>
    </row>
    <row r="64" spans="1:7" x14ac:dyDescent="0.3">
      <c r="A64" s="4">
        <v>43164.512997685182</v>
      </c>
      <c r="B64" s="7" t="s">
        <v>5</v>
      </c>
      <c r="C64" s="7">
        <v>859385</v>
      </c>
      <c r="D64" s="7">
        <v>207868</v>
      </c>
      <c r="E64" s="7" t="s">
        <v>7</v>
      </c>
      <c r="F64" s="7" t="s">
        <v>13</v>
      </c>
      <c r="G64" s="7">
        <f t="shared" si="0"/>
        <v>2</v>
      </c>
    </row>
    <row r="65" spans="1:7" x14ac:dyDescent="0.3">
      <c r="A65" s="4">
        <v>43164.514004629629</v>
      </c>
      <c r="B65" s="7" t="s">
        <v>5</v>
      </c>
      <c r="C65" s="7">
        <v>495834</v>
      </c>
      <c r="D65" s="7">
        <v>27804</v>
      </c>
      <c r="E65" s="7" t="s">
        <v>10</v>
      </c>
      <c r="F65" s="7" t="s">
        <v>14</v>
      </c>
      <c r="G65" s="7">
        <f t="shared" si="0"/>
        <v>2</v>
      </c>
    </row>
    <row r="66" spans="1:7" x14ac:dyDescent="0.3">
      <c r="A66" s="4">
        <v>43164.517997685187</v>
      </c>
      <c r="B66" s="7" t="s">
        <v>4</v>
      </c>
      <c r="C66" s="7">
        <v>495834</v>
      </c>
      <c r="D66" s="7">
        <v>96652</v>
      </c>
      <c r="E66" s="7" t="s">
        <v>7</v>
      </c>
      <c r="F66" s="7" t="s">
        <v>14</v>
      </c>
      <c r="G66" s="7">
        <f t="shared" si="0"/>
        <v>2</v>
      </c>
    </row>
    <row r="67" spans="1:7" x14ac:dyDescent="0.3">
      <c r="A67" s="4">
        <v>43164.517997685187</v>
      </c>
      <c r="B67" s="7" t="s">
        <v>4</v>
      </c>
      <c r="C67" s="7">
        <v>495834</v>
      </c>
      <c r="D67" s="7">
        <v>39720</v>
      </c>
      <c r="E67" s="7" t="s">
        <v>7</v>
      </c>
      <c r="F67" s="7" t="s">
        <v>13</v>
      </c>
      <c r="G67" s="7">
        <f t="shared" ref="G67:G130" si="1">WEEKDAY($A67)</f>
        <v>2</v>
      </c>
    </row>
    <row r="68" spans="1:7" x14ac:dyDescent="0.3">
      <c r="A68" s="4">
        <v>43164.517997685187</v>
      </c>
      <c r="B68" s="7" t="s">
        <v>4</v>
      </c>
      <c r="C68" s="7">
        <v>234098</v>
      </c>
      <c r="D68" s="7">
        <v>259504</v>
      </c>
      <c r="E68" s="7" t="s">
        <v>7</v>
      </c>
      <c r="F68" s="7" t="s">
        <v>12</v>
      </c>
      <c r="G68" s="7">
        <f t="shared" si="1"/>
        <v>2</v>
      </c>
    </row>
    <row r="69" spans="1:7" x14ac:dyDescent="0.3">
      <c r="A69" s="4">
        <v>43164.519004629627</v>
      </c>
      <c r="B69" s="7" t="s">
        <v>4</v>
      </c>
      <c r="C69" s="7">
        <v>234098</v>
      </c>
      <c r="D69" s="7">
        <v>22508</v>
      </c>
      <c r="E69" s="7" t="s">
        <v>10</v>
      </c>
      <c r="F69" s="7" t="s">
        <v>12</v>
      </c>
      <c r="G69" s="7">
        <f t="shared" si="1"/>
        <v>2</v>
      </c>
    </row>
    <row r="70" spans="1:7" x14ac:dyDescent="0.3">
      <c r="A70" s="4">
        <v>43164.525000000001</v>
      </c>
      <c r="B70" s="7" t="s">
        <v>5</v>
      </c>
      <c r="C70" s="7">
        <v>234098</v>
      </c>
      <c r="D70" s="7">
        <v>60904</v>
      </c>
      <c r="E70" s="7" t="s">
        <v>7</v>
      </c>
      <c r="F70" s="7" t="s">
        <v>12</v>
      </c>
      <c r="G70" s="7">
        <f t="shared" si="1"/>
        <v>2</v>
      </c>
    </row>
    <row r="71" spans="1:7" x14ac:dyDescent="0.3">
      <c r="A71" s="4">
        <v>43164.525995370372</v>
      </c>
      <c r="B71" s="7" t="s">
        <v>5</v>
      </c>
      <c r="C71" s="7">
        <v>495834</v>
      </c>
      <c r="D71" s="7">
        <v>82088</v>
      </c>
      <c r="E71" s="7" t="s">
        <v>9</v>
      </c>
      <c r="F71" s="7" t="s">
        <v>14</v>
      </c>
      <c r="G71" s="7">
        <f t="shared" si="1"/>
        <v>2</v>
      </c>
    </row>
    <row r="72" spans="1:7" x14ac:dyDescent="0.3">
      <c r="A72" s="4">
        <v>43164.527002314811</v>
      </c>
      <c r="B72" s="7" t="s">
        <v>4</v>
      </c>
      <c r="C72" s="7">
        <v>234098</v>
      </c>
      <c r="D72" s="7">
        <v>381312</v>
      </c>
      <c r="E72" s="7" t="s">
        <v>9</v>
      </c>
      <c r="F72" s="7" t="s">
        <v>12</v>
      </c>
      <c r="G72" s="7">
        <f t="shared" si="1"/>
        <v>2</v>
      </c>
    </row>
    <row r="73" spans="1:7" x14ac:dyDescent="0.3">
      <c r="A73" s="4">
        <v>43164.527997685182</v>
      </c>
      <c r="B73" s="7" t="s">
        <v>4</v>
      </c>
      <c r="C73" s="7">
        <v>583728</v>
      </c>
      <c r="D73" s="7">
        <v>236996</v>
      </c>
      <c r="E73" s="7" t="s">
        <v>10</v>
      </c>
      <c r="F73" s="7" t="s">
        <v>12</v>
      </c>
      <c r="G73" s="7">
        <f t="shared" si="1"/>
        <v>2</v>
      </c>
    </row>
    <row r="74" spans="1:7" x14ac:dyDescent="0.3">
      <c r="A74" s="4">
        <v>43164.535995370374</v>
      </c>
      <c r="B74" s="7" t="s">
        <v>5</v>
      </c>
      <c r="C74" s="7">
        <v>234098</v>
      </c>
      <c r="D74" s="7">
        <v>86060</v>
      </c>
      <c r="E74" s="7" t="s">
        <v>7</v>
      </c>
      <c r="F74" s="7" t="s">
        <v>14</v>
      </c>
      <c r="G74" s="7">
        <f t="shared" si="1"/>
        <v>2</v>
      </c>
    </row>
    <row r="75" spans="1:7" x14ac:dyDescent="0.3">
      <c r="A75" s="4">
        <v>43164.535995370374</v>
      </c>
      <c r="B75" s="7" t="s">
        <v>5</v>
      </c>
      <c r="C75" s="7">
        <v>583728</v>
      </c>
      <c r="D75" s="7">
        <v>21184</v>
      </c>
      <c r="E75" s="7" t="s">
        <v>10</v>
      </c>
      <c r="F75" s="7" t="s">
        <v>12</v>
      </c>
      <c r="G75" s="7">
        <f t="shared" si="1"/>
        <v>2</v>
      </c>
    </row>
    <row r="76" spans="1:7" x14ac:dyDescent="0.3">
      <c r="A76" s="4">
        <v>43164.537997685184</v>
      </c>
      <c r="B76" s="7" t="s">
        <v>4</v>
      </c>
      <c r="C76" s="7">
        <v>495834</v>
      </c>
      <c r="D76" s="7">
        <v>156232</v>
      </c>
      <c r="E76" s="7" t="s">
        <v>8</v>
      </c>
      <c r="F76" s="7" t="s">
        <v>12</v>
      </c>
      <c r="G76" s="7">
        <f t="shared" si="1"/>
        <v>2</v>
      </c>
    </row>
    <row r="77" spans="1:7" x14ac:dyDescent="0.3">
      <c r="A77" s="4">
        <v>43164.537997685184</v>
      </c>
      <c r="B77" s="7" t="s">
        <v>4</v>
      </c>
      <c r="C77" s="7">
        <v>495834</v>
      </c>
      <c r="D77" s="7">
        <v>3972</v>
      </c>
      <c r="E77" s="7" t="s">
        <v>7</v>
      </c>
      <c r="F77" s="7" t="s">
        <v>12</v>
      </c>
      <c r="G77" s="7">
        <f t="shared" si="1"/>
        <v>2</v>
      </c>
    </row>
    <row r="78" spans="1:7" x14ac:dyDescent="0.3">
      <c r="A78" s="4">
        <v>43164.537997685184</v>
      </c>
      <c r="B78" s="7" t="s">
        <v>4</v>
      </c>
      <c r="C78" s="7">
        <v>495834</v>
      </c>
      <c r="D78" s="7">
        <v>348212</v>
      </c>
      <c r="E78" s="7" t="s">
        <v>8</v>
      </c>
      <c r="F78" s="7" t="s">
        <v>13</v>
      </c>
      <c r="G78" s="7">
        <f t="shared" si="1"/>
        <v>2</v>
      </c>
    </row>
    <row r="79" spans="1:7" x14ac:dyDescent="0.3">
      <c r="A79" s="4">
        <v>43164.54</v>
      </c>
      <c r="B79" s="7" t="s">
        <v>4</v>
      </c>
      <c r="C79" s="7">
        <v>495834</v>
      </c>
      <c r="D79" s="7">
        <v>278040</v>
      </c>
      <c r="E79" s="7" t="s">
        <v>9</v>
      </c>
      <c r="F79" s="7" t="s">
        <v>14</v>
      </c>
      <c r="G79" s="7">
        <f t="shared" si="1"/>
        <v>2</v>
      </c>
    </row>
    <row r="80" spans="1:7" x14ac:dyDescent="0.3">
      <c r="A80" s="4">
        <v>43164.54</v>
      </c>
      <c r="B80" s="7" t="s">
        <v>4</v>
      </c>
      <c r="C80" s="7">
        <v>495834</v>
      </c>
      <c r="D80" s="7">
        <v>88708</v>
      </c>
      <c r="E80" s="7" t="s">
        <v>8</v>
      </c>
      <c r="F80" s="7" t="s">
        <v>13</v>
      </c>
      <c r="G80" s="7">
        <f t="shared" si="1"/>
        <v>2</v>
      </c>
    </row>
    <row r="81" spans="1:7" x14ac:dyDescent="0.3">
      <c r="A81" s="4">
        <v>43164.54</v>
      </c>
      <c r="B81" s="7" t="s">
        <v>4</v>
      </c>
      <c r="C81" s="7">
        <v>239480</v>
      </c>
      <c r="D81" s="7">
        <v>128428</v>
      </c>
      <c r="E81" s="7" t="s">
        <v>9</v>
      </c>
      <c r="F81" s="7" t="s">
        <v>13</v>
      </c>
      <c r="G81" s="7">
        <f t="shared" si="1"/>
        <v>2</v>
      </c>
    </row>
    <row r="82" spans="1:7" x14ac:dyDescent="0.3">
      <c r="A82" s="4">
        <v>43164.57099537037</v>
      </c>
      <c r="B82" s="7" t="s">
        <v>4</v>
      </c>
      <c r="C82" s="7">
        <v>234098</v>
      </c>
      <c r="D82" s="7">
        <v>194628</v>
      </c>
      <c r="E82" s="7" t="s">
        <v>10</v>
      </c>
      <c r="F82" s="7" t="s">
        <v>13</v>
      </c>
      <c r="G82" s="7">
        <f t="shared" si="1"/>
        <v>2</v>
      </c>
    </row>
    <row r="83" spans="1:7" x14ac:dyDescent="0.3">
      <c r="A83" s="4">
        <v>43164.572002314817</v>
      </c>
      <c r="B83" s="7" t="s">
        <v>4</v>
      </c>
      <c r="C83" s="7">
        <v>234098</v>
      </c>
      <c r="D83" s="7">
        <v>17212</v>
      </c>
      <c r="E83" s="7" t="s">
        <v>8</v>
      </c>
      <c r="F83" s="7" t="s">
        <v>12</v>
      </c>
      <c r="G83" s="7">
        <f t="shared" si="1"/>
        <v>2</v>
      </c>
    </row>
    <row r="84" spans="1:7" x14ac:dyDescent="0.3">
      <c r="A84" s="4">
        <v>43164.592997685184</v>
      </c>
      <c r="B84" s="7" t="s">
        <v>4</v>
      </c>
      <c r="C84" s="7">
        <v>495834</v>
      </c>
      <c r="D84" s="7">
        <v>223756</v>
      </c>
      <c r="E84" s="7" t="s">
        <v>9</v>
      </c>
      <c r="F84" s="7" t="s">
        <v>13</v>
      </c>
      <c r="G84" s="7">
        <f t="shared" si="1"/>
        <v>2</v>
      </c>
    </row>
    <row r="85" spans="1:7" x14ac:dyDescent="0.3">
      <c r="A85" s="4">
        <v>43164.605995370373</v>
      </c>
      <c r="B85" s="7" t="s">
        <v>4</v>
      </c>
      <c r="C85" s="7">
        <v>495834</v>
      </c>
      <c r="D85" s="7">
        <v>320408</v>
      </c>
      <c r="E85" s="7" t="s">
        <v>10</v>
      </c>
      <c r="F85" s="7" t="s">
        <v>14</v>
      </c>
      <c r="G85" s="7">
        <f t="shared" si="1"/>
        <v>2</v>
      </c>
    </row>
    <row r="86" spans="1:7" x14ac:dyDescent="0.3">
      <c r="A86" s="4">
        <v>43164.622002314813</v>
      </c>
      <c r="B86" s="7" t="s">
        <v>4</v>
      </c>
      <c r="C86" s="7">
        <v>859385</v>
      </c>
      <c r="D86" s="7">
        <v>345564</v>
      </c>
      <c r="E86" s="7" t="s">
        <v>7</v>
      </c>
      <c r="F86" s="7" t="s">
        <v>14</v>
      </c>
      <c r="G86" s="7">
        <f t="shared" si="1"/>
        <v>2</v>
      </c>
    </row>
    <row r="87" spans="1:7" x14ac:dyDescent="0.3">
      <c r="A87" s="4">
        <v>43164.627997685187</v>
      </c>
      <c r="B87" s="7" t="s">
        <v>4</v>
      </c>
      <c r="C87" s="7">
        <v>234098</v>
      </c>
      <c r="D87" s="7">
        <v>172120</v>
      </c>
      <c r="E87" s="7" t="s">
        <v>7</v>
      </c>
      <c r="F87" s="7" t="s">
        <v>12</v>
      </c>
      <c r="G87" s="7">
        <f t="shared" si="1"/>
        <v>2</v>
      </c>
    </row>
    <row r="88" spans="1:7" x14ac:dyDescent="0.3">
      <c r="A88" s="4">
        <v>43164.632002314815</v>
      </c>
      <c r="B88" s="7" t="s">
        <v>4</v>
      </c>
      <c r="C88" s="7">
        <v>583728</v>
      </c>
      <c r="D88" s="7">
        <v>74144</v>
      </c>
      <c r="E88" s="7" t="s">
        <v>8</v>
      </c>
      <c r="F88" s="7" t="s">
        <v>14</v>
      </c>
      <c r="G88" s="7">
        <f t="shared" si="1"/>
        <v>2</v>
      </c>
    </row>
    <row r="89" spans="1:7" x14ac:dyDescent="0.3">
      <c r="A89" s="4">
        <v>43164.642997685187</v>
      </c>
      <c r="B89" s="7" t="s">
        <v>5</v>
      </c>
      <c r="C89" s="7">
        <v>234098</v>
      </c>
      <c r="D89" s="7">
        <v>263476</v>
      </c>
      <c r="E89" s="7" t="s">
        <v>7</v>
      </c>
      <c r="F89" s="7" t="s">
        <v>12</v>
      </c>
      <c r="G89" s="7">
        <f t="shared" si="1"/>
        <v>2</v>
      </c>
    </row>
    <row r="90" spans="1:7" x14ac:dyDescent="0.3">
      <c r="A90" s="4">
        <v>43164.650995370372</v>
      </c>
      <c r="B90" s="7" t="s">
        <v>4</v>
      </c>
      <c r="C90" s="7">
        <v>234098</v>
      </c>
      <c r="D90" s="7">
        <v>1324</v>
      </c>
      <c r="E90" s="7" t="s">
        <v>9</v>
      </c>
      <c r="F90" s="7" t="s">
        <v>13</v>
      </c>
      <c r="G90" s="7">
        <f t="shared" si="1"/>
        <v>2</v>
      </c>
    </row>
    <row r="91" spans="1:7" x14ac:dyDescent="0.3">
      <c r="A91" s="4">
        <v>43164.654999999999</v>
      </c>
      <c r="B91" s="7" t="s">
        <v>4</v>
      </c>
      <c r="C91" s="7">
        <v>859385</v>
      </c>
      <c r="D91" s="7">
        <v>68848</v>
      </c>
      <c r="E91" s="7" t="s">
        <v>7</v>
      </c>
      <c r="F91" s="7" t="s">
        <v>13</v>
      </c>
      <c r="G91" s="7">
        <f t="shared" si="1"/>
        <v>2</v>
      </c>
    </row>
    <row r="92" spans="1:7" x14ac:dyDescent="0.3">
      <c r="A92" s="4">
        <v>43164.670995370368</v>
      </c>
      <c r="B92" s="7" t="s">
        <v>4</v>
      </c>
      <c r="C92" s="7">
        <v>495834</v>
      </c>
      <c r="D92" s="7">
        <v>393228</v>
      </c>
      <c r="E92" s="7" t="s">
        <v>9</v>
      </c>
      <c r="F92" s="7" t="s">
        <v>12</v>
      </c>
      <c r="G92" s="7">
        <f t="shared" si="1"/>
        <v>2</v>
      </c>
    </row>
    <row r="93" spans="1:7" x14ac:dyDescent="0.3">
      <c r="A93" s="4">
        <v>43164.675995370373</v>
      </c>
      <c r="B93" s="7" t="s">
        <v>4</v>
      </c>
      <c r="C93" s="7">
        <v>234098</v>
      </c>
      <c r="D93" s="7">
        <v>203896</v>
      </c>
      <c r="E93" s="7" t="s">
        <v>7</v>
      </c>
      <c r="F93" s="7" t="s">
        <v>13</v>
      </c>
      <c r="G93" s="7">
        <f t="shared" si="1"/>
        <v>2</v>
      </c>
    </row>
    <row r="94" spans="1:7" x14ac:dyDescent="0.3">
      <c r="A94" s="4">
        <v>43164.699004629627</v>
      </c>
      <c r="B94" s="7" t="s">
        <v>5</v>
      </c>
      <c r="C94" s="7">
        <v>234098</v>
      </c>
      <c r="D94" s="7">
        <v>107244</v>
      </c>
      <c r="E94" s="7" t="s">
        <v>8</v>
      </c>
      <c r="F94" s="7" t="s">
        <v>14</v>
      </c>
      <c r="G94" s="7">
        <f t="shared" si="1"/>
        <v>2</v>
      </c>
    </row>
    <row r="95" spans="1:7" x14ac:dyDescent="0.3">
      <c r="A95" s="4">
        <v>43164.707997685182</v>
      </c>
      <c r="B95" s="7" t="s">
        <v>4</v>
      </c>
      <c r="C95" s="7">
        <v>495834</v>
      </c>
      <c r="D95" s="7">
        <v>194628</v>
      </c>
      <c r="E95" s="7" t="s">
        <v>7</v>
      </c>
      <c r="F95" s="7" t="s">
        <v>12</v>
      </c>
      <c r="G95" s="7">
        <f t="shared" si="1"/>
        <v>2</v>
      </c>
    </row>
    <row r="96" spans="1:7" x14ac:dyDescent="0.3">
      <c r="A96" s="4">
        <v>43164.710995370369</v>
      </c>
      <c r="B96" s="7" t="s">
        <v>4</v>
      </c>
      <c r="C96" s="7">
        <v>495834</v>
      </c>
      <c r="D96" s="7">
        <v>152260</v>
      </c>
      <c r="E96" s="7" t="s">
        <v>9</v>
      </c>
      <c r="F96" s="7" t="s">
        <v>12</v>
      </c>
      <c r="G96" s="7">
        <f t="shared" si="1"/>
        <v>2</v>
      </c>
    </row>
    <row r="97" spans="1:7" x14ac:dyDescent="0.3">
      <c r="A97" s="4">
        <v>43164.712002314816</v>
      </c>
      <c r="B97" s="7" t="s">
        <v>4</v>
      </c>
      <c r="C97" s="7">
        <v>234098</v>
      </c>
      <c r="D97" s="7">
        <v>15888</v>
      </c>
      <c r="E97" s="7" t="s">
        <v>7</v>
      </c>
      <c r="F97" s="7" t="s">
        <v>13</v>
      </c>
      <c r="G97" s="7">
        <f t="shared" si="1"/>
        <v>2</v>
      </c>
    </row>
    <row r="98" spans="1:7" x14ac:dyDescent="0.3">
      <c r="A98" s="4">
        <v>43164.712002314816</v>
      </c>
      <c r="B98" s="7" t="s">
        <v>5</v>
      </c>
      <c r="C98" s="7">
        <v>583728</v>
      </c>
      <c r="D98" s="7">
        <v>137696</v>
      </c>
      <c r="E98" s="7" t="s">
        <v>8</v>
      </c>
      <c r="F98" s="7" t="s">
        <v>12</v>
      </c>
      <c r="G98" s="7">
        <f t="shared" si="1"/>
        <v>2</v>
      </c>
    </row>
    <row r="99" spans="1:7" x14ac:dyDescent="0.3">
      <c r="A99" s="4">
        <v>43164.714999999997</v>
      </c>
      <c r="B99" s="7" t="s">
        <v>4</v>
      </c>
      <c r="C99" s="7">
        <v>495834</v>
      </c>
      <c r="D99" s="7">
        <v>307168</v>
      </c>
      <c r="E99" s="7" t="s">
        <v>10</v>
      </c>
      <c r="F99" s="7" t="s">
        <v>14</v>
      </c>
      <c r="G99" s="7">
        <f t="shared" si="1"/>
        <v>2</v>
      </c>
    </row>
    <row r="100" spans="1:7" x14ac:dyDescent="0.3">
      <c r="A100" s="4">
        <v>43164.717002314814</v>
      </c>
      <c r="B100" s="7" t="s">
        <v>5</v>
      </c>
      <c r="C100" s="7">
        <v>495834</v>
      </c>
      <c r="D100" s="7">
        <v>248912</v>
      </c>
      <c r="E100" s="7" t="s">
        <v>7</v>
      </c>
      <c r="F100" s="7" t="s">
        <v>13</v>
      </c>
      <c r="G100" s="7">
        <f t="shared" si="1"/>
        <v>2</v>
      </c>
    </row>
    <row r="101" spans="1:7" x14ac:dyDescent="0.3">
      <c r="A101" s="4">
        <v>43164.72</v>
      </c>
      <c r="B101" s="7" t="s">
        <v>4</v>
      </c>
      <c r="C101" s="7">
        <v>234098</v>
      </c>
      <c r="D101" s="7">
        <v>289956</v>
      </c>
      <c r="E101" s="7" t="s">
        <v>10</v>
      </c>
      <c r="F101" s="7" t="s">
        <v>12</v>
      </c>
      <c r="G101" s="7">
        <f t="shared" si="1"/>
        <v>2</v>
      </c>
    </row>
    <row r="102" spans="1:7" x14ac:dyDescent="0.3">
      <c r="A102" s="4">
        <v>43164.720995370371</v>
      </c>
      <c r="B102" s="7" t="s">
        <v>4</v>
      </c>
      <c r="C102" s="7">
        <v>495834</v>
      </c>
      <c r="D102" s="7">
        <v>333648</v>
      </c>
      <c r="E102" s="7" t="s">
        <v>7</v>
      </c>
      <c r="F102" s="7" t="s">
        <v>12</v>
      </c>
      <c r="G102" s="7">
        <f t="shared" si="1"/>
        <v>2</v>
      </c>
    </row>
    <row r="103" spans="1:7" x14ac:dyDescent="0.3">
      <c r="A103" s="4">
        <v>43164.720995370371</v>
      </c>
      <c r="B103" s="7" t="s">
        <v>4</v>
      </c>
      <c r="C103" s="7">
        <v>495834</v>
      </c>
      <c r="D103" s="7">
        <v>242292</v>
      </c>
      <c r="E103" s="7" t="s">
        <v>7</v>
      </c>
      <c r="F103" s="7" t="s">
        <v>12</v>
      </c>
      <c r="G103" s="7">
        <f t="shared" si="1"/>
        <v>2</v>
      </c>
    </row>
    <row r="104" spans="1:7" x14ac:dyDescent="0.3">
      <c r="A104" s="4">
        <v>43164.722002314818</v>
      </c>
      <c r="B104" s="7" t="s">
        <v>4</v>
      </c>
      <c r="C104" s="7">
        <v>583728</v>
      </c>
      <c r="D104" s="7">
        <v>43692</v>
      </c>
      <c r="E104" s="7" t="s">
        <v>9</v>
      </c>
      <c r="F104" s="7" t="s">
        <v>12</v>
      </c>
      <c r="G104" s="7">
        <f t="shared" si="1"/>
        <v>2</v>
      </c>
    </row>
    <row r="105" spans="1:7" x14ac:dyDescent="0.3">
      <c r="A105" s="4">
        <v>43164.722002314818</v>
      </c>
      <c r="B105" s="7" t="s">
        <v>5</v>
      </c>
      <c r="C105" s="7">
        <v>239480</v>
      </c>
      <c r="D105" s="7">
        <v>385284</v>
      </c>
      <c r="E105" s="7" t="s">
        <v>10</v>
      </c>
      <c r="F105" s="7" t="s">
        <v>12</v>
      </c>
      <c r="G105" s="7">
        <f t="shared" si="1"/>
        <v>2</v>
      </c>
    </row>
    <row r="106" spans="1:7" x14ac:dyDescent="0.3">
      <c r="A106" s="4">
        <v>43164.722997685189</v>
      </c>
      <c r="B106" s="7" t="s">
        <v>4</v>
      </c>
      <c r="C106" s="7">
        <v>495834</v>
      </c>
      <c r="D106" s="7">
        <v>45016</v>
      </c>
      <c r="E106" s="7" t="s">
        <v>10</v>
      </c>
      <c r="F106" s="7" t="s">
        <v>12</v>
      </c>
      <c r="G106" s="7">
        <f t="shared" si="1"/>
        <v>2</v>
      </c>
    </row>
    <row r="107" spans="1:7" x14ac:dyDescent="0.3">
      <c r="A107" s="4">
        <v>43164.724004629628</v>
      </c>
      <c r="B107" s="7" t="s">
        <v>4</v>
      </c>
      <c r="C107" s="7">
        <v>239480</v>
      </c>
      <c r="D107" s="7">
        <v>144316</v>
      </c>
      <c r="E107" s="7" t="s">
        <v>9</v>
      </c>
      <c r="F107" s="7" t="s">
        <v>13</v>
      </c>
      <c r="G107" s="7">
        <f t="shared" si="1"/>
        <v>2</v>
      </c>
    </row>
    <row r="108" spans="1:7" x14ac:dyDescent="0.3">
      <c r="A108" s="4">
        <v>43164.724004629628</v>
      </c>
      <c r="B108" s="7" t="s">
        <v>5</v>
      </c>
      <c r="C108" s="7">
        <v>859385</v>
      </c>
      <c r="D108" s="7">
        <v>75468</v>
      </c>
      <c r="E108" s="7" t="s">
        <v>7</v>
      </c>
      <c r="F108" s="7" t="s">
        <v>13</v>
      </c>
      <c r="G108" s="7">
        <f t="shared" si="1"/>
        <v>2</v>
      </c>
    </row>
    <row r="109" spans="1:7" x14ac:dyDescent="0.3">
      <c r="A109" s="4">
        <v>43164.729004629633</v>
      </c>
      <c r="B109" s="7" t="s">
        <v>5</v>
      </c>
      <c r="C109" s="7">
        <v>234098</v>
      </c>
      <c r="D109" s="7">
        <v>113864</v>
      </c>
      <c r="E109" s="7" t="s">
        <v>7</v>
      </c>
      <c r="F109" s="7" t="s">
        <v>12</v>
      </c>
      <c r="G109" s="7">
        <f t="shared" si="1"/>
        <v>2</v>
      </c>
    </row>
    <row r="110" spans="1:7" x14ac:dyDescent="0.3">
      <c r="A110" s="4">
        <v>43164.729004629633</v>
      </c>
      <c r="B110" s="7" t="s">
        <v>4</v>
      </c>
      <c r="C110" s="7">
        <v>239480</v>
      </c>
      <c r="D110" s="7">
        <v>233024</v>
      </c>
      <c r="E110" s="7" t="s">
        <v>8</v>
      </c>
      <c r="F110" s="7" t="s">
        <v>13</v>
      </c>
      <c r="G110" s="7">
        <f t="shared" si="1"/>
        <v>2</v>
      </c>
    </row>
    <row r="111" spans="1:7" x14ac:dyDescent="0.3">
      <c r="A111" s="4">
        <v>43164.732002314813</v>
      </c>
      <c r="B111" s="7" t="s">
        <v>4</v>
      </c>
      <c r="C111" s="7">
        <v>495834</v>
      </c>
      <c r="D111" s="7">
        <v>229052</v>
      </c>
      <c r="E111" s="7" t="s">
        <v>9</v>
      </c>
      <c r="F111" s="7" t="s">
        <v>12</v>
      </c>
      <c r="G111" s="7">
        <f t="shared" si="1"/>
        <v>2</v>
      </c>
    </row>
    <row r="112" spans="1:7" x14ac:dyDescent="0.3">
      <c r="A112" s="4">
        <v>43164.732002314813</v>
      </c>
      <c r="B112" s="7" t="s">
        <v>4</v>
      </c>
      <c r="C112" s="7">
        <v>234098</v>
      </c>
      <c r="D112" s="7">
        <v>361452</v>
      </c>
      <c r="E112" s="7" t="s">
        <v>10</v>
      </c>
      <c r="F112" s="7" t="s">
        <v>14</v>
      </c>
      <c r="G112" s="7">
        <f t="shared" si="1"/>
        <v>2</v>
      </c>
    </row>
    <row r="113" spans="1:7" x14ac:dyDescent="0.3">
      <c r="A113" s="4">
        <v>43164.737002314818</v>
      </c>
      <c r="B113" s="7" t="s">
        <v>4</v>
      </c>
      <c r="C113" s="7">
        <v>495834</v>
      </c>
      <c r="D113" s="7">
        <v>235672</v>
      </c>
      <c r="E113" s="7" t="s">
        <v>8</v>
      </c>
      <c r="F113" s="7" t="s">
        <v>13</v>
      </c>
      <c r="G113" s="7">
        <f t="shared" si="1"/>
        <v>2</v>
      </c>
    </row>
    <row r="114" spans="1:7" x14ac:dyDescent="0.3">
      <c r="A114" s="4">
        <v>43164.737997685188</v>
      </c>
      <c r="B114" s="7" t="s">
        <v>5</v>
      </c>
      <c r="C114" s="7">
        <v>495834</v>
      </c>
      <c r="D114" s="7">
        <v>113864</v>
      </c>
      <c r="E114" s="7" t="s">
        <v>7</v>
      </c>
      <c r="F114" s="7" t="s">
        <v>13</v>
      </c>
      <c r="G114" s="7">
        <f t="shared" si="1"/>
        <v>2</v>
      </c>
    </row>
    <row r="115" spans="1:7" x14ac:dyDescent="0.3">
      <c r="A115" s="4">
        <v>43164.74</v>
      </c>
      <c r="B115" s="7" t="s">
        <v>4</v>
      </c>
      <c r="C115" s="7">
        <v>234098</v>
      </c>
      <c r="D115" s="7">
        <v>158880</v>
      </c>
      <c r="E115" s="7" t="s">
        <v>8</v>
      </c>
      <c r="F115" s="7" t="s">
        <v>12</v>
      </c>
      <c r="G115" s="7">
        <f t="shared" si="1"/>
        <v>2</v>
      </c>
    </row>
    <row r="116" spans="1:7" x14ac:dyDescent="0.3">
      <c r="A116" s="4">
        <v>43164.740995370368</v>
      </c>
      <c r="B116" s="7" t="s">
        <v>4</v>
      </c>
      <c r="C116" s="7">
        <v>859385</v>
      </c>
      <c r="D116" s="7">
        <v>150936</v>
      </c>
      <c r="E116" s="7" t="s">
        <v>10</v>
      </c>
      <c r="F116" s="7" t="s">
        <v>12</v>
      </c>
      <c r="G116" s="7">
        <f t="shared" si="1"/>
        <v>2</v>
      </c>
    </row>
    <row r="117" spans="1:7" x14ac:dyDescent="0.3">
      <c r="A117" s="4">
        <v>43164.747002314813</v>
      </c>
      <c r="B117" s="7" t="s">
        <v>4</v>
      </c>
      <c r="C117" s="7">
        <v>495834</v>
      </c>
      <c r="D117" s="7">
        <v>68848</v>
      </c>
      <c r="E117" s="7" t="s">
        <v>9</v>
      </c>
      <c r="F117" s="7" t="s">
        <v>12</v>
      </c>
      <c r="G117" s="7">
        <f t="shared" si="1"/>
        <v>2</v>
      </c>
    </row>
    <row r="118" spans="1:7" x14ac:dyDescent="0.3">
      <c r="A118" s="4">
        <v>43164.747997685183</v>
      </c>
      <c r="B118" s="7" t="s">
        <v>5</v>
      </c>
      <c r="C118" s="7">
        <v>495834</v>
      </c>
      <c r="D118" s="7">
        <v>6620</v>
      </c>
      <c r="E118" s="7" t="s">
        <v>7</v>
      </c>
      <c r="F118" s="7" t="s">
        <v>12</v>
      </c>
      <c r="G118" s="7">
        <f t="shared" si="1"/>
        <v>2</v>
      </c>
    </row>
    <row r="119" spans="1:7" x14ac:dyDescent="0.3">
      <c r="A119" s="4">
        <v>43164.75</v>
      </c>
      <c r="B119" s="7" t="s">
        <v>4</v>
      </c>
      <c r="C119" s="7">
        <v>495834</v>
      </c>
      <c r="D119" s="7">
        <v>189332</v>
      </c>
      <c r="E119" s="7" t="s">
        <v>7</v>
      </c>
      <c r="F119" s="7" t="s">
        <v>13</v>
      </c>
      <c r="G119" s="7">
        <f t="shared" si="1"/>
        <v>2</v>
      </c>
    </row>
    <row r="120" spans="1:7" x14ac:dyDescent="0.3">
      <c r="A120" s="4">
        <v>43164.75</v>
      </c>
      <c r="B120" s="7" t="s">
        <v>4</v>
      </c>
      <c r="C120" s="7">
        <v>859385</v>
      </c>
      <c r="D120" s="7">
        <v>325704</v>
      </c>
      <c r="E120" s="7" t="s">
        <v>9</v>
      </c>
      <c r="F120" s="7" t="s">
        <v>13</v>
      </c>
      <c r="G120" s="7">
        <f t="shared" si="1"/>
        <v>2</v>
      </c>
    </row>
    <row r="121" spans="1:7" x14ac:dyDescent="0.3">
      <c r="A121" s="4">
        <v>43164.75099537037</v>
      </c>
      <c r="B121" s="7" t="s">
        <v>4</v>
      </c>
      <c r="C121" s="7">
        <v>495834</v>
      </c>
      <c r="D121" s="7">
        <v>251560</v>
      </c>
      <c r="E121" s="7" t="s">
        <v>7</v>
      </c>
      <c r="F121" s="7" t="s">
        <v>12</v>
      </c>
      <c r="G121" s="7">
        <f t="shared" si="1"/>
        <v>2</v>
      </c>
    </row>
    <row r="122" spans="1:7" x14ac:dyDescent="0.3">
      <c r="A122" s="4">
        <v>43164.754999999997</v>
      </c>
      <c r="B122" s="7" t="s">
        <v>5</v>
      </c>
      <c r="C122" s="7">
        <v>495834</v>
      </c>
      <c r="D122" s="7">
        <v>27804</v>
      </c>
      <c r="E122" s="7" t="s">
        <v>7</v>
      </c>
      <c r="F122" s="7" t="s">
        <v>12</v>
      </c>
      <c r="G122" s="7">
        <f t="shared" si="1"/>
        <v>2</v>
      </c>
    </row>
    <row r="123" spans="1:7" x14ac:dyDescent="0.3">
      <c r="A123" s="4">
        <v>43164.757997685185</v>
      </c>
      <c r="B123" s="7" t="s">
        <v>5</v>
      </c>
      <c r="C123" s="7">
        <v>495834</v>
      </c>
      <c r="D123" s="7">
        <v>92680</v>
      </c>
      <c r="E123" s="7" t="s">
        <v>9</v>
      </c>
      <c r="F123" s="7" t="s">
        <v>12</v>
      </c>
      <c r="G123" s="7">
        <f t="shared" si="1"/>
        <v>2</v>
      </c>
    </row>
    <row r="124" spans="1:7" x14ac:dyDescent="0.3">
      <c r="A124" s="4">
        <v>43164.759004629632</v>
      </c>
      <c r="B124" s="7" t="s">
        <v>4</v>
      </c>
      <c r="C124" s="7">
        <v>239480</v>
      </c>
      <c r="D124" s="7">
        <v>301872</v>
      </c>
      <c r="E124" s="7" t="s">
        <v>7</v>
      </c>
      <c r="F124" s="7" t="s">
        <v>12</v>
      </c>
      <c r="G124" s="7">
        <f t="shared" si="1"/>
        <v>2</v>
      </c>
    </row>
    <row r="125" spans="1:7" x14ac:dyDescent="0.3">
      <c r="A125" s="4">
        <v>43164.762002314812</v>
      </c>
      <c r="B125" s="7" t="s">
        <v>5</v>
      </c>
      <c r="C125" s="7">
        <v>495834</v>
      </c>
      <c r="D125" s="7">
        <v>234348</v>
      </c>
      <c r="E125" s="7" t="s">
        <v>7</v>
      </c>
      <c r="F125" s="7" t="s">
        <v>12</v>
      </c>
      <c r="G125" s="7">
        <f t="shared" si="1"/>
        <v>2</v>
      </c>
    </row>
    <row r="126" spans="1:7" x14ac:dyDescent="0.3">
      <c r="A126" s="4">
        <v>43164.762002314812</v>
      </c>
      <c r="B126" s="7" t="s">
        <v>5</v>
      </c>
      <c r="C126" s="7">
        <v>859385</v>
      </c>
      <c r="D126" s="7">
        <v>56932</v>
      </c>
      <c r="E126" s="7" t="s">
        <v>7</v>
      </c>
      <c r="F126" s="7" t="s">
        <v>12</v>
      </c>
      <c r="G126" s="7">
        <f t="shared" si="1"/>
        <v>2</v>
      </c>
    </row>
    <row r="127" spans="1:7" x14ac:dyDescent="0.3">
      <c r="A127" s="4">
        <v>43164.762997685182</v>
      </c>
      <c r="B127" s="7" t="s">
        <v>5</v>
      </c>
      <c r="C127" s="7">
        <v>859385</v>
      </c>
      <c r="D127" s="7">
        <v>279364</v>
      </c>
      <c r="E127" s="7" t="s">
        <v>8</v>
      </c>
      <c r="F127" s="7" t="s">
        <v>12</v>
      </c>
      <c r="G127" s="7">
        <f t="shared" si="1"/>
        <v>2</v>
      </c>
    </row>
    <row r="128" spans="1:7" x14ac:dyDescent="0.3">
      <c r="A128" s="4">
        <v>43164.764004629629</v>
      </c>
      <c r="B128" s="7" t="s">
        <v>4</v>
      </c>
      <c r="C128" s="7">
        <v>234098</v>
      </c>
      <c r="D128" s="7">
        <v>235672</v>
      </c>
      <c r="E128" s="7" t="s">
        <v>7</v>
      </c>
      <c r="F128" s="7" t="s">
        <v>14</v>
      </c>
      <c r="G128" s="7">
        <f t="shared" si="1"/>
        <v>2</v>
      </c>
    </row>
    <row r="129" spans="1:7" x14ac:dyDescent="0.3">
      <c r="A129" s="4">
        <v>43164.76599537037</v>
      </c>
      <c r="B129" s="7" t="s">
        <v>4</v>
      </c>
      <c r="C129" s="7">
        <v>239480</v>
      </c>
      <c r="D129" s="7">
        <v>304520</v>
      </c>
      <c r="E129" s="7" t="s">
        <v>8</v>
      </c>
      <c r="F129" s="7" t="s">
        <v>12</v>
      </c>
      <c r="G129" s="7">
        <f t="shared" si="1"/>
        <v>2</v>
      </c>
    </row>
    <row r="130" spans="1:7" x14ac:dyDescent="0.3">
      <c r="A130" s="4">
        <v>43164.767997685187</v>
      </c>
      <c r="B130" s="7" t="s">
        <v>4</v>
      </c>
      <c r="C130" s="7">
        <v>495834</v>
      </c>
      <c r="D130" s="7">
        <v>124456</v>
      </c>
      <c r="E130" s="7" t="s">
        <v>9</v>
      </c>
      <c r="F130" s="7" t="s">
        <v>12</v>
      </c>
      <c r="G130" s="7">
        <f t="shared" si="1"/>
        <v>2</v>
      </c>
    </row>
    <row r="131" spans="1:7" x14ac:dyDescent="0.3">
      <c r="A131" s="4">
        <v>43164.77</v>
      </c>
      <c r="B131" s="7" t="s">
        <v>5</v>
      </c>
      <c r="C131" s="7">
        <v>495834</v>
      </c>
      <c r="D131" s="7">
        <v>319084</v>
      </c>
      <c r="E131" s="7" t="s">
        <v>8</v>
      </c>
      <c r="F131" s="7" t="s">
        <v>12</v>
      </c>
      <c r="G131" s="7">
        <f t="shared" ref="G131:G194" si="2">WEEKDAY($A131)</f>
        <v>2</v>
      </c>
    </row>
    <row r="132" spans="1:7" x14ac:dyDescent="0.3">
      <c r="A132" s="4">
        <v>43164.772002314814</v>
      </c>
      <c r="B132" s="7" t="s">
        <v>4</v>
      </c>
      <c r="C132" s="7">
        <v>495834</v>
      </c>
      <c r="D132" s="7">
        <v>390580</v>
      </c>
      <c r="E132" s="7" t="s">
        <v>7</v>
      </c>
      <c r="F132" s="7" t="s">
        <v>13</v>
      </c>
      <c r="G132" s="7">
        <f t="shared" si="2"/>
        <v>2</v>
      </c>
    </row>
    <row r="133" spans="1:7" x14ac:dyDescent="0.3">
      <c r="A133" s="4">
        <v>43164.772002314814</v>
      </c>
      <c r="B133" s="7" t="s">
        <v>5</v>
      </c>
      <c r="C133" s="7">
        <v>234098</v>
      </c>
      <c r="D133" s="7">
        <v>10592</v>
      </c>
      <c r="E133" s="7" t="s">
        <v>7</v>
      </c>
      <c r="F133" s="7" t="s">
        <v>12</v>
      </c>
      <c r="G133" s="7">
        <f t="shared" si="2"/>
        <v>2</v>
      </c>
    </row>
    <row r="134" spans="1:7" x14ac:dyDescent="0.3">
      <c r="A134" s="4">
        <v>43164.775995370372</v>
      </c>
      <c r="B134" s="7" t="s">
        <v>5</v>
      </c>
      <c r="C134" s="7">
        <v>583728</v>
      </c>
      <c r="D134" s="7">
        <v>321732</v>
      </c>
      <c r="E134" s="7" t="s">
        <v>7</v>
      </c>
      <c r="F134" s="7" t="s">
        <v>12</v>
      </c>
      <c r="G134" s="7">
        <f t="shared" si="2"/>
        <v>2</v>
      </c>
    </row>
    <row r="135" spans="1:7" x14ac:dyDescent="0.3">
      <c r="A135" s="4">
        <v>43164.775995370372</v>
      </c>
      <c r="B135" s="7" t="s">
        <v>5</v>
      </c>
      <c r="C135" s="7">
        <v>859385</v>
      </c>
      <c r="D135" s="7">
        <v>193304</v>
      </c>
      <c r="E135" s="7" t="s">
        <v>9</v>
      </c>
      <c r="F135" s="7" t="s">
        <v>12</v>
      </c>
      <c r="G135" s="7">
        <f t="shared" si="2"/>
        <v>2</v>
      </c>
    </row>
    <row r="136" spans="1:7" x14ac:dyDescent="0.3">
      <c r="A136" s="4">
        <v>43164.782002314816</v>
      </c>
      <c r="B136" s="7" t="s">
        <v>4</v>
      </c>
      <c r="C136" s="7">
        <v>495834</v>
      </c>
      <c r="D136" s="7">
        <v>59580</v>
      </c>
      <c r="E136" s="7" t="s">
        <v>9</v>
      </c>
      <c r="F136" s="7" t="s">
        <v>14</v>
      </c>
      <c r="G136" s="7">
        <f t="shared" si="2"/>
        <v>2</v>
      </c>
    </row>
    <row r="137" spans="1:7" x14ac:dyDescent="0.3">
      <c r="A137" s="4">
        <v>43164.784004629626</v>
      </c>
      <c r="B137" s="7" t="s">
        <v>4</v>
      </c>
      <c r="C137" s="7">
        <v>234098</v>
      </c>
      <c r="D137" s="7">
        <v>145640</v>
      </c>
      <c r="E137" s="7" t="s">
        <v>10</v>
      </c>
      <c r="F137" s="7" t="s">
        <v>13</v>
      </c>
      <c r="G137" s="7">
        <f t="shared" si="2"/>
        <v>2</v>
      </c>
    </row>
    <row r="138" spans="1:7" x14ac:dyDescent="0.3">
      <c r="A138" s="4">
        <v>43164.792997685188</v>
      </c>
      <c r="B138" s="7" t="s">
        <v>4</v>
      </c>
      <c r="C138" s="7">
        <v>859385</v>
      </c>
      <c r="D138" s="7">
        <v>391904</v>
      </c>
      <c r="E138" s="7" t="s">
        <v>7</v>
      </c>
      <c r="F138" s="7" t="s">
        <v>13</v>
      </c>
      <c r="G138" s="7">
        <f t="shared" si="2"/>
        <v>2</v>
      </c>
    </row>
    <row r="139" spans="1:7" x14ac:dyDescent="0.3">
      <c r="A139" s="4">
        <v>43164.805995370371</v>
      </c>
      <c r="B139" s="7" t="s">
        <v>5</v>
      </c>
      <c r="C139" s="7">
        <v>495834</v>
      </c>
      <c r="D139" s="7">
        <v>227728</v>
      </c>
      <c r="E139" s="7" t="s">
        <v>10</v>
      </c>
      <c r="F139" s="7" t="s">
        <v>14</v>
      </c>
      <c r="G139" s="7">
        <f t="shared" si="2"/>
        <v>2</v>
      </c>
    </row>
    <row r="140" spans="1:7" x14ac:dyDescent="0.3">
      <c r="A140" s="4">
        <v>43164.805995370371</v>
      </c>
      <c r="B140" s="7" t="s">
        <v>4</v>
      </c>
      <c r="C140" s="7">
        <v>234098</v>
      </c>
      <c r="D140" s="7">
        <v>140344</v>
      </c>
      <c r="E140" s="7" t="s">
        <v>7</v>
      </c>
      <c r="F140" s="7" t="s">
        <v>14</v>
      </c>
      <c r="G140" s="7">
        <f t="shared" si="2"/>
        <v>2</v>
      </c>
    </row>
    <row r="141" spans="1:7" x14ac:dyDescent="0.3">
      <c r="A141" s="4">
        <v>43164.807997685188</v>
      </c>
      <c r="B141" s="7" t="s">
        <v>4</v>
      </c>
      <c r="C141" s="7">
        <v>234098</v>
      </c>
      <c r="D141" s="7">
        <v>303196</v>
      </c>
      <c r="E141" s="7" t="s">
        <v>9</v>
      </c>
      <c r="F141" s="7" t="s">
        <v>13</v>
      </c>
      <c r="G141" s="7">
        <f t="shared" si="2"/>
        <v>2</v>
      </c>
    </row>
    <row r="142" spans="1:7" x14ac:dyDescent="0.3">
      <c r="A142" s="4">
        <v>43164.817997685182</v>
      </c>
      <c r="B142" s="7" t="s">
        <v>4</v>
      </c>
      <c r="C142" s="7">
        <v>859385</v>
      </c>
      <c r="D142" s="7">
        <v>18536</v>
      </c>
      <c r="E142" s="7" t="s">
        <v>7</v>
      </c>
      <c r="F142" s="7" t="s">
        <v>14</v>
      </c>
      <c r="G142" s="7">
        <f t="shared" si="2"/>
        <v>2</v>
      </c>
    </row>
    <row r="143" spans="1:7" x14ac:dyDescent="0.3">
      <c r="A143" s="4">
        <v>43164.824004629627</v>
      </c>
      <c r="B143" s="7" t="s">
        <v>4</v>
      </c>
      <c r="C143" s="7">
        <v>234098</v>
      </c>
      <c r="D143" s="7">
        <v>240968</v>
      </c>
      <c r="E143" s="7" t="s">
        <v>7</v>
      </c>
      <c r="F143" s="7" t="s">
        <v>12</v>
      </c>
      <c r="G143" s="7">
        <f t="shared" si="2"/>
        <v>2</v>
      </c>
    </row>
    <row r="144" spans="1:7" x14ac:dyDescent="0.3">
      <c r="A144" s="4">
        <v>43164.824999999997</v>
      </c>
      <c r="B144" s="7" t="s">
        <v>4</v>
      </c>
      <c r="C144" s="7">
        <v>495834</v>
      </c>
      <c r="D144" s="7">
        <v>34424</v>
      </c>
      <c r="E144" s="7" t="s">
        <v>7</v>
      </c>
      <c r="F144" s="7" t="s">
        <v>13</v>
      </c>
      <c r="G144" s="7">
        <f t="shared" si="2"/>
        <v>2</v>
      </c>
    </row>
    <row r="145" spans="1:7" x14ac:dyDescent="0.3">
      <c r="A145" s="4">
        <v>43164.837002314816</v>
      </c>
      <c r="B145" s="7" t="s">
        <v>4</v>
      </c>
      <c r="C145" s="7">
        <v>495834</v>
      </c>
      <c r="D145" s="7">
        <v>308492</v>
      </c>
      <c r="E145" s="7" t="s">
        <v>8</v>
      </c>
      <c r="F145" s="7" t="s">
        <v>12</v>
      </c>
      <c r="G145" s="7">
        <f t="shared" si="2"/>
        <v>2</v>
      </c>
    </row>
    <row r="146" spans="1:7" x14ac:dyDescent="0.3">
      <c r="A146" s="4">
        <v>43164.837997685187</v>
      </c>
      <c r="B146" s="7" t="s">
        <v>4</v>
      </c>
      <c r="C146" s="7">
        <v>234098</v>
      </c>
      <c r="D146" s="7">
        <v>283336</v>
      </c>
      <c r="E146" s="7" t="s">
        <v>7</v>
      </c>
      <c r="F146" s="7" t="s">
        <v>14</v>
      </c>
      <c r="G146" s="7">
        <f t="shared" si="2"/>
        <v>2</v>
      </c>
    </row>
    <row r="147" spans="1:7" x14ac:dyDescent="0.3">
      <c r="A147" s="4">
        <v>43164.842002314814</v>
      </c>
      <c r="B147" s="7" t="s">
        <v>4</v>
      </c>
      <c r="C147" s="7">
        <v>583728</v>
      </c>
      <c r="D147" s="7">
        <v>218460</v>
      </c>
      <c r="E147" s="7" t="s">
        <v>9</v>
      </c>
      <c r="F147" s="7" t="s">
        <v>13</v>
      </c>
      <c r="G147" s="7">
        <f t="shared" si="2"/>
        <v>2</v>
      </c>
    </row>
    <row r="148" spans="1:7" x14ac:dyDescent="0.3">
      <c r="A148" s="4">
        <v>43164.845995370371</v>
      </c>
      <c r="B148" s="7" t="s">
        <v>5</v>
      </c>
      <c r="C148" s="7">
        <v>495834</v>
      </c>
      <c r="D148" s="7">
        <v>157556</v>
      </c>
      <c r="E148" s="7" t="s">
        <v>10</v>
      </c>
      <c r="F148" s="7" t="s">
        <v>13</v>
      </c>
      <c r="G148" s="7">
        <f t="shared" si="2"/>
        <v>2</v>
      </c>
    </row>
    <row r="149" spans="1:7" x14ac:dyDescent="0.3">
      <c r="A149" s="4">
        <v>43164.850995370369</v>
      </c>
      <c r="B149" s="7" t="s">
        <v>4</v>
      </c>
      <c r="C149" s="7">
        <v>234098</v>
      </c>
      <c r="D149" s="7">
        <v>345564</v>
      </c>
      <c r="E149" s="7" t="s">
        <v>9</v>
      </c>
      <c r="F149" s="7" t="s">
        <v>13</v>
      </c>
      <c r="G149" s="7">
        <f t="shared" si="2"/>
        <v>2</v>
      </c>
    </row>
    <row r="150" spans="1:7" x14ac:dyDescent="0.3">
      <c r="A150" s="4">
        <v>43164.857002314813</v>
      </c>
      <c r="B150" s="7" t="s">
        <v>5</v>
      </c>
      <c r="C150" s="7">
        <v>239480</v>
      </c>
      <c r="D150" s="7">
        <v>109892</v>
      </c>
      <c r="E150" s="7" t="s">
        <v>8</v>
      </c>
      <c r="F150" s="7" t="s">
        <v>12</v>
      </c>
      <c r="G150" s="7">
        <f t="shared" si="2"/>
        <v>2</v>
      </c>
    </row>
    <row r="151" spans="1:7" x14ac:dyDescent="0.3">
      <c r="A151" s="4">
        <v>43164.862997685188</v>
      </c>
      <c r="B151" s="7" t="s">
        <v>4</v>
      </c>
      <c r="C151" s="7">
        <v>234098</v>
      </c>
      <c r="D151" s="7">
        <v>287308</v>
      </c>
      <c r="E151" s="7" t="s">
        <v>9</v>
      </c>
      <c r="F151" s="7" t="s">
        <v>14</v>
      </c>
      <c r="G151" s="7">
        <f t="shared" si="2"/>
        <v>2</v>
      </c>
    </row>
    <row r="152" spans="1:7" x14ac:dyDescent="0.3">
      <c r="A152" s="4">
        <v>43164.864004629628</v>
      </c>
      <c r="B152" s="7" t="s">
        <v>4</v>
      </c>
      <c r="C152" s="7">
        <v>859385</v>
      </c>
      <c r="D152" s="7">
        <v>252884</v>
      </c>
      <c r="E152" s="7" t="s">
        <v>7</v>
      </c>
      <c r="F152" s="7" t="s">
        <v>13</v>
      </c>
      <c r="G152" s="7">
        <f t="shared" si="2"/>
        <v>2</v>
      </c>
    </row>
    <row r="153" spans="1:7" x14ac:dyDescent="0.3">
      <c r="A153" s="4">
        <v>43164.867997685185</v>
      </c>
      <c r="B153" s="7" t="s">
        <v>5</v>
      </c>
      <c r="C153" s="7">
        <v>583728</v>
      </c>
      <c r="D153" s="7">
        <v>190656</v>
      </c>
      <c r="E153" s="7" t="s">
        <v>10</v>
      </c>
      <c r="F153" s="7" t="s">
        <v>13</v>
      </c>
      <c r="G153" s="7">
        <f t="shared" si="2"/>
        <v>2</v>
      </c>
    </row>
    <row r="154" spans="1:7" x14ac:dyDescent="0.3">
      <c r="A154" s="4">
        <v>43164.87</v>
      </c>
      <c r="B154" s="7" t="s">
        <v>4</v>
      </c>
      <c r="C154" s="7">
        <v>495834</v>
      </c>
      <c r="D154" s="7">
        <v>236996</v>
      </c>
      <c r="E154" s="7" t="s">
        <v>9</v>
      </c>
      <c r="F154" s="7" t="s">
        <v>13</v>
      </c>
      <c r="G154" s="7">
        <f t="shared" si="2"/>
        <v>2</v>
      </c>
    </row>
    <row r="155" spans="1:7" x14ac:dyDescent="0.3">
      <c r="A155" s="4">
        <v>43164.870995370373</v>
      </c>
      <c r="B155" s="7" t="s">
        <v>4</v>
      </c>
      <c r="C155" s="7">
        <v>495834</v>
      </c>
      <c r="D155" s="7">
        <v>133724</v>
      </c>
      <c r="E155" s="7" t="s">
        <v>10</v>
      </c>
      <c r="F155" s="7" t="s">
        <v>14</v>
      </c>
      <c r="G155" s="7">
        <f t="shared" si="2"/>
        <v>2</v>
      </c>
    </row>
    <row r="156" spans="1:7" x14ac:dyDescent="0.3">
      <c r="A156" s="4">
        <v>43164.87400462963</v>
      </c>
      <c r="B156" s="7" t="s">
        <v>4</v>
      </c>
      <c r="C156" s="7">
        <v>239480</v>
      </c>
      <c r="D156" s="7">
        <v>275392</v>
      </c>
      <c r="E156" s="7" t="s">
        <v>8</v>
      </c>
      <c r="F156" s="7" t="s">
        <v>12</v>
      </c>
      <c r="G156" s="7">
        <f t="shared" si="2"/>
        <v>2</v>
      </c>
    </row>
    <row r="157" spans="1:7" x14ac:dyDescent="0.3">
      <c r="A157" s="4">
        <v>43164.88</v>
      </c>
      <c r="B157" s="7" t="s">
        <v>5</v>
      </c>
      <c r="C157" s="7">
        <v>495834</v>
      </c>
      <c r="D157" s="7">
        <v>21184</v>
      </c>
      <c r="E157" s="7" t="s">
        <v>9</v>
      </c>
      <c r="F157" s="7" t="s">
        <v>12</v>
      </c>
      <c r="G157" s="7">
        <f t="shared" si="2"/>
        <v>2</v>
      </c>
    </row>
    <row r="158" spans="1:7" x14ac:dyDescent="0.3">
      <c r="A158" s="4">
        <v>43164.884004629632</v>
      </c>
      <c r="B158" s="7" t="s">
        <v>4</v>
      </c>
      <c r="C158" s="7">
        <v>583728</v>
      </c>
      <c r="D158" s="7">
        <v>170796</v>
      </c>
      <c r="E158" s="7" t="s">
        <v>7</v>
      </c>
      <c r="F158" s="7" t="s">
        <v>14</v>
      </c>
      <c r="G158" s="7">
        <f t="shared" si="2"/>
        <v>2</v>
      </c>
    </row>
    <row r="159" spans="1:7" x14ac:dyDescent="0.3">
      <c r="A159" s="4">
        <v>43164.89</v>
      </c>
      <c r="B159" s="7" t="s">
        <v>4</v>
      </c>
      <c r="C159" s="7">
        <v>239480</v>
      </c>
      <c r="D159" s="7">
        <v>370720</v>
      </c>
      <c r="E159" s="7" t="s">
        <v>9</v>
      </c>
      <c r="F159" s="7" t="s">
        <v>12</v>
      </c>
      <c r="G159" s="7">
        <f t="shared" si="2"/>
        <v>2</v>
      </c>
    </row>
    <row r="160" spans="1:7" x14ac:dyDescent="0.3">
      <c r="A160" s="4">
        <v>43164.909004629626</v>
      </c>
      <c r="B160" s="7" t="s">
        <v>4</v>
      </c>
      <c r="C160" s="7">
        <v>495834</v>
      </c>
      <c r="D160" s="7">
        <v>137696</v>
      </c>
      <c r="E160" s="7" t="s">
        <v>8</v>
      </c>
      <c r="F160" s="7" t="s">
        <v>14</v>
      </c>
      <c r="G160" s="7">
        <f t="shared" si="2"/>
        <v>2</v>
      </c>
    </row>
    <row r="161" spans="1:7" x14ac:dyDescent="0.3">
      <c r="A161" s="4">
        <v>43164.915000000001</v>
      </c>
      <c r="B161" s="7" t="s">
        <v>4</v>
      </c>
      <c r="C161" s="7">
        <v>234098</v>
      </c>
      <c r="D161" s="7">
        <v>14564</v>
      </c>
      <c r="E161" s="7" t="s">
        <v>7</v>
      </c>
      <c r="F161" s="7" t="s">
        <v>13</v>
      </c>
      <c r="G161" s="7">
        <f t="shared" si="2"/>
        <v>2</v>
      </c>
    </row>
    <row r="162" spans="1:7" x14ac:dyDescent="0.3">
      <c r="A162" s="4">
        <v>43164.925000000003</v>
      </c>
      <c r="B162" s="7" t="s">
        <v>4</v>
      </c>
      <c r="C162" s="7">
        <v>495834</v>
      </c>
      <c r="D162" s="7">
        <v>55608</v>
      </c>
      <c r="E162" s="7" t="s">
        <v>7</v>
      </c>
      <c r="F162" s="7" t="s">
        <v>12</v>
      </c>
      <c r="G162" s="7">
        <f t="shared" si="2"/>
        <v>2</v>
      </c>
    </row>
    <row r="163" spans="1:7" x14ac:dyDescent="0.3">
      <c r="A163" s="4">
        <v>43164.925995370373</v>
      </c>
      <c r="B163" s="7" t="s">
        <v>5</v>
      </c>
      <c r="C163" s="7">
        <v>495834</v>
      </c>
      <c r="D163" s="7">
        <v>283336</v>
      </c>
      <c r="E163" s="7" t="s">
        <v>9</v>
      </c>
      <c r="F163" s="7" t="s">
        <v>13</v>
      </c>
      <c r="G163" s="7">
        <f t="shared" si="2"/>
        <v>2</v>
      </c>
    </row>
    <row r="164" spans="1:7" x14ac:dyDescent="0.3">
      <c r="A164" s="4">
        <v>43164.934004629627</v>
      </c>
      <c r="B164" s="7" t="s">
        <v>4</v>
      </c>
      <c r="C164" s="7">
        <v>583728</v>
      </c>
      <c r="D164" s="7">
        <v>262152</v>
      </c>
      <c r="E164" s="7" t="s">
        <v>7</v>
      </c>
      <c r="F164" s="7" t="s">
        <v>12</v>
      </c>
      <c r="G164" s="7">
        <f t="shared" si="2"/>
        <v>2</v>
      </c>
    </row>
    <row r="165" spans="1:7" x14ac:dyDescent="0.3">
      <c r="A165" s="4">
        <v>43164.989004629628</v>
      </c>
      <c r="B165" s="7" t="s">
        <v>4</v>
      </c>
      <c r="C165" s="7">
        <v>234098</v>
      </c>
      <c r="D165" s="7">
        <v>169472</v>
      </c>
      <c r="E165" s="7" t="s">
        <v>10</v>
      </c>
      <c r="F165" s="7" t="s">
        <v>13</v>
      </c>
      <c r="G165" s="7">
        <f t="shared" si="2"/>
        <v>2</v>
      </c>
    </row>
    <row r="166" spans="1:7" x14ac:dyDescent="0.3">
      <c r="A166" s="4">
        <v>43165.039004629631</v>
      </c>
      <c r="B166" s="7" t="s">
        <v>4</v>
      </c>
      <c r="C166" s="7">
        <v>495834</v>
      </c>
      <c r="D166" s="7">
        <v>278040</v>
      </c>
      <c r="E166" s="7" t="s">
        <v>10</v>
      </c>
      <c r="F166" s="7" t="s">
        <v>14</v>
      </c>
      <c r="G166" s="7">
        <f t="shared" si="2"/>
        <v>3</v>
      </c>
    </row>
    <row r="167" spans="1:7" x14ac:dyDescent="0.3">
      <c r="A167" s="4">
        <v>43165.057997685188</v>
      </c>
      <c r="B167" s="7" t="s">
        <v>5</v>
      </c>
      <c r="C167" s="7">
        <v>583728</v>
      </c>
      <c r="D167" s="7">
        <v>389256</v>
      </c>
      <c r="E167" s="7" t="s">
        <v>9</v>
      </c>
      <c r="F167" s="7" t="s">
        <v>12</v>
      </c>
      <c r="G167" s="7">
        <f t="shared" si="2"/>
        <v>3</v>
      </c>
    </row>
    <row r="168" spans="1:7" x14ac:dyDescent="0.3">
      <c r="A168" s="4">
        <v>43165.084999999999</v>
      </c>
      <c r="B168" s="7" t="s">
        <v>4</v>
      </c>
      <c r="C168" s="7">
        <v>239480</v>
      </c>
      <c r="D168" s="7">
        <v>180064</v>
      </c>
      <c r="E168" s="7" t="s">
        <v>7</v>
      </c>
      <c r="F168" s="7" t="s">
        <v>13</v>
      </c>
      <c r="G168" s="7">
        <f t="shared" si="2"/>
        <v>3</v>
      </c>
    </row>
    <row r="169" spans="1:7" x14ac:dyDescent="0.3">
      <c r="A169" s="4">
        <v>43165.13</v>
      </c>
      <c r="B169" s="7" t="s">
        <v>4</v>
      </c>
      <c r="C169" s="7">
        <v>234098</v>
      </c>
      <c r="D169" s="7">
        <v>199924</v>
      </c>
      <c r="E169" s="7" t="s">
        <v>9</v>
      </c>
      <c r="F169" s="7" t="s">
        <v>13</v>
      </c>
      <c r="G169" s="7">
        <f t="shared" si="2"/>
        <v>3</v>
      </c>
    </row>
    <row r="170" spans="1:7" x14ac:dyDescent="0.3">
      <c r="A170" s="4">
        <v>43165.137997685182</v>
      </c>
      <c r="B170" s="7" t="s">
        <v>4</v>
      </c>
      <c r="C170" s="7">
        <v>495834</v>
      </c>
      <c r="D170" s="7">
        <v>360128</v>
      </c>
      <c r="E170" s="7" t="s">
        <v>10</v>
      </c>
      <c r="F170" s="7" t="s">
        <v>14</v>
      </c>
      <c r="G170" s="7">
        <f t="shared" si="2"/>
        <v>3</v>
      </c>
    </row>
    <row r="171" spans="1:7" x14ac:dyDescent="0.3">
      <c r="A171" s="4">
        <v>43165.142997685187</v>
      </c>
      <c r="B171" s="7" t="s">
        <v>5</v>
      </c>
      <c r="C171" s="7">
        <v>495834</v>
      </c>
      <c r="D171" s="7">
        <v>162852</v>
      </c>
      <c r="E171" s="7" t="s">
        <v>10</v>
      </c>
      <c r="F171" s="7" t="s">
        <v>12</v>
      </c>
      <c r="G171" s="7">
        <f t="shared" si="2"/>
        <v>3</v>
      </c>
    </row>
    <row r="172" spans="1:7" x14ac:dyDescent="0.3">
      <c r="A172" s="4">
        <v>43165.142997685187</v>
      </c>
      <c r="B172" s="7" t="s">
        <v>5</v>
      </c>
      <c r="C172" s="7">
        <v>495834</v>
      </c>
      <c r="D172" s="7">
        <v>255532</v>
      </c>
      <c r="E172" s="7" t="s">
        <v>10</v>
      </c>
      <c r="F172" s="7" t="s">
        <v>12</v>
      </c>
      <c r="G172" s="7">
        <f t="shared" si="2"/>
        <v>3</v>
      </c>
    </row>
    <row r="173" spans="1:7" x14ac:dyDescent="0.3">
      <c r="A173" s="4">
        <v>43165.144999999997</v>
      </c>
      <c r="B173" s="7" t="s">
        <v>5</v>
      </c>
      <c r="C173" s="7">
        <v>859385</v>
      </c>
      <c r="D173" s="7">
        <v>263476</v>
      </c>
      <c r="E173" s="7" t="s">
        <v>7</v>
      </c>
      <c r="F173" s="7" t="s">
        <v>14</v>
      </c>
      <c r="G173" s="7">
        <f t="shared" si="2"/>
        <v>3</v>
      </c>
    </row>
    <row r="174" spans="1:7" x14ac:dyDescent="0.3">
      <c r="A174" s="4">
        <v>43165.175000000003</v>
      </c>
      <c r="B174" s="7" t="s">
        <v>4</v>
      </c>
      <c r="C174" s="7">
        <v>583728</v>
      </c>
      <c r="D174" s="7">
        <v>366748</v>
      </c>
      <c r="E174" s="7" t="s">
        <v>9</v>
      </c>
      <c r="F174" s="7" t="s">
        <v>13</v>
      </c>
      <c r="G174" s="7">
        <f t="shared" si="2"/>
        <v>3</v>
      </c>
    </row>
    <row r="175" spans="1:7" x14ac:dyDescent="0.3">
      <c r="A175" s="4">
        <v>43165.177002314813</v>
      </c>
      <c r="B175" s="7" t="s">
        <v>4</v>
      </c>
      <c r="C175" s="7">
        <v>495834</v>
      </c>
      <c r="D175" s="7">
        <v>148288</v>
      </c>
      <c r="E175" s="7" t="s">
        <v>7</v>
      </c>
      <c r="F175" s="7" t="s">
        <v>13</v>
      </c>
      <c r="G175" s="7">
        <f t="shared" si="2"/>
        <v>3</v>
      </c>
    </row>
    <row r="176" spans="1:7" x14ac:dyDescent="0.3">
      <c r="A176" s="4">
        <v>43165.257997685185</v>
      </c>
      <c r="B176" s="7" t="s">
        <v>5</v>
      </c>
      <c r="C176" s="7">
        <v>234098</v>
      </c>
      <c r="D176" s="7">
        <v>22508</v>
      </c>
      <c r="E176" s="7" t="s">
        <v>7</v>
      </c>
      <c r="F176" s="7" t="s">
        <v>13</v>
      </c>
      <c r="G176" s="7">
        <f t="shared" si="2"/>
        <v>3</v>
      </c>
    </row>
    <row r="177" spans="1:7" x14ac:dyDescent="0.3">
      <c r="A177" s="4">
        <v>43165.257997685185</v>
      </c>
      <c r="B177" s="7" t="s">
        <v>4</v>
      </c>
      <c r="C177" s="7">
        <v>495834</v>
      </c>
      <c r="D177" s="7">
        <v>129752</v>
      </c>
      <c r="E177" s="7" t="s">
        <v>7</v>
      </c>
      <c r="F177" s="7" t="s">
        <v>14</v>
      </c>
      <c r="G177" s="7">
        <f t="shared" si="2"/>
        <v>3</v>
      </c>
    </row>
    <row r="178" spans="1:7" x14ac:dyDescent="0.3">
      <c r="A178" s="4">
        <v>43165.262997685182</v>
      </c>
      <c r="B178" s="7" t="s">
        <v>4</v>
      </c>
      <c r="C178" s="7">
        <v>239480</v>
      </c>
      <c r="D178" s="7">
        <v>67524</v>
      </c>
      <c r="E178" s="7" t="s">
        <v>9</v>
      </c>
      <c r="F178" s="7" t="s">
        <v>13</v>
      </c>
      <c r="G178" s="7">
        <f t="shared" si="2"/>
        <v>3</v>
      </c>
    </row>
    <row r="179" spans="1:7" x14ac:dyDescent="0.3">
      <c r="A179" s="4">
        <v>43165.275000000001</v>
      </c>
      <c r="B179" s="7" t="s">
        <v>4</v>
      </c>
      <c r="C179" s="7">
        <v>239480</v>
      </c>
      <c r="D179" s="7">
        <v>60904</v>
      </c>
      <c r="E179" s="7" t="s">
        <v>7</v>
      </c>
      <c r="F179" s="7" t="s">
        <v>12</v>
      </c>
      <c r="G179" s="7">
        <f t="shared" si="2"/>
        <v>3</v>
      </c>
    </row>
    <row r="180" spans="1:7" x14ac:dyDescent="0.3">
      <c r="A180" s="4">
        <v>43165.282002314816</v>
      </c>
      <c r="B180" s="7" t="s">
        <v>5</v>
      </c>
      <c r="C180" s="7">
        <v>495834</v>
      </c>
      <c r="D180" s="7">
        <v>92680</v>
      </c>
      <c r="E180" s="7" t="s">
        <v>7</v>
      </c>
      <c r="F180" s="7" t="s">
        <v>12</v>
      </c>
      <c r="G180" s="7">
        <f t="shared" si="2"/>
        <v>3</v>
      </c>
    </row>
    <row r="181" spans="1:7" x14ac:dyDescent="0.3">
      <c r="A181" s="4">
        <v>43165.284004629626</v>
      </c>
      <c r="B181" s="7" t="s">
        <v>4</v>
      </c>
      <c r="C181" s="7">
        <v>234098</v>
      </c>
      <c r="D181" s="7">
        <v>207868</v>
      </c>
      <c r="E181" s="7" t="s">
        <v>10</v>
      </c>
      <c r="F181" s="7" t="s">
        <v>12</v>
      </c>
      <c r="G181" s="7">
        <f t="shared" si="2"/>
        <v>3</v>
      </c>
    </row>
    <row r="182" spans="1:7" x14ac:dyDescent="0.3">
      <c r="A182" s="4">
        <v>43165.287997685184</v>
      </c>
      <c r="B182" s="7" t="s">
        <v>4</v>
      </c>
      <c r="C182" s="7">
        <v>495834</v>
      </c>
      <c r="D182" s="7">
        <v>195952</v>
      </c>
      <c r="E182" s="7" t="s">
        <v>9</v>
      </c>
      <c r="F182" s="7" t="s">
        <v>13</v>
      </c>
      <c r="G182" s="7">
        <f t="shared" si="2"/>
        <v>3</v>
      </c>
    </row>
    <row r="183" spans="1:7" x14ac:dyDescent="0.3">
      <c r="A183" s="4">
        <v>43165.287997685184</v>
      </c>
      <c r="B183" s="7" t="s">
        <v>5</v>
      </c>
      <c r="C183" s="7">
        <v>859385</v>
      </c>
      <c r="D183" s="7">
        <v>35748</v>
      </c>
      <c r="E183" s="7" t="s">
        <v>8</v>
      </c>
      <c r="F183" s="7" t="s">
        <v>14</v>
      </c>
      <c r="G183" s="7">
        <f t="shared" si="2"/>
        <v>3</v>
      </c>
    </row>
    <row r="184" spans="1:7" x14ac:dyDescent="0.3">
      <c r="A184" s="4">
        <v>43165.297997685186</v>
      </c>
      <c r="B184" s="7" t="s">
        <v>5</v>
      </c>
      <c r="C184" s="7">
        <v>234098</v>
      </c>
      <c r="D184" s="7">
        <v>303196</v>
      </c>
      <c r="E184" s="7" t="s">
        <v>7</v>
      </c>
      <c r="F184" s="7" t="s">
        <v>12</v>
      </c>
      <c r="G184" s="7">
        <f t="shared" si="2"/>
        <v>3</v>
      </c>
    </row>
    <row r="185" spans="1:7" x14ac:dyDescent="0.3">
      <c r="A185" s="4">
        <v>43165.309004629627</v>
      </c>
      <c r="B185" s="7" t="s">
        <v>4</v>
      </c>
      <c r="C185" s="7">
        <v>239480</v>
      </c>
      <c r="D185" s="7">
        <v>242292</v>
      </c>
      <c r="E185" s="7" t="s">
        <v>8</v>
      </c>
      <c r="F185" s="7" t="s">
        <v>12</v>
      </c>
      <c r="G185" s="7">
        <f t="shared" si="2"/>
        <v>3</v>
      </c>
    </row>
    <row r="186" spans="1:7" x14ac:dyDescent="0.3">
      <c r="A186" s="4">
        <v>43165.312997685185</v>
      </c>
      <c r="B186" s="7" t="s">
        <v>4</v>
      </c>
      <c r="C186" s="7">
        <v>239480</v>
      </c>
      <c r="D186" s="7">
        <v>337620</v>
      </c>
      <c r="E186" s="7" t="s">
        <v>8</v>
      </c>
      <c r="F186" s="7" t="s">
        <v>12</v>
      </c>
      <c r="G186" s="7">
        <f t="shared" si="2"/>
        <v>3</v>
      </c>
    </row>
    <row r="187" spans="1:7" x14ac:dyDescent="0.3">
      <c r="A187" s="4">
        <v>43165.315995370373</v>
      </c>
      <c r="B187" s="7" t="s">
        <v>4</v>
      </c>
      <c r="C187" s="7">
        <v>234098</v>
      </c>
      <c r="D187" s="7">
        <v>148288</v>
      </c>
      <c r="E187" s="7" t="s">
        <v>9</v>
      </c>
      <c r="F187" s="7" t="s">
        <v>12</v>
      </c>
      <c r="G187" s="7">
        <f t="shared" si="2"/>
        <v>3</v>
      </c>
    </row>
    <row r="188" spans="1:7" x14ac:dyDescent="0.3">
      <c r="A188" s="4">
        <v>43165.319004629629</v>
      </c>
      <c r="B188" s="7" t="s">
        <v>5</v>
      </c>
      <c r="C188" s="7">
        <v>234098</v>
      </c>
      <c r="D188" s="7">
        <v>137696</v>
      </c>
      <c r="E188" s="7" t="s">
        <v>7</v>
      </c>
      <c r="F188" s="7" t="s">
        <v>13</v>
      </c>
      <c r="G188" s="7">
        <f t="shared" si="2"/>
        <v>3</v>
      </c>
    </row>
    <row r="189" spans="1:7" x14ac:dyDescent="0.3">
      <c r="A189" s="4">
        <v>43165.32</v>
      </c>
      <c r="B189" s="7" t="s">
        <v>5</v>
      </c>
      <c r="C189" s="7">
        <v>859385</v>
      </c>
      <c r="D189" s="7">
        <v>299224</v>
      </c>
      <c r="E189" s="7" t="s">
        <v>7</v>
      </c>
      <c r="F189" s="7" t="s">
        <v>14</v>
      </c>
      <c r="G189" s="7">
        <f t="shared" si="2"/>
        <v>3</v>
      </c>
    </row>
    <row r="190" spans="1:7" x14ac:dyDescent="0.3">
      <c r="A190" s="4">
        <v>43165.330995370372</v>
      </c>
      <c r="B190" s="7" t="s">
        <v>4</v>
      </c>
      <c r="C190" s="7">
        <v>234098</v>
      </c>
      <c r="D190" s="7">
        <v>54284</v>
      </c>
      <c r="E190" s="7" t="s">
        <v>7</v>
      </c>
      <c r="F190" s="7" t="s">
        <v>13</v>
      </c>
      <c r="G190" s="7">
        <f t="shared" si="2"/>
        <v>3</v>
      </c>
    </row>
    <row r="191" spans="1:7" x14ac:dyDescent="0.3">
      <c r="A191" s="4">
        <v>43165.349004629628</v>
      </c>
      <c r="B191" s="7" t="s">
        <v>4</v>
      </c>
      <c r="C191" s="7">
        <v>495834</v>
      </c>
      <c r="D191" s="7">
        <v>279364</v>
      </c>
      <c r="E191" s="7" t="s">
        <v>9</v>
      </c>
      <c r="F191" s="7" t="s">
        <v>12</v>
      </c>
      <c r="G191" s="7">
        <f t="shared" si="2"/>
        <v>3</v>
      </c>
    </row>
    <row r="192" spans="1:7" x14ac:dyDescent="0.3">
      <c r="A192" s="4">
        <v>43165.35</v>
      </c>
      <c r="B192" s="7" t="s">
        <v>4</v>
      </c>
      <c r="C192" s="7">
        <v>859385</v>
      </c>
      <c r="D192" s="7">
        <v>274068</v>
      </c>
      <c r="E192" s="7" t="s">
        <v>7</v>
      </c>
      <c r="F192" s="7" t="s">
        <v>13</v>
      </c>
      <c r="G192" s="7">
        <f t="shared" si="2"/>
        <v>3</v>
      </c>
    </row>
    <row r="193" spans="1:7" x14ac:dyDescent="0.3">
      <c r="A193" s="4">
        <v>43165.357002314813</v>
      </c>
      <c r="B193" s="7" t="s">
        <v>5</v>
      </c>
      <c r="C193" s="7">
        <v>234098</v>
      </c>
      <c r="D193" s="7">
        <v>285984</v>
      </c>
      <c r="E193" s="7" t="s">
        <v>10</v>
      </c>
      <c r="F193" s="7" t="s">
        <v>14</v>
      </c>
      <c r="G193" s="7">
        <f t="shared" si="2"/>
        <v>3</v>
      </c>
    </row>
    <row r="194" spans="1:7" x14ac:dyDescent="0.3">
      <c r="A194" s="4">
        <v>43165.362997685188</v>
      </c>
      <c r="B194" s="7" t="s">
        <v>5</v>
      </c>
      <c r="C194" s="7">
        <v>239480</v>
      </c>
      <c r="D194" s="7">
        <v>165500</v>
      </c>
      <c r="E194" s="7" t="s">
        <v>7</v>
      </c>
      <c r="F194" s="7" t="s">
        <v>14</v>
      </c>
      <c r="G194" s="7">
        <f t="shared" si="2"/>
        <v>3</v>
      </c>
    </row>
    <row r="195" spans="1:7" x14ac:dyDescent="0.3">
      <c r="A195" s="4">
        <v>43165.364004629628</v>
      </c>
      <c r="B195" s="7" t="s">
        <v>4</v>
      </c>
      <c r="C195" s="7">
        <v>495834</v>
      </c>
      <c r="D195" s="7">
        <v>55608</v>
      </c>
      <c r="E195" s="7" t="s">
        <v>8</v>
      </c>
      <c r="F195" s="7" t="s">
        <v>12</v>
      </c>
      <c r="G195" s="7">
        <f t="shared" ref="G195:G258" si="3">WEEKDAY($A195)</f>
        <v>3</v>
      </c>
    </row>
    <row r="196" spans="1:7" x14ac:dyDescent="0.3">
      <c r="A196" s="4">
        <v>43165.367002314815</v>
      </c>
      <c r="B196" s="7" t="s">
        <v>4</v>
      </c>
      <c r="C196" s="7">
        <v>859385</v>
      </c>
      <c r="D196" s="7">
        <v>344240</v>
      </c>
      <c r="E196" s="7" t="s">
        <v>10</v>
      </c>
      <c r="F196" s="7" t="s">
        <v>13</v>
      </c>
      <c r="G196" s="7">
        <f t="shared" si="3"/>
        <v>3</v>
      </c>
    </row>
    <row r="197" spans="1:7" x14ac:dyDescent="0.3">
      <c r="A197" s="4">
        <v>43165.37</v>
      </c>
      <c r="B197" s="7" t="s">
        <v>4</v>
      </c>
      <c r="C197" s="7">
        <v>495834</v>
      </c>
      <c r="D197" s="7">
        <v>140344</v>
      </c>
      <c r="E197" s="7" t="s">
        <v>9</v>
      </c>
      <c r="F197" s="7" t="s">
        <v>12</v>
      </c>
      <c r="G197" s="7">
        <f t="shared" si="3"/>
        <v>3</v>
      </c>
    </row>
    <row r="198" spans="1:7" x14ac:dyDescent="0.3">
      <c r="A198" s="4">
        <v>43165.37400462963</v>
      </c>
      <c r="B198" s="7" t="s">
        <v>5</v>
      </c>
      <c r="C198" s="7">
        <v>859385</v>
      </c>
      <c r="D198" s="7">
        <v>18536</v>
      </c>
      <c r="E198" s="7" t="s">
        <v>10</v>
      </c>
      <c r="F198" s="7" t="s">
        <v>12</v>
      </c>
      <c r="G198" s="7">
        <f t="shared" si="3"/>
        <v>3</v>
      </c>
    </row>
    <row r="199" spans="1:7" x14ac:dyDescent="0.3">
      <c r="A199" s="4">
        <v>43165.39</v>
      </c>
      <c r="B199" s="7" t="s">
        <v>5</v>
      </c>
      <c r="C199" s="7">
        <v>495834</v>
      </c>
      <c r="D199" s="7">
        <v>342916</v>
      </c>
      <c r="E199" s="7" t="s">
        <v>10</v>
      </c>
      <c r="F199" s="7" t="s">
        <v>13</v>
      </c>
      <c r="G199" s="7">
        <f t="shared" si="3"/>
        <v>3</v>
      </c>
    </row>
    <row r="200" spans="1:7" x14ac:dyDescent="0.3">
      <c r="A200" s="4">
        <v>43165.392997685187</v>
      </c>
      <c r="B200" s="7" t="s">
        <v>5</v>
      </c>
      <c r="C200" s="7">
        <v>234098</v>
      </c>
      <c r="D200" s="7">
        <v>365424</v>
      </c>
      <c r="E200" s="7" t="s">
        <v>7</v>
      </c>
      <c r="F200" s="7" t="s">
        <v>12</v>
      </c>
      <c r="G200" s="7">
        <f t="shared" si="3"/>
        <v>3</v>
      </c>
    </row>
    <row r="201" spans="1:7" x14ac:dyDescent="0.3">
      <c r="A201" s="4">
        <v>43165.397997685184</v>
      </c>
      <c r="B201" s="7" t="s">
        <v>4</v>
      </c>
      <c r="C201" s="7">
        <v>239480</v>
      </c>
      <c r="D201" s="7">
        <v>221108</v>
      </c>
      <c r="E201" s="7" t="s">
        <v>10</v>
      </c>
      <c r="F201" s="7" t="s">
        <v>14</v>
      </c>
      <c r="G201" s="7">
        <f t="shared" si="3"/>
        <v>3</v>
      </c>
    </row>
    <row r="202" spans="1:7" x14ac:dyDescent="0.3">
      <c r="A202" s="4">
        <v>43165.399004629631</v>
      </c>
      <c r="B202" s="7" t="s">
        <v>4</v>
      </c>
      <c r="C202" s="7">
        <v>495834</v>
      </c>
      <c r="D202" s="7">
        <v>226404</v>
      </c>
      <c r="E202" s="7" t="s">
        <v>9</v>
      </c>
      <c r="F202" s="7" t="s">
        <v>12</v>
      </c>
      <c r="G202" s="7">
        <f t="shared" si="3"/>
        <v>3</v>
      </c>
    </row>
    <row r="203" spans="1:7" x14ac:dyDescent="0.3">
      <c r="A203" s="4">
        <v>43165.404004629629</v>
      </c>
      <c r="B203" s="7" t="s">
        <v>5</v>
      </c>
      <c r="C203" s="7">
        <v>583728</v>
      </c>
      <c r="D203" s="7">
        <v>301872</v>
      </c>
      <c r="E203" s="7" t="s">
        <v>7</v>
      </c>
      <c r="F203" s="7" t="s">
        <v>13</v>
      </c>
      <c r="G203" s="7">
        <f t="shared" si="3"/>
        <v>3</v>
      </c>
    </row>
    <row r="204" spans="1:7" x14ac:dyDescent="0.3">
      <c r="A204" s="4">
        <v>43165.409004629626</v>
      </c>
      <c r="B204" s="7" t="s">
        <v>4</v>
      </c>
      <c r="C204" s="7">
        <v>495834</v>
      </c>
      <c r="D204" s="7">
        <v>95328</v>
      </c>
      <c r="E204" s="7" t="s">
        <v>9</v>
      </c>
      <c r="F204" s="7" t="s">
        <v>12</v>
      </c>
      <c r="G204" s="7">
        <f t="shared" si="3"/>
        <v>3</v>
      </c>
    </row>
    <row r="205" spans="1:7" x14ac:dyDescent="0.3">
      <c r="A205" s="4">
        <v>43165.41</v>
      </c>
      <c r="B205" s="7" t="s">
        <v>4</v>
      </c>
      <c r="C205" s="7">
        <v>583728</v>
      </c>
      <c r="D205" s="7">
        <v>156232</v>
      </c>
      <c r="E205" s="7" t="s">
        <v>7</v>
      </c>
      <c r="F205" s="7" t="s">
        <v>12</v>
      </c>
      <c r="G205" s="7">
        <f t="shared" si="3"/>
        <v>3</v>
      </c>
    </row>
    <row r="206" spans="1:7" x14ac:dyDescent="0.3">
      <c r="A206" s="4">
        <v>43165.41</v>
      </c>
      <c r="B206" s="7" t="s">
        <v>4</v>
      </c>
      <c r="C206" s="7">
        <v>583728</v>
      </c>
      <c r="D206" s="7">
        <v>207868</v>
      </c>
      <c r="E206" s="7" t="s">
        <v>7</v>
      </c>
      <c r="F206" s="7" t="s">
        <v>13</v>
      </c>
      <c r="G206" s="7">
        <f t="shared" si="3"/>
        <v>3</v>
      </c>
    </row>
    <row r="207" spans="1:7" x14ac:dyDescent="0.3">
      <c r="A207" s="4">
        <v>43165.419004629628</v>
      </c>
      <c r="B207" s="7" t="s">
        <v>4</v>
      </c>
      <c r="C207" s="7">
        <v>495834</v>
      </c>
      <c r="D207" s="7">
        <v>300548</v>
      </c>
      <c r="E207" s="7" t="s">
        <v>7</v>
      </c>
      <c r="F207" s="7" t="s">
        <v>13</v>
      </c>
      <c r="G207" s="7">
        <f t="shared" si="3"/>
        <v>3</v>
      </c>
    </row>
    <row r="208" spans="1:7" x14ac:dyDescent="0.3">
      <c r="A208" s="4">
        <v>43165.440995370373</v>
      </c>
      <c r="B208" s="7" t="s">
        <v>4</v>
      </c>
      <c r="C208" s="7">
        <v>234098</v>
      </c>
      <c r="D208" s="7">
        <v>206544</v>
      </c>
      <c r="E208" s="7" t="s">
        <v>8</v>
      </c>
      <c r="F208" s="7" t="s">
        <v>13</v>
      </c>
      <c r="G208" s="7">
        <f t="shared" si="3"/>
        <v>3</v>
      </c>
    </row>
    <row r="209" spans="1:7" x14ac:dyDescent="0.3">
      <c r="A209" s="4">
        <v>43165.469004629631</v>
      </c>
      <c r="B209" s="7" t="s">
        <v>5</v>
      </c>
      <c r="C209" s="7">
        <v>234098</v>
      </c>
      <c r="D209" s="7">
        <v>137696</v>
      </c>
      <c r="E209" s="7" t="s">
        <v>7</v>
      </c>
      <c r="F209" s="7" t="s">
        <v>12</v>
      </c>
      <c r="G209" s="7">
        <f t="shared" si="3"/>
        <v>3</v>
      </c>
    </row>
    <row r="210" spans="1:7" x14ac:dyDescent="0.3">
      <c r="A210" s="4">
        <v>43165.475995370369</v>
      </c>
      <c r="B210" s="7" t="s">
        <v>5</v>
      </c>
      <c r="C210" s="7">
        <v>234098</v>
      </c>
      <c r="D210" s="7">
        <v>1324</v>
      </c>
      <c r="E210" s="7" t="s">
        <v>9</v>
      </c>
      <c r="F210" s="7" t="s">
        <v>12</v>
      </c>
      <c r="G210" s="7">
        <f t="shared" si="3"/>
        <v>3</v>
      </c>
    </row>
    <row r="211" spans="1:7" x14ac:dyDescent="0.3">
      <c r="A211" s="4">
        <v>43165.489004629628</v>
      </c>
      <c r="B211" s="7" t="s">
        <v>4</v>
      </c>
      <c r="C211" s="7">
        <v>239480</v>
      </c>
      <c r="D211" s="7">
        <v>127104</v>
      </c>
      <c r="E211" s="7" t="s">
        <v>8</v>
      </c>
      <c r="F211" s="7" t="s">
        <v>12</v>
      </c>
      <c r="G211" s="7">
        <f t="shared" si="3"/>
        <v>3</v>
      </c>
    </row>
    <row r="212" spans="1:7" x14ac:dyDescent="0.3">
      <c r="A212" s="4">
        <v>43165.49900462963</v>
      </c>
      <c r="B212" s="7" t="s">
        <v>5</v>
      </c>
      <c r="C212" s="7">
        <v>234098</v>
      </c>
      <c r="D212" s="7">
        <v>308492</v>
      </c>
      <c r="E212" s="7" t="s">
        <v>9</v>
      </c>
      <c r="F212" s="7" t="s">
        <v>12</v>
      </c>
      <c r="G212" s="7">
        <f t="shared" si="3"/>
        <v>3</v>
      </c>
    </row>
    <row r="213" spans="1:7" x14ac:dyDescent="0.3">
      <c r="A213" s="4">
        <v>43165.5</v>
      </c>
      <c r="B213" s="7" t="s">
        <v>5</v>
      </c>
      <c r="C213" s="7">
        <v>859385</v>
      </c>
      <c r="D213" s="7">
        <v>389256</v>
      </c>
      <c r="E213" s="7" t="s">
        <v>9</v>
      </c>
      <c r="F213" s="7" t="s">
        <v>12</v>
      </c>
      <c r="G213" s="7">
        <f t="shared" si="3"/>
        <v>3</v>
      </c>
    </row>
    <row r="214" spans="1:7" x14ac:dyDescent="0.3">
      <c r="A214" s="4">
        <v>43165.50099537037</v>
      </c>
      <c r="B214" s="7" t="s">
        <v>5</v>
      </c>
      <c r="C214" s="7">
        <v>234098</v>
      </c>
      <c r="D214" s="7">
        <v>370720</v>
      </c>
      <c r="E214" s="7" t="s">
        <v>10</v>
      </c>
      <c r="F214" s="7" t="s">
        <v>12</v>
      </c>
      <c r="G214" s="7">
        <f t="shared" si="3"/>
        <v>3</v>
      </c>
    </row>
    <row r="215" spans="1:7" x14ac:dyDescent="0.3">
      <c r="A215" s="4">
        <v>43165.50099537037</v>
      </c>
      <c r="B215" s="7" t="s">
        <v>5</v>
      </c>
      <c r="C215" s="7">
        <v>234098</v>
      </c>
      <c r="D215" s="7">
        <v>135048</v>
      </c>
      <c r="E215" s="7" t="s">
        <v>9</v>
      </c>
      <c r="F215" s="7" t="s">
        <v>12</v>
      </c>
      <c r="G215" s="7">
        <f t="shared" si="3"/>
        <v>3</v>
      </c>
    </row>
    <row r="216" spans="1:7" x14ac:dyDescent="0.3">
      <c r="A216" s="4">
        <v>43165.502997685187</v>
      </c>
      <c r="B216" s="7" t="s">
        <v>5</v>
      </c>
      <c r="C216" s="7">
        <v>234098</v>
      </c>
      <c r="D216" s="7">
        <v>190656</v>
      </c>
      <c r="E216" s="7" t="s">
        <v>8</v>
      </c>
      <c r="F216" s="7" t="s">
        <v>12</v>
      </c>
      <c r="G216" s="7">
        <f t="shared" si="3"/>
        <v>3</v>
      </c>
    </row>
    <row r="217" spans="1:7" x14ac:dyDescent="0.3">
      <c r="A217" s="4">
        <v>43165.504004629627</v>
      </c>
      <c r="B217" s="7" t="s">
        <v>5</v>
      </c>
      <c r="C217" s="7">
        <v>239480</v>
      </c>
      <c r="D217" s="7">
        <v>140344</v>
      </c>
      <c r="E217" s="7" t="s">
        <v>7</v>
      </c>
      <c r="F217" s="7" t="s">
        <v>12</v>
      </c>
      <c r="G217" s="7">
        <f t="shared" si="3"/>
        <v>3</v>
      </c>
    </row>
    <row r="218" spans="1:7" x14ac:dyDescent="0.3">
      <c r="A218" s="4">
        <v>43165.505995370368</v>
      </c>
      <c r="B218" s="7" t="s">
        <v>4</v>
      </c>
      <c r="C218" s="7">
        <v>234098</v>
      </c>
      <c r="D218" s="7">
        <v>345564</v>
      </c>
      <c r="E218" s="7" t="s">
        <v>7</v>
      </c>
      <c r="F218" s="7" t="s">
        <v>12</v>
      </c>
      <c r="G218" s="7">
        <f t="shared" si="3"/>
        <v>3</v>
      </c>
    </row>
    <row r="219" spans="1:7" x14ac:dyDescent="0.3">
      <c r="A219" s="4">
        <v>43165.507997685185</v>
      </c>
      <c r="B219" s="7" t="s">
        <v>4</v>
      </c>
      <c r="C219" s="7">
        <v>234098</v>
      </c>
      <c r="D219" s="7">
        <v>201248</v>
      </c>
      <c r="E219" s="7" t="s">
        <v>9</v>
      </c>
      <c r="F219" s="7" t="s">
        <v>12</v>
      </c>
      <c r="G219" s="7">
        <f t="shared" si="3"/>
        <v>3</v>
      </c>
    </row>
    <row r="220" spans="1:7" x14ac:dyDescent="0.3">
      <c r="A220" s="4">
        <v>43165.51</v>
      </c>
      <c r="B220" s="7" t="s">
        <v>5</v>
      </c>
      <c r="C220" s="7">
        <v>495834</v>
      </c>
      <c r="D220" s="7">
        <v>186684</v>
      </c>
      <c r="E220" s="7" t="s">
        <v>9</v>
      </c>
      <c r="F220" s="7" t="s">
        <v>12</v>
      </c>
      <c r="G220" s="7">
        <f t="shared" si="3"/>
        <v>3</v>
      </c>
    </row>
    <row r="221" spans="1:7" x14ac:dyDescent="0.3">
      <c r="A221" s="4">
        <v>43165.51</v>
      </c>
      <c r="B221" s="7" t="s">
        <v>4</v>
      </c>
      <c r="C221" s="7">
        <v>234098</v>
      </c>
      <c r="D221" s="7">
        <v>311140</v>
      </c>
      <c r="E221" s="7" t="s">
        <v>10</v>
      </c>
      <c r="F221" s="7" t="s">
        <v>12</v>
      </c>
      <c r="G221" s="7">
        <f t="shared" si="3"/>
        <v>3</v>
      </c>
    </row>
    <row r="222" spans="1:7" x14ac:dyDescent="0.3">
      <c r="A222" s="4">
        <v>43165.514999999999</v>
      </c>
      <c r="B222" s="7" t="s">
        <v>5</v>
      </c>
      <c r="C222" s="7">
        <v>495834</v>
      </c>
      <c r="D222" s="7">
        <v>22508</v>
      </c>
      <c r="E222" s="7" t="s">
        <v>8</v>
      </c>
      <c r="F222" s="7" t="s">
        <v>12</v>
      </c>
      <c r="G222" s="7">
        <f t="shared" si="3"/>
        <v>3</v>
      </c>
    </row>
    <row r="223" spans="1:7" x14ac:dyDescent="0.3">
      <c r="A223" s="4">
        <v>43165.514999999999</v>
      </c>
      <c r="B223" s="7" t="s">
        <v>5</v>
      </c>
      <c r="C223" s="7">
        <v>234098</v>
      </c>
      <c r="D223" s="7">
        <v>177416</v>
      </c>
      <c r="E223" s="7" t="s">
        <v>7</v>
      </c>
      <c r="F223" s="7" t="s">
        <v>12</v>
      </c>
      <c r="G223" s="7">
        <f t="shared" si="3"/>
        <v>3</v>
      </c>
    </row>
    <row r="224" spans="1:7" x14ac:dyDescent="0.3">
      <c r="A224" s="4">
        <v>43165.51599537037</v>
      </c>
      <c r="B224" s="7" t="s">
        <v>5</v>
      </c>
      <c r="C224" s="7">
        <v>583728</v>
      </c>
      <c r="D224" s="7">
        <v>329676</v>
      </c>
      <c r="E224" s="7" t="s">
        <v>9</v>
      </c>
      <c r="F224" s="7" t="s">
        <v>14</v>
      </c>
      <c r="G224" s="7">
        <f t="shared" si="3"/>
        <v>3</v>
      </c>
    </row>
    <row r="225" spans="1:7" x14ac:dyDescent="0.3">
      <c r="A225" s="4">
        <v>43165.517997685187</v>
      </c>
      <c r="B225" s="7" t="s">
        <v>4</v>
      </c>
      <c r="C225" s="7">
        <v>859385</v>
      </c>
      <c r="D225" s="7">
        <v>152260</v>
      </c>
      <c r="E225" s="7" t="s">
        <v>9</v>
      </c>
      <c r="F225" s="7" t="s">
        <v>12</v>
      </c>
      <c r="G225" s="7">
        <f t="shared" si="3"/>
        <v>3</v>
      </c>
    </row>
    <row r="226" spans="1:7" x14ac:dyDescent="0.3">
      <c r="A226" s="4">
        <v>43165.517997685187</v>
      </c>
      <c r="B226" s="7" t="s">
        <v>4</v>
      </c>
      <c r="C226" s="7">
        <v>583728</v>
      </c>
      <c r="D226" s="7">
        <v>352184</v>
      </c>
      <c r="E226" s="7" t="s">
        <v>10</v>
      </c>
      <c r="F226" s="7" t="s">
        <v>13</v>
      </c>
      <c r="G226" s="7">
        <f t="shared" si="3"/>
        <v>3</v>
      </c>
    </row>
    <row r="227" spans="1:7" x14ac:dyDescent="0.3">
      <c r="A227" s="4">
        <v>43165.52</v>
      </c>
      <c r="B227" s="7" t="s">
        <v>5</v>
      </c>
      <c r="C227" s="7">
        <v>583728</v>
      </c>
      <c r="D227" s="7">
        <v>385284</v>
      </c>
      <c r="E227" s="7" t="s">
        <v>7</v>
      </c>
      <c r="F227" s="7" t="s">
        <v>12</v>
      </c>
      <c r="G227" s="7">
        <f t="shared" si="3"/>
        <v>3</v>
      </c>
    </row>
    <row r="228" spans="1:7" x14ac:dyDescent="0.3">
      <c r="A228" s="4">
        <v>43165.520995370367</v>
      </c>
      <c r="B228" s="7" t="s">
        <v>4</v>
      </c>
      <c r="C228" s="7">
        <v>239480</v>
      </c>
      <c r="D228" s="7">
        <v>172120</v>
      </c>
      <c r="E228" s="7" t="s">
        <v>7</v>
      </c>
      <c r="F228" s="7" t="s">
        <v>12</v>
      </c>
      <c r="G228" s="7">
        <f t="shared" si="3"/>
        <v>3</v>
      </c>
    </row>
    <row r="229" spans="1:7" x14ac:dyDescent="0.3">
      <c r="A229" s="4">
        <v>43165.522997685184</v>
      </c>
      <c r="B229" s="7" t="s">
        <v>5</v>
      </c>
      <c r="C229" s="7">
        <v>495834</v>
      </c>
      <c r="D229" s="7">
        <v>206544</v>
      </c>
      <c r="E229" s="7" t="s">
        <v>8</v>
      </c>
      <c r="F229" s="7" t="s">
        <v>13</v>
      </c>
      <c r="G229" s="7">
        <f t="shared" si="3"/>
        <v>3</v>
      </c>
    </row>
    <row r="230" spans="1:7" x14ac:dyDescent="0.3">
      <c r="A230" s="4">
        <v>43165.525000000001</v>
      </c>
      <c r="B230" s="7" t="s">
        <v>4</v>
      </c>
      <c r="C230" s="7">
        <v>583728</v>
      </c>
      <c r="D230" s="7">
        <v>219784</v>
      </c>
      <c r="E230" s="7" t="s">
        <v>7</v>
      </c>
      <c r="F230" s="7" t="s">
        <v>12</v>
      </c>
      <c r="G230" s="7">
        <f t="shared" si="3"/>
        <v>3</v>
      </c>
    </row>
    <row r="231" spans="1:7" x14ac:dyDescent="0.3">
      <c r="A231" s="4">
        <v>43165.525000000001</v>
      </c>
      <c r="B231" s="7" t="s">
        <v>4</v>
      </c>
      <c r="C231" s="7">
        <v>234098</v>
      </c>
      <c r="D231" s="7">
        <v>382636</v>
      </c>
      <c r="E231" s="7" t="s">
        <v>9</v>
      </c>
      <c r="F231" s="7" t="s">
        <v>14</v>
      </c>
      <c r="G231" s="7">
        <f t="shared" si="3"/>
        <v>3</v>
      </c>
    </row>
    <row r="232" spans="1:7" x14ac:dyDescent="0.3">
      <c r="A232" s="4">
        <v>43165.525995370372</v>
      </c>
      <c r="B232" s="7" t="s">
        <v>4</v>
      </c>
      <c r="C232" s="7">
        <v>495834</v>
      </c>
      <c r="D232" s="7">
        <v>80764</v>
      </c>
      <c r="E232" s="7" t="s">
        <v>9</v>
      </c>
      <c r="F232" s="7" t="s">
        <v>13</v>
      </c>
      <c r="G232" s="7">
        <f t="shared" si="3"/>
        <v>3</v>
      </c>
    </row>
    <row r="233" spans="1:7" x14ac:dyDescent="0.3">
      <c r="A233" s="4">
        <v>43165.525995370372</v>
      </c>
      <c r="B233" s="7" t="s">
        <v>4</v>
      </c>
      <c r="C233" s="7">
        <v>495834</v>
      </c>
      <c r="D233" s="7">
        <v>105920</v>
      </c>
      <c r="E233" s="7" t="s">
        <v>10</v>
      </c>
      <c r="F233" s="7" t="s">
        <v>12</v>
      </c>
      <c r="G233" s="7">
        <f t="shared" si="3"/>
        <v>3</v>
      </c>
    </row>
    <row r="234" spans="1:7" x14ac:dyDescent="0.3">
      <c r="A234" s="4">
        <v>43165.53</v>
      </c>
      <c r="B234" s="7" t="s">
        <v>5</v>
      </c>
      <c r="C234" s="7">
        <v>583728</v>
      </c>
      <c r="D234" s="7">
        <v>207868</v>
      </c>
      <c r="E234" s="7" t="s">
        <v>8</v>
      </c>
      <c r="F234" s="7" t="s">
        <v>13</v>
      </c>
      <c r="G234" s="7">
        <f t="shared" si="3"/>
        <v>3</v>
      </c>
    </row>
    <row r="235" spans="1:7" x14ac:dyDescent="0.3">
      <c r="A235" s="4">
        <v>43165.53</v>
      </c>
      <c r="B235" s="7" t="s">
        <v>4</v>
      </c>
      <c r="C235" s="7">
        <v>234098</v>
      </c>
      <c r="D235" s="7">
        <v>297900</v>
      </c>
      <c r="E235" s="7" t="s">
        <v>10</v>
      </c>
      <c r="F235" s="7" t="s">
        <v>13</v>
      </c>
      <c r="G235" s="7">
        <f t="shared" si="3"/>
        <v>3</v>
      </c>
    </row>
    <row r="236" spans="1:7" x14ac:dyDescent="0.3">
      <c r="A236" s="4">
        <v>43165.530995370369</v>
      </c>
      <c r="B236" s="7" t="s">
        <v>4</v>
      </c>
      <c r="C236" s="7">
        <v>495834</v>
      </c>
      <c r="D236" s="7">
        <v>191980</v>
      </c>
      <c r="E236" s="7" t="s">
        <v>7</v>
      </c>
      <c r="F236" s="7" t="s">
        <v>12</v>
      </c>
      <c r="G236" s="7">
        <f t="shared" si="3"/>
        <v>3</v>
      </c>
    </row>
    <row r="237" spans="1:7" x14ac:dyDescent="0.3">
      <c r="A237" s="4">
        <v>43165.532002314816</v>
      </c>
      <c r="B237" s="7" t="s">
        <v>4</v>
      </c>
      <c r="C237" s="7">
        <v>859385</v>
      </c>
      <c r="D237" s="7">
        <v>256856</v>
      </c>
      <c r="E237" s="7" t="s">
        <v>7</v>
      </c>
      <c r="F237" s="7" t="s">
        <v>12</v>
      </c>
      <c r="G237" s="7">
        <f t="shared" si="3"/>
        <v>3</v>
      </c>
    </row>
    <row r="238" spans="1:7" x14ac:dyDescent="0.3">
      <c r="A238" s="4">
        <v>43165.532997685186</v>
      </c>
      <c r="B238" s="7" t="s">
        <v>4</v>
      </c>
      <c r="C238" s="7">
        <v>234098</v>
      </c>
      <c r="D238" s="7">
        <v>46340</v>
      </c>
      <c r="E238" s="7" t="s">
        <v>7</v>
      </c>
      <c r="F238" s="7" t="s">
        <v>12</v>
      </c>
      <c r="G238" s="7">
        <f t="shared" si="3"/>
        <v>3</v>
      </c>
    </row>
    <row r="239" spans="1:7" x14ac:dyDescent="0.3">
      <c r="A239" s="4">
        <v>43165.535000000003</v>
      </c>
      <c r="B239" s="7" t="s">
        <v>4</v>
      </c>
      <c r="C239" s="7">
        <v>495834</v>
      </c>
      <c r="D239" s="7">
        <v>223756</v>
      </c>
      <c r="E239" s="7" t="s">
        <v>10</v>
      </c>
      <c r="F239" s="7" t="s">
        <v>12</v>
      </c>
      <c r="G239" s="7">
        <f t="shared" si="3"/>
        <v>3</v>
      </c>
    </row>
    <row r="240" spans="1:7" x14ac:dyDescent="0.3">
      <c r="A240" s="4">
        <v>43165.535000000003</v>
      </c>
      <c r="B240" s="7" t="s">
        <v>4</v>
      </c>
      <c r="C240" s="7">
        <v>859385</v>
      </c>
      <c r="D240" s="7">
        <v>219784</v>
      </c>
      <c r="E240" s="7" t="s">
        <v>9</v>
      </c>
      <c r="F240" s="7" t="s">
        <v>13</v>
      </c>
      <c r="G240" s="7">
        <f t="shared" si="3"/>
        <v>3</v>
      </c>
    </row>
    <row r="241" spans="1:7" x14ac:dyDescent="0.3">
      <c r="A241" s="4">
        <v>43165.535000000003</v>
      </c>
      <c r="B241" s="7" t="s">
        <v>5</v>
      </c>
      <c r="C241" s="7">
        <v>234098</v>
      </c>
      <c r="D241" s="7">
        <v>152260</v>
      </c>
      <c r="E241" s="7" t="s">
        <v>7</v>
      </c>
      <c r="F241" s="7" t="s">
        <v>12</v>
      </c>
      <c r="G241" s="7">
        <f t="shared" si="3"/>
        <v>3</v>
      </c>
    </row>
    <row r="242" spans="1:7" x14ac:dyDescent="0.3">
      <c r="A242" s="4">
        <v>43165.537997685184</v>
      </c>
      <c r="B242" s="7" t="s">
        <v>4</v>
      </c>
      <c r="C242" s="7">
        <v>234098</v>
      </c>
      <c r="D242" s="7">
        <v>160204</v>
      </c>
      <c r="E242" s="7" t="s">
        <v>7</v>
      </c>
      <c r="F242" s="7" t="s">
        <v>13</v>
      </c>
      <c r="G242" s="7">
        <f t="shared" si="3"/>
        <v>3</v>
      </c>
    </row>
    <row r="243" spans="1:7" x14ac:dyDescent="0.3">
      <c r="A243" s="4">
        <v>43165.537997685184</v>
      </c>
      <c r="B243" s="7" t="s">
        <v>4</v>
      </c>
      <c r="C243" s="7">
        <v>234098</v>
      </c>
      <c r="D243" s="7">
        <v>37072</v>
      </c>
      <c r="E243" s="7" t="s">
        <v>7</v>
      </c>
      <c r="F243" s="7" t="s">
        <v>13</v>
      </c>
      <c r="G243" s="7">
        <f t="shared" si="3"/>
        <v>3</v>
      </c>
    </row>
    <row r="244" spans="1:7" x14ac:dyDescent="0.3">
      <c r="A244" s="4">
        <v>43165.539004629631</v>
      </c>
      <c r="B244" s="7" t="s">
        <v>4</v>
      </c>
      <c r="C244" s="7">
        <v>859385</v>
      </c>
      <c r="D244" s="7">
        <v>136372</v>
      </c>
      <c r="E244" s="7" t="s">
        <v>7</v>
      </c>
      <c r="F244" s="7" t="s">
        <v>14</v>
      </c>
      <c r="G244" s="7">
        <f t="shared" si="3"/>
        <v>3</v>
      </c>
    </row>
    <row r="245" spans="1:7" x14ac:dyDescent="0.3">
      <c r="A245" s="4">
        <v>43165.54</v>
      </c>
      <c r="B245" s="7" t="s">
        <v>4</v>
      </c>
      <c r="C245" s="7">
        <v>495834</v>
      </c>
      <c r="D245" s="7">
        <v>329676</v>
      </c>
      <c r="E245" s="7" t="s">
        <v>7</v>
      </c>
      <c r="F245" s="7" t="s">
        <v>13</v>
      </c>
      <c r="G245" s="7">
        <f t="shared" si="3"/>
        <v>3</v>
      </c>
    </row>
    <row r="246" spans="1:7" x14ac:dyDescent="0.3">
      <c r="A246" s="4">
        <v>43165.545995370368</v>
      </c>
      <c r="B246" s="7" t="s">
        <v>5</v>
      </c>
      <c r="C246" s="7">
        <v>495834</v>
      </c>
      <c r="D246" s="7">
        <v>18536</v>
      </c>
      <c r="E246" s="7" t="s">
        <v>9</v>
      </c>
      <c r="F246" s="7" t="s">
        <v>12</v>
      </c>
      <c r="G246" s="7">
        <f t="shared" si="3"/>
        <v>3</v>
      </c>
    </row>
    <row r="247" spans="1:7" x14ac:dyDescent="0.3">
      <c r="A247" s="4">
        <v>43165.584004629629</v>
      </c>
      <c r="B247" s="7" t="s">
        <v>4</v>
      </c>
      <c r="C247" s="7">
        <v>495834</v>
      </c>
      <c r="D247" s="7">
        <v>236996</v>
      </c>
      <c r="E247" s="7" t="s">
        <v>10</v>
      </c>
      <c r="F247" s="7" t="s">
        <v>12</v>
      </c>
      <c r="G247" s="7">
        <f t="shared" si="3"/>
        <v>3</v>
      </c>
    </row>
    <row r="248" spans="1:7" x14ac:dyDescent="0.3">
      <c r="A248" s="4">
        <v>43165.605000000003</v>
      </c>
      <c r="B248" s="7" t="s">
        <v>5</v>
      </c>
      <c r="C248" s="7">
        <v>495834</v>
      </c>
      <c r="D248" s="7">
        <v>39720</v>
      </c>
      <c r="E248" s="7" t="s">
        <v>9</v>
      </c>
      <c r="F248" s="7" t="s">
        <v>14</v>
      </c>
      <c r="G248" s="7">
        <f t="shared" si="3"/>
        <v>3</v>
      </c>
    </row>
    <row r="249" spans="1:7" x14ac:dyDescent="0.3">
      <c r="A249" s="4">
        <v>43165.62</v>
      </c>
      <c r="B249" s="7" t="s">
        <v>5</v>
      </c>
      <c r="C249" s="7">
        <v>495834</v>
      </c>
      <c r="D249" s="7">
        <v>182712</v>
      </c>
      <c r="E249" s="7" t="s">
        <v>7</v>
      </c>
      <c r="F249" s="7" t="s">
        <v>13</v>
      </c>
      <c r="G249" s="7">
        <f t="shared" si="3"/>
        <v>3</v>
      </c>
    </row>
    <row r="250" spans="1:7" x14ac:dyDescent="0.3">
      <c r="A250" s="4">
        <v>43165.622997685183</v>
      </c>
      <c r="B250" s="7" t="s">
        <v>4</v>
      </c>
      <c r="C250" s="7">
        <v>495834</v>
      </c>
      <c r="D250" s="7">
        <v>52960</v>
      </c>
      <c r="E250" s="7" t="s">
        <v>7</v>
      </c>
      <c r="F250" s="7" t="s">
        <v>14</v>
      </c>
      <c r="G250" s="7">
        <f t="shared" si="3"/>
        <v>3</v>
      </c>
    </row>
    <row r="251" spans="1:7" x14ac:dyDescent="0.3">
      <c r="A251" s="4">
        <v>43165.644004629627</v>
      </c>
      <c r="B251" s="7" t="s">
        <v>4</v>
      </c>
      <c r="C251" s="7">
        <v>234098</v>
      </c>
      <c r="D251" s="7">
        <v>271420</v>
      </c>
      <c r="E251" s="7" t="s">
        <v>10</v>
      </c>
      <c r="F251" s="7" t="s">
        <v>12</v>
      </c>
      <c r="G251" s="7">
        <f t="shared" si="3"/>
        <v>3</v>
      </c>
    </row>
    <row r="252" spans="1:7" x14ac:dyDescent="0.3">
      <c r="A252" s="4">
        <v>43165.645995370367</v>
      </c>
      <c r="B252" s="7" t="s">
        <v>4</v>
      </c>
      <c r="C252" s="7">
        <v>234098</v>
      </c>
      <c r="D252" s="7">
        <v>19860</v>
      </c>
      <c r="E252" s="7" t="s">
        <v>7</v>
      </c>
      <c r="F252" s="7" t="s">
        <v>14</v>
      </c>
      <c r="G252" s="7">
        <f t="shared" si="3"/>
        <v>3</v>
      </c>
    </row>
    <row r="253" spans="1:7" x14ac:dyDescent="0.3">
      <c r="A253" s="4">
        <v>43165.654004629629</v>
      </c>
      <c r="B253" s="7" t="s">
        <v>4</v>
      </c>
      <c r="C253" s="7">
        <v>859385</v>
      </c>
      <c r="D253" s="7">
        <v>243616</v>
      </c>
      <c r="E253" s="7" t="s">
        <v>8</v>
      </c>
      <c r="F253" s="7" t="s">
        <v>12</v>
      </c>
      <c r="G253" s="7">
        <f t="shared" si="3"/>
        <v>3</v>
      </c>
    </row>
    <row r="254" spans="1:7" x14ac:dyDescent="0.3">
      <c r="A254" s="4">
        <v>43165.657997685186</v>
      </c>
      <c r="B254" s="7" t="s">
        <v>4</v>
      </c>
      <c r="C254" s="7">
        <v>859385</v>
      </c>
      <c r="D254" s="7">
        <v>360128</v>
      </c>
      <c r="E254" s="7" t="s">
        <v>7</v>
      </c>
      <c r="F254" s="7" t="s">
        <v>14</v>
      </c>
      <c r="G254" s="7">
        <f t="shared" si="3"/>
        <v>3</v>
      </c>
    </row>
    <row r="255" spans="1:7" x14ac:dyDescent="0.3">
      <c r="A255" s="4">
        <v>43165.662997685184</v>
      </c>
      <c r="B255" s="7" t="s">
        <v>5</v>
      </c>
      <c r="C255" s="7">
        <v>859385</v>
      </c>
      <c r="D255" s="7">
        <v>148288</v>
      </c>
      <c r="E255" s="7" t="s">
        <v>7</v>
      </c>
      <c r="F255" s="7" t="s">
        <v>12</v>
      </c>
      <c r="G255" s="7">
        <f t="shared" si="3"/>
        <v>3</v>
      </c>
    </row>
    <row r="256" spans="1:7" x14ac:dyDescent="0.3">
      <c r="A256" s="4">
        <v>43165.675000000003</v>
      </c>
      <c r="B256" s="7" t="s">
        <v>5</v>
      </c>
      <c r="C256" s="7">
        <v>234098</v>
      </c>
      <c r="D256" s="7">
        <v>195952</v>
      </c>
      <c r="E256" s="7" t="s">
        <v>7</v>
      </c>
      <c r="F256" s="7" t="s">
        <v>12</v>
      </c>
      <c r="G256" s="7">
        <f t="shared" si="3"/>
        <v>3</v>
      </c>
    </row>
    <row r="257" spans="1:7" x14ac:dyDescent="0.3">
      <c r="A257" s="4">
        <v>43165.675995370373</v>
      </c>
      <c r="B257" s="7" t="s">
        <v>4</v>
      </c>
      <c r="C257" s="7">
        <v>583728</v>
      </c>
      <c r="D257" s="7">
        <v>238320</v>
      </c>
      <c r="E257" s="7" t="s">
        <v>7</v>
      </c>
      <c r="F257" s="7" t="s">
        <v>13</v>
      </c>
      <c r="G257" s="7">
        <f t="shared" si="3"/>
        <v>3</v>
      </c>
    </row>
    <row r="258" spans="1:7" x14ac:dyDescent="0.3">
      <c r="A258" s="4">
        <v>43165.69599537037</v>
      </c>
      <c r="B258" s="7" t="s">
        <v>4</v>
      </c>
      <c r="C258" s="7">
        <v>234098</v>
      </c>
      <c r="D258" s="7">
        <v>58256</v>
      </c>
      <c r="E258" s="7" t="s">
        <v>9</v>
      </c>
      <c r="F258" s="7" t="s">
        <v>12</v>
      </c>
      <c r="G258" s="7">
        <f t="shared" si="3"/>
        <v>3</v>
      </c>
    </row>
    <row r="259" spans="1:7" x14ac:dyDescent="0.3">
      <c r="A259" s="4">
        <v>43165.709004629629</v>
      </c>
      <c r="B259" s="7" t="s">
        <v>5</v>
      </c>
      <c r="C259" s="7">
        <v>495834</v>
      </c>
      <c r="D259" s="7">
        <v>91356</v>
      </c>
      <c r="E259" s="7" t="s">
        <v>8</v>
      </c>
      <c r="F259" s="7" t="s">
        <v>14</v>
      </c>
      <c r="G259" s="7">
        <f t="shared" ref="G259:G322" si="4">WEEKDAY($A259)</f>
        <v>3</v>
      </c>
    </row>
    <row r="260" spans="1:7" x14ac:dyDescent="0.3">
      <c r="A260" s="4">
        <v>43165.71</v>
      </c>
      <c r="B260" s="7" t="s">
        <v>4</v>
      </c>
      <c r="C260" s="7">
        <v>234098</v>
      </c>
      <c r="D260" s="7">
        <v>176092</v>
      </c>
      <c r="E260" s="7" t="s">
        <v>10</v>
      </c>
      <c r="F260" s="7" t="s">
        <v>12</v>
      </c>
      <c r="G260" s="7">
        <f t="shared" si="4"/>
        <v>3</v>
      </c>
    </row>
    <row r="261" spans="1:7" x14ac:dyDescent="0.3">
      <c r="A261" s="4">
        <v>43165.712997685187</v>
      </c>
      <c r="B261" s="7" t="s">
        <v>4</v>
      </c>
      <c r="C261" s="7">
        <v>495834</v>
      </c>
      <c r="D261" s="7">
        <v>379988</v>
      </c>
      <c r="E261" s="7" t="s">
        <v>9</v>
      </c>
      <c r="F261" s="7" t="s">
        <v>14</v>
      </c>
      <c r="G261" s="7">
        <f t="shared" si="4"/>
        <v>3</v>
      </c>
    </row>
    <row r="262" spans="1:7" x14ac:dyDescent="0.3">
      <c r="A262" s="4">
        <v>43165.715995370374</v>
      </c>
      <c r="B262" s="7" t="s">
        <v>4</v>
      </c>
      <c r="C262" s="7">
        <v>234098</v>
      </c>
      <c r="D262" s="7">
        <v>23832</v>
      </c>
      <c r="E262" s="7" t="s">
        <v>9</v>
      </c>
      <c r="F262" s="7" t="s">
        <v>13</v>
      </c>
      <c r="G262" s="7">
        <f t="shared" si="4"/>
        <v>3</v>
      </c>
    </row>
    <row r="263" spans="1:7" x14ac:dyDescent="0.3">
      <c r="A263" s="4">
        <v>43165.72</v>
      </c>
      <c r="B263" s="7" t="s">
        <v>4</v>
      </c>
      <c r="C263" s="7">
        <v>234098</v>
      </c>
      <c r="D263" s="7">
        <v>131076</v>
      </c>
      <c r="E263" s="7" t="s">
        <v>7</v>
      </c>
      <c r="F263" s="7" t="s">
        <v>12</v>
      </c>
      <c r="G263" s="7">
        <f t="shared" si="4"/>
        <v>3</v>
      </c>
    </row>
    <row r="264" spans="1:7" x14ac:dyDescent="0.3">
      <c r="A264" s="4">
        <v>43165.722997685189</v>
      </c>
      <c r="B264" s="7" t="s">
        <v>5</v>
      </c>
      <c r="C264" s="7">
        <v>239480</v>
      </c>
      <c r="D264" s="7">
        <v>194628</v>
      </c>
      <c r="E264" s="7" t="s">
        <v>7</v>
      </c>
      <c r="F264" s="7" t="s">
        <v>12</v>
      </c>
      <c r="G264" s="7">
        <f t="shared" si="4"/>
        <v>3</v>
      </c>
    </row>
    <row r="265" spans="1:7" x14ac:dyDescent="0.3">
      <c r="A265" s="4">
        <v>43165.724004629628</v>
      </c>
      <c r="B265" s="7" t="s">
        <v>4</v>
      </c>
      <c r="C265" s="7">
        <v>495834</v>
      </c>
      <c r="D265" s="7">
        <v>100624</v>
      </c>
      <c r="E265" s="7" t="s">
        <v>7</v>
      </c>
      <c r="F265" s="7" t="s">
        <v>12</v>
      </c>
      <c r="G265" s="7">
        <f t="shared" si="4"/>
        <v>3</v>
      </c>
    </row>
    <row r="266" spans="1:7" x14ac:dyDescent="0.3">
      <c r="A266" s="4">
        <v>43165.724004629628</v>
      </c>
      <c r="B266" s="7" t="s">
        <v>5</v>
      </c>
      <c r="C266" s="7">
        <v>495834</v>
      </c>
      <c r="D266" s="7">
        <v>144316</v>
      </c>
      <c r="E266" s="7" t="s">
        <v>7</v>
      </c>
      <c r="F266" s="7" t="s">
        <v>12</v>
      </c>
      <c r="G266" s="7">
        <f t="shared" si="4"/>
        <v>3</v>
      </c>
    </row>
    <row r="267" spans="1:7" x14ac:dyDescent="0.3">
      <c r="A267" s="4">
        <v>43165.725995370369</v>
      </c>
      <c r="B267" s="7" t="s">
        <v>5</v>
      </c>
      <c r="C267" s="7">
        <v>234098</v>
      </c>
      <c r="D267" s="7">
        <v>103272</v>
      </c>
      <c r="E267" s="7" t="s">
        <v>8</v>
      </c>
      <c r="F267" s="7" t="s">
        <v>13</v>
      </c>
      <c r="G267" s="7">
        <f t="shared" si="4"/>
        <v>3</v>
      </c>
    </row>
    <row r="268" spans="1:7" x14ac:dyDescent="0.3">
      <c r="A268" s="4">
        <v>43165.727002314816</v>
      </c>
      <c r="B268" s="7" t="s">
        <v>4</v>
      </c>
      <c r="C268" s="7">
        <v>495834</v>
      </c>
      <c r="D268" s="7">
        <v>3972</v>
      </c>
      <c r="E268" s="7" t="s">
        <v>7</v>
      </c>
      <c r="F268" s="7" t="s">
        <v>12</v>
      </c>
      <c r="G268" s="7">
        <f t="shared" si="4"/>
        <v>3</v>
      </c>
    </row>
    <row r="269" spans="1:7" x14ac:dyDescent="0.3">
      <c r="A269" s="4">
        <v>43165.729004629633</v>
      </c>
      <c r="B269" s="7" t="s">
        <v>4</v>
      </c>
      <c r="C269" s="7">
        <v>583728</v>
      </c>
      <c r="D269" s="7">
        <v>199924</v>
      </c>
      <c r="E269" s="7" t="s">
        <v>8</v>
      </c>
      <c r="F269" s="7" t="s">
        <v>12</v>
      </c>
      <c r="G269" s="7">
        <f t="shared" si="4"/>
        <v>3</v>
      </c>
    </row>
    <row r="270" spans="1:7" x14ac:dyDescent="0.3">
      <c r="A270" s="4">
        <v>43165.730995370373</v>
      </c>
      <c r="B270" s="7" t="s">
        <v>4</v>
      </c>
      <c r="C270" s="7">
        <v>234098</v>
      </c>
      <c r="D270" s="7">
        <v>270096</v>
      </c>
      <c r="E270" s="7" t="s">
        <v>8</v>
      </c>
      <c r="F270" s="7" t="s">
        <v>14</v>
      </c>
      <c r="G270" s="7">
        <f t="shared" si="4"/>
        <v>3</v>
      </c>
    </row>
    <row r="271" spans="1:7" x14ac:dyDescent="0.3">
      <c r="A271" s="4">
        <v>43165.732002314813</v>
      </c>
      <c r="B271" s="7" t="s">
        <v>4</v>
      </c>
      <c r="C271" s="7">
        <v>495834</v>
      </c>
      <c r="D271" s="7">
        <v>219784</v>
      </c>
      <c r="E271" s="7" t="s">
        <v>8</v>
      </c>
      <c r="F271" s="7" t="s">
        <v>12</v>
      </c>
      <c r="G271" s="7">
        <f t="shared" si="4"/>
        <v>3</v>
      </c>
    </row>
    <row r="272" spans="1:7" x14ac:dyDescent="0.3">
      <c r="A272" s="4">
        <v>43165.732002314813</v>
      </c>
      <c r="B272" s="7" t="s">
        <v>4</v>
      </c>
      <c r="C272" s="7">
        <v>495834</v>
      </c>
      <c r="D272" s="7">
        <v>236996</v>
      </c>
      <c r="E272" s="7" t="s">
        <v>10</v>
      </c>
      <c r="F272" s="7" t="s">
        <v>14</v>
      </c>
      <c r="G272" s="7">
        <f t="shared" si="4"/>
        <v>3</v>
      </c>
    </row>
    <row r="273" spans="1:7" x14ac:dyDescent="0.3">
      <c r="A273" s="4">
        <v>43165.737002314818</v>
      </c>
      <c r="B273" s="7" t="s">
        <v>5</v>
      </c>
      <c r="C273" s="7">
        <v>495834</v>
      </c>
      <c r="D273" s="7">
        <v>9268</v>
      </c>
      <c r="E273" s="7" t="s">
        <v>7</v>
      </c>
      <c r="F273" s="7" t="s">
        <v>13</v>
      </c>
      <c r="G273" s="7">
        <f t="shared" si="4"/>
        <v>3</v>
      </c>
    </row>
    <row r="274" spans="1:7" x14ac:dyDescent="0.3">
      <c r="A274" s="4">
        <v>43165.742002314815</v>
      </c>
      <c r="B274" s="7" t="s">
        <v>5</v>
      </c>
      <c r="C274" s="7">
        <v>495834</v>
      </c>
      <c r="D274" s="7">
        <v>263476</v>
      </c>
      <c r="E274" s="7" t="s">
        <v>7</v>
      </c>
      <c r="F274" s="7" t="s">
        <v>12</v>
      </c>
      <c r="G274" s="7">
        <f t="shared" si="4"/>
        <v>3</v>
      </c>
    </row>
    <row r="275" spans="1:7" x14ac:dyDescent="0.3">
      <c r="A275" s="4">
        <v>43165.742002314815</v>
      </c>
      <c r="B275" s="7" t="s">
        <v>4</v>
      </c>
      <c r="C275" s="7">
        <v>583728</v>
      </c>
      <c r="D275" s="7">
        <v>108568</v>
      </c>
      <c r="E275" s="7" t="s">
        <v>9</v>
      </c>
      <c r="F275" s="7" t="s">
        <v>12</v>
      </c>
      <c r="G275" s="7">
        <f t="shared" si="4"/>
        <v>3</v>
      </c>
    </row>
    <row r="276" spans="1:7" x14ac:dyDescent="0.3">
      <c r="A276" s="4">
        <v>43165.745995370373</v>
      </c>
      <c r="B276" s="7" t="s">
        <v>4</v>
      </c>
      <c r="C276" s="7">
        <v>234098</v>
      </c>
      <c r="D276" s="7">
        <v>333648</v>
      </c>
      <c r="E276" s="7" t="s">
        <v>9</v>
      </c>
      <c r="F276" s="7" t="s">
        <v>12</v>
      </c>
      <c r="G276" s="7">
        <f t="shared" si="4"/>
        <v>3</v>
      </c>
    </row>
    <row r="277" spans="1:7" x14ac:dyDescent="0.3">
      <c r="A277" s="4">
        <v>43165.745995370373</v>
      </c>
      <c r="B277" s="7" t="s">
        <v>4</v>
      </c>
      <c r="C277" s="7">
        <v>859385</v>
      </c>
      <c r="D277" s="7">
        <v>389256</v>
      </c>
      <c r="E277" s="7" t="s">
        <v>8</v>
      </c>
      <c r="F277" s="7" t="s">
        <v>12</v>
      </c>
      <c r="G277" s="7">
        <f t="shared" si="4"/>
        <v>3</v>
      </c>
    </row>
    <row r="278" spans="1:7" x14ac:dyDescent="0.3">
      <c r="A278" s="4">
        <v>43165.74900462963</v>
      </c>
      <c r="B278" s="7" t="s">
        <v>5</v>
      </c>
      <c r="C278" s="7">
        <v>583728</v>
      </c>
      <c r="D278" s="7">
        <v>242292</v>
      </c>
      <c r="E278" s="7" t="s">
        <v>7</v>
      </c>
      <c r="F278" s="7" t="s">
        <v>12</v>
      </c>
      <c r="G278" s="7">
        <f t="shared" si="4"/>
        <v>3</v>
      </c>
    </row>
    <row r="279" spans="1:7" x14ac:dyDescent="0.3">
      <c r="A279" s="4">
        <v>43165.75</v>
      </c>
      <c r="B279" s="7" t="s">
        <v>4</v>
      </c>
      <c r="C279" s="7">
        <v>234098</v>
      </c>
      <c r="D279" s="7">
        <v>137696</v>
      </c>
      <c r="E279" s="7" t="s">
        <v>9</v>
      </c>
      <c r="F279" s="7" t="s">
        <v>14</v>
      </c>
      <c r="G279" s="7">
        <f t="shared" si="4"/>
        <v>3</v>
      </c>
    </row>
    <row r="280" spans="1:7" x14ac:dyDescent="0.3">
      <c r="A280" s="4">
        <v>43165.75099537037</v>
      </c>
      <c r="B280" s="7" t="s">
        <v>5</v>
      </c>
      <c r="C280" s="7">
        <v>495834</v>
      </c>
      <c r="D280" s="7">
        <v>58256</v>
      </c>
      <c r="E280" s="7" t="s">
        <v>7</v>
      </c>
      <c r="F280" s="7" t="s">
        <v>13</v>
      </c>
      <c r="G280" s="7">
        <f t="shared" si="4"/>
        <v>3</v>
      </c>
    </row>
    <row r="281" spans="1:7" x14ac:dyDescent="0.3">
      <c r="A281" s="4">
        <v>43165.752997685187</v>
      </c>
      <c r="B281" s="7" t="s">
        <v>5</v>
      </c>
      <c r="C281" s="7">
        <v>234098</v>
      </c>
      <c r="D281" s="7">
        <v>75468</v>
      </c>
      <c r="E281" s="7" t="s">
        <v>9</v>
      </c>
      <c r="F281" s="7" t="s">
        <v>13</v>
      </c>
      <c r="G281" s="7">
        <f t="shared" si="4"/>
        <v>3</v>
      </c>
    </row>
    <row r="282" spans="1:7" x14ac:dyDescent="0.3">
      <c r="A282" s="4">
        <v>43165.754999999997</v>
      </c>
      <c r="B282" s="7" t="s">
        <v>4</v>
      </c>
      <c r="C282" s="7">
        <v>495834</v>
      </c>
      <c r="D282" s="7">
        <v>308492</v>
      </c>
      <c r="E282" s="7" t="s">
        <v>7</v>
      </c>
      <c r="F282" s="7" t="s">
        <v>12</v>
      </c>
      <c r="G282" s="7">
        <f t="shared" si="4"/>
        <v>3</v>
      </c>
    </row>
    <row r="283" spans="1:7" x14ac:dyDescent="0.3">
      <c r="A283" s="4">
        <v>43165.757002314815</v>
      </c>
      <c r="B283" s="7" t="s">
        <v>5</v>
      </c>
      <c r="C283" s="7">
        <v>234098</v>
      </c>
      <c r="D283" s="7">
        <v>27804</v>
      </c>
      <c r="E283" s="7" t="s">
        <v>10</v>
      </c>
      <c r="F283" s="7" t="s">
        <v>12</v>
      </c>
      <c r="G283" s="7">
        <f t="shared" si="4"/>
        <v>3</v>
      </c>
    </row>
    <row r="284" spans="1:7" x14ac:dyDescent="0.3">
      <c r="A284" s="4">
        <v>43165.757002314815</v>
      </c>
      <c r="B284" s="7" t="s">
        <v>4</v>
      </c>
      <c r="C284" s="7">
        <v>859385</v>
      </c>
      <c r="D284" s="7">
        <v>317760</v>
      </c>
      <c r="E284" s="7" t="s">
        <v>9</v>
      </c>
      <c r="F284" s="7" t="s">
        <v>12</v>
      </c>
      <c r="G284" s="7">
        <f t="shared" si="4"/>
        <v>3</v>
      </c>
    </row>
    <row r="285" spans="1:7" x14ac:dyDescent="0.3">
      <c r="A285" s="4">
        <v>43165.757002314815</v>
      </c>
      <c r="B285" s="7" t="s">
        <v>5</v>
      </c>
      <c r="C285" s="7">
        <v>239480</v>
      </c>
      <c r="D285" s="7">
        <v>331000</v>
      </c>
      <c r="E285" s="7" t="s">
        <v>9</v>
      </c>
      <c r="F285" s="7" t="s">
        <v>12</v>
      </c>
      <c r="G285" s="7">
        <f t="shared" si="4"/>
        <v>3</v>
      </c>
    </row>
    <row r="286" spans="1:7" x14ac:dyDescent="0.3">
      <c r="A286" s="4">
        <v>43165.762997685182</v>
      </c>
      <c r="B286" s="7" t="s">
        <v>4</v>
      </c>
      <c r="C286" s="7">
        <v>234098</v>
      </c>
      <c r="D286" s="7">
        <v>391904</v>
      </c>
      <c r="E286" s="7" t="s">
        <v>7</v>
      </c>
      <c r="F286" s="7" t="s">
        <v>12</v>
      </c>
      <c r="G286" s="7">
        <f t="shared" si="4"/>
        <v>3</v>
      </c>
    </row>
    <row r="287" spans="1:7" x14ac:dyDescent="0.3">
      <c r="A287" s="4">
        <v>43165.769004629627</v>
      </c>
      <c r="B287" s="7" t="s">
        <v>4</v>
      </c>
      <c r="C287" s="7">
        <v>859385</v>
      </c>
      <c r="D287" s="7">
        <v>82088</v>
      </c>
      <c r="E287" s="7" t="s">
        <v>7</v>
      </c>
      <c r="F287" s="7" t="s">
        <v>13</v>
      </c>
      <c r="G287" s="7">
        <f t="shared" si="4"/>
        <v>3</v>
      </c>
    </row>
    <row r="288" spans="1:7" x14ac:dyDescent="0.3">
      <c r="A288" s="4">
        <v>43165.77</v>
      </c>
      <c r="B288" s="7" t="s">
        <v>4</v>
      </c>
      <c r="C288" s="7">
        <v>234098</v>
      </c>
      <c r="D288" s="7">
        <v>67524</v>
      </c>
      <c r="E288" s="7" t="s">
        <v>7</v>
      </c>
      <c r="F288" s="7" t="s">
        <v>14</v>
      </c>
      <c r="G288" s="7">
        <f t="shared" si="4"/>
        <v>3</v>
      </c>
    </row>
    <row r="289" spans="1:7" x14ac:dyDescent="0.3">
      <c r="A289" s="4">
        <v>43165.770995370367</v>
      </c>
      <c r="B289" s="7" t="s">
        <v>5</v>
      </c>
      <c r="C289" s="7">
        <v>859385</v>
      </c>
      <c r="D289" s="7">
        <v>169472</v>
      </c>
      <c r="E289" s="7" t="s">
        <v>8</v>
      </c>
      <c r="F289" s="7" t="s">
        <v>12</v>
      </c>
      <c r="G289" s="7">
        <f t="shared" si="4"/>
        <v>3</v>
      </c>
    </row>
    <row r="290" spans="1:7" x14ac:dyDescent="0.3">
      <c r="A290" s="4">
        <v>43165.775995370372</v>
      </c>
      <c r="B290" s="7" t="s">
        <v>5</v>
      </c>
      <c r="C290" s="7">
        <v>234098</v>
      </c>
      <c r="D290" s="7">
        <v>54284</v>
      </c>
      <c r="E290" s="7" t="s">
        <v>10</v>
      </c>
      <c r="F290" s="7" t="s">
        <v>13</v>
      </c>
      <c r="G290" s="7">
        <f t="shared" si="4"/>
        <v>3</v>
      </c>
    </row>
    <row r="291" spans="1:7" x14ac:dyDescent="0.3">
      <c r="A291" s="4">
        <v>43165.777002314811</v>
      </c>
      <c r="B291" s="7" t="s">
        <v>4</v>
      </c>
      <c r="C291" s="7">
        <v>234098</v>
      </c>
      <c r="D291" s="7">
        <v>76792</v>
      </c>
      <c r="E291" s="7" t="s">
        <v>10</v>
      </c>
      <c r="F291" s="7" t="s">
        <v>13</v>
      </c>
      <c r="G291" s="7">
        <f t="shared" si="4"/>
        <v>3</v>
      </c>
    </row>
    <row r="292" spans="1:7" x14ac:dyDescent="0.3">
      <c r="A292" s="4">
        <v>43165.777002314811</v>
      </c>
      <c r="B292" s="7" t="s">
        <v>4</v>
      </c>
      <c r="C292" s="7">
        <v>234098</v>
      </c>
      <c r="D292" s="7">
        <v>55608</v>
      </c>
      <c r="E292" s="7" t="s">
        <v>10</v>
      </c>
      <c r="F292" s="7" t="s">
        <v>14</v>
      </c>
      <c r="G292" s="7">
        <f t="shared" si="4"/>
        <v>3</v>
      </c>
    </row>
    <row r="293" spans="1:7" x14ac:dyDescent="0.3">
      <c r="A293" s="4">
        <v>43165.779004629629</v>
      </c>
      <c r="B293" s="7" t="s">
        <v>5</v>
      </c>
      <c r="C293" s="7">
        <v>239480</v>
      </c>
      <c r="D293" s="7">
        <v>132400</v>
      </c>
      <c r="E293" s="7" t="s">
        <v>10</v>
      </c>
      <c r="F293" s="7" t="s">
        <v>12</v>
      </c>
      <c r="G293" s="7">
        <f t="shared" si="4"/>
        <v>3</v>
      </c>
    </row>
    <row r="294" spans="1:7" x14ac:dyDescent="0.3">
      <c r="A294" s="4">
        <v>43165.779004629629</v>
      </c>
      <c r="B294" s="7" t="s">
        <v>4</v>
      </c>
      <c r="C294" s="7">
        <v>583728</v>
      </c>
      <c r="D294" s="7">
        <v>90032</v>
      </c>
      <c r="E294" s="7" t="s">
        <v>7</v>
      </c>
      <c r="F294" s="7" t="s">
        <v>12</v>
      </c>
      <c r="G294" s="7">
        <f t="shared" si="4"/>
        <v>3</v>
      </c>
    </row>
    <row r="295" spans="1:7" x14ac:dyDescent="0.3">
      <c r="A295" s="4">
        <v>43165.782002314816</v>
      </c>
      <c r="B295" s="7" t="s">
        <v>4</v>
      </c>
      <c r="C295" s="7">
        <v>495834</v>
      </c>
      <c r="D295" s="7">
        <v>394552</v>
      </c>
      <c r="E295" s="7" t="s">
        <v>7</v>
      </c>
      <c r="F295" s="7" t="s">
        <v>12</v>
      </c>
      <c r="G295" s="7">
        <f t="shared" si="4"/>
        <v>3</v>
      </c>
    </row>
    <row r="296" spans="1:7" x14ac:dyDescent="0.3">
      <c r="A296" s="4">
        <v>43165.782002314816</v>
      </c>
      <c r="B296" s="7" t="s">
        <v>5</v>
      </c>
      <c r="C296" s="7">
        <v>234098</v>
      </c>
      <c r="D296" s="7">
        <v>127104</v>
      </c>
      <c r="E296" s="7" t="s">
        <v>7</v>
      </c>
      <c r="F296" s="7" t="s">
        <v>13</v>
      </c>
      <c r="G296" s="7">
        <f t="shared" si="4"/>
        <v>3</v>
      </c>
    </row>
    <row r="297" spans="1:7" x14ac:dyDescent="0.3">
      <c r="A297" s="4">
        <v>43165.782997685186</v>
      </c>
      <c r="B297" s="7" t="s">
        <v>4</v>
      </c>
      <c r="C297" s="7">
        <v>859385</v>
      </c>
      <c r="D297" s="7">
        <v>115188</v>
      </c>
      <c r="E297" s="7" t="s">
        <v>7</v>
      </c>
      <c r="F297" s="7" t="s">
        <v>14</v>
      </c>
      <c r="G297" s="7">
        <f t="shared" si="4"/>
        <v>3</v>
      </c>
    </row>
    <row r="298" spans="1:7" x14ac:dyDescent="0.3">
      <c r="A298" s="4">
        <v>43165.784004629626</v>
      </c>
      <c r="B298" s="7" t="s">
        <v>4</v>
      </c>
      <c r="C298" s="7">
        <v>495834</v>
      </c>
      <c r="D298" s="7">
        <v>152260</v>
      </c>
      <c r="E298" s="7" t="s">
        <v>10</v>
      </c>
      <c r="F298" s="7" t="s">
        <v>12</v>
      </c>
      <c r="G298" s="7">
        <f t="shared" si="4"/>
        <v>3</v>
      </c>
    </row>
    <row r="299" spans="1:7" x14ac:dyDescent="0.3">
      <c r="A299" s="4">
        <v>43165.785995370374</v>
      </c>
      <c r="B299" s="7" t="s">
        <v>5</v>
      </c>
      <c r="C299" s="7">
        <v>495834</v>
      </c>
      <c r="D299" s="7">
        <v>300548</v>
      </c>
      <c r="E299" s="7" t="s">
        <v>10</v>
      </c>
      <c r="F299" s="7" t="s">
        <v>14</v>
      </c>
      <c r="G299" s="7">
        <f t="shared" si="4"/>
        <v>3</v>
      </c>
    </row>
    <row r="300" spans="1:7" x14ac:dyDescent="0.3">
      <c r="A300" s="4">
        <v>43165.787997685184</v>
      </c>
      <c r="B300" s="7" t="s">
        <v>4</v>
      </c>
      <c r="C300" s="7">
        <v>859385</v>
      </c>
      <c r="D300" s="7">
        <v>271420</v>
      </c>
      <c r="E300" s="7" t="s">
        <v>7</v>
      </c>
      <c r="F300" s="7" t="s">
        <v>14</v>
      </c>
      <c r="G300" s="7">
        <f t="shared" si="4"/>
        <v>3</v>
      </c>
    </row>
    <row r="301" spans="1:7" x14ac:dyDescent="0.3">
      <c r="A301" s="4">
        <v>43165.789004629631</v>
      </c>
      <c r="B301" s="7" t="s">
        <v>4</v>
      </c>
      <c r="C301" s="7">
        <v>495834</v>
      </c>
      <c r="D301" s="7">
        <v>58256</v>
      </c>
      <c r="E301" s="7" t="s">
        <v>10</v>
      </c>
      <c r="F301" s="7" t="s">
        <v>13</v>
      </c>
      <c r="G301" s="7">
        <f t="shared" si="4"/>
        <v>3</v>
      </c>
    </row>
    <row r="302" spans="1:7" x14ac:dyDescent="0.3">
      <c r="A302" s="4">
        <v>43165.792002314818</v>
      </c>
      <c r="B302" s="7" t="s">
        <v>4</v>
      </c>
      <c r="C302" s="7">
        <v>859385</v>
      </c>
      <c r="D302" s="7">
        <v>66200</v>
      </c>
      <c r="E302" s="7" t="s">
        <v>7</v>
      </c>
      <c r="F302" s="7" t="s">
        <v>13</v>
      </c>
      <c r="G302" s="7">
        <f t="shared" si="4"/>
        <v>3</v>
      </c>
    </row>
    <row r="303" spans="1:7" x14ac:dyDescent="0.3">
      <c r="A303" s="4">
        <v>43165.797002314815</v>
      </c>
      <c r="B303" s="7" t="s">
        <v>4</v>
      </c>
      <c r="C303" s="7">
        <v>495834</v>
      </c>
      <c r="D303" s="7">
        <v>275392</v>
      </c>
      <c r="E303" s="7" t="s">
        <v>7</v>
      </c>
      <c r="F303" s="7" t="s">
        <v>12</v>
      </c>
      <c r="G303" s="7">
        <f t="shared" si="4"/>
        <v>3</v>
      </c>
    </row>
    <row r="304" spans="1:7" x14ac:dyDescent="0.3">
      <c r="A304" s="4">
        <v>43165.797997685186</v>
      </c>
      <c r="B304" s="7" t="s">
        <v>4</v>
      </c>
      <c r="C304" s="7">
        <v>859385</v>
      </c>
      <c r="D304" s="7">
        <v>172120</v>
      </c>
      <c r="E304" s="7" t="s">
        <v>8</v>
      </c>
      <c r="F304" s="7" t="s">
        <v>14</v>
      </c>
      <c r="G304" s="7">
        <f t="shared" si="4"/>
        <v>3</v>
      </c>
    </row>
    <row r="305" spans="1:7" x14ac:dyDescent="0.3">
      <c r="A305" s="4">
        <v>43165.799004629633</v>
      </c>
      <c r="B305" s="7" t="s">
        <v>4</v>
      </c>
      <c r="C305" s="7">
        <v>495834</v>
      </c>
      <c r="D305" s="7">
        <v>68848</v>
      </c>
      <c r="E305" s="7" t="s">
        <v>8</v>
      </c>
      <c r="F305" s="7" t="s">
        <v>12</v>
      </c>
      <c r="G305" s="7">
        <f t="shared" si="4"/>
        <v>3</v>
      </c>
    </row>
    <row r="306" spans="1:7" x14ac:dyDescent="0.3">
      <c r="A306" s="4">
        <v>43165.8</v>
      </c>
      <c r="B306" s="7" t="s">
        <v>4</v>
      </c>
      <c r="C306" s="7">
        <v>234098</v>
      </c>
      <c r="D306" s="7">
        <v>78116</v>
      </c>
      <c r="E306" s="7" t="s">
        <v>8</v>
      </c>
      <c r="F306" s="7" t="s">
        <v>14</v>
      </c>
      <c r="G306" s="7">
        <f t="shared" si="4"/>
        <v>3</v>
      </c>
    </row>
    <row r="307" spans="1:7" x14ac:dyDescent="0.3">
      <c r="A307" s="4">
        <v>43165.805</v>
      </c>
      <c r="B307" s="7" t="s">
        <v>4</v>
      </c>
      <c r="C307" s="7">
        <v>495834</v>
      </c>
      <c r="D307" s="7">
        <v>31776</v>
      </c>
      <c r="E307" s="7" t="s">
        <v>7</v>
      </c>
      <c r="F307" s="7" t="s">
        <v>14</v>
      </c>
      <c r="G307" s="7">
        <f t="shared" si="4"/>
        <v>3</v>
      </c>
    </row>
    <row r="308" spans="1:7" x14ac:dyDescent="0.3">
      <c r="A308" s="4">
        <v>43165.817002314812</v>
      </c>
      <c r="B308" s="7" t="s">
        <v>4</v>
      </c>
      <c r="C308" s="7">
        <v>495834</v>
      </c>
      <c r="D308" s="7">
        <v>391904</v>
      </c>
      <c r="E308" s="7" t="s">
        <v>7</v>
      </c>
      <c r="F308" s="7" t="s">
        <v>13</v>
      </c>
      <c r="G308" s="7">
        <f t="shared" si="4"/>
        <v>3</v>
      </c>
    </row>
    <row r="309" spans="1:7" x14ac:dyDescent="0.3">
      <c r="A309" s="4">
        <v>43165.822002314817</v>
      </c>
      <c r="B309" s="7" t="s">
        <v>5</v>
      </c>
      <c r="C309" s="7">
        <v>495834</v>
      </c>
      <c r="D309" s="7">
        <v>41044</v>
      </c>
      <c r="E309" s="7" t="s">
        <v>10</v>
      </c>
      <c r="F309" s="7" t="s">
        <v>13</v>
      </c>
      <c r="G309" s="7">
        <f t="shared" si="4"/>
        <v>3</v>
      </c>
    </row>
    <row r="310" spans="1:7" x14ac:dyDescent="0.3">
      <c r="A310" s="4">
        <v>43165.825995370367</v>
      </c>
      <c r="B310" s="7" t="s">
        <v>5</v>
      </c>
      <c r="C310" s="7">
        <v>495834</v>
      </c>
      <c r="D310" s="7">
        <v>10592</v>
      </c>
      <c r="E310" s="7" t="s">
        <v>8</v>
      </c>
      <c r="F310" s="7" t="s">
        <v>12</v>
      </c>
      <c r="G310" s="7">
        <f t="shared" si="4"/>
        <v>3</v>
      </c>
    </row>
    <row r="311" spans="1:7" x14ac:dyDescent="0.3">
      <c r="A311" s="4">
        <v>43165.829004629632</v>
      </c>
      <c r="B311" s="7" t="s">
        <v>4</v>
      </c>
      <c r="C311" s="7">
        <v>234098</v>
      </c>
      <c r="D311" s="7">
        <v>369396</v>
      </c>
      <c r="E311" s="7" t="s">
        <v>7</v>
      </c>
      <c r="F311" s="7" t="s">
        <v>14</v>
      </c>
      <c r="G311" s="7">
        <f t="shared" si="4"/>
        <v>3</v>
      </c>
    </row>
    <row r="312" spans="1:7" x14ac:dyDescent="0.3">
      <c r="A312" s="4">
        <v>43165.837997685187</v>
      </c>
      <c r="B312" s="7" t="s">
        <v>4</v>
      </c>
      <c r="C312" s="7">
        <v>495834</v>
      </c>
      <c r="D312" s="7">
        <v>113864</v>
      </c>
      <c r="E312" s="7" t="s">
        <v>7</v>
      </c>
      <c r="F312" s="7" t="s">
        <v>12</v>
      </c>
      <c r="G312" s="7">
        <f t="shared" si="4"/>
        <v>3</v>
      </c>
    </row>
    <row r="313" spans="1:7" x14ac:dyDescent="0.3">
      <c r="A313" s="4">
        <v>43165.845000000001</v>
      </c>
      <c r="B313" s="7" t="s">
        <v>4</v>
      </c>
      <c r="C313" s="7">
        <v>495834</v>
      </c>
      <c r="D313" s="7">
        <v>124456</v>
      </c>
      <c r="E313" s="7" t="s">
        <v>9</v>
      </c>
      <c r="F313" s="7" t="s">
        <v>12</v>
      </c>
      <c r="G313" s="7">
        <f t="shared" si="4"/>
        <v>3</v>
      </c>
    </row>
    <row r="314" spans="1:7" x14ac:dyDescent="0.3">
      <c r="A314" s="4">
        <v>43165.85</v>
      </c>
      <c r="B314" s="7" t="s">
        <v>5</v>
      </c>
      <c r="C314" s="7">
        <v>239480</v>
      </c>
      <c r="D314" s="7">
        <v>229052</v>
      </c>
      <c r="E314" s="7" t="s">
        <v>10</v>
      </c>
      <c r="F314" s="7" t="s">
        <v>12</v>
      </c>
      <c r="G314" s="7">
        <f t="shared" si="4"/>
        <v>3</v>
      </c>
    </row>
    <row r="315" spans="1:7" x14ac:dyDescent="0.3">
      <c r="A315" s="4">
        <v>43165.855995370373</v>
      </c>
      <c r="B315" s="7" t="s">
        <v>4</v>
      </c>
      <c r="C315" s="7">
        <v>495834</v>
      </c>
      <c r="D315" s="7">
        <v>299224</v>
      </c>
      <c r="E315" s="7" t="s">
        <v>7</v>
      </c>
      <c r="F315" s="7" t="s">
        <v>12</v>
      </c>
      <c r="G315" s="7">
        <f t="shared" si="4"/>
        <v>3</v>
      </c>
    </row>
    <row r="316" spans="1:7" x14ac:dyDescent="0.3">
      <c r="A316" s="4">
        <v>43165.85900462963</v>
      </c>
      <c r="B316" s="7" t="s">
        <v>4</v>
      </c>
      <c r="C316" s="7">
        <v>583728</v>
      </c>
      <c r="D316" s="7">
        <v>356156</v>
      </c>
      <c r="E316" s="7" t="s">
        <v>7</v>
      </c>
      <c r="F316" s="7" t="s">
        <v>12</v>
      </c>
      <c r="G316" s="7">
        <f t="shared" si="4"/>
        <v>3</v>
      </c>
    </row>
    <row r="317" spans="1:7" x14ac:dyDescent="0.3">
      <c r="A317" s="4">
        <v>43165.862997685188</v>
      </c>
      <c r="B317" s="7" t="s">
        <v>4</v>
      </c>
      <c r="C317" s="7">
        <v>234098</v>
      </c>
      <c r="D317" s="7">
        <v>14564</v>
      </c>
      <c r="E317" s="7" t="s">
        <v>10</v>
      </c>
      <c r="F317" s="7" t="s">
        <v>13</v>
      </c>
      <c r="G317" s="7">
        <f t="shared" si="4"/>
        <v>3</v>
      </c>
    </row>
    <row r="318" spans="1:7" x14ac:dyDescent="0.3">
      <c r="A318" s="4">
        <v>43165.862997685188</v>
      </c>
      <c r="B318" s="7" t="s">
        <v>4</v>
      </c>
      <c r="C318" s="7">
        <v>234098</v>
      </c>
      <c r="D318" s="7">
        <v>14564</v>
      </c>
      <c r="E318" s="7" t="s">
        <v>10</v>
      </c>
      <c r="F318" s="7" t="s">
        <v>13</v>
      </c>
      <c r="G318" s="7">
        <f t="shared" si="4"/>
        <v>3</v>
      </c>
    </row>
    <row r="319" spans="1:7" x14ac:dyDescent="0.3">
      <c r="A319" s="4">
        <v>43165.87</v>
      </c>
      <c r="B319" s="7" t="s">
        <v>5</v>
      </c>
      <c r="C319" s="7">
        <v>234098</v>
      </c>
      <c r="D319" s="7">
        <v>70172</v>
      </c>
      <c r="E319" s="7" t="s">
        <v>8</v>
      </c>
      <c r="F319" s="7" t="s">
        <v>12</v>
      </c>
      <c r="G319" s="7">
        <f t="shared" si="4"/>
        <v>3</v>
      </c>
    </row>
    <row r="320" spans="1:7" x14ac:dyDescent="0.3">
      <c r="A320" s="4">
        <v>43165.870995370373</v>
      </c>
      <c r="B320" s="7" t="s">
        <v>4</v>
      </c>
      <c r="C320" s="7">
        <v>234098</v>
      </c>
      <c r="D320" s="7">
        <v>324380</v>
      </c>
      <c r="E320" s="7" t="s">
        <v>9</v>
      </c>
      <c r="F320" s="7" t="s">
        <v>14</v>
      </c>
      <c r="G320" s="7">
        <f t="shared" si="4"/>
        <v>3</v>
      </c>
    </row>
    <row r="321" spans="1:7" x14ac:dyDescent="0.3">
      <c r="A321" s="4">
        <v>43165.88</v>
      </c>
      <c r="B321" s="7" t="s">
        <v>5</v>
      </c>
      <c r="C321" s="7">
        <v>495834</v>
      </c>
      <c r="D321" s="7">
        <v>117836</v>
      </c>
      <c r="E321" s="7" t="s">
        <v>9</v>
      </c>
      <c r="F321" s="7" t="s">
        <v>12</v>
      </c>
      <c r="G321" s="7">
        <f t="shared" si="4"/>
        <v>3</v>
      </c>
    </row>
    <row r="322" spans="1:7" x14ac:dyDescent="0.3">
      <c r="A322" s="4">
        <v>43165.887997685182</v>
      </c>
      <c r="B322" s="7" t="s">
        <v>4</v>
      </c>
      <c r="C322" s="7">
        <v>234098</v>
      </c>
      <c r="D322" s="7">
        <v>9268</v>
      </c>
      <c r="E322" s="7" t="s">
        <v>7</v>
      </c>
      <c r="F322" s="7" t="s">
        <v>13</v>
      </c>
      <c r="G322" s="7">
        <f t="shared" si="4"/>
        <v>3</v>
      </c>
    </row>
    <row r="323" spans="1:7" x14ac:dyDescent="0.3">
      <c r="A323" s="4">
        <v>43165.895995370367</v>
      </c>
      <c r="B323" s="7" t="s">
        <v>5</v>
      </c>
      <c r="C323" s="7">
        <v>234098</v>
      </c>
      <c r="D323" s="7">
        <v>378664</v>
      </c>
      <c r="E323" s="7" t="s">
        <v>7</v>
      </c>
      <c r="F323" s="7" t="s">
        <v>12</v>
      </c>
      <c r="G323" s="7">
        <f t="shared" ref="G323:G386" si="5">WEEKDAY($A323)</f>
        <v>3</v>
      </c>
    </row>
    <row r="324" spans="1:7" x14ac:dyDescent="0.3">
      <c r="A324" s="4">
        <v>43165.912997685184</v>
      </c>
      <c r="B324" s="7" t="s">
        <v>4</v>
      </c>
      <c r="C324" s="7">
        <v>234098</v>
      </c>
      <c r="D324" s="7">
        <v>293928</v>
      </c>
      <c r="E324" s="7" t="s">
        <v>10</v>
      </c>
      <c r="F324" s="7" t="s">
        <v>12</v>
      </c>
      <c r="G324" s="7">
        <f t="shared" si="5"/>
        <v>3</v>
      </c>
    </row>
    <row r="325" spans="1:7" x14ac:dyDescent="0.3">
      <c r="A325" s="4">
        <v>43165.935995370368</v>
      </c>
      <c r="B325" s="7" t="s">
        <v>4</v>
      </c>
      <c r="C325" s="7">
        <v>495834</v>
      </c>
      <c r="D325" s="7">
        <v>94004</v>
      </c>
      <c r="E325" s="7" t="s">
        <v>10</v>
      </c>
      <c r="F325" s="7" t="s">
        <v>12</v>
      </c>
      <c r="G325" s="7">
        <f t="shared" si="5"/>
        <v>3</v>
      </c>
    </row>
    <row r="326" spans="1:7" x14ac:dyDescent="0.3">
      <c r="A326" s="4">
        <v>43165.960995370369</v>
      </c>
      <c r="B326" s="7" t="s">
        <v>5</v>
      </c>
      <c r="C326" s="7">
        <v>495834</v>
      </c>
      <c r="D326" s="7">
        <v>160204</v>
      </c>
      <c r="E326" s="7" t="s">
        <v>7</v>
      </c>
      <c r="F326" s="7" t="s">
        <v>12</v>
      </c>
      <c r="G326" s="7">
        <f t="shared" si="5"/>
        <v>3</v>
      </c>
    </row>
    <row r="327" spans="1:7" x14ac:dyDescent="0.3">
      <c r="A327" s="4">
        <v>43165.977002314816</v>
      </c>
      <c r="B327" s="7" t="s">
        <v>5</v>
      </c>
      <c r="C327" s="7">
        <v>234098</v>
      </c>
      <c r="D327" s="7">
        <v>193304</v>
      </c>
      <c r="E327" s="7" t="s">
        <v>7</v>
      </c>
      <c r="F327" s="7" t="s">
        <v>12</v>
      </c>
      <c r="G327" s="7">
        <f t="shared" si="5"/>
        <v>3</v>
      </c>
    </row>
    <row r="328" spans="1:7" x14ac:dyDescent="0.3">
      <c r="A328" s="4">
        <v>43165.985000000001</v>
      </c>
      <c r="B328" s="7" t="s">
        <v>4</v>
      </c>
      <c r="C328" s="7">
        <v>495834</v>
      </c>
      <c r="D328" s="7">
        <v>107244</v>
      </c>
      <c r="E328" s="7" t="s">
        <v>9</v>
      </c>
      <c r="F328" s="7" t="s">
        <v>12</v>
      </c>
      <c r="G328" s="7">
        <f t="shared" si="5"/>
        <v>3</v>
      </c>
    </row>
    <row r="329" spans="1:7" x14ac:dyDescent="0.3">
      <c r="A329" s="4">
        <v>43165.985995370371</v>
      </c>
      <c r="B329" s="7" t="s">
        <v>5</v>
      </c>
      <c r="C329" s="7">
        <v>239480</v>
      </c>
      <c r="D329" s="7">
        <v>168148</v>
      </c>
      <c r="E329" s="7" t="s">
        <v>9</v>
      </c>
      <c r="F329" s="7" t="s">
        <v>14</v>
      </c>
      <c r="G329" s="7">
        <f t="shared" si="5"/>
        <v>3</v>
      </c>
    </row>
    <row r="330" spans="1:7" x14ac:dyDescent="0.3">
      <c r="A330" s="4">
        <v>43166.029004629629</v>
      </c>
      <c r="B330" s="7" t="s">
        <v>4</v>
      </c>
      <c r="C330" s="7">
        <v>495834</v>
      </c>
      <c r="D330" s="7">
        <v>68848</v>
      </c>
      <c r="E330" s="7" t="s">
        <v>8</v>
      </c>
      <c r="F330" s="7" t="s">
        <v>14</v>
      </c>
      <c r="G330" s="7">
        <f t="shared" si="5"/>
        <v>4</v>
      </c>
    </row>
    <row r="331" spans="1:7" x14ac:dyDescent="0.3">
      <c r="A331" s="4">
        <v>43166.042997685188</v>
      </c>
      <c r="B331" s="7" t="s">
        <v>4</v>
      </c>
      <c r="C331" s="7">
        <v>495834</v>
      </c>
      <c r="D331" s="7">
        <v>291280</v>
      </c>
      <c r="E331" s="7" t="s">
        <v>7</v>
      </c>
      <c r="F331" s="7" t="s">
        <v>13</v>
      </c>
      <c r="G331" s="7">
        <f t="shared" si="5"/>
        <v>4</v>
      </c>
    </row>
    <row r="332" spans="1:7" x14ac:dyDescent="0.3">
      <c r="A332" s="4">
        <v>43166.065995370373</v>
      </c>
      <c r="B332" s="7" t="s">
        <v>4</v>
      </c>
      <c r="C332" s="7">
        <v>495834</v>
      </c>
      <c r="D332" s="7">
        <v>119160</v>
      </c>
      <c r="E332" s="7" t="s">
        <v>7</v>
      </c>
      <c r="F332" s="7" t="s">
        <v>14</v>
      </c>
      <c r="G332" s="7">
        <f t="shared" si="5"/>
        <v>4</v>
      </c>
    </row>
    <row r="333" spans="1:7" x14ac:dyDescent="0.3">
      <c r="A333" s="4">
        <v>43166.080000000002</v>
      </c>
      <c r="B333" s="7" t="s">
        <v>4</v>
      </c>
      <c r="C333" s="7">
        <v>234098</v>
      </c>
      <c r="D333" s="7">
        <v>94004</v>
      </c>
      <c r="E333" s="7" t="s">
        <v>8</v>
      </c>
      <c r="F333" s="7" t="s">
        <v>13</v>
      </c>
      <c r="G333" s="7">
        <f t="shared" si="5"/>
        <v>4</v>
      </c>
    </row>
    <row r="334" spans="1:7" x14ac:dyDescent="0.3">
      <c r="A334" s="4">
        <v>43166.097002314818</v>
      </c>
      <c r="B334" s="7" t="s">
        <v>4</v>
      </c>
      <c r="C334" s="7">
        <v>239480</v>
      </c>
      <c r="D334" s="7">
        <v>29128</v>
      </c>
      <c r="E334" s="7" t="s">
        <v>9</v>
      </c>
      <c r="F334" s="7" t="s">
        <v>12</v>
      </c>
      <c r="G334" s="7">
        <f t="shared" si="5"/>
        <v>4</v>
      </c>
    </row>
    <row r="335" spans="1:7" x14ac:dyDescent="0.3">
      <c r="A335" s="4">
        <v>43166.13</v>
      </c>
      <c r="B335" s="7" t="s">
        <v>4</v>
      </c>
      <c r="C335" s="7">
        <v>239480</v>
      </c>
      <c r="D335" s="7">
        <v>342916</v>
      </c>
      <c r="E335" s="7" t="s">
        <v>10</v>
      </c>
      <c r="F335" s="7" t="s">
        <v>12</v>
      </c>
      <c r="G335" s="7">
        <f t="shared" si="5"/>
        <v>4</v>
      </c>
    </row>
    <row r="336" spans="1:7" x14ac:dyDescent="0.3">
      <c r="A336" s="4">
        <v>43166.144999999997</v>
      </c>
      <c r="B336" s="7" t="s">
        <v>4</v>
      </c>
      <c r="C336" s="7">
        <v>495834</v>
      </c>
      <c r="D336" s="7">
        <v>320408</v>
      </c>
      <c r="E336" s="7" t="s">
        <v>8</v>
      </c>
      <c r="F336" s="7" t="s">
        <v>13</v>
      </c>
      <c r="G336" s="7">
        <f t="shared" si="5"/>
        <v>4</v>
      </c>
    </row>
    <row r="337" spans="1:7" x14ac:dyDescent="0.3">
      <c r="A337" s="4">
        <v>43166.157002314816</v>
      </c>
      <c r="B337" s="7" t="s">
        <v>5</v>
      </c>
      <c r="C337" s="7">
        <v>495834</v>
      </c>
      <c r="D337" s="7">
        <v>74144</v>
      </c>
      <c r="E337" s="7" t="s">
        <v>10</v>
      </c>
      <c r="F337" s="7" t="s">
        <v>13</v>
      </c>
      <c r="G337" s="7">
        <f t="shared" si="5"/>
        <v>4</v>
      </c>
    </row>
    <row r="338" spans="1:7" x14ac:dyDescent="0.3">
      <c r="A338" s="4">
        <v>43166.162002314813</v>
      </c>
      <c r="B338" s="7" t="s">
        <v>4</v>
      </c>
      <c r="C338" s="7">
        <v>239480</v>
      </c>
      <c r="D338" s="7">
        <v>45016</v>
      </c>
      <c r="E338" s="7" t="s">
        <v>8</v>
      </c>
      <c r="F338" s="7" t="s">
        <v>12</v>
      </c>
      <c r="G338" s="7">
        <f t="shared" si="5"/>
        <v>4</v>
      </c>
    </row>
    <row r="339" spans="1:7" x14ac:dyDescent="0.3">
      <c r="A339" s="4">
        <v>43166.162002314813</v>
      </c>
      <c r="B339" s="7" t="s">
        <v>5</v>
      </c>
      <c r="C339" s="7">
        <v>495834</v>
      </c>
      <c r="D339" s="7">
        <v>78116</v>
      </c>
      <c r="E339" s="7" t="s">
        <v>7</v>
      </c>
      <c r="F339" s="7" t="s">
        <v>12</v>
      </c>
      <c r="G339" s="7">
        <f t="shared" si="5"/>
        <v>4</v>
      </c>
    </row>
    <row r="340" spans="1:7" x14ac:dyDescent="0.3">
      <c r="A340" s="4">
        <v>43166.164004629631</v>
      </c>
      <c r="B340" s="7" t="s">
        <v>4</v>
      </c>
      <c r="C340" s="7">
        <v>583728</v>
      </c>
      <c r="D340" s="7">
        <v>25156</v>
      </c>
      <c r="E340" s="7" t="s">
        <v>7</v>
      </c>
      <c r="F340" s="7" t="s">
        <v>12</v>
      </c>
      <c r="G340" s="7">
        <f t="shared" si="5"/>
        <v>4</v>
      </c>
    </row>
    <row r="341" spans="1:7" x14ac:dyDescent="0.3">
      <c r="A341" s="4">
        <v>43166.169004629628</v>
      </c>
      <c r="B341" s="7" t="s">
        <v>4</v>
      </c>
      <c r="C341" s="7">
        <v>234098</v>
      </c>
      <c r="D341" s="7">
        <v>15888</v>
      </c>
      <c r="E341" s="7" t="s">
        <v>10</v>
      </c>
      <c r="F341" s="7" t="s">
        <v>14</v>
      </c>
      <c r="G341" s="7">
        <f t="shared" si="5"/>
        <v>4</v>
      </c>
    </row>
    <row r="342" spans="1:7" x14ac:dyDescent="0.3">
      <c r="A342" s="4">
        <v>43166.174004629633</v>
      </c>
      <c r="B342" s="7" t="s">
        <v>4</v>
      </c>
      <c r="C342" s="7">
        <v>234098</v>
      </c>
      <c r="D342" s="7">
        <v>312464</v>
      </c>
      <c r="E342" s="7" t="s">
        <v>7</v>
      </c>
      <c r="F342" s="7" t="s">
        <v>12</v>
      </c>
      <c r="G342" s="7">
        <f t="shared" si="5"/>
        <v>4</v>
      </c>
    </row>
    <row r="343" spans="1:7" x14ac:dyDescent="0.3">
      <c r="A343" s="4">
        <v>43166.195</v>
      </c>
      <c r="B343" s="7" t="s">
        <v>4</v>
      </c>
      <c r="C343" s="7">
        <v>859385</v>
      </c>
      <c r="D343" s="7">
        <v>115188</v>
      </c>
      <c r="E343" s="7" t="s">
        <v>7</v>
      </c>
      <c r="F343" s="7" t="s">
        <v>12</v>
      </c>
      <c r="G343" s="7">
        <f t="shared" si="5"/>
        <v>4</v>
      </c>
    </row>
    <row r="344" spans="1:7" x14ac:dyDescent="0.3">
      <c r="A344" s="4">
        <v>43166.212997685187</v>
      </c>
      <c r="B344" s="7" t="s">
        <v>4</v>
      </c>
      <c r="C344" s="7">
        <v>495834</v>
      </c>
      <c r="D344" s="7">
        <v>385284</v>
      </c>
      <c r="E344" s="7" t="s">
        <v>7</v>
      </c>
      <c r="F344" s="7" t="s">
        <v>12</v>
      </c>
      <c r="G344" s="7">
        <f t="shared" si="5"/>
        <v>4</v>
      </c>
    </row>
    <row r="345" spans="1:7" x14ac:dyDescent="0.3">
      <c r="A345" s="4">
        <v>43166.219004629631</v>
      </c>
      <c r="B345" s="7" t="s">
        <v>4</v>
      </c>
      <c r="C345" s="7">
        <v>495834</v>
      </c>
      <c r="D345" s="7">
        <v>127104</v>
      </c>
      <c r="E345" s="7" t="s">
        <v>8</v>
      </c>
      <c r="F345" s="7" t="s">
        <v>12</v>
      </c>
      <c r="G345" s="7">
        <f t="shared" si="5"/>
        <v>4</v>
      </c>
    </row>
    <row r="346" spans="1:7" x14ac:dyDescent="0.3">
      <c r="A346" s="4">
        <v>43166.23</v>
      </c>
      <c r="B346" s="7" t="s">
        <v>5</v>
      </c>
      <c r="C346" s="7">
        <v>495834</v>
      </c>
      <c r="D346" s="7">
        <v>27804</v>
      </c>
      <c r="E346" s="7" t="s">
        <v>9</v>
      </c>
      <c r="F346" s="7" t="s">
        <v>12</v>
      </c>
      <c r="G346" s="7">
        <f t="shared" si="5"/>
        <v>4</v>
      </c>
    </row>
    <row r="347" spans="1:7" x14ac:dyDescent="0.3">
      <c r="A347" s="4">
        <v>43166.259004629632</v>
      </c>
      <c r="B347" s="7" t="s">
        <v>5</v>
      </c>
      <c r="C347" s="7">
        <v>583728</v>
      </c>
      <c r="D347" s="7">
        <v>293928</v>
      </c>
      <c r="E347" s="7" t="s">
        <v>7</v>
      </c>
      <c r="F347" s="7" t="s">
        <v>12</v>
      </c>
      <c r="G347" s="7">
        <f t="shared" si="5"/>
        <v>4</v>
      </c>
    </row>
    <row r="348" spans="1:7" x14ac:dyDescent="0.3">
      <c r="A348" s="4">
        <v>43166.26</v>
      </c>
      <c r="B348" s="7" t="s">
        <v>4</v>
      </c>
      <c r="C348" s="7">
        <v>495834</v>
      </c>
      <c r="D348" s="7">
        <v>161528</v>
      </c>
      <c r="E348" s="7" t="s">
        <v>7</v>
      </c>
      <c r="F348" s="7" t="s">
        <v>14</v>
      </c>
      <c r="G348" s="7">
        <f t="shared" si="5"/>
        <v>4</v>
      </c>
    </row>
    <row r="349" spans="1:7" x14ac:dyDescent="0.3">
      <c r="A349" s="4">
        <v>43166.262997685182</v>
      </c>
      <c r="B349" s="7" t="s">
        <v>5</v>
      </c>
      <c r="C349" s="7">
        <v>234098</v>
      </c>
      <c r="D349" s="7">
        <v>366748</v>
      </c>
      <c r="E349" s="7" t="s">
        <v>7</v>
      </c>
      <c r="F349" s="7" t="s">
        <v>13</v>
      </c>
      <c r="G349" s="7">
        <f t="shared" si="5"/>
        <v>4</v>
      </c>
    </row>
    <row r="350" spans="1:7" x14ac:dyDescent="0.3">
      <c r="A350" s="4">
        <v>43166.264004629629</v>
      </c>
      <c r="B350" s="7" t="s">
        <v>5</v>
      </c>
      <c r="C350" s="7">
        <v>234098</v>
      </c>
      <c r="D350" s="7">
        <v>227728</v>
      </c>
      <c r="E350" s="7" t="s">
        <v>8</v>
      </c>
      <c r="F350" s="7" t="s">
        <v>14</v>
      </c>
      <c r="G350" s="7">
        <f t="shared" si="5"/>
        <v>4</v>
      </c>
    </row>
    <row r="351" spans="1:7" x14ac:dyDescent="0.3">
      <c r="A351" s="4">
        <v>43166.272002314814</v>
      </c>
      <c r="B351" s="7" t="s">
        <v>5</v>
      </c>
      <c r="C351" s="7">
        <v>495834</v>
      </c>
      <c r="D351" s="7">
        <v>295252</v>
      </c>
      <c r="E351" s="7" t="s">
        <v>7</v>
      </c>
      <c r="F351" s="7" t="s">
        <v>12</v>
      </c>
      <c r="G351" s="7">
        <f t="shared" si="5"/>
        <v>4</v>
      </c>
    </row>
    <row r="352" spans="1:7" x14ac:dyDescent="0.3">
      <c r="A352" s="4">
        <v>43166.282997685186</v>
      </c>
      <c r="B352" s="7" t="s">
        <v>4</v>
      </c>
      <c r="C352" s="7">
        <v>234098</v>
      </c>
      <c r="D352" s="7">
        <v>223756</v>
      </c>
      <c r="E352" s="7" t="s">
        <v>7</v>
      </c>
      <c r="F352" s="7" t="s">
        <v>14</v>
      </c>
      <c r="G352" s="7">
        <f t="shared" si="5"/>
        <v>4</v>
      </c>
    </row>
    <row r="353" spans="1:7" x14ac:dyDescent="0.3">
      <c r="A353" s="4">
        <v>43166.282997685186</v>
      </c>
      <c r="B353" s="7" t="s">
        <v>4</v>
      </c>
      <c r="C353" s="7">
        <v>859385</v>
      </c>
      <c r="D353" s="7">
        <v>221108</v>
      </c>
      <c r="E353" s="7" t="s">
        <v>7</v>
      </c>
      <c r="F353" s="7" t="s">
        <v>12</v>
      </c>
      <c r="G353" s="7">
        <f t="shared" si="5"/>
        <v>4</v>
      </c>
    </row>
    <row r="354" spans="1:7" x14ac:dyDescent="0.3">
      <c r="A354" s="4">
        <v>43166.287002314813</v>
      </c>
      <c r="B354" s="7" t="s">
        <v>4</v>
      </c>
      <c r="C354" s="7">
        <v>234098</v>
      </c>
      <c r="D354" s="7">
        <v>107244</v>
      </c>
      <c r="E354" s="7" t="s">
        <v>7</v>
      </c>
      <c r="F354" s="7" t="s">
        <v>14</v>
      </c>
      <c r="G354" s="7">
        <f t="shared" si="5"/>
        <v>4</v>
      </c>
    </row>
    <row r="355" spans="1:7" x14ac:dyDescent="0.3">
      <c r="A355" s="4">
        <v>43166.287997685184</v>
      </c>
      <c r="B355" s="7" t="s">
        <v>4</v>
      </c>
      <c r="C355" s="7">
        <v>583728</v>
      </c>
      <c r="D355" s="7">
        <v>82088</v>
      </c>
      <c r="E355" s="7" t="s">
        <v>7</v>
      </c>
      <c r="F355" s="7" t="s">
        <v>12</v>
      </c>
      <c r="G355" s="7">
        <f t="shared" si="5"/>
        <v>4</v>
      </c>
    </row>
    <row r="356" spans="1:7" x14ac:dyDescent="0.3">
      <c r="A356" s="4">
        <v>43166.287997685184</v>
      </c>
      <c r="B356" s="7" t="s">
        <v>5</v>
      </c>
      <c r="C356" s="7">
        <v>495834</v>
      </c>
      <c r="D356" s="7">
        <v>391904</v>
      </c>
      <c r="E356" s="7" t="s">
        <v>7</v>
      </c>
      <c r="F356" s="7" t="s">
        <v>12</v>
      </c>
      <c r="G356" s="7">
        <f t="shared" si="5"/>
        <v>4</v>
      </c>
    </row>
    <row r="357" spans="1:7" x14ac:dyDescent="0.3">
      <c r="A357" s="4">
        <v>43166.287997685184</v>
      </c>
      <c r="B357" s="7" t="s">
        <v>4</v>
      </c>
      <c r="C357" s="7">
        <v>495834</v>
      </c>
      <c r="D357" s="7">
        <v>6620</v>
      </c>
      <c r="E357" s="7" t="s">
        <v>10</v>
      </c>
      <c r="F357" s="7" t="s">
        <v>14</v>
      </c>
      <c r="G357" s="7">
        <f t="shared" si="5"/>
        <v>4</v>
      </c>
    </row>
    <row r="358" spans="1:7" x14ac:dyDescent="0.3">
      <c r="A358" s="4">
        <v>43166.289004629631</v>
      </c>
      <c r="B358" s="7" t="s">
        <v>4</v>
      </c>
      <c r="C358" s="7">
        <v>495834</v>
      </c>
      <c r="D358" s="7">
        <v>156232</v>
      </c>
      <c r="E358" s="7" t="s">
        <v>10</v>
      </c>
      <c r="F358" s="7" t="s">
        <v>12</v>
      </c>
      <c r="G358" s="7">
        <f t="shared" si="5"/>
        <v>4</v>
      </c>
    </row>
    <row r="359" spans="1:7" x14ac:dyDescent="0.3">
      <c r="A359" s="4">
        <v>43166.294999999998</v>
      </c>
      <c r="B359" s="7" t="s">
        <v>5</v>
      </c>
      <c r="C359" s="7">
        <v>495834</v>
      </c>
      <c r="D359" s="7">
        <v>276716</v>
      </c>
      <c r="E359" s="7" t="s">
        <v>9</v>
      </c>
      <c r="F359" s="7" t="s">
        <v>14</v>
      </c>
      <c r="G359" s="7">
        <f t="shared" si="5"/>
        <v>4</v>
      </c>
    </row>
    <row r="360" spans="1:7" x14ac:dyDescent="0.3">
      <c r="A360" s="4">
        <v>43166.297997685186</v>
      </c>
      <c r="B360" s="7" t="s">
        <v>5</v>
      </c>
      <c r="C360" s="7">
        <v>583728</v>
      </c>
      <c r="D360" s="7">
        <v>76792</v>
      </c>
      <c r="E360" s="7" t="s">
        <v>9</v>
      </c>
      <c r="F360" s="7" t="s">
        <v>12</v>
      </c>
      <c r="G360" s="7">
        <f t="shared" si="5"/>
        <v>4</v>
      </c>
    </row>
    <row r="361" spans="1:7" x14ac:dyDescent="0.3">
      <c r="A361" s="4">
        <v>43166.299004629633</v>
      </c>
      <c r="B361" s="7" t="s">
        <v>4</v>
      </c>
      <c r="C361" s="7">
        <v>495834</v>
      </c>
      <c r="D361" s="7">
        <v>13240</v>
      </c>
      <c r="E361" s="7" t="s">
        <v>8</v>
      </c>
      <c r="F361" s="7" t="s">
        <v>13</v>
      </c>
      <c r="G361" s="7">
        <f t="shared" si="5"/>
        <v>4</v>
      </c>
    </row>
    <row r="362" spans="1:7" x14ac:dyDescent="0.3">
      <c r="A362" s="4">
        <v>43166.3</v>
      </c>
      <c r="B362" s="7" t="s">
        <v>5</v>
      </c>
      <c r="C362" s="7">
        <v>495834</v>
      </c>
      <c r="D362" s="7">
        <v>312464</v>
      </c>
      <c r="E362" s="7" t="s">
        <v>9</v>
      </c>
      <c r="F362" s="7" t="s">
        <v>14</v>
      </c>
      <c r="G362" s="7">
        <f t="shared" si="5"/>
        <v>4</v>
      </c>
    </row>
    <row r="363" spans="1:7" x14ac:dyDescent="0.3">
      <c r="A363" s="4">
        <v>43166.305</v>
      </c>
      <c r="B363" s="7" t="s">
        <v>4</v>
      </c>
      <c r="C363" s="7">
        <v>239480</v>
      </c>
      <c r="D363" s="7">
        <v>42368</v>
      </c>
      <c r="E363" s="7" t="s">
        <v>7</v>
      </c>
      <c r="F363" s="7" t="s">
        <v>12</v>
      </c>
      <c r="G363" s="7">
        <f t="shared" si="5"/>
        <v>4</v>
      </c>
    </row>
    <row r="364" spans="1:7" x14ac:dyDescent="0.3">
      <c r="A364" s="4">
        <v>43166.305995370371</v>
      </c>
      <c r="B364" s="7" t="s">
        <v>4</v>
      </c>
      <c r="C364" s="7">
        <v>239480</v>
      </c>
      <c r="D364" s="7">
        <v>385284</v>
      </c>
      <c r="E364" s="7" t="s">
        <v>8</v>
      </c>
      <c r="F364" s="7" t="s">
        <v>14</v>
      </c>
      <c r="G364" s="7">
        <f t="shared" si="5"/>
        <v>4</v>
      </c>
    </row>
    <row r="365" spans="1:7" x14ac:dyDescent="0.3">
      <c r="A365" s="4">
        <v>43166.309004629627</v>
      </c>
      <c r="B365" s="7" t="s">
        <v>4</v>
      </c>
      <c r="C365" s="7">
        <v>234098</v>
      </c>
      <c r="D365" s="7">
        <v>173444</v>
      </c>
      <c r="E365" s="7" t="s">
        <v>9</v>
      </c>
      <c r="F365" s="7" t="s">
        <v>12</v>
      </c>
      <c r="G365" s="7">
        <f t="shared" si="5"/>
        <v>4</v>
      </c>
    </row>
    <row r="366" spans="1:7" x14ac:dyDescent="0.3">
      <c r="A366" s="4">
        <v>43166.314004629632</v>
      </c>
      <c r="B366" s="7" t="s">
        <v>4</v>
      </c>
      <c r="C366" s="7">
        <v>239480</v>
      </c>
      <c r="D366" s="7">
        <v>361452</v>
      </c>
      <c r="E366" s="7" t="s">
        <v>10</v>
      </c>
      <c r="F366" s="7" t="s">
        <v>12</v>
      </c>
      <c r="G366" s="7">
        <f t="shared" si="5"/>
        <v>4</v>
      </c>
    </row>
    <row r="367" spans="1:7" x14ac:dyDescent="0.3">
      <c r="A367" s="4">
        <v>43166.32</v>
      </c>
      <c r="B367" s="7" t="s">
        <v>4</v>
      </c>
      <c r="C367" s="7">
        <v>583728</v>
      </c>
      <c r="D367" s="7">
        <v>219784</v>
      </c>
      <c r="E367" s="7" t="s">
        <v>10</v>
      </c>
      <c r="F367" s="7" t="s">
        <v>12</v>
      </c>
      <c r="G367" s="7">
        <f t="shared" si="5"/>
        <v>4</v>
      </c>
    </row>
    <row r="368" spans="1:7" x14ac:dyDescent="0.3">
      <c r="A368" s="4">
        <v>43166.32</v>
      </c>
      <c r="B368" s="7" t="s">
        <v>4</v>
      </c>
      <c r="C368" s="7">
        <v>583728</v>
      </c>
      <c r="D368" s="7">
        <v>289956</v>
      </c>
      <c r="E368" s="7" t="s">
        <v>10</v>
      </c>
      <c r="F368" s="7" t="s">
        <v>12</v>
      </c>
      <c r="G368" s="7">
        <f t="shared" si="5"/>
        <v>4</v>
      </c>
    </row>
    <row r="369" spans="1:7" x14ac:dyDescent="0.3">
      <c r="A369" s="4">
        <v>43166.32</v>
      </c>
      <c r="B369" s="7" t="s">
        <v>4</v>
      </c>
      <c r="C369" s="7">
        <v>495834</v>
      </c>
      <c r="D369" s="7">
        <v>378664</v>
      </c>
      <c r="E369" s="7" t="s">
        <v>10</v>
      </c>
      <c r="F369" s="7" t="s">
        <v>13</v>
      </c>
      <c r="G369" s="7">
        <f t="shared" si="5"/>
        <v>4</v>
      </c>
    </row>
    <row r="370" spans="1:7" x14ac:dyDescent="0.3">
      <c r="A370" s="4">
        <v>43166.322002314817</v>
      </c>
      <c r="B370" s="7" t="s">
        <v>4</v>
      </c>
      <c r="C370" s="7">
        <v>495834</v>
      </c>
      <c r="D370" s="7">
        <v>165500</v>
      </c>
      <c r="E370" s="7" t="s">
        <v>10</v>
      </c>
      <c r="F370" s="7" t="s">
        <v>12</v>
      </c>
      <c r="G370" s="7">
        <f t="shared" si="5"/>
        <v>4</v>
      </c>
    </row>
    <row r="371" spans="1:7" x14ac:dyDescent="0.3">
      <c r="A371" s="4">
        <v>43166.324999999997</v>
      </c>
      <c r="B371" s="7" t="s">
        <v>4</v>
      </c>
      <c r="C371" s="7">
        <v>495834</v>
      </c>
      <c r="D371" s="7">
        <v>43692</v>
      </c>
      <c r="E371" s="7" t="s">
        <v>7</v>
      </c>
      <c r="F371" s="7" t="s">
        <v>12</v>
      </c>
      <c r="G371" s="7">
        <f t="shared" si="5"/>
        <v>4</v>
      </c>
    </row>
    <row r="372" spans="1:7" x14ac:dyDescent="0.3">
      <c r="A372" s="4">
        <v>43166.329004629632</v>
      </c>
      <c r="B372" s="7" t="s">
        <v>4</v>
      </c>
      <c r="C372" s="7">
        <v>239480</v>
      </c>
      <c r="D372" s="7">
        <v>88708</v>
      </c>
      <c r="E372" s="7" t="s">
        <v>10</v>
      </c>
      <c r="F372" s="7" t="s">
        <v>13</v>
      </c>
      <c r="G372" s="7">
        <f t="shared" si="5"/>
        <v>4</v>
      </c>
    </row>
    <row r="373" spans="1:7" x14ac:dyDescent="0.3">
      <c r="A373" s="4">
        <v>43166.329004629632</v>
      </c>
      <c r="B373" s="7" t="s">
        <v>4</v>
      </c>
      <c r="C373" s="7">
        <v>234098</v>
      </c>
      <c r="D373" s="7">
        <v>150936</v>
      </c>
      <c r="E373" s="7" t="s">
        <v>9</v>
      </c>
      <c r="F373" s="7" t="s">
        <v>14</v>
      </c>
      <c r="G373" s="7">
        <f t="shared" si="5"/>
        <v>4</v>
      </c>
    </row>
    <row r="374" spans="1:7" x14ac:dyDescent="0.3">
      <c r="A374" s="4">
        <v>43166.339004629626</v>
      </c>
      <c r="B374" s="7" t="s">
        <v>4</v>
      </c>
      <c r="C374" s="7">
        <v>495834</v>
      </c>
      <c r="D374" s="7">
        <v>197276</v>
      </c>
      <c r="E374" s="7" t="s">
        <v>9</v>
      </c>
      <c r="F374" s="7" t="s">
        <v>13</v>
      </c>
      <c r="G374" s="7">
        <f t="shared" si="5"/>
        <v>4</v>
      </c>
    </row>
    <row r="375" spans="1:7" x14ac:dyDescent="0.3">
      <c r="A375" s="4">
        <v>43166.340995370374</v>
      </c>
      <c r="B375" s="7" t="s">
        <v>5</v>
      </c>
      <c r="C375" s="7">
        <v>495834</v>
      </c>
      <c r="D375" s="7">
        <v>366748</v>
      </c>
      <c r="E375" s="7" t="s">
        <v>7</v>
      </c>
      <c r="F375" s="7" t="s">
        <v>14</v>
      </c>
      <c r="G375" s="7">
        <f t="shared" si="5"/>
        <v>4</v>
      </c>
    </row>
    <row r="376" spans="1:7" x14ac:dyDescent="0.3">
      <c r="A376" s="4">
        <v>43166.342997685184</v>
      </c>
      <c r="B376" s="7" t="s">
        <v>5</v>
      </c>
      <c r="C376" s="7">
        <v>239480</v>
      </c>
      <c r="D376" s="7">
        <v>144316</v>
      </c>
      <c r="E376" s="7" t="s">
        <v>7</v>
      </c>
      <c r="F376" s="7" t="s">
        <v>12</v>
      </c>
      <c r="G376" s="7">
        <f t="shared" si="5"/>
        <v>4</v>
      </c>
    </row>
    <row r="377" spans="1:7" x14ac:dyDescent="0.3">
      <c r="A377" s="4">
        <v>43166.345995370371</v>
      </c>
      <c r="B377" s="7" t="s">
        <v>4</v>
      </c>
      <c r="C377" s="7">
        <v>859385</v>
      </c>
      <c r="D377" s="7">
        <v>311140</v>
      </c>
      <c r="E377" s="7" t="s">
        <v>7</v>
      </c>
      <c r="F377" s="7" t="s">
        <v>12</v>
      </c>
      <c r="G377" s="7">
        <f t="shared" si="5"/>
        <v>4</v>
      </c>
    </row>
    <row r="378" spans="1:7" x14ac:dyDescent="0.3">
      <c r="A378" s="4">
        <v>43166.347997685189</v>
      </c>
      <c r="B378" s="7" t="s">
        <v>4</v>
      </c>
      <c r="C378" s="7">
        <v>495834</v>
      </c>
      <c r="D378" s="7">
        <v>287308</v>
      </c>
      <c r="E378" s="7" t="s">
        <v>9</v>
      </c>
      <c r="F378" s="7" t="s">
        <v>12</v>
      </c>
      <c r="G378" s="7">
        <f t="shared" si="5"/>
        <v>4</v>
      </c>
    </row>
    <row r="379" spans="1:7" x14ac:dyDescent="0.3">
      <c r="A379" s="4">
        <v>43166.380995370368</v>
      </c>
      <c r="B379" s="7" t="s">
        <v>4</v>
      </c>
      <c r="C379" s="7">
        <v>234098</v>
      </c>
      <c r="D379" s="7">
        <v>198600</v>
      </c>
      <c r="E379" s="7" t="s">
        <v>7</v>
      </c>
      <c r="F379" s="7" t="s">
        <v>12</v>
      </c>
      <c r="G379" s="7">
        <f t="shared" si="5"/>
        <v>4</v>
      </c>
    </row>
    <row r="380" spans="1:7" x14ac:dyDescent="0.3">
      <c r="A380" s="4">
        <v>43166.382002314815</v>
      </c>
      <c r="B380" s="7" t="s">
        <v>5</v>
      </c>
      <c r="C380" s="7">
        <v>239480</v>
      </c>
      <c r="D380" s="7">
        <v>393228</v>
      </c>
      <c r="E380" s="7" t="s">
        <v>9</v>
      </c>
      <c r="F380" s="7" t="s">
        <v>12</v>
      </c>
      <c r="G380" s="7">
        <f t="shared" si="5"/>
        <v>4</v>
      </c>
    </row>
    <row r="381" spans="1:7" x14ac:dyDescent="0.3">
      <c r="A381" s="4">
        <v>43166.395995370367</v>
      </c>
      <c r="B381" s="7" t="s">
        <v>4</v>
      </c>
      <c r="C381" s="7">
        <v>239480</v>
      </c>
      <c r="D381" s="7">
        <v>297900</v>
      </c>
      <c r="E381" s="7" t="s">
        <v>7</v>
      </c>
      <c r="F381" s="7" t="s">
        <v>14</v>
      </c>
      <c r="G381" s="7">
        <f t="shared" si="5"/>
        <v>4</v>
      </c>
    </row>
    <row r="382" spans="1:7" x14ac:dyDescent="0.3">
      <c r="A382" s="4">
        <v>43166.397997685184</v>
      </c>
      <c r="B382" s="7" t="s">
        <v>4</v>
      </c>
      <c r="C382" s="7">
        <v>495834</v>
      </c>
      <c r="D382" s="7">
        <v>191980</v>
      </c>
      <c r="E382" s="7" t="s">
        <v>7</v>
      </c>
      <c r="F382" s="7" t="s">
        <v>12</v>
      </c>
      <c r="G382" s="7">
        <f t="shared" si="5"/>
        <v>4</v>
      </c>
    </row>
    <row r="383" spans="1:7" x14ac:dyDescent="0.3">
      <c r="A383" s="4">
        <v>43166.400995370372</v>
      </c>
      <c r="B383" s="7" t="s">
        <v>4</v>
      </c>
      <c r="C383" s="7">
        <v>495834</v>
      </c>
      <c r="D383" s="7">
        <v>79440</v>
      </c>
      <c r="E383" s="7" t="s">
        <v>9</v>
      </c>
      <c r="F383" s="7" t="s">
        <v>12</v>
      </c>
      <c r="G383" s="7">
        <f t="shared" si="5"/>
        <v>4</v>
      </c>
    </row>
    <row r="384" spans="1:7" x14ac:dyDescent="0.3">
      <c r="A384" s="4">
        <v>43166.402002314811</v>
      </c>
      <c r="B384" s="7" t="s">
        <v>4</v>
      </c>
      <c r="C384" s="7">
        <v>234098</v>
      </c>
      <c r="D384" s="7">
        <v>174768</v>
      </c>
      <c r="E384" s="7" t="s">
        <v>7</v>
      </c>
      <c r="F384" s="7" t="s">
        <v>12</v>
      </c>
      <c r="G384" s="7">
        <f t="shared" si="5"/>
        <v>4</v>
      </c>
    </row>
    <row r="385" spans="1:7" x14ac:dyDescent="0.3">
      <c r="A385" s="4">
        <v>43166.404004629629</v>
      </c>
      <c r="B385" s="7" t="s">
        <v>5</v>
      </c>
      <c r="C385" s="7">
        <v>495834</v>
      </c>
      <c r="D385" s="7">
        <v>215812</v>
      </c>
      <c r="E385" s="7" t="s">
        <v>9</v>
      </c>
      <c r="F385" s="7" t="s">
        <v>12</v>
      </c>
      <c r="G385" s="7">
        <f t="shared" si="5"/>
        <v>4</v>
      </c>
    </row>
    <row r="386" spans="1:7" x14ac:dyDescent="0.3">
      <c r="A386" s="4">
        <v>43166.404999999999</v>
      </c>
      <c r="B386" s="7" t="s">
        <v>4</v>
      </c>
      <c r="C386" s="7">
        <v>495834</v>
      </c>
      <c r="D386" s="7">
        <v>199924</v>
      </c>
      <c r="E386" s="7" t="s">
        <v>7</v>
      </c>
      <c r="F386" s="7" t="s">
        <v>12</v>
      </c>
      <c r="G386" s="7">
        <f t="shared" si="5"/>
        <v>4</v>
      </c>
    </row>
    <row r="387" spans="1:7" x14ac:dyDescent="0.3">
      <c r="A387" s="4">
        <v>43166.407997685186</v>
      </c>
      <c r="B387" s="7" t="s">
        <v>4</v>
      </c>
      <c r="C387" s="7">
        <v>495834</v>
      </c>
      <c r="D387" s="7">
        <v>267448</v>
      </c>
      <c r="E387" s="7" t="s">
        <v>10</v>
      </c>
      <c r="F387" s="7" t="s">
        <v>12</v>
      </c>
      <c r="G387" s="7">
        <f t="shared" ref="G387:G450" si="6">WEEKDAY($A387)</f>
        <v>4</v>
      </c>
    </row>
    <row r="388" spans="1:7" x14ac:dyDescent="0.3">
      <c r="A388" s="4">
        <v>43166.41</v>
      </c>
      <c r="B388" s="7" t="s">
        <v>4</v>
      </c>
      <c r="C388" s="7">
        <v>859385</v>
      </c>
      <c r="D388" s="7">
        <v>190656</v>
      </c>
      <c r="E388" s="7" t="s">
        <v>7</v>
      </c>
      <c r="F388" s="7" t="s">
        <v>12</v>
      </c>
      <c r="G388" s="7">
        <f t="shared" si="6"/>
        <v>4</v>
      </c>
    </row>
    <row r="389" spans="1:7" x14ac:dyDescent="0.3">
      <c r="A389" s="4">
        <v>43166.412002314813</v>
      </c>
      <c r="B389" s="7" t="s">
        <v>4</v>
      </c>
      <c r="C389" s="7">
        <v>495834</v>
      </c>
      <c r="D389" s="7">
        <v>231700</v>
      </c>
      <c r="E389" s="7" t="s">
        <v>8</v>
      </c>
      <c r="F389" s="7" t="s">
        <v>13</v>
      </c>
      <c r="G389" s="7">
        <f t="shared" si="6"/>
        <v>4</v>
      </c>
    </row>
    <row r="390" spans="1:7" x14ac:dyDescent="0.3">
      <c r="A390" s="4">
        <v>43166.415995370371</v>
      </c>
      <c r="B390" s="7" t="s">
        <v>5</v>
      </c>
      <c r="C390" s="7">
        <v>239480</v>
      </c>
      <c r="D390" s="7">
        <v>75468</v>
      </c>
      <c r="E390" s="7" t="s">
        <v>9</v>
      </c>
      <c r="F390" s="7" t="s">
        <v>12</v>
      </c>
      <c r="G390" s="7">
        <f t="shared" si="6"/>
        <v>4</v>
      </c>
    </row>
    <row r="391" spans="1:7" x14ac:dyDescent="0.3">
      <c r="A391" s="4">
        <v>43166.419004629628</v>
      </c>
      <c r="B391" s="7" t="s">
        <v>4</v>
      </c>
      <c r="C391" s="7">
        <v>234098</v>
      </c>
      <c r="D391" s="7">
        <v>324380</v>
      </c>
      <c r="E391" s="7" t="s">
        <v>7</v>
      </c>
      <c r="F391" s="7" t="s">
        <v>13</v>
      </c>
      <c r="G391" s="7">
        <f t="shared" si="6"/>
        <v>4</v>
      </c>
    </row>
    <row r="392" spans="1:7" x14ac:dyDescent="0.3">
      <c r="A392" s="4">
        <v>43166.42</v>
      </c>
      <c r="B392" s="7" t="s">
        <v>4</v>
      </c>
      <c r="C392" s="7">
        <v>859385</v>
      </c>
      <c r="D392" s="7">
        <v>116512</v>
      </c>
      <c r="E392" s="7" t="s">
        <v>9</v>
      </c>
      <c r="F392" s="7" t="s">
        <v>12</v>
      </c>
      <c r="G392" s="7">
        <f t="shared" si="6"/>
        <v>4</v>
      </c>
    </row>
    <row r="393" spans="1:7" x14ac:dyDescent="0.3">
      <c r="A393" s="4">
        <v>43166.442997685182</v>
      </c>
      <c r="B393" s="7" t="s">
        <v>4</v>
      </c>
      <c r="C393" s="7">
        <v>495834</v>
      </c>
      <c r="D393" s="7">
        <v>390580</v>
      </c>
      <c r="E393" s="7" t="s">
        <v>9</v>
      </c>
      <c r="F393" s="7" t="s">
        <v>12</v>
      </c>
      <c r="G393" s="7">
        <f t="shared" si="6"/>
        <v>4</v>
      </c>
    </row>
    <row r="394" spans="1:7" x14ac:dyDescent="0.3">
      <c r="A394" s="4">
        <v>43166.445</v>
      </c>
      <c r="B394" s="7" t="s">
        <v>4</v>
      </c>
      <c r="C394" s="7">
        <v>234098</v>
      </c>
      <c r="D394" s="7">
        <v>186684</v>
      </c>
      <c r="E394" s="7" t="s">
        <v>7</v>
      </c>
      <c r="F394" s="7" t="s">
        <v>12</v>
      </c>
      <c r="G394" s="7">
        <f t="shared" si="6"/>
        <v>4</v>
      </c>
    </row>
    <row r="395" spans="1:7" x14ac:dyDescent="0.3">
      <c r="A395" s="4">
        <v>43166.45</v>
      </c>
      <c r="B395" s="7" t="s">
        <v>5</v>
      </c>
      <c r="C395" s="7">
        <v>234098</v>
      </c>
      <c r="D395" s="7">
        <v>191980</v>
      </c>
      <c r="E395" s="7" t="s">
        <v>10</v>
      </c>
      <c r="F395" s="7" t="s">
        <v>12</v>
      </c>
      <c r="G395" s="7">
        <f t="shared" si="6"/>
        <v>4</v>
      </c>
    </row>
    <row r="396" spans="1:7" x14ac:dyDescent="0.3">
      <c r="A396" s="4">
        <v>43166.474004629628</v>
      </c>
      <c r="B396" s="7" t="s">
        <v>5</v>
      </c>
      <c r="C396" s="7">
        <v>859385</v>
      </c>
      <c r="D396" s="7">
        <v>169472</v>
      </c>
      <c r="E396" s="7" t="s">
        <v>8</v>
      </c>
      <c r="F396" s="7" t="s">
        <v>12</v>
      </c>
      <c r="G396" s="7">
        <f t="shared" si="6"/>
        <v>4</v>
      </c>
    </row>
    <row r="397" spans="1:7" x14ac:dyDescent="0.3">
      <c r="A397" s="4">
        <v>43166.48</v>
      </c>
      <c r="B397" s="7" t="s">
        <v>4</v>
      </c>
      <c r="C397" s="7">
        <v>583728</v>
      </c>
      <c r="D397" s="7">
        <v>244940</v>
      </c>
      <c r="E397" s="7" t="s">
        <v>7</v>
      </c>
      <c r="F397" s="7" t="s">
        <v>13</v>
      </c>
      <c r="G397" s="7">
        <f t="shared" si="6"/>
        <v>4</v>
      </c>
    </row>
    <row r="398" spans="1:7" x14ac:dyDescent="0.3">
      <c r="A398" s="4">
        <v>43166.482002314813</v>
      </c>
      <c r="B398" s="7" t="s">
        <v>4</v>
      </c>
      <c r="C398" s="7">
        <v>495834</v>
      </c>
      <c r="D398" s="7">
        <v>271420</v>
      </c>
      <c r="E398" s="7" t="s">
        <v>7</v>
      </c>
      <c r="F398" s="7" t="s">
        <v>13</v>
      </c>
      <c r="G398" s="7">
        <f t="shared" si="6"/>
        <v>4</v>
      </c>
    </row>
    <row r="399" spans="1:7" x14ac:dyDescent="0.3">
      <c r="A399" s="4">
        <v>43166.485995370371</v>
      </c>
      <c r="B399" s="7" t="s">
        <v>4</v>
      </c>
      <c r="C399" s="7">
        <v>495834</v>
      </c>
      <c r="D399" s="7">
        <v>246264</v>
      </c>
      <c r="E399" s="7" t="s">
        <v>7</v>
      </c>
      <c r="F399" s="7" t="s">
        <v>12</v>
      </c>
      <c r="G399" s="7">
        <f t="shared" si="6"/>
        <v>4</v>
      </c>
    </row>
    <row r="400" spans="1:7" x14ac:dyDescent="0.3">
      <c r="A400" s="4">
        <v>43166.49</v>
      </c>
      <c r="B400" s="7" t="s">
        <v>4</v>
      </c>
      <c r="C400" s="7">
        <v>583728</v>
      </c>
      <c r="D400" s="7">
        <v>128428</v>
      </c>
      <c r="E400" s="7" t="s">
        <v>10</v>
      </c>
      <c r="F400" s="7" t="s">
        <v>12</v>
      </c>
      <c r="G400" s="7">
        <f t="shared" si="6"/>
        <v>4</v>
      </c>
    </row>
    <row r="401" spans="1:7" x14ac:dyDescent="0.3">
      <c r="A401" s="4">
        <v>43166.490995370368</v>
      </c>
      <c r="B401" s="7" t="s">
        <v>4</v>
      </c>
      <c r="C401" s="7">
        <v>495834</v>
      </c>
      <c r="D401" s="7">
        <v>96652</v>
      </c>
      <c r="E401" s="7" t="s">
        <v>9</v>
      </c>
      <c r="F401" s="7" t="s">
        <v>13</v>
      </c>
      <c r="G401" s="7">
        <f t="shared" si="6"/>
        <v>4</v>
      </c>
    </row>
    <row r="402" spans="1:7" x14ac:dyDescent="0.3">
      <c r="A402" s="4">
        <v>43166.502997685187</v>
      </c>
      <c r="B402" s="7" t="s">
        <v>5</v>
      </c>
      <c r="C402" s="7">
        <v>495834</v>
      </c>
      <c r="D402" s="7">
        <v>80764</v>
      </c>
      <c r="E402" s="7" t="s">
        <v>7</v>
      </c>
      <c r="F402" s="7" t="s">
        <v>12</v>
      </c>
      <c r="G402" s="7">
        <f t="shared" si="6"/>
        <v>4</v>
      </c>
    </row>
    <row r="403" spans="1:7" x14ac:dyDescent="0.3">
      <c r="A403" s="4">
        <v>43166.502997685187</v>
      </c>
      <c r="B403" s="7" t="s">
        <v>4</v>
      </c>
      <c r="C403" s="7">
        <v>859385</v>
      </c>
      <c r="D403" s="7">
        <v>368072</v>
      </c>
      <c r="E403" s="7" t="s">
        <v>7</v>
      </c>
      <c r="F403" s="7" t="s">
        <v>14</v>
      </c>
      <c r="G403" s="7">
        <f t="shared" si="6"/>
        <v>4</v>
      </c>
    </row>
    <row r="404" spans="1:7" x14ac:dyDescent="0.3">
      <c r="A404" s="4">
        <v>43166.504004629627</v>
      </c>
      <c r="B404" s="7" t="s">
        <v>4</v>
      </c>
      <c r="C404" s="7">
        <v>239480</v>
      </c>
      <c r="D404" s="7">
        <v>170796</v>
      </c>
      <c r="E404" s="7" t="s">
        <v>7</v>
      </c>
      <c r="F404" s="7" t="s">
        <v>13</v>
      </c>
      <c r="G404" s="7">
        <f t="shared" si="6"/>
        <v>4</v>
      </c>
    </row>
    <row r="405" spans="1:7" x14ac:dyDescent="0.3">
      <c r="A405" s="4">
        <v>43166.504999999997</v>
      </c>
      <c r="B405" s="7" t="s">
        <v>4</v>
      </c>
      <c r="C405" s="7">
        <v>495834</v>
      </c>
      <c r="D405" s="7">
        <v>362776</v>
      </c>
      <c r="E405" s="7" t="s">
        <v>7</v>
      </c>
      <c r="F405" s="7" t="s">
        <v>12</v>
      </c>
      <c r="G405" s="7">
        <f t="shared" si="6"/>
        <v>4</v>
      </c>
    </row>
    <row r="406" spans="1:7" x14ac:dyDescent="0.3">
      <c r="A406" s="4">
        <v>43166.504999999997</v>
      </c>
      <c r="B406" s="7" t="s">
        <v>4</v>
      </c>
      <c r="C406" s="7">
        <v>239480</v>
      </c>
      <c r="D406" s="7">
        <v>105920</v>
      </c>
      <c r="E406" s="7" t="s">
        <v>7</v>
      </c>
      <c r="F406" s="7" t="s">
        <v>13</v>
      </c>
      <c r="G406" s="7">
        <f t="shared" si="6"/>
        <v>4</v>
      </c>
    </row>
    <row r="407" spans="1:7" x14ac:dyDescent="0.3">
      <c r="A407" s="4">
        <v>43166.504999999997</v>
      </c>
      <c r="B407" s="7" t="s">
        <v>4</v>
      </c>
      <c r="C407" s="7">
        <v>234098</v>
      </c>
      <c r="D407" s="7">
        <v>80764</v>
      </c>
      <c r="E407" s="7" t="s">
        <v>8</v>
      </c>
      <c r="F407" s="7" t="s">
        <v>12</v>
      </c>
      <c r="G407" s="7">
        <f t="shared" si="6"/>
        <v>4</v>
      </c>
    </row>
    <row r="408" spans="1:7" x14ac:dyDescent="0.3">
      <c r="A408" s="4">
        <v>43166.505995370368</v>
      </c>
      <c r="B408" s="7" t="s">
        <v>5</v>
      </c>
      <c r="C408" s="7">
        <v>495834</v>
      </c>
      <c r="D408" s="7">
        <v>364100</v>
      </c>
      <c r="E408" s="7" t="s">
        <v>7</v>
      </c>
      <c r="F408" s="7" t="s">
        <v>13</v>
      </c>
      <c r="G408" s="7">
        <f t="shared" si="6"/>
        <v>4</v>
      </c>
    </row>
    <row r="409" spans="1:7" x14ac:dyDescent="0.3">
      <c r="A409" s="4">
        <v>43166.505995370368</v>
      </c>
      <c r="B409" s="7" t="s">
        <v>5</v>
      </c>
      <c r="C409" s="7">
        <v>495834</v>
      </c>
      <c r="D409" s="7">
        <v>99300</v>
      </c>
      <c r="E409" s="7" t="s">
        <v>7</v>
      </c>
      <c r="F409" s="7" t="s">
        <v>12</v>
      </c>
      <c r="G409" s="7">
        <f t="shared" si="6"/>
        <v>4</v>
      </c>
    </row>
    <row r="410" spans="1:7" x14ac:dyDescent="0.3">
      <c r="A410" s="4">
        <v>43166.505995370368</v>
      </c>
      <c r="B410" s="7" t="s">
        <v>4</v>
      </c>
      <c r="C410" s="7">
        <v>234098</v>
      </c>
      <c r="D410" s="7">
        <v>121808</v>
      </c>
      <c r="E410" s="7" t="s">
        <v>7</v>
      </c>
      <c r="F410" s="7" t="s">
        <v>13</v>
      </c>
      <c r="G410" s="7">
        <f t="shared" si="6"/>
        <v>4</v>
      </c>
    </row>
    <row r="411" spans="1:7" x14ac:dyDescent="0.3">
      <c r="A411" s="4">
        <v>43166.505995370368</v>
      </c>
      <c r="B411" s="7" t="s">
        <v>4</v>
      </c>
      <c r="C411" s="7">
        <v>859385</v>
      </c>
      <c r="D411" s="7">
        <v>92680</v>
      </c>
      <c r="E411" s="7" t="s">
        <v>7</v>
      </c>
      <c r="F411" s="7" t="s">
        <v>13</v>
      </c>
      <c r="G411" s="7">
        <f t="shared" si="6"/>
        <v>4</v>
      </c>
    </row>
    <row r="412" spans="1:7" x14ac:dyDescent="0.3">
      <c r="A412" s="4">
        <v>43166.507002314815</v>
      </c>
      <c r="B412" s="7" t="s">
        <v>4</v>
      </c>
      <c r="C412" s="7">
        <v>495834</v>
      </c>
      <c r="D412" s="7">
        <v>370720</v>
      </c>
      <c r="E412" s="7" t="s">
        <v>9</v>
      </c>
      <c r="F412" s="7" t="s">
        <v>12</v>
      </c>
      <c r="G412" s="7">
        <f t="shared" si="6"/>
        <v>4</v>
      </c>
    </row>
    <row r="413" spans="1:7" x14ac:dyDescent="0.3">
      <c r="A413" s="4">
        <v>43166.507002314815</v>
      </c>
      <c r="B413" s="7" t="s">
        <v>5</v>
      </c>
      <c r="C413" s="7">
        <v>234098</v>
      </c>
      <c r="D413" s="7">
        <v>22508</v>
      </c>
      <c r="E413" s="7" t="s">
        <v>8</v>
      </c>
      <c r="F413" s="7" t="s">
        <v>12</v>
      </c>
      <c r="G413" s="7">
        <f t="shared" si="6"/>
        <v>4</v>
      </c>
    </row>
    <row r="414" spans="1:7" x14ac:dyDescent="0.3">
      <c r="A414" s="4">
        <v>43166.507002314815</v>
      </c>
      <c r="B414" s="7" t="s">
        <v>5</v>
      </c>
      <c r="C414" s="7">
        <v>234098</v>
      </c>
      <c r="D414" s="7">
        <v>119160</v>
      </c>
      <c r="E414" s="7" t="s">
        <v>8</v>
      </c>
      <c r="F414" s="7" t="s">
        <v>12</v>
      </c>
      <c r="G414" s="7">
        <f t="shared" si="6"/>
        <v>4</v>
      </c>
    </row>
    <row r="415" spans="1:7" x14ac:dyDescent="0.3">
      <c r="A415" s="4">
        <v>43166.507997685185</v>
      </c>
      <c r="B415" s="7" t="s">
        <v>5</v>
      </c>
      <c r="C415" s="7">
        <v>495834</v>
      </c>
      <c r="D415" s="7">
        <v>103272</v>
      </c>
      <c r="E415" s="7" t="s">
        <v>7</v>
      </c>
      <c r="F415" s="7" t="s">
        <v>12</v>
      </c>
      <c r="G415" s="7">
        <f t="shared" si="6"/>
        <v>4</v>
      </c>
    </row>
    <row r="416" spans="1:7" x14ac:dyDescent="0.3">
      <c r="A416" s="4">
        <v>43166.507997685185</v>
      </c>
      <c r="B416" s="7" t="s">
        <v>4</v>
      </c>
      <c r="C416" s="7">
        <v>859385</v>
      </c>
      <c r="D416" s="7">
        <v>276716</v>
      </c>
      <c r="E416" s="7" t="s">
        <v>8</v>
      </c>
      <c r="F416" s="7" t="s">
        <v>13</v>
      </c>
      <c r="G416" s="7">
        <f t="shared" si="6"/>
        <v>4</v>
      </c>
    </row>
    <row r="417" spans="1:7" x14ac:dyDescent="0.3">
      <c r="A417" s="4">
        <v>43166.51</v>
      </c>
      <c r="B417" s="7" t="s">
        <v>4</v>
      </c>
      <c r="C417" s="7">
        <v>234098</v>
      </c>
      <c r="D417" s="7">
        <v>284660</v>
      </c>
      <c r="E417" s="7" t="s">
        <v>8</v>
      </c>
      <c r="F417" s="7" t="s">
        <v>12</v>
      </c>
      <c r="G417" s="7">
        <f t="shared" si="6"/>
        <v>4</v>
      </c>
    </row>
    <row r="418" spans="1:7" x14ac:dyDescent="0.3">
      <c r="A418" s="4">
        <v>43166.510995370372</v>
      </c>
      <c r="B418" s="7" t="s">
        <v>4</v>
      </c>
      <c r="C418" s="7">
        <v>234098</v>
      </c>
      <c r="D418" s="7">
        <v>301872</v>
      </c>
      <c r="E418" s="7" t="s">
        <v>9</v>
      </c>
      <c r="F418" s="7" t="s">
        <v>14</v>
      </c>
      <c r="G418" s="7">
        <f t="shared" si="6"/>
        <v>4</v>
      </c>
    </row>
    <row r="419" spans="1:7" x14ac:dyDescent="0.3">
      <c r="A419" s="4">
        <v>43166.512002314812</v>
      </c>
      <c r="B419" s="7" t="s">
        <v>4</v>
      </c>
      <c r="C419" s="7">
        <v>234098</v>
      </c>
      <c r="D419" s="7">
        <v>133724</v>
      </c>
      <c r="E419" s="7" t="s">
        <v>7</v>
      </c>
      <c r="F419" s="7" t="s">
        <v>14</v>
      </c>
      <c r="G419" s="7">
        <f t="shared" si="6"/>
        <v>4</v>
      </c>
    </row>
    <row r="420" spans="1:7" x14ac:dyDescent="0.3">
      <c r="A420" s="4">
        <v>43166.512997685182</v>
      </c>
      <c r="B420" s="7" t="s">
        <v>5</v>
      </c>
      <c r="C420" s="7">
        <v>495834</v>
      </c>
      <c r="D420" s="7">
        <v>166824</v>
      </c>
      <c r="E420" s="7" t="s">
        <v>7</v>
      </c>
      <c r="F420" s="7" t="s">
        <v>12</v>
      </c>
      <c r="G420" s="7">
        <f t="shared" si="6"/>
        <v>4</v>
      </c>
    </row>
    <row r="421" spans="1:7" x14ac:dyDescent="0.3">
      <c r="A421" s="4">
        <v>43166.512997685182</v>
      </c>
      <c r="B421" s="7" t="s">
        <v>4</v>
      </c>
      <c r="C421" s="7">
        <v>495834</v>
      </c>
      <c r="D421" s="7">
        <v>202572</v>
      </c>
      <c r="E421" s="7" t="s">
        <v>7</v>
      </c>
      <c r="F421" s="7" t="s">
        <v>12</v>
      </c>
      <c r="G421" s="7">
        <f t="shared" si="6"/>
        <v>4</v>
      </c>
    </row>
    <row r="422" spans="1:7" x14ac:dyDescent="0.3">
      <c r="A422" s="4">
        <v>43166.512997685182</v>
      </c>
      <c r="B422" s="7" t="s">
        <v>4</v>
      </c>
      <c r="C422" s="7">
        <v>234098</v>
      </c>
      <c r="D422" s="7">
        <v>84736</v>
      </c>
      <c r="E422" s="7" t="s">
        <v>7</v>
      </c>
      <c r="F422" s="7" t="s">
        <v>14</v>
      </c>
      <c r="G422" s="7">
        <f t="shared" si="6"/>
        <v>4</v>
      </c>
    </row>
    <row r="423" spans="1:7" x14ac:dyDescent="0.3">
      <c r="A423" s="4">
        <v>43166.514999999999</v>
      </c>
      <c r="B423" s="7" t="s">
        <v>5</v>
      </c>
      <c r="C423" s="7">
        <v>859385</v>
      </c>
      <c r="D423" s="7">
        <v>172120</v>
      </c>
      <c r="E423" s="7" t="s">
        <v>7</v>
      </c>
      <c r="F423" s="7" t="s">
        <v>13</v>
      </c>
      <c r="G423" s="7">
        <f t="shared" si="6"/>
        <v>4</v>
      </c>
    </row>
    <row r="424" spans="1:7" x14ac:dyDescent="0.3">
      <c r="A424" s="4">
        <v>43166.51599537037</v>
      </c>
      <c r="B424" s="7" t="s">
        <v>4</v>
      </c>
      <c r="C424" s="7">
        <v>495834</v>
      </c>
      <c r="D424" s="7">
        <v>222432</v>
      </c>
      <c r="E424" s="7" t="s">
        <v>7</v>
      </c>
      <c r="F424" s="7" t="s">
        <v>13</v>
      </c>
      <c r="G424" s="7">
        <f t="shared" si="6"/>
        <v>4</v>
      </c>
    </row>
    <row r="425" spans="1:7" x14ac:dyDescent="0.3">
      <c r="A425" s="4">
        <v>43166.517997685187</v>
      </c>
      <c r="B425" s="7" t="s">
        <v>4</v>
      </c>
      <c r="C425" s="7">
        <v>495834</v>
      </c>
      <c r="D425" s="7">
        <v>240968</v>
      </c>
      <c r="E425" s="7" t="s">
        <v>8</v>
      </c>
      <c r="F425" s="7" t="s">
        <v>13</v>
      </c>
      <c r="G425" s="7">
        <f t="shared" si="6"/>
        <v>4</v>
      </c>
    </row>
    <row r="426" spans="1:7" x14ac:dyDescent="0.3">
      <c r="A426" s="4">
        <v>43166.517997685187</v>
      </c>
      <c r="B426" s="7" t="s">
        <v>4</v>
      </c>
      <c r="C426" s="7">
        <v>583728</v>
      </c>
      <c r="D426" s="7">
        <v>137696</v>
      </c>
      <c r="E426" s="7" t="s">
        <v>7</v>
      </c>
      <c r="F426" s="7" t="s">
        <v>13</v>
      </c>
      <c r="G426" s="7">
        <f t="shared" si="6"/>
        <v>4</v>
      </c>
    </row>
    <row r="427" spans="1:7" x14ac:dyDescent="0.3">
      <c r="A427" s="4">
        <v>43166.517997685187</v>
      </c>
      <c r="B427" s="7" t="s">
        <v>5</v>
      </c>
      <c r="C427" s="7">
        <v>234098</v>
      </c>
      <c r="D427" s="7">
        <v>234348</v>
      </c>
      <c r="E427" s="7" t="s">
        <v>8</v>
      </c>
      <c r="F427" s="7" t="s">
        <v>13</v>
      </c>
      <c r="G427" s="7">
        <f t="shared" si="6"/>
        <v>4</v>
      </c>
    </row>
    <row r="428" spans="1:7" x14ac:dyDescent="0.3">
      <c r="A428" s="4">
        <v>43166.519004629627</v>
      </c>
      <c r="B428" s="7" t="s">
        <v>5</v>
      </c>
      <c r="C428" s="7">
        <v>234098</v>
      </c>
      <c r="D428" s="7">
        <v>97976</v>
      </c>
      <c r="E428" s="7" t="s">
        <v>8</v>
      </c>
      <c r="F428" s="7" t="s">
        <v>14</v>
      </c>
      <c r="G428" s="7">
        <f t="shared" si="6"/>
        <v>4</v>
      </c>
    </row>
    <row r="429" spans="1:7" x14ac:dyDescent="0.3">
      <c r="A429" s="4">
        <v>43166.519004629627</v>
      </c>
      <c r="B429" s="7" t="s">
        <v>4</v>
      </c>
      <c r="C429" s="7">
        <v>859385</v>
      </c>
      <c r="D429" s="7">
        <v>275392</v>
      </c>
      <c r="E429" s="7" t="s">
        <v>9</v>
      </c>
      <c r="F429" s="7" t="s">
        <v>12</v>
      </c>
      <c r="G429" s="7">
        <f t="shared" si="6"/>
        <v>4</v>
      </c>
    </row>
    <row r="430" spans="1:7" x14ac:dyDescent="0.3">
      <c r="A430" s="4">
        <v>43166.520995370367</v>
      </c>
      <c r="B430" s="7" t="s">
        <v>4</v>
      </c>
      <c r="C430" s="7">
        <v>495834</v>
      </c>
      <c r="D430" s="7">
        <v>312464</v>
      </c>
      <c r="E430" s="7" t="s">
        <v>10</v>
      </c>
      <c r="F430" s="7" t="s">
        <v>12</v>
      </c>
      <c r="G430" s="7">
        <f t="shared" si="6"/>
        <v>4</v>
      </c>
    </row>
    <row r="431" spans="1:7" x14ac:dyDescent="0.3">
      <c r="A431" s="4">
        <v>43166.520995370367</v>
      </c>
      <c r="B431" s="7" t="s">
        <v>4</v>
      </c>
      <c r="C431" s="7">
        <v>234098</v>
      </c>
      <c r="D431" s="7">
        <v>352184</v>
      </c>
      <c r="E431" s="7" t="s">
        <v>9</v>
      </c>
      <c r="F431" s="7" t="s">
        <v>13</v>
      </c>
      <c r="G431" s="7">
        <f t="shared" si="6"/>
        <v>4</v>
      </c>
    </row>
    <row r="432" spans="1:7" x14ac:dyDescent="0.3">
      <c r="A432" s="4">
        <v>43166.522002314814</v>
      </c>
      <c r="B432" s="7" t="s">
        <v>4</v>
      </c>
      <c r="C432" s="7">
        <v>859385</v>
      </c>
      <c r="D432" s="7">
        <v>132400</v>
      </c>
      <c r="E432" s="7" t="s">
        <v>10</v>
      </c>
      <c r="F432" s="7" t="s">
        <v>14</v>
      </c>
      <c r="G432" s="7">
        <f t="shared" si="6"/>
        <v>4</v>
      </c>
    </row>
    <row r="433" spans="1:7" x14ac:dyDescent="0.3">
      <c r="A433" s="4">
        <v>43166.522002314814</v>
      </c>
      <c r="B433" s="7" t="s">
        <v>4</v>
      </c>
      <c r="C433" s="7">
        <v>583728</v>
      </c>
      <c r="D433" s="7">
        <v>165500</v>
      </c>
      <c r="E433" s="7" t="s">
        <v>7</v>
      </c>
      <c r="F433" s="7" t="s">
        <v>14</v>
      </c>
      <c r="G433" s="7">
        <f t="shared" si="6"/>
        <v>4</v>
      </c>
    </row>
    <row r="434" spans="1:7" x14ac:dyDescent="0.3">
      <c r="A434" s="4">
        <v>43166.522997685184</v>
      </c>
      <c r="B434" s="7" t="s">
        <v>4</v>
      </c>
      <c r="C434" s="7">
        <v>234098</v>
      </c>
      <c r="D434" s="7">
        <v>250236</v>
      </c>
      <c r="E434" s="7" t="s">
        <v>7</v>
      </c>
      <c r="F434" s="7" t="s">
        <v>13</v>
      </c>
      <c r="G434" s="7">
        <f t="shared" si="6"/>
        <v>4</v>
      </c>
    </row>
    <row r="435" spans="1:7" x14ac:dyDescent="0.3">
      <c r="A435" s="4">
        <v>43166.522997685184</v>
      </c>
      <c r="B435" s="7" t="s">
        <v>5</v>
      </c>
      <c r="C435" s="7">
        <v>239480</v>
      </c>
      <c r="D435" s="7">
        <v>308492</v>
      </c>
      <c r="E435" s="7" t="s">
        <v>7</v>
      </c>
      <c r="F435" s="7" t="s">
        <v>12</v>
      </c>
      <c r="G435" s="7">
        <f t="shared" si="6"/>
        <v>4</v>
      </c>
    </row>
    <row r="436" spans="1:7" x14ac:dyDescent="0.3">
      <c r="A436" s="4">
        <v>43166.522997685184</v>
      </c>
      <c r="B436" s="7" t="s">
        <v>5</v>
      </c>
      <c r="C436" s="7">
        <v>239480</v>
      </c>
      <c r="D436" s="7">
        <v>368072</v>
      </c>
      <c r="E436" s="7" t="s">
        <v>10</v>
      </c>
      <c r="F436" s="7" t="s">
        <v>12</v>
      </c>
      <c r="G436" s="7">
        <f t="shared" si="6"/>
        <v>4</v>
      </c>
    </row>
    <row r="437" spans="1:7" x14ac:dyDescent="0.3">
      <c r="A437" s="4">
        <v>43166.524004629631</v>
      </c>
      <c r="B437" s="7" t="s">
        <v>4</v>
      </c>
      <c r="C437" s="7">
        <v>495834</v>
      </c>
      <c r="D437" s="7">
        <v>199924</v>
      </c>
      <c r="E437" s="7" t="s">
        <v>9</v>
      </c>
      <c r="F437" s="7" t="s">
        <v>12</v>
      </c>
      <c r="G437" s="7">
        <f t="shared" si="6"/>
        <v>4</v>
      </c>
    </row>
    <row r="438" spans="1:7" x14ac:dyDescent="0.3">
      <c r="A438" s="4">
        <v>43166.525995370372</v>
      </c>
      <c r="B438" s="7" t="s">
        <v>5</v>
      </c>
      <c r="C438" s="7">
        <v>495834</v>
      </c>
      <c r="D438" s="7">
        <v>170796</v>
      </c>
      <c r="E438" s="7" t="s">
        <v>10</v>
      </c>
      <c r="F438" s="7" t="s">
        <v>14</v>
      </c>
      <c r="G438" s="7">
        <f t="shared" si="6"/>
        <v>4</v>
      </c>
    </row>
    <row r="439" spans="1:7" x14ac:dyDescent="0.3">
      <c r="A439" s="4">
        <v>43166.525995370372</v>
      </c>
      <c r="B439" s="7" t="s">
        <v>5</v>
      </c>
      <c r="C439" s="7">
        <v>583728</v>
      </c>
      <c r="D439" s="7">
        <v>33100</v>
      </c>
      <c r="E439" s="7" t="s">
        <v>7</v>
      </c>
      <c r="F439" s="7" t="s">
        <v>12</v>
      </c>
      <c r="G439" s="7">
        <f t="shared" si="6"/>
        <v>4</v>
      </c>
    </row>
    <row r="440" spans="1:7" x14ac:dyDescent="0.3">
      <c r="A440" s="4">
        <v>43166.529004629629</v>
      </c>
      <c r="B440" s="7" t="s">
        <v>4</v>
      </c>
      <c r="C440" s="7">
        <v>495834</v>
      </c>
      <c r="D440" s="7">
        <v>123132</v>
      </c>
      <c r="E440" s="7" t="s">
        <v>8</v>
      </c>
      <c r="F440" s="7" t="s">
        <v>12</v>
      </c>
      <c r="G440" s="7">
        <f t="shared" si="6"/>
        <v>4</v>
      </c>
    </row>
    <row r="441" spans="1:7" x14ac:dyDescent="0.3">
      <c r="A441" s="4">
        <v>43166.529004629629</v>
      </c>
      <c r="B441" s="7" t="s">
        <v>4</v>
      </c>
      <c r="C441" s="7">
        <v>495834</v>
      </c>
      <c r="D441" s="7">
        <v>291280</v>
      </c>
      <c r="E441" s="7" t="s">
        <v>9</v>
      </c>
      <c r="F441" s="7" t="s">
        <v>12</v>
      </c>
      <c r="G441" s="7">
        <f t="shared" si="6"/>
        <v>4</v>
      </c>
    </row>
    <row r="442" spans="1:7" x14ac:dyDescent="0.3">
      <c r="A442" s="4">
        <v>43166.529004629629</v>
      </c>
      <c r="B442" s="7" t="s">
        <v>4</v>
      </c>
      <c r="C442" s="7">
        <v>234098</v>
      </c>
      <c r="D442" s="7">
        <v>387932</v>
      </c>
      <c r="E442" s="7" t="s">
        <v>9</v>
      </c>
      <c r="F442" s="7" t="s">
        <v>13</v>
      </c>
      <c r="G442" s="7">
        <f t="shared" si="6"/>
        <v>4</v>
      </c>
    </row>
    <row r="443" spans="1:7" x14ac:dyDescent="0.3">
      <c r="A443" s="4">
        <v>43166.532002314816</v>
      </c>
      <c r="B443" s="7" t="s">
        <v>5</v>
      </c>
      <c r="C443" s="7">
        <v>495834</v>
      </c>
      <c r="D443" s="7">
        <v>213164</v>
      </c>
      <c r="E443" s="7" t="s">
        <v>8</v>
      </c>
      <c r="F443" s="7" t="s">
        <v>13</v>
      </c>
      <c r="G443" s="7">
        <f t="shared" si="6"/>
        <v>4</v>
      </c>
    </row>
    <row r="444" spans="1:7" x14ac:dyDescent="0.3">
      <c r="A444" s="4">
        <v>43166.532002314816</v>
      </c>
      <c r="B444" s="7" t="s">
        <v>4</v>
      </c>
      <c r="C444" s="7">
        <v>495834</v>
      </c>
      <c r="D444" s="7">
        <v>99300</v>
      </c>
      <c r="E444" s="7" t="s">
        <v>9</v>
      </c>
      <c r="F444" s="7" t="s">
        <v>12</v>
      </c>
      <c r="G444" s="7">
        <f t="shared" si="6"/>
        <v>4</v>
      </c>
    </row>
    <row r="445" spans="1:7" x14ac:dyDescent="0.3">
      <c r="A445" s="4">
        <v>43166.537002314813</v>
      </c>
      <c r="B445" s="7" t="s">
        <v>4</v>
      </c>
      <c r="C445" s="7">
        <v>239480</v>
      </c>
      <c r="D445" s="7">
        <v>27804</v>
      </c>
      <c r="E445" s="7" t="s">
        <v>7</v>
      </c>
      <c r="F445" s="7" t="s">
        <v>12</v>
      </c>
      <c r="G445" s="7">
        <f t="shared" si="6"/>
        <v>4</v>
      </c>
    </row>
    <row r="446" spans="1:7" x14ac:dyDescent="0.3">
      <c r="A446" s="4">
        <v>43166.537002314813</v>
      </c>
      <c r="B446" s="7" t="s">
        <v>5</v>
      </c>
      <c r="C446" s="7">
        <v>859385</v>
      </c>
      <c r="D446" s="7">
        <v>176092</v>
      </c>
      <c r="E446" s="7" t="s">
        <v>7</v>
      </c>
      <c r="F446" s="7" t="s">
        <v>13</v>
      </c>
      <c r="G446" s="7">
        <f t="shared" si="6"/>
        <v>4</v>
      </c>
    </row>
    <row r="447" spans="1:7" x14ac:dyDescent="0.3">
      <c r="A447" s="4">
        <v>43166.537002314813</v>
      </c>
      <c r="B447" s="7" t="s">
        <v>4</v>
      </c>
      <c r="C447" s="7">
        <v>859385</v>
      </c>
      <c r="D447" s="7">
        <v>141668</v>
      </c>
      <c r="E447" s="7" t="s">
        <v>7</v>
      </c>
      <c r="F447" s="7" t="s">
        <v>14</v>
      </c>
      <c r="G447" s="7">
        <f t="shared" si="6"/>
        <v>4</v>
      </c>
    </row>
    <row r="448" spans="1:7" x14ac:dyDescent="0.3">
      <c r="A448" s="4">
        <v>43166.537997685184</v>
      </c>
      <c r="B448" s="7" t="s">
        <v>4</v>
      </c>
      <c r="C448" s="7">
        <v>495834</v>
      </c>
      <c r="D448" s="7">
        <v>369396</v>
      </c>
      <c r="E448" s="7" t="s">
        <v>7</v>
      </c>
      <c r="F448" s="7" t="s">
        <v>12</v>
      </c>
      <c r="G448" s="7">
        <f t="shared" si="6"/>
        <v>4</v>
      </c>
    </row>
    <row r="449" spans="1:7" x14ac:dyDescent="0.3">
      <c r="A449" s="4">
        <v>43166.537997685184</v>
      </c>
      <c r="B449" s="7" t="s">
        <v>4</v>
      </c>
      <c r="C449" s="7">
        <v>234098</v>
      </c>
      <c r="D449" s="7">
        <v>198600</v>
      </c>
      <c r="E449" s="7" t="s">
        <v>8</v>
      </c>
      <c r="F449" s="7" t="s">
        <v>13</v>
      </c>
      <c r="G449" s="7">
        <f t="shared" si="6"/>
        <v>4</v>
      </c>
    </row>
    <row r="450" spans="1:7" x14ac:dyDescent="0.3">
      <c r="A450" s="4">
        <v>43166.542002314818</v>
      </c>
      <c r="B450" s="7" t="s">
        <v>4</v>
      </c>
      <c r="C450" s="7">
        <v>234098</v>
      </c>
      <c r="D450" s="7">
        <v>34424</v>
      </c>
      <c r="E450" s="7" t="s">
        <v>7</v>
      </c>
      <c r="F450" s="7" t="s">
        <v>13</v>
      </c>
      <c r="G450" s="7">
        <f t="shared" si="6"/>
        <v>4</v>
      </c>
    </row>
    <row r="451" spans="1:7" x14ac:dyDescent="0.3">
      <c r="A451" s="4">
        <v>43166.544999999998</v>
      </c>
      <c r="B451" s="7" t="s">
        <v>5</v>
      </c>
      <c r="C451" s="7">
        <v>495834</v>
      </c>
      <c r="D451" s="7">
        <v>82088</v>
      </c>
      <c r="E451" s="7" t="s">
        <v>7</v>
      </c>
      <c r="F451" s="7" t="s">
        <v>14</v>
      </c>
      <c r="G451" s="7">
        <f t="shared" ref="G451:G514" si="7">WEEKDAY($A451)</f>
        <v>4</v>
      </c>
    </row>
    <row r="452" spans="1:7" x14ac:dyDescent="0.3">
      <c r="A452" s="4">
        <v>43166.545995370368</v>
      </c>
      <c r="B452" s="7" t="s">
        <v>5</v>
      </c>
      <c r="C452" s="7">
        <v>495834</v>
      </c>
      <c r="D452" s="7">
        <v>50312</v>
      </c>
      <c r="E452" s="7" t="s">
        <v>8</v>
      </c>
      <c r="F452" s="7" t="s">
        <v>14</v>
      </c>
      <c r="G452" s="7">
        <f t="shared" si="7"/>
        <v>4</v>
      </c>
    </row>
    <row r="453" spans="1:7" x14ac:dyDescent="0.3">
      <c r="A453" s="4">
        <v>43166.550995370373</v>
      </c>
      <c r="B453" s="7" t="s">
        <v>5</v>
      </c>
      <c r="C453" s="7">
        <v>583728</v>
      </c>
      <c r="D453" s="7">
        <v>267448</v>
      </c>
      <c r="E453" s="7" t="s">
        <v>10</v>
      </c>
      <c r="F453" s="7" t="s">
        <v>14</v>
      </c>
      <c r="G453" s="7">
        <f t="shared" si="7"/>
        <v>4</v>
      </c>
    </row>
    <row r="454" spans="1:7" x14ac:dyDescent="0.3">
      <c r="A454" s="4">
        <v>43166.55400462963</v>
      </c>
      <c r="B454" s="7" t="s">
        <v>4</v>
      </c>
      <c r="C454" s="7">
        <v>495834</v>
      </c>
      <c r="D454" s="7">
        <v>235672</v>
      </c>
      <c r="E454" s="7" t="s">
        <v>9</v>
      </c>
      <c r="F454" s="7" t="s">
        <v>12</v>
      </c>
      <c r="G454" s="7">
        <f t="shared" si="7"/>
        <v>4</v>
      </c>
    </row>
    <row r="455" spans="1:7" x14ac:dyDescent="0.3">
      <c r="A455" s="4">
        <v>43166.572997685187</v>
      </c>
      <c r="B455" s="7" t="s">
        <v>4</v>
      </c>
      <c r="C455" s="7">
        <v>239480</v>
      </c>
      <c r="D455" s="7">
        <v>309816</v>
      </c>
      <c r="E455" s="7" t="s">
        <v>7</v>
      </c>
      <c r="F455" s="7" t="s">
        <v>12</v>
      </c>
      <c r="G455" s="7">
        <f t="shared" si="7"/>
        <v>4</v>
      </c>
    </row>
    <row r="456" spans="1:7" x14ac:dyDescent="0.3">
      <c r="A456" s="4">
        <v>43166.574004629627</v>
      </c>
      <c r="B456" s="7" t="s">
        <v>4</v>
      </c>
      <c r="C456" s="7">
        <v>234098</v>
      </c>
      <c r="D456" s="7">
        <v>320408</v>
      </c>
      <c r="E456" s="7" t="s">
        <v>9</v>
      </c>
      <c r="F456" s="7" t="s">
        <v>12</v>
      </c>
      <c r="G456" s="7">
        <f t="shared" si="7"/>
        <v>4</v>
      </c>
    </row>
    <row r="457" spans="1:7" x14ac:dyDescent="0.3">
      <c r="A457" s="4">
        <v>43166.592002314814</v>
      </c>
      <c r="B457" s="7" t="s">
        <v>5</v>
      </c>
      <c r="C457" s="7">
        <v>495834</v>
      </c>
      <c r="D457" s="7">
        <v>180064</v>
      </c>
      <c r="E457" s="7" t="s">
        <v>10</v>
      </c>
      <c r="F457" s="7" t="s">
        <v>12</v>
      </c>
      <c r="G457" s="7">
        <f t="shared" si="7"/>
        <v>4</v>
      </c>
    </row>
    <row r="458" spans="1:7" x14ac:dyDescent="0.3">
      <c r="A458" s="4">
        <v>43166.597002314818</v>
      </c>
      <c r="B458" s="7" t="s">
        <v>5</v>
      </c>
      <c r="C458" s="7">
        <v>859385</v>
      </c>
      <c r="D458" s="7">
        <v>262152</v>
      </c>
      <c r="E458" s="7" t="s">
        <v>10</v>
      </c>
      <c r="F458" s="7" t="s">
        <v>14</v>
      </c>
      <c r="G458" s="7">
        <f t="shared" si="7"/>
        <v>4</v>
      </c>
    </row>
    <row r="459" spans="1:7" x14ac:dyDescent="0.3">
      <c r="A459" s="4">
        <v>43166.605000000003</v>
      </c>
      <c r="B459" s="7" t="s">
        <v>4</v>
      </c>
      <c r="C459" s="7">
        <v>495834</v>
      </c>
      <c r="D459" s="7">
        <v>158880</v>
      </c>
      <c r="E459" s="7" t="s">
        <v>8</v>
      </c>
      <c r="F459" s="7" t="s">
        <v>12</v>
      </c>
      <c r="G459" s="7">
        <f t="shared" si="7"/>
        <v>4</v>
      </c>
    </row>
    <row r="460" spans="1:7" x14ac:dyDescent="0.3">
      <c r="A460" s="4">
        <v>43166.605000000003</v>
      </c>
      <c r="B460" s="7" t="s">
        <v>5</v>
      </c>
      <c r="C460" s="7">
        <v>234098</v>
      </c>
      <c r="D460" s="7">
        <v>45016</v>
      </c>
      <c r="E460" s="7" t="s">
        <v>7</v>
      </c>
      <c r="F460" s="7" t="s">
        <v>12</v>
      </c>
      <c r="G460" s="7">
        <f t="shared" si="7"/>
        <v>4</v>
      </c>
    </row>
    <row r="461" spans="1:7" x14ac:dyDescent="0.3">
      <c r="A461" s="4">
        <v>43166.607997685183</v>
      </c>
      <c r="B461" s="7" t="s">
        <v>4</v>
      </c>
      <c r="C461" s="7">
        <v>495834</v>
      </c>
      <c r="D461" s="7">
        <v>332324</v>
      </c>
      <c r="E461" s="7" t="s">
        <v>9</v>
      </c>
      <c r="F461" s="7" t="s">
        <v>12</v>
      </c>
      <c r="G461" s="7">
        <f t="shared" si="7"/>
        <v>4</v>
      </c>
    </row>
    <row r="462" spans="1:7" x14ac:dyDescent="0.3">
      <c r="A462" s="4">
        <v>43166.612002314818</v>
      </c>
      <c r="B462" s="7" t="s">
        <v>4</v>
      </c>
      <c r="C462" s="7">
        <v>234098</v>
      </c>
      <c r="D462" s="7">
        <v>120484</v>
      </c>
      <c r="E462" s="7" t="s">
        <v>8</v>
      </c>
      <c r="F462" s="7" t="s">
        <v>12</v>
      </c>
      <c r="G462" s="7">
        <f t="shared" si="7"/>
        <v>4</v>
      </c>
    </row>
    <row r="463" spans="1:7" x14ac:dyDescent="0.3">
      <c r="A463" s="4">
        <v>43166.647997685184</v>
      </c>
      <c r="B463" s="7" t="s">
        <v>4</v>
      </c>
      <c r="C463" s="7">
        <v>859385</v>
      </c>
      <c r="D463" s="7">
        <v>379988</v>
      </c>
      <c r="E463" s="7" t="s">
        <v>9</v>
      </c>
      <c r="F463" s="7" t="s">
        <v>14</v>
      </c>
      <c r="G463" s="7">
        <f t="shared" si="7"/>
        <v>4</v>
      </c>
    </row>
    <row r="464" spans="1:7" x14ac:dyDescent="0.3">
      <c r="A464" s="4">
        <v>43166.652002314811</v>
      </c>
      <c r="B464" s="7" t="s">
        <v>5</v>
      </c>
      <c r="C464" s="7">
        <v>234098</v>
      </c>
      <c r="D464" s="7">
        <v>156232</v>
      </c>
      <c r="E464" s="7" t="s">
        <v>10</v>
      </c>
      <c r="F464" s="7" t="s">
        <v>14</v>
      </c>
      <c r="G464" s="7">
        <f t="shared" si="7"/>
        <v>4</v>
      </c>
    </row>
    <row r="465" spans="1:7" x14ac:dyDescent="0.3">
      <c r="A465" s="4">
        <v>43166.669004629628</v>
      </c>
      <c r="B465" s="7" t="s">
        <v>5</v>
      </c>
      <c r="C465" s="7">
        <v>495834</v>
      </c>
      <c r="D465" s="7">
        <v>94004</v>
      </c>
      <c r="E465" s="7" t="s">
        <v>7</v>
      </c>
      <c r="F465" s="7" t="s">
        <v>12</v>
      </c>
      <c r="G465" s="7">
        <f t="shared" si="7"/>
        <v>4</v>
      </c>
    </row>
    <row r="466" spans="1:7" x14ac:dyDescent="0.3">
      <c r="A466" s="4">
        <v>43166.672002314815</v>
      </c>
      <c r="B466" s="7" t="s">
        <v>4</v>
      </c>
      <c r="C466" s="7">
        <v>495834</v>
      </c>
      <c r="D466" s="7">
        <v>313788</v>
      </c>
      <c r="E466" s="7" t="s">
        <v>10</v>
      </c>
      <c r="F466" s="7" t="s">
        <v>12</v>
      </c>
      <c r="G466" s="7">
        <f t="shared" si="7"/>
        <v>4</v>
      </c>
    </row>
    <row r="467" spans="1:7" x14ac:dyDescent="0.3">
      <c r="A467" s="4">
        <v>43166.677002314813</v>
      </c>
      <c r="B467" s="7" t="s">
        <v>4</v>
      </c>
      <c r="C467" s="7">
        <v>239480</v>
      </c>
      <c r="D467" s="7">
        <v>382636</v>
      </c>
      <c r="E467" s="7" t="s">
        <v>7</v>
      </c>
      <c r="F467" s="7" t="s">
        <v>14</v>
      </c>
      <c r="G467" s="7">
        <f t="shared" si="7"/>
        <v>4</v>
      </c>
    </row>
    <row r="468" spans="1:7" x14ac:dyDescent="0.3">
      <c r="A468" s="4">
        <v>43166.692002314812</v>
      </c>
      <c r="B468" s="7" t="s">
        <v>4</v>
      </c>
      <c r="C468" s="7">
        <v>234098</v>
      </c>
      <c r="D468" s="7">
        <v>374692</v>
      </c>
      <c r="E468" s="7" t="s">
        <v>8</v>
      </c>
      <c r="F468" s="7" t="s">
        <v>14</v>
      </c>
      <c r="G468" s="7">
        <f t="shared" si="7"/>
        <v>4</v>
      </c>
    </row>
    <row r="469" spans="1:7" x14ac:dyDescent="0.3">
      <c r="A469" s="4">
        <v>43166.702002314814</v>
      </c>
      <c r="B469" s="7" t="s">
        <v>5</v>
      </c>
      <c r="C469" s="7">
        <v>583728</v>
      </c>
      <c r="D469" s="7">
        <v>382636</v>
      </c>
      <c r="E469" s="7" t="s">
        <v>7</v>
      </c>
      <c r="F469" s="7" t="s">
        <v>13</v>
      </c>
      <c r="G469" s="7">
        <f t="shared" si="7"/>
        <v>4</v>
      </c>
    </row>
    <row r="470" spans="1:7" x14ac:dyDescent="0.3">
      <c r="A470" s="4">
        <v>43166.705000000002</v>
      </c>
      <c r="B470" s="7" t="s">
        <v>5</v>
      </c>
      <c r="C470" s="7">
        <v>495834</v>
      </c>
      <c r="D470" s="7">
        <v>240968</v>
      </c>
      <c r="E470" s="7" t="s">
        <v>7</v>
      </c>
      <c r="F470" s="7" t="s">
        <v>12</v>
      </c>
      <c r="G470" s="7">
        <f t="shared" si="7"/>
        <v>4</v>
      </c>
    </row>
    <row r="471" spans="1:7" x14ac:dyDescent="0.3">
      <c r="A471" s="4">
        <v>43166.71</v>
      </c>
      <c r="B471" s="7" t="s">
        <v>4</v>
      </c>
      <c r="C471" s="7">
        <v>234098</v>
      </c>
      <c r="D471" s="7">
        <v>35748</v>
      </c>
      <c r="E471" s="7" t="s">
        <v>8</v>
      </c>
      <c r="F471" s="7" t="s">
        <v>13</v>
      </c>
      <c r="G471" s="7">
        <f t="shared" si="7"/>
        <v>4</v>
      </c>
    </row>
    <row r="472" spans="1:7" x14ac:dyDescent="0.3">
      <c r="A472" s="4">
        <v>43166.71</v>
      </c>
      <c r="B472" s="7" t="s">
        <v>5</v>
      </c>
      <c r="C472" s="7">
        <v>583728</v>
      </c>
      <c r="D472" s="7">
        <v>291280</v>
      </c>
      <c r="E472" s="7" t="s">
        <v>7</v>
      </c>
      <c r="F472" s="7" t="s">
        <v>13</v>
      </c>
      <c r="G472" s="7">
        <f t="shared" si="7"/>
        <v>4</v>
      </c>
    </row>
    <row r="473" spans="1:7" x14ac:dyDescent="0.3">
      <c r="A473" s="4">
        <v>43166.712997685187</v>
      </c>
      <c r="B473" s="7" t="s">
        <v>5</v>
      </c>
      <c r="C473" s="7">
        <v>495834</v>
      </c>
      <c r="D473" s="7">
        <v>66200</v>
      </c>
      <c r="E473" s="7" t="s">
        <v>7</v>
      </c>
      <c r="F473" s="7" t="s">
        <v>13</v>
      </c>
      <c r="G473" s="7">
        <f t="shared" si="7"/>
        <v>4</v>
      </c>
    </row>
    <row r="474" spans="1:7" x14ac:dyDescent="0.3">
      <c r="A474" s="4">
        <v>43166.712997685187</v>
      </c>
      <c r="B474" s="7" t="s">
        <v>4</v>
      </c>
      <c r="C474" s="7">
        <v>234098</v>
      </c>
      <c r="D474" s="7">
        <v>100624</v>
      </c>
      <c r="E474" s="7" t="s">
        <v>7</v>
      </c>
      <c r="F474" s="7" t="s">
        <v>14</v>
      </c>
      <c r="G474" s="7">
        <f t="shared" si="7"/>
        <v>4</v>
      </c>
    </row>
    <row r="475" spans="1:7" x14ac:dyDescent="0.3">
      <c r="A475" s="4">
        <v>43166.714999999997</v>
      </c>
      <c r="B475" s="7" t="s">
        <v>4</v>
      </c>
      <c r="C475" s="7">
        <v>234098</v>
      </c>
      <c r="D475" s="7">
        <v>42368</v>
      </c>
      <c r="E475" s="7" t="s">
        <v>8</v>
      </c>
      <c r="F475" s="7" t="s">
        <v>12</v>
      </c>
      <c r="G475" s="7">
        <f t="shared" si="7"/>
        <v>4</v>
      </c>
    </row>
    <row r="476" spans="1:7" x14ac:dyDescent="0.3">
      <c r="A476" s="4">
        <v>43166.714999999997</v>
      </c>
      <c r="B476" s="7" t="s">
        <v>5</v>
      </c>
      <c r="C476" s="7">
        <v>234098</v>
      </c>
      <c r="D476" s="7">
        <v>293928</v>
      </c>
      <c r="E476" s="7" t="s">
        <v>10</v>
      </c>
      <c r="F476" s="7" t="s">
        <v>12</v>
      </c>
      <c r="G476" s="7">
        <f t="shared" si="7"/>
        <v>4</v>
      </c>
    </row>
    <row r="477" spans="1:7" x14ac:dyDescent="0.3">
      <c r="A477" s="4">
        <v>43166.720000000001</v>
      </c>
      <c r="B477" s="7" t="s">
        <v>4</v>
      </c>
      <c r="C477" s="7">
        <v>234098</v>
      </c>
      <c r="D477" s="7">
        <v>299224</v>
      </c>
      <c r="E477" s="7" t="s">
        <v>9</v>
      </c>
      <c r="F477" s="7" t="s">
        <v>14</v>
      </c>
      <c r="G477" s="7">
        <f t="shared" si="7"/>
        <v>4</v>
      </c>
    </row>
    <row r="478" spans="1:7" x14ac:dyDescent="0.3">
      <c r="A478" s="4">
        <v>43166.720995370371</v>
      </c>
      <c r="B478" s="7" t="s">
        <v>4</v>
      </c>
      <c r="C478" s="7">
        <v>495834</v>
      </c>
      <c r="D478" s="7">
        <v>323056</v>
      </c>
      <c r="E478" s="7" t="s">
        <v>10</v>
      </c>
      <c r="F478" s="7" t="s">
        <v>12</v>
      </c>
      <c r="G478" s="7">
        <f t="shared" si="7"/>
        <v>4</v>
      </c>
    </row>
    <row r="479" spans="1:7" x14ac:dyDescent="0.3">
      <c r="A479" s="4">
        <v>43166.722002314818</v>
      </c>
      <c r="B479" s="7" t="s">
        <v>4</v>
      </c>
      <c r="C479" s="7">
        <v>234098</v>
      </c>
      <c r="D479" s="7">
        <v>56932</v>
      </c>
      <c r="E479" s="7" t="s">
        <v>10</v>
      </c>
      <c r="F479" s="7" t="s">
        <v>12</v>
      </c>
      <c r="G479" s="7">
        <f t="shared" si="7"/>
        <v>4</v>
      </c>
    </row>
    <row r="480" spans="1:7" x14ac:dyDescent="0.3">
      <c r="A480" s="4">
        <v>43166.724004629628</v>
      </c>
      <c r="B480" s="7" t="s">
        <v>4</v>
      </c>
      <c r="C480" s="7">
        <v>495834</v>
      </c>
      <c r="D480" s="7">
        <v>337620</v>
      </c>
      <c r="E480" s="7" t="s">
        <v>9</v>
      </c>
      <c r="F480" s="7" t="s">
        <v>12</v>
      </c>
      <c r="G480" s="7">
        <f t="shared" si="7"/>
        <v>4</v>
      </c>
    </row>
    <row r="481" spans="1:7" x14ac:dyDescent="0.3">
      <c r="A481" s="4">
        <v>43166.724999999999</v>
      </c>
      <c r="B481" s="7" t="s">
        <v>4</v>
      </c>
      <c r="C481" s="7">
        <v>239480</v>
      </c>
      <c r="D481" s="7">
        <v>13240</v>
      </c>
      <c r="E481" s="7" t="s">
        <v>7</v>
      </c>
      <c r="F481" s="7" t="s">
        <v>14</v>
      </c>
      <c r="G481" s="7">
        <f t="shared" si="7"/>
        <v>4</v>
      </c>
    </row>
    <row r="482" spans="1:7" x14ac:dyDescent="0.3">
      <c r="A482" s="4">
        <v>43166.724999999999</v>
      </c>
      <c r="B482" s="7" t="s">
        <v>4</v>
      </c>
      <c r="C482" s="7">
        <v>583728</v>
      </c>
      <c r="D482" s="7">
        <v>267448</v>
      </c>
      <c r="E482" s="7" t="s">
        <v>7</v>
      </c>
      <c r="F482" s="7" t="s">
        <v>12</v>
      </c>
      <c r="G482" s="7">
        <f t="shared" si="7"/>
        <v>4</v>
      </c>
    </row>
    <row r="483" spans="1:7" x14ac:dyDescent="0.3">
      <c r="A483" s="4">
        <v>43166.727002314816</v>
      </c>
      <c r="B483" s="7" t="s">
        <v>4</v>
      </c>
      <c r="C483" s="7">
        <v>239480</v>
      </c>
      <c r="D483" s="7">
        <v>254208</v>
      </c>
      <c r="E483" s="7" t="s">
        <v>9</v>
      </c>
      <c r="F483" s="7" t="s">
        <v>12</v>
      </c>
      <c r="G483" s="7">
        <f t="shared" si="7"/>
        <v>4</v>
      </c>
    </row>
    <row r="484" spans="1:7" x14ac:dyDescent="0.3">
      <c r="A484" s="4">
        <v>43166.729004629633</v>
      </c>
      <c r="B484" s="7" t="s">
        <v>4</v>
      </c>
      <c r="C484" s="7">
        <v>495834</v>
      </c>
      <c r="D484" s="7">
        <v>173444</v>
      </c>
      <c r="E484" s="7" t="s">
        <v>8</v>
      </c>
      <c r="F484" s="7" t="s">
        <v>14</v>
      </c>
      <c r="G484" s="7">
        <f t="shared" si="7"/>
        <v>4</v>
      </c>
    </row>
    <row r="485" spans="1:7" x14ac:dyDescent="0.3">
      <c r="A485" s="4">
        <v>43166.729004629633</v>
      </c>
      <c r="B485" s="7" t="s">
        <v>5</v>
      </c>
      <c r="C485" s="7">
        <v>234098</v>
      </c>
      <c r="D485" s="7">
        <v>382636</v>
      </c>
      <c r="E485" s="7" t="s">
        <v>10</v>
      </c>
      <c r="F485" s="7" t="s">
        <v>12</v>
      </c>
      <c r="G485" s="7">
        <f t="shared" si="7"/>
        <v>4</v>
      </c>
    </row>
    <row r="486" spans="1:7" x14ac:dyDescent="0.3">
      <c r="A486" s="4">
        <v>43166.73</v>
      </c>
      <c r="B486" s="7" t="s">
        <v>5</v>
      </c>
      <c r="C486" s="7">
        <v>495834</v>
      </c>
      <c r="D486" s="7">
        <v>381312</v>
      </c>
      <c r="E486" s="7" t="s">
        <v>9</v>
      </c>
      <c r="F486" s="7" t="s">
        <v>14</v>
      </c>
      <c r="G486" s="7">
        <f t="shared" si="7"/>
        <v>4</v>
      </c>
    </row>
    <row r="487" spans="1:7" x14ac:dyDescent="0.3">
      <c r="A487" s="4">
        <v>43166.73400462963</v>
      </c>
      <c r="B487" s="7" t="s">
        <v>5</v>
      </c>
      <c r="C487" s="7">
        <v>239480</v>
      </c>
      <c r="D487" s="7">
        <v>263476</v>
      </c>
      <c r="E487" s="7" t="s">
        <v>9</v>
      </c>
      <c r="F487" s="7" t="s">
        <v>12</v>
      </c>
      <c r="G487" s="7">
        <f t="shared" si="7"/>
        <v>4</v>
      </c>
    </row>
    <row r="488" spans="1:7" x14ac:dyDescent="0.3">
      <c r="A488" s="4">
        <v>43166.735000000001</v>
      </c>
      <c r="B488" s="7" t="s">
        <v>4</v>
      </c>
      <c r="C488" s="7">
        <v>859385</v>
      </c>
      <c r="D488" s="7">
        <v>289956</v>
      </c>
      <c r="E488" s="7" t="s">
        <v>9</v>
      </c>
      <c r="F488" s="7" t="s">
        <v>12</v>
      </c>
      <c r="G488" s="7">
        <f t="shared" si="7"/>
        <v>4</v>
      </c>
    </row>
    <row r="489" spans="1:7" x14ac:dyDescent="0.3">
      <c r="A489" s="4">
        <v>43166.735995370371</v>
      </c>
      <c r="B489" s="7" t="s">
        <v>4</v>
      </c>
      <c r="C489" s="7">
        <v>234098</v>
      </c>
      <c r="D489" s="7">
        <v>164176</v>
      </c>
      <c r="E489" s="7" t="s">
        <v>8</v>
      </c>
      <c r="F489" s="7" t="s">
        <v>14</v>
      </c>
      <c r="G489" s="7">
        <f t="shared" si="7"/>
        <v>4</v>
      </c>
    </row>
    <row r="490" spans="1:7" x14ac:dyDescent="0.3">
      <c r="A490" s="4">
        <v>43166.737002314818</v>
      </c>
      <c r="B490" s="7" t="s">
        <v>4</v>
      </c>
      <c r="C490" s="7">
        <v>239480</v>
      </c>
      <c r="D490" s="7">
        <v>210516</v>
      </c>
      <c r="E490" s="7" t="s">
        <v>9</v>
      </c>
      <c r="F490" s="7" t="s">
        <v>12</v>
      </c>
      <c r="G490" s="7">
        <f t="shared" si="7"/>
        <v>4</v>
      </c>
    </row>
    <row r="491" spans="1:7" x14ac:dyDescent="0.3">
      <c r="A491" s="4">
        <v>43166.739004629628</v>
      </c>
      <c r="B491" s="7" t="s">
        <v>4</v>
      </c>
      <c r="C491" s="7">
        <v>859385</v>
      </c>
      <c r="D491" s="7">
        <v>3972</v>
      </c>
      <c r="E491" s="7" t="s">
        <v>9</v>
      </c>
      <c r="F491" s="7" t="s">
        <v>12</v>
      </c>
      <c r="G491" s="7">
        <f t="shared" si="7"/>
        <v>4</v>
      </c>
    </row>
    <row r="492" spans="1:7" x14ac:dyDescent="0.3">
      <c r="A492" s="4">
        <v>43166.742002314815</v>
      </c>
      <c r="B492" s="7" t="s">
        <v>5</v>
      </c>
      <c r="C492" s="7">
        <v>234098</v>
      </c>
      <c r="D492" s="7">
        <v>131076</v>
      </c>
      <c r="E492" s="7" t="s">
        <v>8</v>
      </c>
      <c r="F492" s="7" t="s">
        <v>12</v>
      </c>
      <c r="G492" s="7">
        <f t="shared" si="7"/>
        <v>4</v>
      </c>
    </row>
    <row r="493" spans="1:7" x14ac:dyDescent="0.3">
      <c r="A493" s="4">
        <v>43166.742997685185</v>
      </c>
      <c r="B493" s="7" t="s">
        <v>5</v>
      </c>
      <c r="C493" s="7">
        <v>495834</v>
      </c>
      <c r="D493" s="7">
        <v>317760</v>
      </c>
      <c r="E493" s="7" t="s">
        <v>10</v>
      </c>
      <c r="F493" s="7" t="s">
        <v>12</v>
      </c>
      <c r="G493" s="7">
        <f t="shared" si="7"/>
        <v>4</v>
      </c>
    </row>
    <row r="494" spans="1:7" x14ac:dyDescent="0.3">
      <c r="A494" s="4">
        <v>43166.742997685185</v>
      </c>
      <c r="B494" s="7" t="s">
        <v>4</v>
      </c>
      <c r="C494" s="7">
        <v>234098</v>
      </c>
      <c r="D494" s="7">
        <v>123132</v>
      </c>
      <c r="E494" s="7" t="s">
        <v>7</v>
      </c>
      <c r="F494" s="7" t="s">
        <v>12</v>
      </c>
      <c r="G494" s="7">
        <f t="shared" si="7"/>
        <v>4</v>
      </c>
    </row>
    <row r="495" spans="1:7" x14ac:dyDescent="0.3">
      <c r="A495" s="4">
        <v>43166.745995370373</v>
      </c>
      <c r="B495" s="7" t="s">
        <v>5</v>
      </c>
      <c r="C495" s="7">
        <v>495834</v>
      </c>
      <c r="D495" s="7">
        <v>105920</v>
      </c>
      <c r="E495" s="7" t="s">
        <v>8</v>
      </c>
      <c r="F495" s="7" t="s">
        <v>13</v>
      </c>
      <c r="G495" s="7">
        <f t="shared" si="7"/>
        <v>4</v>
      </c>
    </row>
    <row r="496" spans="1:7" x14ac:dyDescent="0.3">
      <c r="A496" s="4">
        <v>43166.747002314813</v>
      </c>
      <c r="B496" s="7" t="s">
        <v>4</v>
      </c>
      <c r="C496" s="7">
        <v>495834</v>
      </c>
      <c r="D496" s="7">
        <v>2648</v>
      </c>
      <c r="E496" s="7" t="s">
        <v>9</v>
      </c>
      <c r="F496" s="7" t="s">
        <v>12</v>
      </c>
      <c r="G496" s="7">
        <f t="shared" si="7"/>
        <v>4</v>
      </c>
    </row>
    <row r="497" spans="1:7" x14ac:dyDescent="0.3">
      <c r="A497" s="4">
        <v>43166.747002314813</v>
      </c>
      <c r="B497" s="7" t="s">
        <v>4</v>
      </c>
      <c r="C497" s="7">
        <v>495834</v>
      </c>
      <c r="D497" s="7">
        <v>17212</v>
      </c>
      <c r="E497" s="7" t="s">
        <v>10</v>
      </c>
      <c r="F497" s="7" t="s">
        <v>12</v>
      </c>
      <c r="G497" s="7">
        <f t="shared" si="7"/>
        <v>4</v>
      </c>
    </row>
    <row r="498" spans="1:7" x14ac:dyDescent="0.3">
      <c r="A498" s="4">
        <v>43166.747002314813</v>
      </c>
      <c r="B498" s="7" t="s">
        <v>5</v>
      </c>
      <c r="C498" s="7">
        <v>234098</v>
      </c>
      <c r="D498" s="7">
        <v>189332</v>
      </c>
      <c r="E498" s="7" t="s">
        <v>7</v>
      </c>
      <c r="F498" s="7" t="s">
        <v>12</v>
      </c>
      <c r="G498" s="7">
        <f t="shared" si="7"/>
        <v>4</v>
      </c>
    </row>
    <row r="499" spans="1:7" x14ac:dyDescent="0.3">
      <c r="A499" s="4">
        <v>43166.75</v>
      </c>
      <c r="B499" s="7" t="s">
        <v>5</v>
      </c>
      <c r="C499" s="7">
        <v>495834</v>
      </c>
      <c r="D499" s="7">
        <v>252884</v>
      </c>
      <c r="E499" s="7" t="s">
        <v>7</v>
      </c>
      <c r="F499" s="7" t="s">
        <v>12</v>
      </c>
      <c r="G499" s="7">
        <f t="shared" si="7"/>
        <v>4</v>
      </c>
    </row>
    <row r="500" spans="1:7" x14ac:dyDescent="0.3">
      <c r="A500" s="4">
        <v>43166.75</v>
      </c>
      <c r="B500" s="7" t="s">
        <v>4</v>
      </c>
      <c r="C500" s="7">
        <v>583728</v>
      </c>
      <c r="D500" s="7">
        <v>209192</v>
      </c>
      <c r="E500" s="7" t="s">
        <v>7</v>
      </c>
      <c r="F500" s="7" t="s">
        <v>12</v>
      </c>
      <c r="G500" s="7">
        <f t="shared" si="7"/>
        <v>4</v>
      </c>
    </row>
    <row r="501" spans="1:7" x14ac:dyDescent="0.3">
      <c r="A501" s="4">
        <v>43166.75099537037</v>
      </c>
      <c r="B501" s="7" t="s">
        <v>4</v>
      </c>
      <c r="C501" s="7">
        <v>234098</v>
      </c>
      <c r="D501" s="7">
        <v>382636</v>
      </c>
      <c r="E501" s="7" t="s">
        <v>8</v>
      </c>
      <c r="F501" s="7" t="s">
        <v>13</v>
      </c>
      <c r="G501" s="7">
        <f t="shared" si="7"/>
        <v>4</v>
      </c>
    </row>
    <row r="502" spans="1:7" x14ac:dyDescent="0.3">
      <c r="A502" s="4">
        <v>43166.752002314817</v>
      </c>
      <c r="B502" s="7" t="s">
        <v>5</v>
      </c>
      <c r="C502" s="7">
        <v>495834</v>
      </c>
      <c r="D502" s="7">
        <v>210516</v>
      </c>
      <c r="E502" s="7" t="s">
        <v>8</v>
      </c>
      <c r="F502" s="7" t="s">
        <v>13</v>
      </c>
      <c r="G502" s="7">
        <f t="shared" si="7"/>
        <v>4</v>
      </c>
    </row>
    <row r="503" spans="1:7" x14ac:dyDescent="0.3">
      <c r="A503" s="4">
        <v>43166.752002314817</v>
      </c>
      <c r="B503" s="7" t="s">
        <v>4</v>
      </c>
      <c r="C503" s="7">
        <v>583728</v>
      </c>
      <c r="D503" s="7">
        <v>100624</v>
      </c>
      <c r="E503" s="7" t="s">
        <v>8</v>
      </c>
      <c r="F503" s="7" t="s">
        <v>12</v>
      </c>
      <c r="G503" s="7">
        <f t="shared" si="7"/>
        <v>4</v>
      </c>
    </row>
    <row r="504" spans="1:7" x14ac:dyDescent="0.3">
      <c r="A504" s="4">
        <v>43166.752002314817</v>
      </c>
      <c r="B504" s="7" t="s">
        <v>4</v>
      </c>
      <c r="C504" s="7">
        <v>234098</v>
      </c>
      <c r="D504" s="7">
        <v>11916</v>
      </c>
      <c r="E504" s="7" t="s">
        <v>7</v>
      </c>
      <c r="F504" s="7" t="s">
        <v>12</v>
      </c>
      <c r="G504" s="7">
        <f t="shared" si="7"/>
        <v>4</v>
      </c>
    </row>
    <row r="505" spans="1:7" x14ac:dyDescent="0.3">
      <c r="A505" s="4">
        <v>43166.752002314817</v>
      </c>
      <c r="B505" s="7" t="s">
        <v>4</v>
      </c>
      <c r="C505" s="7">
        <v>583728</v>
      </c>
      <c r="D505" s="7">
        <v>94004</v>
      </c>
      <c r="E505" s="7" t="s">
        <v>7</v>
      </c>
      <c r="F505" s="7" t="s">
        <v>12</v>
      </c>
      <c r="G505" s="7">
        <f t="shared" si="7"/>
        <v>4</v>
      </c>
    </row>
    <row r="506" spans="1:7" x14ac:dyDescent="0.3">
      <c r="A506" s="4">
        <v>43166.752997685187</v>
      </c>
      <c r="B506" s="7" t="s">
        <v>5</v>
      </c>
      <c r="C506" s="7">
        <v>234098</v>
      </c>
      <c r="D506" s="7">
        <v>62228</v>
      </c>
      <c r="E506" s="7" t="s">
        <v>8</v>
      </c>
      <c r="F506" s="7" t="s">
        <v>14</v>
      </c>
      <c r="G506" s="7">
        <f t="shared" si="7"/>
        <v>4</v>
      </c>
    </row>
    <row r="507" spans="1:7" x14ac:dyDescent="0.3">
      <c r="A507" s="4">
        <v>43166.754004629627</v>
      </c>
      <c r="B507" s="7" t="s">
        <v>4</v>
      </c>
      <c r="C507" s="7">
        <v>234098</v>
      </c>
      <c r="D507" s="7">
        <v>221108</v>
      </c>
      <c r="E507" s="7" t="s">
        <v>7</v>
      </c>
      <c r="F507" s="7" t="s">
        <v>14</v>
      </c>
      <c r="G507" s="7">
        <f t="shared" si="7"/>
        <v>4</v>
      </c>
    </row>
    <row r="508" spans="1:7" x14ac:dyDescent="0.3">
      <c r="A508" s="4">
        <v>43166.755995370368</v>
      </c>
      <c r="B508" s="7" t="s">
        <v>5</v>
      </c>
      <c r="C508" s="7">
        <v>495834</v>
      </c>
      <c r="D508" s="7">
        <v>274068</v>
      </c>
      <c r="E508" s="7" t="s">
        <v>7</v>
      </c>
      <c r="F508" s="7" t="s">
        <v>13</v>
      </c>
      <c r="G508" s="7">
        <f t="shared" si="7"/>
        <v>4</v>
      </c>
    </row>
    <row r="509" spans="1:7" x14ac:dyDescent="0.3">
      <c r="A509" s="4">
        <v>43166.760995370372</v>
      </c>
      <c r="B509" s="7" t="s">
        <v>5</v>
      </c>
      <c r="C509" s="7">
        <v>495834</v>
      </c>
      <c r="D509" s="7">
        <v>340268</v>
      </c>
      <c r="E509" s="7" t="s">
        <v>9</v>
      </c>
      <c r="F509" s="7" t="s">
        <v>14</v>
      </c>
      <c r="G509" s="7">
        <f t="shared" si="7"/>
        <v>4</v>
      </c>
    </row>
    <row r="510" spans="1:7" x14ac:dyDescent="0.3">
      <c r="A510" s="4">
        <v>43166.762002314812</v>
      </c>
      <c r="B510" s="7" t="s">
        <v>4</v>
      </c>
      <c r="C510" s="7">
        <v>234098</v>
      </c>
      <c r="D510" s="7">
        <v>323056</v>
      </c>
      <c r="E510" s="7" t="s">
        <v>9</v>
      </c>
      <c r="F510" s="7" t="s">
        <v>14</v>
      </c>
      <c r="G510" s="7">
        <f t="shared" si="7"/>
        <v>4</v>
      </c>
    </row>
    <row r="511" spans="1:7" x14ac:dyDescent="0.3">
      <c r="A511" s="4">
        <v>43166.762002314812</v>
      </c>
      <c r="B511" s="7" t="s">
        <v>5</v>
      </c>
      <c r="C511" s="7">
        <v>234098</v>
      </c>
      <c r="D511" s="7">
        <v>38396</v>
      </c>
      <c r="E511" s="7" t="s">
        <v>8</v>
      </c>
      <c r="F511" s="7" t="s">
        <v>14</v>
      </c>
      <c r="G511" s="7">
        <f t="shared" si="7"/>
        <v>4</v>
      </c>
    </row>
    <row r="512" spans="1:7" x14ac:dyDescent="0.3">
      <c r="A512" s="4">
        <v>43166.764004629629</v>
      </c>
      <c r="B512" s="7" t="s">
        <v>4</v>
      </c>
      <c r="C512" s="7">
        <v>234098</v>
      </c>
      <c r="D512" s="7">
        <v>357480</v>
      </c>
      <c r="E512" s="7" t="s">
        <v>10</v>
      </c>
      <c r="F512" s="7" t="s">
        <v>14</v>
      </c>
      <c r="G512" s="7">
        <f t="shared" si="7"/>
        <v>4</v>
      </c>
    </row>
    <row r="513" spans="1:7" x14ac:dyDescent="0.3">
      <c r="A513" s="4">
        <v>43166.764004629629</v>
      </c>
      <c r="B513" s="7" t="s">
        <v>4</v>
      </c>
      <c r="C513" s="7">
        <v>583728</v>
      </c>
      <c r="D513" s="7">
        <v>172120</v>
      </c>
      <c r="E513" s="7" t="s">
        <v>10</v>
      </c>
      <c r="F513" s="7" t="s">
        <v>13</v>
      </c>
      <c r="G513" s="7">
        <f t="shared" si="7"/>
        <v>4</v>
      </c>
    </row>
    <row r="514" spans="1:7" x14ac:dyDescent="0.3">
      <c r="A514" s="4">
        <v>43166.767002314817</v>
      </c>
      <c r="B514" s="7" t="s">
        <v>4</v>
      </c>
      <c r="C514" s="7">
        <v>234098</v>
      </c>
      <c r="D514" s="7">
        <v>186684</v>
      </c>
      <c r="E514" s="7" t="s">
        <v>7</v>
      </c>
      <c r="F514" s="7" t="s">
        <v>13</v>
      </c>
      <c r="G514" s="7">
        <f t="shared" si="7"/>
        <v>4</v>
      </c>
    </row>
    <row r="515" spans="1:7" x14ac:dyDescent="0.3">
      <c r="A515" s="4">
        <v>43166.769004629627</v>
      </c>
      <c r="B515" s="7" t="s">
        <v>4</v>
      </c>
      <c r="C515" s="7">
        <v>495834</v>
      </c>
      <c r="D515" s="7">
        <v>307168</v>
      </c>
      <c r="E515" s="7" t="s">
        <v>7</v>
      </c>
      <c r="F515" s="7" t="s">
        <v>13</v>
      </c>
      <c r="G515" s="7">
        <f t="shared" ref="G515:G578" si="8">WEEKDAY($A515)</f>
        <v>4</v>
      </c>
    </row>
    <row r="516" spans="1:7" x14ac:dyDescent="0.3">
      <c r="A516" s="4">
        <v>43166.769004629627</v>
      </c>
      <c r="B516" s="7" t="s">
        <v>5</v>
      </c>
      <c r="C516" s="7">
        <v>234098</v>
      </c>
      <c r="D516" s="7">
        <v>135048</v>
      </c>
      <c r="E516" s="7" t="s">
        <v>7</v>
      </c>
      <c r="F516" s="7" t="s">
        <v>12</v>
      </c>
      <c r="G516" s="7">
        <f t="shared" si="8"/>
        <v>4</v>
      </c>
    </row>
    <row r="517" spans="1:7" x14ac:dyDescent="0.3">
      <c r="A517" s="4">
        <v>43166.77</v>
      </c>
      <c r="B517" s="7" t="s">
        <v>5</v>
      </c>
      <c r="C517" s="7">
        <v>859385</v>
      </c>
      <c r="D517" s="7">
        <v>313788</v>
      </c>
      <c r="E517" s="7" t="s">
        <v>9</v>
      </c>
      <c r="F517" s="7" t="s">
        <v>12</v>
      </c>
      <c r="G517" s="7">
        <f t="shared" si="8"/>
        <v>4</v>
      </c>
    </row>
    <row r="518" spans="1:7" x14ac:dyDescent="0.3">
      <c r="A518" s="4">
        <v>43166.770995370367</v>
      </c>
      <c r="B518" s="7" t="s">
        <v>4</v>
      </c>
      <c r="C518" s="7">
        <v>583728</v>
      </c>
      <c r="D518" s="7">
        <v>194628</v>
      </c>
      <c r="E518" s="7" t="s">
        <v>8</v>
      </c>
      <c r="F518" s="7" t="s">
        <v>12</v>
      </c>
      <c r="G518" s="7">
        <f t="shared" si="8"/>
        <v>4</v>
      </c>
    </row>
    <row r="519" spans="1:7" x14ac:dyDescent="0.3">
      <c r="A519" s="4">
        <v>43166.770995370367</v>
      </c>
      <c r="B519" s="7" t="s">
        <v>4</v>
      </c>
      <c r="C519" s="7">
        <v>234098</v>
      </c>
      <c r="D519" s="7">
        <v>346888</v>
      </c>
      <c r="E519" s="7" t="s">
        <v>8</v>
      </c>
      <c r="F519" s="7" t="s">
        <v>12</v>
      </c>
      <c r="G519" s="7">
        <f t="shared" si="8"/>
        <v>4</v>
      </c>
    </row>
    <row r="520" spans="1:7" x14ac:dyDescent="0.3">
      <c r="A520" s="4">
        <v>43166.774004629631</v>
      </c>
      <c r="B520" s="7" t="s">
        <v>4</v>
      </c>
      <c r="C520" s="7">
        <v>495834</v>
      </c>
      <c r="D520" s="7">
        <v>332324</v>
      </c>
      <c r="E520" s="7" t="s">
        <v>8</v>
      </c>
      <c r="F520" s="7" t="s">
        <v>14</v>
      </c>
      <c r="G520" s="7">
        <f t="shared" si="8"/>
        <v>4</v>
      </c>
    </row>
    <row r="521" spans="1:7" x14ac:dyDescent="0.3">
      <c r="A521" s="4">
        <v>43166.775995370372</v>
      </c>
      <c r="B521" s="7" t="s">
        <v>4</v>
      </c>
      <c r="C521" s="7">
        <v>239480</v>
      </c>
      <c r="D521" s="7">
        <v>247588</v>
      </c>
      <c r="E521" s="7" t="s">
        <v>8</v>
      </c>
      <c r="F521" s="7" t="s">
        <v>14</v>
      </c>
      <c r="G521" s="7">
        <f t="shared" si="8"/>
        <v>4</v>
      </c>
    </row>
    <row r="522" spans="1:7" x14ac:dyDescent="0.3">
      <c r="A522" s="4">
        <v>43166.777002314811</v>
      </c>
      <c r="B522" s="7" t="s">
        <v>5</v>
      </c>
      <c r="C522" s="7">
        <v>495834</v>
      </c>
      <c r="D522" s="7">
        <v>357480</v>
      </c>
      <c r="E522" s="7" t="s">
        <v>10</v>
      </c>
      <c r="F522" s="7" t="s">
        <v>14</v>
      </c>
      <c r="G522" s="7">
        <f t="shared" si="8"/>
        <v>4</v>
      </c>
    </row>
    <row r="523" spans="1:7" x14ac:dyDescent="0.3">
      <c r="A523" s="4">
        <v>43166.78</v>
      </c>
      <c r="B523" s="7" t="s">
        <v>4</v>
      </c>
      <c r="C523" s="7">
        <v>234098</v>
      </c>
      <c r="D523" s="7">
        <v>56932</v>
      </c>
      <c r="E523" s="7" t="s">
        <v>7</v>
      </c>
      <c r="F523" s="7" t="s">
        <v>12</v>
      </c>
      <c r="G523" s="7">
        <f t="shared" si="8"/>
        <v>4</v>
      </c>
    </row>
    <row r="524" spans="1:7" x14ac:dyDescent="0.3">
      <c r="A524" s="4">
        <v>43166.780995370369</v>
      </c>
      <c r="B524" s="7" t="s">
        <v>5</v>
      </c>
      <c r="C524" s="7">
        <v>495834</v>
      </c>
      <c r="D524" s="7">
        <v>395876</v>
      </c>
      <c r="E524" s="7" t="s">
        <v>7</v>
      </c>
      <c r="F524" s="7" t="s">
        <v>13</v>
      </c>
      <c r="G524" s="7">
        <f t="shared" si="8"/>
        <v>4</v>
      </c>
    </row>
    <row r="525" spans="1:7" x14ac:dyDescent="0.3">
      <c r="A525" s="4">
        <v>43166.782002314816</v>
      </c>
      <c r="B525" s="7" t="s">
        <v>4</v>
      </c>
      <c r="C525" s="7">
        <v>495834</v>
      </c>
      <c r="D525" s="7">
        <v>7944</v>
      </c>
      <c r="E525" s="7" t="s">
        <v>7</v>
      </c>
      <c r="F525" s="7" t="s">
        <v>12</v>
      </c>
      <c r="G525" s="7">
        <f t="shared" si="8"/>
        <v>4</v>
      </c>
    </row>
    <row r="526" spans="1:7" x14ac:dyDescent="0.3">
      <c r="A526" s="4">
        <v>43166.782002314816</v>
      </c>
      <c r="B526" s="7" t="s">
        <v>5</v>
      </c>
      <c r="C526" s="7">
        <v>495834</v>
      </c>
      <c r="D526" s="7">
        <v>239644</v>
      </c>
      <c r="E526" s="7" t="s">
        <v>10</v>
      </c>
      <c r="F526" s="7" t="s">
        <v>14</v>
      </c>
      <c r="G526" s="7">
        <f t="shared" si="8"/>
        <v>4</v>
      </c>
    </row>
    <row r="527" spans="1:7" x14ac:dyDescent="0.3">
      <c r="A527" s="4">
        <v>43166.782997685186</v>
      </c>
      <c r="B527" s="7" t="s">
        <v>4</v>
      </c>
      <c r="C527" s="7">
        <v>495834</v>
      </c>
      <c r="D527" s="7">
        <v>337620</v>
      </c>
      <c r="E527" s="7" t="s">
        <v>9</v>
      </c>
      <c r="F527" s="7" t="s">
        <v>14</v>
      </c>
      <c r="G527" s="7">
        <f t="shared" si="8"/>
        <v>4</v>
      </c>
    </row>
    <row r="528" spans="1:7" x14ac:dyDescent="0.3">
      <c r="A528" s="4">
        <v>43166.784004629626</v>
      </c>
      <c r="B528" s="7" t="s">
        <v>5</v>
      </c>
      <c r="C528" s="7">
        <v>234098</v>
      </c>
      <c r="D528" s="7">
        <v>67524</v>
      </c>
      <c r="E528" s="7" t="s">
        <v>7</v>
      </c>
      <c r="F528" s="7" t="s">
        <v>14</v>
      </c>
      <c r="G528" s="7">
        <f t="shared" si="8"/>
        <v>4</v>
      </c>
    </row>
    <row r="529" spans="1:7" x14ac:dyDescent="0.3">
      <c r="A529" s="4">
        <v>43166.785000000003</v>
      </c>
      <c r="B529" s="7" t="s">
        <v>4</v>
      </c>
      <c r="C529" s="7">
        <v>495834</v>
      </c>
      <c r="D529" s="7">
        <v>243616</v>
      </c>
      <c r="E529" s="7" t="s">
        <v>7</v>
      </c>
      <c r="F529" s="7" t="s">
        <v>12</v>
      </c>
      <c r="G529" s="7">
        <f t="shared" si="8"/>
        <v>4</v>
      </c>
    </row>
    <row r="530" spans="1:7" x14ac:dyDescent="0.3">
      <c r="A530" s="4">
        <v>43166.785000000003</v>
      </c>
      <c r="B530" s="7" t="s">
        <v>4</v>
      </c>
      <c r="C530" s="7">
        <v>234098</v>
      </c>
      <c r="D530" s="7">
        <v>11916</v>
      </c>
      <c r="E530" s="7" t="s">
        <v>7</v>
      </c>
      <c r="F530" s="7" t="s">
        <v>14</v>
      </c>
      <c r="G530" s="7">
        <f t="shared" si="8"/>
        <v>4</v>
      </c>
    </row>
    <row r="531" spans="1:7" x14ac:dyDescent="0.3">
      <c r="A531" s="4">
        <v>43166.787002314813</v>
      </c>
      <c r="B531" s="7" t="s">
        <v>4</v>
      </c>
      <c r="C531" s="7">
        <v>234098</v>
      </c>
      <c r="D531" s="7">
        <v>378664</v>
      </c>
      <c r="E531" s="7" t="s">
        <v>9</v>
      </c>
      <c r="F531" s="7" t="s">
        <v>14</v>
      </c>
      <c r="G531" s="7">
        <f t="shared" si="8"/>
        <v>4</v>
      </c>
    </row>
    <row r="532" spans="1:7" x14ac:dyDescent="0.3">
      <c r="A532" s="4">
        <v>43166.787997685184</v>
      </c>
      <c r="B532" s="7" t="s">
        <v>4</v>
      </c>
      <c r="C532" s="7">
        <v>583728</v>
      </c>
      <c r="D532" s="7">
        <v>3972</v>
      </c>
      <c r="E532" s="7" t="s">
        <v>8</v>
      </c>
      <c r="F532" s="7" t="s">
        <v>14</v>
      </c>
      <c r="G532" s="7">
        <f t="shared" si="8"/>
        <v>4</v>
      </c>
    </row>
    <row r="533" spans="1:7" x14ac:dyDescent="0.3">
      <c r="A533" s="4">
        <v>43166.79</v>
      </c>
      <c r="B533" s="7" t="s">
        <v>5</v>
      </c>
      <c r="C533" s="7">
        <v>495834</v>
      </c>
      <c r="D533" s="7">
        <v>158880</v>
      </c>
      <c r="E533" s="7" t="s">
        <v>8</v>
      </c>
      <c r="F533" s="7" t="s">
        <v>12</v>
      </c>
      <c r="G533" s="7">
        <f t="shared" si="8"/>
        <v>4</v>
      </c>
    </row>
    <row r="534" spans="1:7" x14ac:dyDescent="0.3">
      <c r="A534" s="4">
        <v>43166.8</v>
      </c>
      <c r="B534" s="7" t="s">
        <v>4</v>
      </c>
      <c r="C534" s="7">
        <v>495834</v>
      </c>
      <c r="D534" s="7">
        <v>378664</v>
      </c>
      <c r="E534" s="7" t="s">
        <v>9</v>
      </c>
      <c r="F534" s="7" t="s">
        <v>12</v>
      </c>
      <c r="G534" s="7">
        <f t="shared" si="8"/>
        <v>4</v>
      </c>
    </row>
    <row r="535" spans="1:7" x14ac:dyDescent="0.3">
      <c r="A535" s="4">
        <v>43166.802002314813</v>
      </c>
      <c r="B535" s="7" t="s">
        <v>4</v>
      </c>
      <c r="C535" s="7">
        <v>495834</v>
      </c>
      <c r="D535" s="7">
        <v>259504</v>
      </c>
      <c r="E535" s="7" t="s">
        <v>10</v>
      </c>
      <c r="F535" s="7" t="s">
        <v>12</v>
      </c>
      <c r="G535" s="7">
        <f t="shared" si="8"/>
        <v>4</v>
      </c>
    </row>
    <row r="536" spans="1:7" x14ac:dyDescent="0.3">
      <c r="A536" s="4">
        <v>43166.802002314813</v>
      </c>
      <c r="B536" s="7" t="s">
        <v>4</v>
      </c>
      <c r="C536" s="7">
        <v>234098</v>
      </c>
      <c r="D536" s="7">
        <v>312464</v>
      </c>
      <c r="E536" s="7" t="s">
        <v>10</v>
      </c>
      <c r="F536" s="7" t="s">
        <v>14</v>
      </c>
      <c r="G536" s="7">
        <f t="shared" si="8"/>
        <v>4</v>
      </c>
    </row>
    <row r="537" spans="1:7" x14ac:dyDescent="0.3">
      <c r="A537" s="4">
        <v>43166.802997685183</v>
      </c>
      <c r="B537" s="7" t="s">
        <v>5</v>
      </c>
      <c r="C537" s="7">
        <v>234098</v>
      </c>
      <c r="D537" s="7">
        <v>34424</v>
      </c>
      <c r="E537" s="7" t="s">
        <v>7</v>
      </c>
      <c r="F537" s="7" t="s">
        <v>12</v>
      </c>
      <c r="G537" s="7">
        <f t="shared" si="8"/>
        <v>4</v>
      </c>
    </row>
    <row r="538" spans="1:7" x14ac:dyDescent="0.3">
      <c r="A538" s="4">
        <v>43166.810995370368</v>
      </c>
      <c r="B538" s="7" t="s">
        <v>4</v>
      </c>
      <c r="C538" s="7">
        <v>234098</v>
      </c>
      <c r="D538" s="7">
        <v>70172</v>
      </c>
      <c r="E538" s="7" t="s">
        <v>9</v>
      </c>
      <c r="F538" s="7" t="s">
        <v>12</v>
      </c>
      <c r="G538" s="7">
        <f t="shared" si="8"/>
        <v>4</v>
      </c>
    </row>
    <row r="539" spans="1:7" x14ac:dyDescent="0.3">
      <c r="A539" s="4">
        <v>43166.814004629632</v>
      </c>
      <c r="B539" s="7" t="s">
        <v>5</v>
      </c>
      <c r="C539" s="7">
        <v>495834</v>
      </c>
      <c r="D539" s="7">
        <v>325704</v>
      </c>
      <c r="E539" s="7" t="s">
        <v>9</v>
      </c>
      <c r="F539" s="7" t="s">
        <v>12</v>
      </c>
      <c r="G539" s="7">
        <f t="shared" si="8"/>
        <v>4</v>
      </c>
    </row>
    <row r="540" spans="1:7" x14ac:dyDescent="0.3">
      <c r="A540" s="4">
        <v>43166.817997685182</v>
      </c>
      <c r="B540" s="7" t="s">
        <v>4</v>
      </c>
      <c r="C540" s="7">
        <v>859385</v>
      </c>
      <c r="D540" s="7">
        <v>165500</v>
      </c>
      <c r="E540" s="7" t="s">
        <v>7</v>
      </c>
      <c r="F540" s="7" t="s">
        <v>12</v>
      </c>
      <c r="G540" s="7">
        <f t="shared" si="8"/>
        <v>4</v>
      </c>
    </row>
    <row r="541" spans="1:7" x14ac:dyDescent="0.3">
      <c r="A541" s="4">
        <v>43166.82099537037</v>
      </c>
      <c r="B541" s="7" t="s">
        <v>4</v>
      </c>
      <c r="C541" s="7">
        <v>495834</v>
      </c>
      <c r="D541" s="7">
        <v>324380</v>
      </c>
      <c r="E541" s="7" t="s">
        <v>10</v>
      </c>
      <c r="F541" s="7" t="s">
        <v>14</v>
      </c>
      <c r="G541" s="7">
        <f t="shared" si="8"/>
        <v>4</v>
      </c>
    </row>
    <row r="542" spans="1:7" x14ac:dyDescent="0.3">
      <c r="A542" s="4">
        <v>43166.82099537037</v>
      </c>
      <c r="B542" s="7" t="s">
        <v>4</v>
      </c>
      <c r="C542" s="7">
        <v>859385</v>
      </c>
      <c r="D542" s="7">
        <v>198600</v>
      </c>
      <c r="E542" s="7" t="s">
        <v>7</v>
      </c>
      <c r="F542" s="7" t="s">
        <v>13</v>
      </c>
      <c r="G542" s="7">
        <f t="shared" si="8"/>
        <v>4</v>
      </c>
    </row>
    <row r="543" spans="1:7" x14ac:dyDescent="0.3">
      <c r="A543" s="4">
        <v>43166.824999999997</v>
      </c>
      <c r="B543" s="7" t="s">
        <v>4</v>
      </c>
      <c r="C543" s="7">
        <v>495834</v>
      </c>
      <c r="D543" s="7">
        <v>33100</v>
      </c>
      <c r="E543" s="7" t="s">
        <v>10</v>
      </c>
      <c r="F543" s="7" t="s">
        <v>13</v>
      </c>
      <c r="G543" s="7">
        <f t="shared" si="8"/>
        <v>4</v>
      </c>
    </row>
    <row r="544" spans="1:7" x14ac:dyDescent="0.3">
      <c r="A544" s="4">
        <v>43166.825995370367</v>
      </c>
      <c r="B544" s="7" t="s">
        <v>5</v>
      </c>
      <c r="C544" s="7">
        <v>495834</v>
      </c>
      <c r="D544" s="7">
        <v>1324</v>
      </c>
      <c r="E544" s="7" t="s">
        <v>9</v>
      </c>
      <c r="F544" s="7" t="s">
        <v>12</v>
      </c>
      <c r="G544" s="7">
        <f t="shared" si="8"/>
        <v>4</v>
      </c>
    </row>
    <row r="545" spans="1:7" x14ac:dyDescent="0.3">
      <c r="A545" s="4">
        <v>43166.825995370367</v>
      </c>
      <c r="B545" s="7" t="s">
        <v>4</v>
      </c>
      <c r="C545" s="7">
        <v>234098</v>
      </c>
      <c r="D545" s="7">
        <v>51636</v>
      </c>
      <c r="E545" s="7" t="s">
        <v>8</v>
      </c>
      <c r="F545" s="7" t="s">
        <v>12</v>
      </c>
      <c r="G545" s="7">
        <f t="shared" si="8"/>
        <v>4</v>
      </c>
    </row>
    <row r="546" spans="1:7" x14ac:dyDescent="0.3">
      <c r="A546" s="4">
        <v>43166.827997685185</v>
      </c>
      <c r="B546" s="7" t="s">
        <v>4</v>
      </c>
      <c r="C546" s="7">
        <v>495834</v>
      </c>
      <c r="D546" s="7">
        <v>63552</v>
      </c>
      <c r="E546" s="7" t="s">
        <v>7</v>
      </c>
      <c r="F546" s="7" t="s">
        <v>13</v>
      </c>
      <c r="G546" s="7">
        <f t="shared" si="8"/>
        <v>4</v>
      </c>
    </row>
    <row r="547" spans="1:7" x14ac:dyDescent="0.3">
      <c r="A547" s="4">
        <v>43166.827997685185</v>
      </c>
      <c r="B547" s="7" t="s">
        <v>4</v>
      </c>
      <c r="C547" s="7">
        <v>859385</v>
      </c>
      <c r="D547" s="7">
        <v>369396</v>
      </c>
      <c r="E547" s="7" t="s">
        <v>9</v>
      </c>
      <c r="F547" s="7" t="s">
        <v>12</v>
      </c>
      <c r="G547" s="7">
        <f t="shared" si="8"/>
        <v>4</v>
      </c>
    </row>
    <row r="548" spans="1:7" x14ac:dyDescent="0.3">
      <c r="A548" s="4">
        <v>43166.834999999999</v>
      </c>
      <c r="B548" s="7" t="s">
        <v>5</v>
      </c>
      <c r="C548" s="7">
        <v>495834</v>
      </c>
      <c r="D548" s="7">
        <v>96652</v>
      </c>
      <c r="E548" s="7" t="s">
        <v>10</v>
      </c>
      <c r="F548" s="7" t="s">
        <v>12</v>
      </c>
      <c r="G548" s="7">
        <f t="shared" si="8"/>
        <v>4</v>
      </c>
    </row>
    <row r="549" spans="1:7" x14ac:dyDescent="0.3">
      <c r="A549" s="4">
        <v>43166.847002314818</v>
      </c>
      <c r="B549" s="7" t="s">
        <v>5</v>
      </c>
      <c r="C549" s="7">
        <v>234098</v>
      </c>
      <c r="D549" s="7">
        <v>311140</v>
      </c>
      <c r="E549" s="7" t="s">
        <v>7</v>
      </c>
      <c r="F549" s="7" t="s">
        <v>13</v>
      </c>
      <c r="G549" s="7">
        <f t="shared" si="8"/>
        <v>4</v>
      </c>
    </row>
    <row r="550" spans="1:7" x14ac:dyDescent="0.3">
      <c r="A550" s="4">
        <v>43166.85</v>
      </c>
      <c r="B550" s="7" t="s">
        <v>4</v>
      </c>
      <c r="C550" s="7">
        <v>239480</v>
      </c>
      <c r="D550" s="7">
        <v>178740</v>
      </c>
      <c r="E550" s="7" t="s">
        <v>8</v>
      </c>
      <c r="F550" s="7" t="s">
        <v>12</v>
      </c>
      <c r="G550" s="7">
        <f t="shared" si="8"/>
        <v>4</v>
      </c>
    </row>
    <row r="551" spans="1:7" x14ac:dyDescent="0.3">
      <c r="A551" s="4">
        <v>43166.850995370369</v>
      </c>
      <c r="B551" s="7" t="s">
        <v>5</v>
      </c>
      <c r="C551" s="7">
        <v>234098</v>
      </c>
      <c r="D551" s="7">
        <v>365424</v>
      </c>
      <c r="E551" s="7" t="s">
        <v>7</v>
      </c>
      <c r="F551" s="7" t="s">
        <v>12</v>
      </c>
      <c r="G551" s="7">
        <f t="shared" si="8"/>
        <v>4</v>
      </c>
    </row>
    <row r="552" spans="1:7" x14ac:dyDescent="0.3">
      <c r="A552" s="4">
        <v>43166.852002314816</v>
      </c>
      <c r="B552" s="7" t="s">
        <v>4</v>
      </c>
      <c r="C552" s="7">
        <v>239480</v>
      </c>
      <c r="D552" s="7">
        <v>129752</v>
      </c>
      <c r="E552" s="7" t="s">
        <v>7</v>
      </c>
      <c r="F552" s="7" t="s">
        <v>12</v>
      </c>
      <c r="G552" s="7">
        <f t="shared" si="8"/>
        <v>4</v>
      </c>
    </row>
    <row r="553" spans="1:7" x14ac:dyDescent="0.3">
      <c r="A553" s="4">
        <v>43166.857997685183</v>
      </c>
      <c r="B553" s="7" t="s">
        <v>4</v>
      </c>
      <c r="C553" s="7">
        <v>239480</v>
      </c>
      <c r="D553" s="7">
        <v>21184</v>
      </c>
      <c r="E553" s="7" t="s">
        <v>8</v>
      </c>
      <c r="F553" s="7" t="s">
        <v>12</v>
      </c>
      <c r="G553" s="7">
        <f t="shared" si="8"/>
        <v>4</v>
      </c>
    </row>
    <row r="554" spans="1:7" x14ac:dyDescent="0.3">
      <c r="A554" s="4">
        <v>43166.860995370371</v>
      </c>
      <c r="B554" s="7" t="s">
        <v>4</v>
      </c>
      <c r="C554" s="7">
        <v>234098</v>
      </c>
      <c r="D554" s="7">
        <v>338944</v>
      </c>
      <c r="E554" s="7" t="s">
        <v>7</v>
      </c>
      <c r="F554" s="7" t="s">
        <v>12</v>
      </c>
      <c r="G554" s="7">
        <f t="shared" si="8"/>
        <v>4</v>
      </c>
    </row>
    <row r="555" spans="1:7" x14ac:dyDescent="0.3">
      <c r="A555" s="4">
        <v>43166.860995370371</v>
      </c>
      <c r="B555" s="7" t="s">
        <v>4</v>
      </c>
      <c r="C555" s="7">
        <v>583728</v>
      </c>
      <c r="D555" s="7">
        <v>376016</v>
      </c>
      <c r="E555" s="7" t="s">
        <v>9</v>
      </c>
      <c r="F555" s="7" t="s">
        <v>14</v>
      </c>
      <c r="G555" s="7">
        <f t="shared" si="8"/>
        <v>4</v>
      </c>
    </row>
    <row r="556" spans="1:7" x14ac:dyDescent="0.3">
      <c r="A556" s="4">
        <v>43166.862997685188</v>
      </c>
      <c r="B556" s="7" t="s">
        <v>4</v>
      </c>
      <c r="C556" s="7">
        <v>495834</v>
      </c>
      <c r="D556" s="7">
        <v>145640</v>
      </c>
      <c r="E556" s="7" t="s">
        <v>8</v>
      </c>
      <c r="F556" s="7" t="s">
        <v>13</v>
      </c>
      <c r="G556" s="7">
        <f t="shared" si="8"/>
        <v>4</v>
      </c>
    </row>
    <row r="557" spans="1:7" x14ac:dyDescent="0.3">
      <c r="A557" s="4">
        <v>43166.862997685188</v>
      </c>
      <c r="B557" s="7" t="s">
        <v>5</v>
      </c>
      <c r="C557" s="7">
        <v>495834</v>
      </c>
      <c r="D557" s="7">
        <v>141668</v>
      </c>
      <c r="E557" s="7" t="s">
        <v>10</v>
      </c>
      <c r="F557" s="7" t="s">
        <v>14</v>
      </c>
      <c r="G557" s="7">
        <f t="shared" si="8"/>
        <v>4</v>
      </c>
    </row>
    <row r="558" spans="1:7" x14ac:dyDescent="0.3">
      <c r="A558" s="4">
        <v>43166.862997685188</v>
      </c>
      <c r="B558" s="7" t="s">
        <v>5</v>
      </c>
      <c r="C558" s="7">
        <v>859385</v>
      </c>
      <c r="D558" s="7">
        <v>308492</v>
      </c>
      <c r="E558" s="7" t="s">
        <v>7</v>
      </c>
      <c r="F558" s="7" t="s">
        <v>14</v>
      </c>
      <c r="G558" s="7">
        <f t="shared" si="8"/>
        <v>4</v>
      </c>
    </row>
    <row r="559" spans="1:7" x14ac:dyDescent="0.3">
      <c r="A559" s="4">
        <v>43166.864004629628</v>
      </c>
      <c r="B559" s="7" t="s">
        <v>4</v>
      </c>
      <c r="C559" s="7">
        <v>234098</v>
      </c>
      <c r="D559" s="7">
        <v>324380</v>
      </c>
      <c r="E559" s="7" t="s">
        <v>7</v>
      </c>
      <c r="F559" s="7" t="s">
        <v>12</v>
      </c>
      <c r="G559" s="7">
        <f t="shared" si="8"/>
        <v>4</v>
      </c>
    </row>
    <row r="560" spans="1:7" x14ac:dyDescent="0.3">
      <c r="A560" s="4">
        <v>43166.865995370368</v>
      </c>
      <c r="B560" s="7" t="s">
        <v>4</v>
      </c>
      <c r="C560" s="7">
        <v>583728</v>
      </c>
      <c r="D560" s="7">
        <v>374692</v>
      </c>
      <c r="E560" s="7" t="s">
        <v>9</v>
      </c>
      <c r="F560" s="7" t="s">
        <v>13</v>
      </c>
      <c r="G560" s="7">
        <f t="shared" si="8"/>
        <v>4</v>
      </c>
    </row>
    <row r="561" spans="1:7" x14ac:dyDescent="0.3">
      <c r="A561" s="4">
        <v>43166.872002314813</v>
      </c>
      <c r="B561" s="7" t="s">
        <v>5</v>
      </c>
      <c r="C561" s="7">
        <v>239480</v>
      </c>
      <c r="D561" s="7">
        <v>342916</v>
      </c>
      <c r="E561" s="7" t="s">
        <v>7</v>
      </c>
      <c r="F561" s="7" t="s">
        <v>12</v>
      </c>
      <c r="G561" s="7">
        <f t="shared" si="8"/>
        <v>4</v>
      </c>
    </row>
    <row r="562" spans="1:7" x14ac:dyDescent="0.3">
      <c r="A562" s="4">
        <v>43166.875</v>
      </c>
      <c r="B562" s="7" t="s">
        <v>4</v>
      </c>
      <c r="C562" s="7">
        <v>495834</v>
      </c>
      <c r="D562" s="7">
        <v>342916</v>
      </c>
      <c r="E562" s="7" t="s">
        <v>8</v>
      </c>
      <c r="F562" s="7" t="s">
        <v>14</v>
      </c>
      <c r="G562" s="7">
        <f t="shared" si="8"/>
        <v>4</v>
      </c>
    </row>
    <row r="563" spans="1:7" x14ac:dyDescent="0.3">
      <c r="A563" s="4">
        <v>43166.879999999997</v>
      </c>
      <c r="B563" s="7" t="s">
        <v>5</v>
      </c>
      <c r="C563" s="7">
        <v>495834</v>
      </c>
      <c r="D563" s="7">
        <v>124456</v>
      </c>
      <c r="E563" s="7" t="s">
        <v>8</v>
      </c>
      <c r="F563" s="7" t="s">
        <v>12</v>
      </c>
      <c r="G563" s="7">
        <f t="shared" si="8"/>
        <v>4</v>
      </c>
    </row>
    <row r="564" spans="1:7" x14ac:dyDescent="0.3">
      <c r="A564" s="4">
        <v>43166.879999999997</v>
      </c>
      <c r="B564" s="7" t="s">
        <v>5</v>
      </c>
      <c r="C564" s="7">
        <v>859385</v>
      </c>
      <c r="D564" s="7">
        <v>278040</v>
      </c>
      <c r="E564" s="7" t="s">
        <v>7</v>
      </c>
      <c r="F564" s="7" t="s">
        <v>12</v>
      </c>
      <c r="G564" s="7">
        <f t="shared" si="8"/>
        <v>4</v>
      </c>
    </row>
    <row r="565" spans="1:7" x14ac:dyDescent="0.3">
      <c r="A565" s="4">
        <v>43166.889004629629</v>
      </c>
      <c r="B565" s="7" t="s">
        <v>4</v>
      </c>
      <c r="C565" s="7">
        <v>495834</v>
      </c>
      <c r="D565" s="7">
        <v>299224</v>
      </c>
      <c r="E565" s="7" t="s">
        <v>7</v>
      </c>
      <c r="F565" s="7" t="s">
        <v>12</v>
      </c>
      <c r="G565" s="7">
        <f t="shared" si="8"/>
        <v>4</v>
      </c>
    </row>
    <row r="566" spans="1:7" x14ac:dyDescent="0.3">
      <c r="A566" s="4">
        <v>43166.900995370372</v>
      </c>
      <c r="B566" s="7" t="s">
        <v>4</v>
      </c>
      <c r="C566" s="7">
        <v>859385</v>
      </c>
      <c r="D566" s="7">
        <v>394552</v>
      </c>
      <c r="E566" s="7" t="s">
        <v>9</v>
      </c>
      <c r="F566" s="7" t="s">
        <v>12</v>
      </c>
      <c r="G566" s="7">
        <f t="shared" si="8"/>
        <v>4</v>
      </c>
    </row>
    <row r="567" spans="1:7" x14ac:dyDescent="0.3">
      <c r="A567" s="4">
        <v>43166.909004629626</v>
      </c>
      <c r="B567" s="7" t="s">
        <v>4</v>
      </c>
      <c r="C567" s="7">
        <v>495834</v>
      </c>
      <c r="D567" s="7">
        <v>368072</v>
      </c>
      <c r="E567" s="7" t="s">
        <v>7</v>
      </c>
      <c r="F567" s="7" t="s">
        <v>13</v>
      </c>
      <c r="G567" s="7">
        <f t="shared" si="8"/>
        <v>4</v>
      </c>
    </row>
    <row r="568" spans="1:7" x14ac:dyDescent="0.3">
      <c r="A568" s="4">
        <v>43166.914004629631</v>
      </c>
      <c r="B568" s="7" t="s">
        <v>5</v>
      </c>
      <c r="C568" s="7">
        <v>495834</v>
      </c>
      <c r="D568" s="7">
        <v>217136</v>
      </c>
      <c r="E568" s="7" t="s">
        <v>7</v>
      </c>
      <c r="F568" s="7" t="s">
        <v>13</v>
      </c>
      <c r="G568" s="7">
        <f t="shared" si="8"/>
        <v>4</v>
      </c>
    </row>
    <row r="569" spans="1:7" x14ac:dyDescent="0.3">
      <c r="A569" s="4">
        <v>43166.914004629631</v>
      </c>
      <c r="B569" s="7" t="s">
        <v>4</v>
      </c>
      <c r="C569" s="7">
        <v>495834</v>
      </c>
      <c r="D569" s="7">
        <v>365424</v>
      </c>
      <c r="E569" s="7" t="s">
        <v>10</v>
      </c>
      <c r="F569" s="7" t="s">
        <v>13</v>
      </c>
      <c r="G569" s="7">
        <f t="shared" si="8"/>
        <v>4</v>
      </c>
    </row>
    <row r="570" spans="1:7" x14ac:dyDescent="0.3">
      <c r="A570" s="4">
        <v>43166.934004629627</v>
      </c>
      <c r="B570" s="7" t="s">
        <v>5</v>
      </c>
      <c r="C570" s="7">
        <v>583728</v>
      </c>
      <c r="D570" s="7">
        <v>35748</v>
      </c>
      <c r="E570" s="7" t="s">
        <v>7</v>
      </c>
      <c r="F570" s="7" t="s">
        <v>13</v>
      </c>
      <c r="G570" s="7">
        <f t="shared" si="8"/>
        <v>4</v>
      </c>
    </row>
    <row r="571" spans="1:7" x14ac:dyDescent="0.3">
      <c r="A571" s="4">
        <v>43166.945</v>
      </c>
      <c r="B571" s="7" t="s">
        <v>5</v>
      </c>
      <c r="C571" s="7">
        <v>495834</v>
      </c>
      <c r="D571" s="7">
        <v>14564</v>
      </c>
      <c r="E571" s="7" t="s">
        <v>7</v>
      </c>
      <c r="F571" s="7" t="s">
        <v>13</v>
      </c>
      <c r="G571" s="7">
        <f t="shared" si="8"/>
        <v>4</v>
      </c>
    </row>
    <row r="572" spans="1:7" x14ac:dyDescent="0.3">
      <c r="A572" s="4">
        <v>43166.962997685187</v>
      </c>
      <c r="B572" s="7" t="s">
        <v>4</v>
      </c>
      <c r="C572" s="7">
        <v>495834</v>
      </c>
      <c r="D572" s="7">
        <v>172120</v>
      </c>
      <c r="E572" s="7" t="s">
        <v>10</v>
      </c>
      <c r="F572" s="7" t="s">
        <v>12</v>
      </c>
      <c r="G572" s="7">
        <f t="shared" si="8"/>
        <v>4</v>
      </c>
    </row>
    <row r="573" spans="1:7" x14ac:dyDescent="0.3">
      <c r="A573" s="4">
        <v>43166.967002314814</v>
      </c>
      <c r="B573" s="7" t="s">
        <v>4</v>
      </c>
      <c r="C573" s="7">
        <v>495834</v>
      </c>
      <c r="D573" s="7">
        <v>243616</v>
      </c>
      <c r="E573" s="7" t="s">
        <v>10</v>
      </c>
      <c r="F573" s="7" t="s">
        <v>13</v>
      </c>
      <c r="G573" s="7">
        <f t="shared" si="8"/>
        <v>4</v>
      </c>
    </row>
    <row r="574" spans="1:7" x14ac:dyDescent="0.3">
      <c r="A574" s="4">
        <v>43166.970995370371</v>
      </c>
      <c r="B574" s="7" t="s">
        <v>4</v>
      </c>
      <c r="C574" s="7">
        <v>495834</v>
      </c>
      <c r="D574" s="7">
        <v>56932</v>
      </c>
      <c r="E574" s="7" t="s">
        <v>10</v>
      </c>
      <c r="F574" s="7" t="s">
        <v>12</v>
      </c>
      <c r="G574" s="7">
        <f t="shared" si="8"/>
        <v>4</v>
      </c>
    </row>
    <row r="575" spans="1:7" x14ac:dyDescent="0.3">
      <c r="A575" s="4">
        <v>43166.982002314813</v>
      </c>
      <c r="B575" s="7" t="s">
        <v>4</v>
      </c>
      <c r="C575" s="7">
        <v>239480</v>
      </c>
      <c r="D575" s="7">
        <v>382636</v>
      </c>
      <c r="E575" s="7" t="s">
        <v>10</v>
      </c>
      <c r="F575" s="7" t="s">
        <v>13</v>
      </c>
      <c r="G575" s="7">
        <f t="shared" si="8"/>
        <v>4</v>
      </c>
    </row>
    <row r="576" spans="1:7" x14ac:dyDescent="0.3">
      <c r="A576" s="4">
        <v>43167</v>
      </c>
      <c r="B576" s="7" t="s">
        <v>5</v>
      </c>
      <c r="C576" s="7">
        <v>495834</v>
      </c>
      <c r="D576" s="7">
        <v>101948</v>
      </c>
      <c r="E576" s="7" t="s">
        <v>10</v>
      </c>
      <c r="F576" s="7" t="s">
        <v>12</v>
      </c>
      <c r="G576" s="7">
        <f t="shared" si="8"/>
        <v>5</v>
      </c>
    </row>
    <row r="577" spans="1:7" x14ac:dyDescent="0.3">
      <c r="A577" s="4">
        <v>43167</v>
      </c>
      <c r="B577" s="7" t="s">
        <v>4</v>
      </c>
      <c r="C577" s="7">
        <v>495834</v>
      </c>
      <c r="D577" s="7">
        <v>22508</v>
      </c>
      <c r="E577" s="7" t="s">
        <v>7</v>
      </c>
      <c r="F577" s="7" t="s">
        <v>14</v>
      </c>
      <c r="G577" s="7">
        <f t="shared" si="8"/>
        <v>5</v>
      </c>
    </row>
    <row r="578" spans="1:7" x14ac:dyDescent="0.3">
      <c r="A578" s="4">
        <v>43167.01599537037</v>
      </c>
      <c r="B578" s="7" t="s">
        <v>5</v>
      </c>
      <c r="C578" s="7">
        <v>234098</v>
      </c>
      <c r="D578" s="7">
        <v>288632</v>
      </c>
      <c r="E578" s="7" t="s">
        <v>7</v>
      </c>
      <c r="F578" s="7" t="s">
        <v>12</v>
      </c>
      <c r="G578" s="7">
        <f t="shared" si="8"/>
        <v>5</v>
      </c>
    </row>
    <row r="579" spans="1:7" x14ac:dyDescent="0.3">
      <c r="A579" s="4">
        <v>43167.027997685182</v>
      </c>
      <c r="B579" s="7" t="s">
        <v>4</v>
      </c>
      <c r="C579" s="7">
        <v>234098</v>
      </c>
      <c r="D579" s="7">
        <v>238320</v>
      </c>
      <c r="E579" s="7" t="s">
        <v>10</v>
      </c>
      <c r="F579" s="7" t="s">
        <v>14</v>
      </c>
      <c r="G579" s="7">
        <f t="shared" ref="G579:G642" si="9">WEEKDAY($A579)</f>
        <v>5</v>
      </c>
    </row>
    <row r="580" spans="1:7" x14ac:dyDescent="0.3">
      <c r="A580" s="4">
        <v>43167.045995370368</v>
      </c>
      <c r="B580" s="7" t="s">
        <v>4</v>
      </c>
      <c r="C580" s="7">
        <v>583728</v>
      </c>
      <c r="D580" s="7">
        <v>344240</v>
      </c>
      <c r="E580" s="7" t="s">
        <v>7</v>
      </c>
      <c r="F580" s="7" t="s">
        <v>12</v>
      </c>
      <c r="G580" s="7">
        <f t="shared" si="9"/>
        <v>5</v>
      </c>
    </row>
    <row r="581" spans="1:7" x14ac:dyDescent="0.3">
      <c r="A581" s="4">
        <v>43167.07099537037</v>
      </c>
      <c r="B581" s="7" t="s">
        <v>4</v>
      </c>
      <c r="C581" s="7">
        <v>234098</v>
      </c>
      <c r="D581" s="7">
        <v>47664</v>
      </c>
      <c r="E581" s="7" t="s">
        <v>9</v>
      </c>
      <c r="F581" s="7" t="s">
        <v>13</v>
      </c>
      <c r="G581" s="7">
        <f t="shared" si="9"/>
        <v>5</v>
      </c>
    </row>
    <row r="582" spans="1:7" x14ac:dyDescent="0.3">
      <c r="A582" s="4">
        <v>43167.082997685182</v>
      </c>
      <c r="B582" s="7" t="s">
        <v>4</v>
      </c>
      <c r="C582" s="7">
        <v>234098</v>
      </c>
      <c r="D582" s="7">
        <v>59580</v>
      </c>
      <c r="E582" s="7" t="s">
        <v>10</v>
      </c>
      <c r="F582" s="7" t="s">
        <v>13</v>
      </c>
      <c r="G582" s="7">
        <f t="shared" si="9"/>
        <v>5</v>
      </c>
    </row>
    <row r="583" spans="1:7" x14ac:dyDescent="0.3">
      <c r="A583" s="4">
        <v>43167.097997685189</v>
      </c>
      <c r="B583" s="7" t="s">
        <v>4</v>
      </c>
      <c r="C583" s="7">
        <v>234098</v>
      </c>
      <c r="D583" s="7">
        <v>59580</v>
      </c>
      <c r="E583" s="7" t="s">
        <v>7</v>
      </c>
      <c r="F583" s="7" t="s">
        <v>12</v>
      </c>
      <c r="G583" s="7">
        <f t="shared" si="9"/>
        <v>5</v>
      </c>
    </row>
    <row r="584" spans="1:7" x14ac:dyDescent="0.3">
      <c r="A584" s="4">
        <v>43167.157002314816</v>
      </c>
      <c r="B584" s="7" t="s">
        <v>4</v>
      </c>
      <c r="C584" s="7">
        <v>495834</v>
      </c>
      <c r="D584" s="7">
        <v>84736</v>
      </c>
      <c r="E584" s="7" t="s">
        <v>7</v>
      </c>
      <c r="F584" s="7" t="s">
        <v>12</v>
      </c>
      <c r="G584" s="7">
        <f t="shared" si="9"/>
        <v>5</v>
      </c>
    </row>
    <row r="585" spans="1:7" x14ac:dyDescent="0.3">
      <c r="A585" s="4">
        <v>43167.160995370374</v>
      </c>
      <c r="B585" s="7" t="s">
        <v>4</v>
      </c>
      <c r="C585" s="7">
        <v>234098</v>
      </c>
      <c r="D585" s="7">
        <v>247588</v>
      </c>
      <c r="E585" s="7" t="s">
        <v>7</v>
      </c>
      <c r="F585" s="7" t="s">
        <v>13</v>
      </c>
      <c r="G585" s="7">
        <f t="shared" si="9"/>
        <v>5</v>
      </c>
    </row>
    <row r="586" spans="1:7" x14ac:dyDescent="0.3">
      <c r="A586" s="4">
        <v>43167.169004629628</v>
      </c>
      <c r="B586" s="7" t="s">
        <v>4</v>
      </c>
      <c r="C586" s="7">
        <v>239480</v>
      </c>
      <c r="D586" s="7">
        <v>103272</v>
      </c>
      <c r="E586" s="7" t="s">
        <v>9</v>
      </c>
      <c r="F586" s="7" t="s">
        <v>13</v>
      </c>
      <c r="G586" s="7">
        <f t="shared" si="9"/>
        <v>5</v>
      </c>
    </row>
    <row r="587" spans="1:7" x14ac:dyDescent="0.3">
      <c r="A587" s="4">
        <v>43167.17</v>
      </c>
      <c r="B587" s="7" t="s">
        <v>4</v>
      </c>
      <c r="C587" s="7">
        <v>859385</v>
      </c>
      <c r="D587" s="7">
        <v>319084</v>
      </c>
      <c r="E587" s="7" t="s">
        <v>9</v>
      </c>
      <c r="F587" s="7" t="s">
        <v>12</v>
      </c>
      <c r="G587" s="7">
        <f t="shared" si="9"/>
        <v>5</v>
      </c>
    </row>
    <row r="588" spans="1:7" x14ac:dyDescent="0.3">
      <c r="A588" s="4">
        <v>43167.175995370373</v>
      </c>
      <c r="B588" s="7" t="s">
        <v>5</v>
      </c>
      <c r="C588" s="7">
        <v>495834</v>
      </c>
      <c r="D588" s="7">
        <v>338944</v>
      </c>
      <c r="E588" s="7" t="s">
        <v>7</v>
      </c>
      <c r="F588" s="7" t="s">
        <v>14</v>
      </c>
      <c r="G588" s="7">
        <f t="shared" si="9"/>
        <v>5</v>
      </c>
    </row>
    <row r="589" spans="1:7" x14ac:dyDescent="0.3">
      <c r="A589" s="4">
        <v>43167.192997685182</v>
      </c>
      <c r="B589" s="7" t="s">
        <v>5</v>
      </c>
      <c r="C589" s="7">
        <v>495834</v>
      </c>
      <c r="D589" s="7">
        <v>33100</v>
      </c>
      <c r="E589" s="7" t="s">
        <v>8</v>
      </c>
      <c r="F589" s="7" t="s">
        <v>12</v>
      </c>
      <c r="G589" s="7">
        <f t="shared" si="9"/>
        <v>5</v>
      </c>
    </row>
    <row r="590" spans="1:7" x14ac:dyDescent="0.3">
      <c r="A590" s="4">
        <v>43167.19599537037</v>
      </c>
      <c r="B590" s="7" t="s">
        <v>4</v>
      </c>
      <c r="C590" s="7">
        <v>495834</v>
      </c>
      <c r="D590" s="7">
        <v>91356</v>
      </c>
      <c r="E590" s="7" t="s">
        <v>9</v>
      </c>
      <c r="F590" s="7" t="s">
        <v>14</v>
      </c>
      <c r="G590" s="7">
        <f t="shared" si="9"/>
        <v>5</v>
      </c>
    </row>
    <row r="591" spans="1:7" x14ac:dyDescent="0.3">
      <c r="A591" s="4">
        <v>43167.202002314814</v>
      </c>
      <c r="B591" s="7" t="s">
        <v>4</v>
      </c>
      <c r="C591" s="7">
        <v>234098</v>
      </c>
      <c r="D591" s="7">
        <v>62228</v>
      </c>
      <c r="E591" s="7" t="s">
        <v>9</v>
      </c>
      <c r="F591" s="7" t="s">
        <v>13</v>
      </c>
      <c r="G591" s="7">
        <f t="shared" si="9"/>
        <v>5</v>
      </c>
    </row>
    <row r="592" spans="1:7" x14ac:dyDescent="0.3">
      <c r="A592" s="4">
        <v>43167.22</v>
      </c>
      <c r="B592" s="7" t="s">
        <v>5</v>
      </c>
      <c r="C592" s="7">
        <v>583728</v>
      </c>
      <c r="D592" s="7">
        <v>1324</v>
      </c>
      <c r="E592" s="7" t="s">
        <v>8</v>
      </c>
      <c r="F592" s="7" t="s">
        <v>12</v>
      </c>
      <c r="G592" s="7">
        <f t="shared" si="9"/>
        <v>5</v>
      </c>
    </row>
    <row r="593" spans="1:7" x14ac:dyDescent="0.3">
      <c r="A593" s="4">
        <v>43167.227997685186</v>
      </c>
      <c r="B593" s="7" t="s">
        <v>5</v>
      </c>
      <c r="C593" s="7">
        <v>495834</v>
      </c>
      <c r="D593" s="7">
        <v>105920</v>
      </c>
      <c r="E593" s="7" t="s">
        <v>9</v>
      </c>
      <c r="F593" s="7" t="s">
        <v>13</v>
      </c>
      <c r="G593" s="7">
        <f t="shared" si="9"/>
        <v>5</v>
      </c>
    </row>
    <row r="594" spans="1:7" x14ac:dyDescent="0.3">
      <c r="A594" s="4">
        <v>43167.23400462963</v>
      </c>
      <c r="B594" s="7" t="s">
        <v>5</v>
      </c>
      <c r="C594" s="7">
        <v>859385</v>
      </c>
      <c r="D594" s="7">
        <v>165500</v>
      </c>
      <c r="E594" s="7" t="s">
        <v>8</v>
      </c>
      <c r="F594" s="7" t="s">
        <v>12</v>
      </c>
      <c r="G594" s="7">
        <f t="shared" si="9"/>
        <v>5</v>
      </c>
    </row>
    <row r="595" spans="1:7" x14ac:dyDescent="0.3">
      <c r="A595" s="4">
        <v>43167.242997685185</v>
      </c>
      <c r="B595" s="7" t="s">
        <v>5</v>
      </c>
      <c r="C595" s="7">
        <v>234098</v>
      </c>
      <c r="D595" s="7">
        <v>334972</v>
      </c>
      <c r="E595" s="7" t="s">
        <v>8</v>
      </c>
      <c r="F595" s="7" t="s">
        <v>13</v>
      </c>
      <c r="G595" s="7">
        <f t="shared" si="9"/>
        <v>5</v>
      </c>
    </row>
    <row r="596" spans="1:7" x14ac:dyDescent="0.3">
      <c r="A596" s="4">
        <v>43167.254999999997</v>
      </c>
      <c r="B596" s="7" t="s">
        <v>4</v>
      </c>
      <c r="C596" s="7">
        <v>859385</v>
      </c>
      <c r="D596" s="7">
        <v>350860</v>
      </c>
      <c r="E596" s="7" t="s">
        <v>7</v>
      </c>
      <c r="F596" s="7" t="s">
        <v>13</v>
      </c>
      <c r="G596" s="7">
        <f t="shared" si="9"/>
        <v>5</v>
      </c>
    </row>
    <row r="597" spans="1:7" x14ac:dyDescent="0.3">
      <c r="A597" s="4">
        <v>43167.260995370372</v>
      </c>
      <c r="B597" s="7" t="s">
        <v>5</v>
      </c>
      <c r="C597" s="7">
        <v>583728</v>
      </c>
      <c r="D597" s="7">
        <v>338944</v>
      </c>
      <c r="E597" s="7" t="s">
        <v>7</v>
      </c>
      <c r="F597" s="7" t="s">
        <v>14</v>
      </c>
      <c r="G597" s="7">
        <f t="shared" si="9"/>
        <v>5</v>
      </c>
    </row>
    <row r="598" spans="1:7" x14ac:dyDescent="0.3">
      <c r="A598" s="4">
        <v>43167.267997685187</v>
      </c>
      <c r="B598" s="7" t="s">
        <v>4</v>
      </c>
      <c r="C598" s="7">
        <v>234098</v>
      </c>
      <c r="D598" s="7">
        <v>150936</v>
      </c>
      <c r="E598" s="7" t="s">
        <v>7</v>
      </c>
      <c r="F598" s="7" t="s">
        <v>13</v>
      </c>
      <c r="G598" s="7">
        <f t="shared" si="9"/>
        <v>5</v>
      </c>
    </row>
    <row r="599" spans="1:7" x14ac:dyDescent="0.3">
      <c r="A599" s="4">
        <v>43167.272002314814</v>
      </c>
      <c r="B599" s="7" t="s">
        <v>4</v>
      </c>
      <c r="C599" s="7">
        <v>495834</v>
      </c>
      <c r="D599" s="7">
        <v>230376</v>
      </c>
      <c r="E599" s="7" t="s">
        <v>9</v>
      </c>
      <c r="F599" s="7" t="s">
        <v>14</v>
      </c>
      <c r="G599" s="7">
        <f t="shared" si="9"/>
        <v>5</v>
      </c>
    </row>
    <row r="600" spans="1:7" x14ac:dyDescent="0.3">
      <c r="A600" s="4">
        <v>43167.279004629629</v>
      </c>
      <c r="B600" s="7" t="s">
        <v>4</v>
      </c>
      <c r="C600" s="7">
        <v>234098</v>
      </c>
      <c r="D600" s="7">
        <v>146964</v>
      </c>
      <c r="E600" s="7" t="s">
        <v>9</v>
      </c>
      <c r="F600" s="7" t="s">
        <v>13</v>
      </c>
      <c r="G600" s="7">
        <f t="shared" si="9"/>
        <v>5</v>
      </c>
    </row>
    <row r="601" spans="1:7" x14ac:dyDescent="0.3">
      <c r="A601" s="4">
        <v>43167.294999999998</v>
      </c>
      <c r="B601" s="7" t="s">
        <v>5</v>
      </c>
      <c r="C601" s="7">
        <v>495834</v>
      </c>
      <c r="D601" s="7">
        <v>221108</v>
      </c>
      <c r="E601" s="7" t="s">
        <v>7</v>
      </c>
      <c r="F601" s="7" t="s">
        <v>12</v>
      </c>
      <c r="G601" s="7">
        <f t="shared" si="9"/>
        <v>5</v>
      </c>
    </row>
    <row r="602" spans="1:7" x14ac:dyDescent="0.3">
      <c r="A602" s="4">
        <v>43167.310995370368</v>
      </c>
      <c r="B602" s="7" t="s">
        <v>4</v>
      </c>
      <c r="C602" s="7">
        <v>495834</v>
      </c>
      <c r="D602" s="7">
        <v>140344</v>
      </c>
      <c r="E602" s="7" t="s">
        <v>10</v>
      </c>
      <c r="F602" s="7" t="s">
        <v>12</v>
      </c>
      <c r="G602" s="7">
        <f t="shared" si="9"/>
        <v>5</v>
      </c>
    </row>
    <row r="603" spans="1:7" x14ac:dyDescent="0.3">
      <c r="A603" s="4">
        <v>43167.317002314812</v>
      </c>
      <c r="B603" s="7" t="s">
        <v>4</v>
      </c>
      <c r="C603" s="7">
        <v>234098</v>
      </c>
      <c r="D603" s="7">
        <v>127104</v>
      </c>
      <c r="E603" s="7" t="s">
        <v>9</v>
      </c>
      <c r="F603" s="7" t="s">
        <v>14</v>
      </c>
      <c r="G603" s="7">
        <f t="shared" si="9"/>
        <v>5</v>
      </c>
    </row>
    <row r="604" spans="1:7" x14ac:dyDescent="0.3">
      <c r="A604" s="4">
        <v>43167.317002314812</v>
      </c>
      <c r="B604" s="7" t="s">
        <v>5</v>
      </c>
      <c r="C604" s="7">
        <v>583728</v>
      </c>
      <c r="D604" s="7">
        <v>327028</v>
      </c>
      <c r="E604" s="7" t="s">
        <v>8</v>
      </c>
      <c r="F604" s="7" t="s">
        <v>14</v>
      </c>
      <c r="G604" s="7">
        <f t="shared" si="9"/>
        <v>5</v>
      </c>
    </row>
    <row r="605" spans="1:7" x14ac:dyDescent="0.3">
      <c r="A605" s="4">
        <v>43167.32099537037</v>
      </c>
      <c r="B605" s="7" t="s">
        <v>4</v>
      </c>
      <c r="C605" s="7">
        <v>495834</v>
      </c>
      <c r="D605" s="7">
        <v>76792</v>
      </c>
      <c r="E605" s="7" t="s">
        <v>9</v>
      </c>
      <c r="F605" s="7" t="s">
        <v>14</v>
      </c>
      <c r="G605" s="7">
        <f t="shared" si="9"/>
        <v>5</v>
      </c>
    </row>
    <row r="606" spans="1:7" x14ac:dyDescent="0.3">
      <c r="A606" s="4">
        <v>43167.327997685185</v>
      </c>
      <c r="B606" s="7" t="s">
        <v>4</v>
      </c>
      <c r="C606" s="7">
        <v>495834</v>
      </c>
      <c r="D606" s="7">
        <v>238320</v>
      </c>
      <c r="E606" s="7" t="s">
        <v>7</v>
      </c>
      <c r="F606" s="7" t="s">
        <v>14</v>
      </c>
      <c r="G606" s="7">
        <f t="shared" si="9"/>
        <v>5</v>
      </c>
    </row>
    <row r="607" spans="1:7" x14ac:dyDescent="0.3">
      <c r="A607" s="4">
        <v>43167.332002314812</v>
      </c>
      <c r="B607" s="7" t="s">
        <v>4</v>
      </c>
      <c r="C607" s="7">
        <v>234098</v>
      </c>
      <c r="D607" s="7">
        <v>382636</v>
      </c>
      <c r="E607" s="7" t="s">
        <v>7</v>
      </c>
      <c r="F607" s="7" t="s">
        <v>12</v>
      </c>
      <c r="G607" s="7">
        <f t="shared" si="9"/>
        <v>5</v>
      </c>
    </row>
    <row r="608" spans="1:7" x14ac:dyDescent="0.3">
      <c r="A608" s="4">
        <v>43167.334004629629</v>
      </c>
      <c r="B608" s="7" t="s">
        <v>5</v>
      </c>
      <c r="C608" s="7">
        <v>859385</v>
      </c>
      <c r="D608" s="7">
        <v>313788</v>
      </c>
      <c r="E608" s="7" t="s">
        <v>7</v>
      </c>
      <c r="F608" s="7" t="s">
        <v>14</v>
      </c>
      <c r="G608" s="7">
        <f t="shared" si="9"/>
        <v>5</v>
      </c>
    </row>
    <row r="609" spans="1:7" x14ac:dyDescent="0.3">
      <c r="A609" s="4">
        <v>43167.337997685187</v>
      </c>
      <c r="B609" s="7" t="s">
        <v>4</v>
      </c>
      <c r="C609" s="7">
        <v>239480</v>
      </c>
      <c r="D609" s="7">
        <v>317760</v>
      </c>
      <c r="E609" s="7" t="s">
        <v>10</v>
      </c>
      <c r="F609" s="7" t="s">
        <v>14</v>
      </c>
      <c r="G609" s="7">
        <f t="shared" si="9"/>
        <v>5</v>
      </c>
    </row>
    <row r="610" spans="1:7" x14ac:dyDescent="0.3">
      <c r="A610" s="4">
        <v>43167.342002314814</v>
      </c>
      <c r="B610" s="7" t="s">
        <v>4</v>
      </c>
      <c r="C610" s="7">
        <v>234098</v>
      </c>
      <c r="D610" s="7">
        <v>394552</v>
      </c>
      <c r="E610" s="7" t="s">
        <v>7</v>
      </c>
      <c r="F610" s="7" t="s">
        <v>12</v>
      </c>
      <c r="G610" s="7">
        <f t="shared" si="9"/>
        <v>5</v>
      </c>
    </row>
    <row r="611" spans="1:7" x14ac:dyDescent="0.3">
      <c r="A611" s="4">
        <v>43167.342002314814</v>
      </c>
      <c r="B611" s="7" t="s">
        <v>4</v>
      </c>
      <c r="C611" s="7">
        <v>495834</v>
      </c>
      <c r="D611" s="7">
        <v>319084</v>
      </c>
      <c r="E611" s="7" t="s">
        <v>7</v>
      </c>
      <c r="F611" s="7" t="s">
        <v>12</v>
      </c>
      <c r="G611" s="7">
        <f t="shared" si="9"/>
        <v>5</v>
      </c>
    </row>
    <row r="612" spans="1:7" x14ac:dyDescent="0.3">
      <c r="A612" s="4">
        <v>43167.344004629631</v>
      </c>
      <c r="B612" s="7" t="s">
        <v>4</v>
      </c>
      <c r="C612" s="7">
        <v>495834</v>
      </c>
      <c r="D612" s="7">
        <v>195952</v>
      </c>
      <c r="E612" s="7" t="s">
        <v>10</v>
      </c>
      <c r="F612" s="7" t="s">
        <v>12</v>
      </c>
      <c r="G612" s="7">
        <f t="shared" si="9"/>
        <v>5</v>
      </c>
    </row>
    <row r="613" spans="1:7" x14ac:dyDescent="0.3">
      <c r="A613" s="4">
        <v>43167.345000000001</v>
      </c>
      <c r="B613" s="7" t="s">
        <v>4</v>
      </c>
      <c r="C613" s="7">
        <v>495834</v>
      </c>
      <c r="D613" s="7">
        <v>258180</v>
      </c>
      <c r="E613" s="7" t="s">
        <v>9</v>
      </c>
      <c r="F613" s="7" t="s">
        <v>12</v>
      </c>
      <c r="G613" s="7">
        <f t="shared" si="9"/>
        <v>5</v>
      </c>
    </row>
    <row r="614" spans="1:7" x14ac:dyDescent="0.3">
      <c r="A614" s="4">
        <v>43167.345995370371</v>
      </c>
      <c r="B614" s="7" t="s">
        <v>5</v>
      </c>
      <c r="C614" s="7">
        <v>239480</v>
      </c>
      <c r="D614" s="7">
        <v>289956</v>
      </c>
      <c r="E614" s="7" t="s">
        <v>8</v>
      </c>
      <c r="F614" s="7" t="s">
        <v>13</v>
      </c>
      <c r="G614" s="7">
        <f t="shared" si="9"/>
        <v>5</v>
      </c>
    </row>
    <row r="615" spans="1:7" x14ac:dyDescent="0.3">
      <c r="A615" s="4">
        <v>43167.360995370371</v>
      </c>
      <c r="B615" s="7" t="s">
        <v>4</v>
      </c>
      <c r="C615" s="7">
        <v>234098</v>
      </c>
      <c r="D615" s="7">
        <v>223756</v>
      </c>
      <c r="E615" s="7" t="s">
        <v>7</v>
      </c>
      <c r="F615" s="7" t="s">
        <v>12</v>
      </c>
      <c r="G615" s="7">
        <f t="shared" si="9"/>
        <v>5</v>
      </c>
    </row>
    <row r="616" spans="1:7" x14ac:dyDescent="0.3">
      <c r="A616" s="4">
        <v>43167.365995370368</v>
      </c>
      <c r="B616" s="7" t="s">
        <v>4</v>
      </c>
      <c r="C616" s="7">
        <v>495834</v>
      </c>
      <c r="D616" s="7">
        <v>25156</v>
      </c>
      <c r="E616" s="7" t="s">
        <v>10</v>
      </c>
      <c r="F616" s="7" t="s">
        <v>14</v>
      </c>
      <c r="G616" s="7">
        <f t="shared" si="9"/>
        <v>5</v>
      </c>
    </row>
    <row r="617" spans="1:7" x14ac:dyDescent="0.3">
      <c r="A617" s="4">
        <v>43167.367002314815</v>
      </c>
      <c r="B617" s="7" t="s">
        <v>4</v>
      </c>
      <c r="C617" s="7">
        <v>234098</v>
      </c>
      <c r="D617" s="7">
        <v>348212</v>
      </c>
      <c r="E617" s="7" t="s">
        <v>7</v>
      </c>
      <c r="F617" s="7" t="s">
        <v>12</v>
      </c>
      <c r="G617" s="7">
        <f t="shared" si="9"/>
        <v>5</v>
      </c>
    </row>
    <row r="618" spans="1:7" x14ac:dyDescent="0.3">
      <c r="A618" s="4">
        <v>43167.369004629632</v>
      </c>
      <c r="B618" s="7" t="s">
        <v>4</v>
      </c>
      <c r="C618" s="7">
        <v>234098</v>
      </c>
      <c r="D618" s="7">
        <v>168148</v>
      </c>
      <c r="E618" s="7" t="s">
        <v>10</v>
      </c>
      <c r="F618" s="7" t="s">
        <v>13</v>
      </c>
      <c r="G618" s="7">
        <f t="shared" si="9"/>
        <v>5</v>
      </c>
    </row>
    <row r="619" spans="1:7" x14ac:dyDescent="0.3">
      <c r="A619" s="4">
        <v>43167.370995370373</v>
      </c>
      <c r="B619" s="7" t="s">
        <v>4</v>
      </c>
      <c r="C619" s="7">
        <v>859385</v>
      </c>
      <c r="D619" s="7">
        <v>296576</v>
      </c>
      <c r="E619" s="7" t="s">
        <v>9</v>
      </c>
      <c r="F619" s="7" t="s">
        <v>12</v>
      </c>
      <c r="G619" s="7">
        <f t="shared" si="9"/>
        <v>5</v>
      </c>
    </row>
    <row r="620" spans="1:7" x14ac:dyDescent="0.3">
      <c r="A620" s="4">
        <v>43167.370995370373</v>
      </c>
      <c r="B620" s="7" t="s">
        <v>5</v>
      </c>
      <c r="C620" s="7">
        <v>495834</v>
      </c>
      <c r="D620" s="7">
        <v>264800</v>
      </c>
      <c r="E620" s="7" t="s">
        <v>7</v>
      </c>
      <c r="F620" s="7" t="s">
        <v>12</v>
      </c>
      <c r="G620" s="7">
        <f t="shared" si="9"/>
        <v>5</v>
      </c>
    </row>
    <row r="621" spans="1:7" x14ac:dyDescent="0.3">
      <c r="A621" s="4">
        <v>43167.372002314813</v>
      </c>
      <c r="B621" s="7" t="s">
        <v>4</v>
      </c>
      <c r="C621" s="7">
        <v>495834</v>
      </c>
      <c r="D621" s="7">
        <v>311140</v>
      </c>
      <c r="E621" s="7" t="s">
        <v>10</v>
      </c>
      <c r="F621" s="7" t="s">
        <v>14</v>
      </c>
      <c r="G621" s="7">
        <f t="shared" si="9"/>
        <v>5</v>
      </c>
    </row>
    <row r="622" spans="1:7" x14ac:dyDescent="0.3">
      <c r="A622" s="4">
        <v>43167.375</v>
      </c>
      <c r="B622" s="7" t="s">
        <v>4</v>
      </c>
      <c r="C622" s="7">
        <v>859385</v>
      </c>
      <c r="D622" s="7">
        <v>300548</v>
      </c>
      <c r="E622" s="7" t="s">
        <v>7</v>
      </c>
      <c r="F622" s="7" t="s">
        <v>14</v>
      </c>
      <c r="G622" s="7">
        <f t="shared" si="9"/>
        <v>5</v>
      </c>
    </row>
    <row r="623" spans="1:7" x14ac:dyDescent="0.3">
      <c r="A623" s="4">
        <v>43167.37599537037</v>
      </c>
      <c r="B623" s="7" t="s">
        <v>5</v>
      </c>
      <c r="C623" s="7">
        <v>234098</v>
      </c>
      <c r="D623" s="7">
        <v>334972</v>
      </c>
      <c r="E623" s="7" t="s">
        <v>8</v>
      </c>
      <c r="F623" s="7" t="s">
        <v>14</v>
      </c>
      <c r="G623" s="7">
        <f t="shared" si="9"/>
        <v>5</v>
      </c>
    </row>
    <row r="624" spans="1:7" x14ac:dyDescent="0.3">
      <c r="A624" s="4">
        <v>43167.377997685187</v>
      </c>
      <c r="B624" s="7" t="s">
        <v>4</v>
      </c>
      <c r="C624" s="7">
        <v>859385</v>
      </c>
      <c r="D624" s="7">
        <v>63552</v>
      </c>
      <c r="E624" s="7" t="s">
        <v>9</v>
      </c>
      <c r="F624" s="7" t="s">
        <v>13</v>
      </c>
      <c r="G624" s="7">
        <f t="shared" si="9"/>
        <v>5</v>
      </c>
    </row>
    <row r="625" spans="1:7" x14ac:dyDescent="0.3">
      <c r="A625" s="4">
        <v>43167.377997685187</v>
      </c>
      <c r="B625" s="7" t="s">
        <v>5</v>
      </c>
      <c r="C625" s="7">
        <v>495834</v>
      </c>
      <c r="D625" s="7">
        <v>135048</v>
      </c>
      <c r="E625" s="7" t="s">
        <v>8</v>
      </c>
      <c r="F625" s="7" t="s">
        <v>12</v>
      </c>
      <c r="G625" s="7">
        <f t="shared" si="9"/>
        <v>5</v>
      </c>
    </row>
    <row r="626" spans="1:7" x14ac:dyDescent="0.3">
      <c r="A626" s="4">
        <v>43167.380995370368</v>
      </c>
      <c r="B626" s="7" t="s">
        <v>5</v>
      </c>
      <c r="C626" s="7">
        <v>495834</v>
      </c>
      <c r="D626" s="7">
        <v>56932</v>
      </c>
      <c r="E626" s="7" t="s">
        <v>7</v>
      </c>
      <c r="F626" s="7" t="s">
        <v>14</v>
      </c>
      <c r="G626" s="7">
        <f t="shared" si="9"/>
        <v>5</v>
      </c>
    </row>
    <row r="627" spans="1:7" x14ac:dyDescent="0.3">
      <c r="A627" s="4">
        <v>43167.382997685185</v>
      </c>
      <c r="B627" s="7" t="s">
        <v>4</v>
      </c>
      <c r="C627" s="7">
        <v>495834</v>
      </c>
      <c r="D627" s="7">
        <v>23832</v>
      </c>
      <c r="E627" s="7" t="s">
        <v>10</v>
      </c>
      <c r="F627" s="7" t="s">
        <v>12</v>
      </c>
      <c r="G627" s="7">
        <f t="shared" si="9"/>
        <v>5</v>
      </c>
    </row>
    <row r="628" spans="1:7" x14ac:dyDescent="0.3">
      <c r="A628" s="4">
        <v>43167.384004629632</v>
      </c>
      <c r="B628" s="7" t="s">
        <v>4</v>
      </c>
      <c r="C628" s="7">
        <v>859385</v>
      </c>
      <c r="D628" s="7">
        <v>29128</v>
      </c>
      <c r="E628" s="7" t="s">
        <v>7</v>
      </c>
      <c r="F628" s="7" t="s">
        <v>12</v>
      </c>
      <c r="G628" s="7">
        <f t="shared" si="9"/>
        <v>5</v>
      </c>
    </row>
    <row r="629" spans="1:7" x14ac:dyDescent="0.3">
      <c r="A629" s="4">
        <v>43167.385000000002</v>
      </c>
      <c r="B629" s="7" t="s">
        <v>4</v>
      </c>
      <c r="C629" s="7">
        <v>859385</v>
      </c>
      <c r="D629" s="7">
        <v>368072</v>
      </c>
      <c r="E629" s="7" t="s">
        <v>8</v>
      </c>
      <c r="F629" s="7" t="s">
        <v>13</v>
      </c>
      <c r="G629" s="7">
        <f t="shared" si="9"/>
        <v>5</v>
      </c>
    </row>
    <row r="630" spans="1:7" x14ac:dyDescent="0.3">
      <c r="A630" s="4">
        <v>43167.392002314817</v>
      </c>
      <c r="B630" s="7" t="s">
        <v>5</v>
      </c>
      <c r="C630" s="7">
        <v>239480</v>
      </c>
      <c r="D630" s="7">
        <v>162852</v>
      </c>
      <c r="E630" s="7" t="s">
        <v>7</v>
      </c>
      <c r="F630" s="7" t="s">
        <v>12</v>
      </c>
      <c r="G630" s="7">
        <f t="shared" si="9"/>
        <v>5</v>
      </c>
    </row>
    <row r="631" spans="1:7" x14ac:dyDescent="0.3">
      <c r="A631" s="4">
        <v>43167.392997685187</v>
      </c>
      <c r="B631" s="7" t="s">
        <v>4</v>
      </c>
      <c r="C631" s="7">
        <v>495834</v>
      </c>
      <c r="D631" s="7">
        <v>387932</v>
      </c>
      <c r="E631" s="7" t="s">
        <v>9</v>
      </c>
      <c r="F631" s="7" t="s">
        <v>13</v>
      </c>
      <c r="G631" s="7">
        <f t="shared" si="9"/>
        <v>5</v>
      </c>
    </row>
    <row r="632" spans="1:7" x14ac:dyDescent="0.3">
      <c r="A632" s="4">
        <v>43167.397002314814</v>
      </c>
      <c r="B632" s="7" t="s">
        <v>4</v>
      </c>
      <c r="C632" s="7">
        <v>495834</v>
      </c>
      <c r="D632" s="7">
        <v>21184</v>
      </c>
      <c r="E632" s="7" t="s">
        <v>8</v>
      </c>
      <c r="F632" s="7" t="s">
        <v>12</v>
      </c>
      <c r="G632" s="7">
        <f t="shared" si="9"/>
        <v>5</v>
      </c>
    </row>
    <row r="633" spans="1:7" x14ac:dyDescent="0.3">
      <c r="A633" s="4">
        <v>43167.397997685184</v>
      </c>
      <c r="B633" s="7" t="s">
        <v>4</v>
      </c>
      <c r="C633" s="7">
        <v>239480</v>
      </c>
      <c r="D633" s="7">
        <v>71496</v>
      </c>
      <c r="E633" s="7" t="s">
        <v>8</v>
      </c>
      <c r="F633" s="7" t="s">
        <v>14</v>
      </c>
      <c r="G633" s="7">
        <f t="shared" si="9"/>
        <v>5</v>
      </c>
    </row>
    <row r="634" spans="1:7" x14ac:dyDescent="0.3">
      <c r="A634" s="4">
        <v>43167.400995370372</v>
      </c>
      <c r="B634" s="7" t="s">
        <v>4</v>
      </c>
      <c r="C634" s="7">
        <v>495834</v>
      </c>
      <c r="D634" s="7">
        <v>2648</v>
      </c>
      <c r="E634" s="7" t="s">
        <v>8</v>
      </c>
      <c r="F634" s="7" t="s">
        <v>13</v>
      </c>
      <c r="G634" s="7">
        <f t="shared" si="9"/>
        <v>5</v>
      </c>
    </row>
    <row r="635" spans="1:7" x14ac:dyDescent="0.3">
      <c r="A635" s="4">
        <v>43167.402002314811</v>
      </c>
      <c r="B635" s="7" t="s">
        <v>4</v>
      </c>
      <c r="C635" s="7">
        <v>495834</v>
      </c>
      <c r="D635" s="7">
        <v>321732</v>
      </c>
      <c r="E635" s="7" t="s">
        <v>7</v>
      </c>
      <c r="F635" s="7" t="s">
        <v>14</v>
      </c>
      <c r="G635" s="7">
        <f t="shared" si="9"/>
        <v>5</v>
      </c>
    </row>
    <row r="636" spans="1:7" x14ac:dyDescent="0.3">
      <c r="A636" s="4">
        <v>43167.404999999999</v>
      </c>
      <c r="B636" s="7" t="s">
        <v>5</v>
      </c>
      <c r="C636" s="7">
        <v>583728</v>
      </c>
      <c r="D636" s="7">
        <v>340268</v>
      </c>
      <c r="E636" s="7" t="s">
        <v>9</v>
      </c>
      <c r="F636" s="7" t="s">
        <v>13</v>
      </c>
      <c r="G636" s="7">
        <f t="shared" si="9"/>
        <v>5</v>
      </c>
    </row>
    <row r="637" spans="1:7" x14ac:dyDescent="0.3">
      <c r="A637" s="4">
        <v>43167.407997685186</v>
      </c>
      <c r="B637" s="7" t="s">
        <v>4</v>
      </c>
      <c r="C637" s="7">
        <v>234098</v>
      </c>
      <c r="D637" s="7">
        <v>182712</v>
      </c>
      <c r="E637" s="7" t="s">
        <v>9</v>
      </c>
      <c r="F637" s="7" t="s">
        <v>12</v>
      </c>
      <c r="G637" s="7">
        <f t="shared" si="9"/>
        <v>5</v>
      </c>
    </row>
    <row r="638" spans="1:7" x14ac:dyDescent="0.3">
      <c r="A638" s="4">
        <v>43167.407997685186</v>
      </c>
      <c r="B638" s="7" t="s">
        <v>5</v>
      </c>
      <c r="C638" s="7">
        <v>234098</v>
      </c>
      <c r="D638" s="7">
        <v>321732</v>
      </c>
      <c r="E638" s="7" t="s">
        <v>7</v>
      </c>
      <c r="F638" s="7" t="s">
        <v>12</v>
      </c>
      <c r="G638" s="7">
        <f t="shared" si="9"/>
        <v>5</v>
      </c>
    </row>
    <row r="639" spans="1:7" x14ac:dyDescent="0.3">
      <c r="A639" s="4">
        <v>43167.407997685186</v>
      </c>
      <c r="B639" s="7" t="s">
        <v>4</v>
      </c>
      <c r="C639" s="7">
        <v>495834</v>
      </c>
      <c r="D639" s="7">
        <v>305844</v>
      </c>
      <c r="E639" s="7" t="s">
        <v>9</v>
      </c>
      <c r="F639" s="7" t="s">
        <v>14</v>
      </c>
      <c r="G639" s="7">
        <f t="shared" si="9"/>
        <v>5</v>
      </c>
    </row>
    <row r="640" spans="1:7" x14ac:dyDescent="0.3">
      <c r="A640" s="4">
        <v>43167.41</v>
      </c>
      <c r="B640" s="7" t="s">
        <v>4</v>
      </c>
      <c r="C640" s="7">
        <v>583728</v>
      </c>
      <c r="D640" s="7">
        <v>323056</v>
      </c>
      <c r="E640" s="7" t="s">
        <v>10</v>
      </c>
      <c r="F640" s="7" t="s">
        <v>14</v>
      </c>
      <c r="G640" s="7">
        <f t="shared" si="9"/>
        <v>5</v>
      </c>
    </row>
    <row r="641" spans="1:7" x14ac:dyDescent="0.3">
      <c r="A641" s="4">
        <v>43167.422997685186</v>
      </c>
      <c r="B641" s="7" t="s">
        <v>4</v>
      </c>
      <c r="C641" s="7">
        <v>234098</v>
      </c>
      <c r="D641" s="7">
        <v>41044</v>
      </c>
      <c r="E641" s="7" t="s">
        <v>7</v>
      </c>
      <c r="F641" s="7" t="s">
        <v>13</v>
      </c>
      <c r="G641" s="7">
        <f t="shared" si="9"/>
        <v>5</v>
      </c>
    </row>
    <row r="642" spans="1:7" x14ac:dyDescent="0.3">
      <c r="A642" s="4">
        <v>43167.424004629633</v>
      </c>
      <c r="B642" s="7" t="s">
        <v>5</v>
      </c>
      <c r="C642" s="7">
        <v>234098</v>
      </c>
      <c r="D642" s="7">
        <v>128428</v>
      </c>
      <c r="E642" s="7" t="s">
        <v>10</v>
      </c>
      <c r="F642" s="7" t="s">
        <v>12</v>
      </c>
      <c r="G642" s="7">
        <f t="shared" si="9"/>
        <v>5</v>
      </c>
    </row>
    <row r="643" spans="1:7" x14ac:dyDescent="0.3">
      <c r="A643" s="4">
        <v>43167.439004629632</v>
      </c>
      <c r="B643" s="7" t="s">
        <v>4</v>
      </c>
      <c r="C643" s="7">
        <v>495834</v>
      </c>
      <c r="D643" s="7">
        <v>166824</v>
      </c>
      <c r="E643" s="7" t="s">
        <v>8</v>
      </c>
      <c r="F643" s="7" t="s">
        <v>12</v>
      </c>
      <c r="G643" s="7">
        <f t="shared" ref="G643:G706" si="10">WEEKDAY($A643)</f>
        <v>5</v>
      </c>
    </row>
    <row r="644" spans="1:7" x14ac:dyDescent="0.3">
      <c r="A644" s="4">
        <v>43167.44</v>
      </c>
      <c r="B644" s="7" t="s">
        <v>5</v>
      </c>
      <c r="C644" s="7">
        <v>495834</v>
      </c>
      <c r="D644" s="7">
        <v>46340</v>
      </c>
      <c r="E644" s="7" t="s">
        <v>10</v>
      </c>
      <c r="F644" s="7" t="s">
        <v>14</v>
      </c>
      <c r="G644" s="7">
        <f t="shared" si="10"/>
        <v>5</v>
      </c>
    </row>
    <row r="645" spans="1:7" x14ac:dyDescent="0.3">
      <c r="A645" s="4">
        <v>43167.442997685182</v>
      </c>
      <c r="B645" s="7" t="s">
        <v>5</v>
      </c>
      <c r="C645" s="7">
        <v>859385</v>
      </c>
      <c r="D645" s="7">
        <v>161528</v>
      </c>
      <c r="E645" s="7" t="s">
        <v>7</v>
      </c>
      <c r="F645" s="7" t="s">
        <v>12</v>
      </c>
      <c r="G645" s="7">
        <f t="shared" si="10"/>
        <v>5</v>
      </c>
    </row>
    <row r="646" spans="1:7" x14ac:dyDescent="0.3">
      <c r="A646" s="4">
        <v>43167.442997685182</v>
      </c>
      <c r="B646" s="7" t="s">
        <v>4</v>
      </c>
      <c r="C646" s="7">
        <v>495834</v>
      </c>
      <c r="D646" s="7">
        <v>324380</v>
      </c>
      <c r="E646" s="7" t="s">
        <v>10</v>
      </c>
      <c r="F646" s="7" t="s">
        <v>13</v>
      </c>
      <c r="G646" s="7">
        <f t="shared" si="10"/>
        <v>5</v>
      </c>
    </row>
    <row r="647" spans="1:7" x14ac:dyDescent="0.3">
      <c r="A647" s="4">
        <v>43167.44599537037</v>
      </c>
      <c r="B647" s="7" t="s">
        <v>4</v>
      </c>
      <c r="C647" s="7">
        <v>234098</v>
      </c>
      <c r="D647" s="7">
        <v>329676</v>
      </c>
      <c r="E647" s="7" t="s">
        <v>8</v>
      </c>
      <c r="F647" s="7" t="s">
        <v>14</v>
      </c>
      <c r="G647" s="7">
        <f t="shared" si="10"/>
        <v>5</v>
      </c>
    </row>
    <row r="648" spans="1:7" x14ac:dyDescent="0.3">
      <c r="A648" s="4">
        <v>43167.472002314818</v>
      </c>
      <c r="B648" s="7" t="s">
        <v>5</v>
      </c>
      <c r="C648" s="7">
        <v>583728</v>
      </c>
      <c r="D648" s="7">
        <v>2648</v>
      </c>
      <c r="E648" s="7" t="s">
        <v>7</v>
      </c>
      <c r="F648" s="7" t="s">
        <v>14</v>
      </c>
      <c r="G648" s="7">
        <f t="shared" si="10"/>
        <v>5</v>
      </c>
    </row>
    <row r="649" spans="1:7" x14ac:dyDescent="0.3">
      <c r="A649" s="4">
        <v>43167.497997685183</v>
      </c>
      <c r="B649" s="7" t="s">
        <v>4</v>
      </c>
      <c r="C649" s="7">
        <v>495834</v>
      </c>
      <c r="D649" s="7">
        <v>84736</v>
      </c>
      <c r="E649" s="7" t="s">
        <v>9</v>
      </c>
      <c r="F649" s="7" t="s">
        <v>12</v>
      </c>
      <c r="G649" s="7">
        <f t="shared" si="10"/>
        <v>5</v>
      </c>
    </row>
    <row r="650" spans="1:7" x14ac:dyDescent="0.3">
      <c r="A650" s="4">
        <v>43167.5</v>
      </c>
      <c r="B650" s="7" t="s">
        <v>4</v>
      </c>
      <c r="C650" s="7">
        <v>495834</v>
      </c>
      <c r="D650" s="7">
        <v>191980</v>
      </c>
      <c r="E650" s="7" t="s">
        <v>7</v>
      </c>
      <c r="F650" s="7" t="s">
        <v>13</v>
      </c>
      <c r="G650" s="7">
        <f t="shared" si="10"/>
        <v>5</v>
      </c>
    </row>
    <row r="651" spans="1:7" x14ac:dyDescent="0.3">
      <c r="A651" s="4">
        <v>43167.502002314817</v>
      </c>
      <c r="B651" s="7" t="s">
        <v>4</v>
      </c>
      <c r="C651" s="7">
        <v>859385</v>
      </c>
      <c r="D651" s="7">
        <v>154908</v>
      </c>
      <c r="E651" s="7" t="s">
        <v>7</v>
      </c>
      <c r="F651" s="7" t="s">
        <v>12</v>
      </c>
      <c r="G651" s="7">
        <f t="shared" si="10"/>
        <v>5</v>
      </c>
    </row>
    <row r="652" spans="1:7" x14ac:dyDescent="0.3">
      <c r="A652" s="4">
        <v>43167.502997685187</v>
      </c>
      <c r="B652" s="7" t="s">
        <v>4</v>
      </c>
      <c r="C652" s="7">
        <v>859385</v>
      </c>
      <c r="D652" s="7">
        <v>376016</v>
      </c>
      <c r="E652" s="7" t="s">
        <v>7</v>
      </c>
      <c r="F652" s="7" t="s">
        <v>12</v>
      </c>
      <c r="G652" s="7">
        <f t="shared" si="10"/>
        <v>5</v>
      </c>
    </row>
    <row r="653" spans="1:7" x14ac:dyDescent="0.3">
      <c r="A653" s="4">
        <v>43167.504999999997</v>
      </c>
      <c r="B653" s="7" t="s">
        <v>5</v>
      </c>
      <c r="C653" s="7">
        <v>495834</v>
      </c>
      <c r="D653" s="7">
        <v>137696</v>
      </c>
      <c r="E653" s="7" t="s">
        <v>7</v>
      </c>
      <c r="F653" s="7" t="s">
        <v>12</v>
      </c>
      <c r="G653" s="7">
        <f t="shared" si="10"/>
        <v>5</v>
      </c>
    </row>
    <row r="654" spans="1:7" x14ac:dyDescent="0.3">
      <c r="A654" s="4">
        <v>43167.505995370368</v>
      </c>
      <c r="B654" s="7" t="s">
        <v>4</v>
      </c>
      <c r="C654" s="7">
        <v>234098</v>
      </c>
      <c r="D654" s="7">
        <v>313788</v>
      </c>
      <c r="E654" s="7" t="s">
        <v>10</v>
      </c>
      <c r="F654" s="7" t="s">
        <v>12</v>
      </c>
      <c r="G654" s="7">
        <f t="shared" si="10"/>
        <v>5</v>
      </c>
    </row>
    <row r="655" spans="1:7" x14ac:dyDescent="0.3">
      <c r="A655" s="4">
        <v>43167.507002314815</v>
      </c>
      <c r="B655" s="7" t="s">
        <v>4</v>
      </c>
      <c r="C655" s="7">
        <v>495834</v>
      </c>
      <c r="D655" s="7">
        <v>26480</v>
      </c>
      <c r="E655" s="7" t="s">
        <v>7</v>
      </c>
      <c r="F655" s="7" t="s">
        <v>12</v>
      </c>
      <c r="G655" s="7">
        <f t="shared" si="10"/>
        <v>5</v>
      </c>
    </row>
    <row r="656" spans="1:7" x14ac:dyDescent="0.3">
      <c r="A656" s="4">
        <v>43167.507002314815</v>
      </c>
      <c r="B656" s="7" t="s">
        <v>4</v>
      </c>
      <c r="C656" s="7">
        <v>495834</v>
      </c>
      <c r="D656" s="7">
        <v>79440</v>
      </c>
      <c r="E656" s="7" t="s">
        <v>7</v>
      </c>
      <c r="F656" s="7" t="s">
        <v>12</v>
      </c>
      <c r="G656" s="7">
        <f t="shared" si="10"/>
        <v>5</v>
      </c>
    </row>
    <row r="657" spans="1:7" x14ac:dyDescent="0.3">
      <c r="A657" s="4">
        <v>43167.507002314815</v>
      </c>
      <c r="B657" s="7" t="s">
        <v>4</v>
      </c>
      <c r="C657" s="7">
        <v>495834</v>
      </c>
      <c r="D657" s="7">
        <v>372044</v>
      </c>
      <c r="E657" s="7" t="s">
        <v>10</v>
      </c>
      <c r="F657" s="7" t="s">
        <v>12</v>
      </c>
      <c r="G657" s="7">
        <f t="shared" si="10"/>
        <v>5</v>
      </c>
    </row>
    <row r="658" spans="1:7" x14ac:dyDescent="0.3">
      <c r="A658" s="4">
        <v>43167.507997685185</v>
      </c>
      <c r="B658" s="7" t="s">
        <v>4</v>
      </c>
      <c r="C658" s="7">
        <v>234098</v>
      </c>
      <c r="D658" s="7">
        <v>2648</v>
      </c>
      <c r="E658" s="7" t="s">
        <v>8</v>
      </c>
      <c r="F658" s="7" t="s">
        <v>14</v>
      </c>
      <c r="G658" s="7">
        <f t="shared" si="10"/>
        <v>5</v>
      </c>
    </row>
    <row r="659" spans="1:7" x14ac:dyDescent="0.3">
      <c r="A659" s="4">
        <v>43167.507997685185</v>
      </c>
      <c r="B659" s="7" t="s">
        <v>5</v>
      </c>
      <c r="C659" s="7">
        <v>495834</v>
      </c>
      <c r="D659" s="7">
        <v>189332</v>
      </c>
      <c r="E659" s="7" t="s">
        <v>7</v>
      </c>
      <c r="F659" s="7" t="s">
        <v>12</v>
      </c>
      <c r="G659" s="7">
        <f t="shared" si="10"/>
        <v>5</v>
      </c>
    </row>
    <row r="660" spans="1:7" x14ac:dyDescent="0.3">
      <c r="A660" s="4">
        <v>43167.507997685185</v>
      </c>
      <c r="B660" s="7" t="s">
        <v>4</v>
      </c>
      <c r="C660" s="7">
        <v>495834</v>
      </c>
      <c r="D660" s="7">
        <v>149612</v>
      </c>
      <c r="E660" s="7" t="s">
        <v>7</v>
      </c>
      <c r="F660" s="7" t="s">
        <v>13</v>
      </c>
      <c r="G660" s="7">
        <f t="shared" si="10"/>
        <v>5</v>
      </c>
    </row>
    <row r="661" spans="1:7" x14ac:dyDescent="0.3">
      <c r="A661" s="4">
        <v>43167.509004629632</v>
      </c>
      <c r="B661" s="7" t="s">
        <v>4</v>
      </c>
      <c r="C661" s="7">
        <v>234098</v>
      </c>
      <c r="D661" s="7">
        <v>300548</v>
      </c>
      <c r="E661" s="7" t="s">
        <v>9</v>
      </c>
      <c r="F661" s="7" t="s">
        <v>12</v>
      </c>
      <c r="G661" s="7">
        <f t="shared" si="10"/>
        <v>5</v>
      </c>
    </row>
    <row r="662" spans="1:7" x14ac:dyDescent="0.3">
      <c r="A662" s="4">
        <v>43167.51</v>
      </c>
      <c r="B662" s="7" t="s">
        <v>5</v>
      </c>
      <c r="C662" s="7">
        <v>234098</v>
      </c>
      <c r="D662" s="7">
        <v>21184</v>
      </c>
      <c r="E662" s="7" t="s">
        <v>9</v>
      </c>
      <c r="F662" s="7" t="s">
        <v>12</v>
      </c>
      <c r="G662" s="7">
        <f t="shared" si="10"/>
        <v>5</v>
      </c>
    </row>
    <row r="663" spans="1:7" x14ac:dyDescent="0.3">
      <c r="A663" s="4">
        <v>43167.510995370372</v>
      </c>
      <c r="B663" s="7" t="s">
        <v>4</v>
      </c>
      <c r="C663" s="7">
        <v>859385</v>
      </c>
      <c r="D663" s="7">
        <v>382636</v>
      </c>
      <c r="E663" s="7" t="s">
        <v>7</v>
      </c>
      <c r="F663" s="7" t="s">
        <v>13</v>
      </c>
      <c r="G663" s="7">
        <f t="shared" si="10"/>
        <v>5</v>
      </c>
    </row>
    <row r="664" spans="1:7" x14ac:dyDescent="0.3">
      <c r="A664" s="4">
        <v>43167.510995370372</v>
      </c>
      <c r="B664" s="7" t="s">
        <v>5</v>
      </c>
      <c r="C664" s="7">
        <v>583728</v>
      </c>
      <c r="D664" s="7">
        <v>209192</v>
      </c>
      <c r="E664" s="7" t="s">
        <v>7</v>
      </c>
      <c r="F664" s="7" t="s">
        <v>12</v>
      </c>
      <c r="G664" s="7">
        <f t="shared" si="10"/>
        <v>5</v>
      </c>
    </row>
    <row r="665" spans="1:7" x14ac:dyDescent="0.3">
      <c r="A665" s="4">
        <v>43167.510995370372</v>
      </c>
      <c r="B665" s="7" t="s">
        <v>4</v>
      </c>
      <c r="C665" s="7">
        <v>234098</v>
      </c>
      <c r="D665" s="7">
        <v>135048</v>
      </c>
      <c r="E665" s="7" t="s">
        <v>7</v>
      </c>
      <c r="F665" s="7" t="s">
        <v>12</v>
      </c>
      <c r="G665" s="7">
        <f t="shared" si="10"/>
        <v>5</v>
      </c>
    </row>
    <row r="666" spans="1:7" x14ac:dyDescent="0.3">
      <c r="A666" s="4">
        <v>43167.510995370372</v>
      </c>
      <c r="B666" s="7" t="s">
        <v>5</v>
      </c>
      <c r="C666" s="7">
        <v>495834</v>
      </c>
      <c r="D666" s="7">
        <v>329676</v>
      </c>
      <c r="E666" s="7" t="s">
        <v>9</v>
      </c>
      <c r="F666" s="7" t="s">
        <v>13</v>
      </c>
      <c r="G666" s="7">
        <f t="shared" si="10"/>
        <v>5</v>
      </c>
    </row>
    <row r="667" spans="1:7" x14ac:dyDescent="0.3">
      <c r="A667" s="4">
        <v>43167.514004629629</v>
      </c>
      <c r="B667" s="7" t="s">
        <v>4</v>
      </c>
      <c r="C667" s="7">
        <v>239480</v>
      </c>
      <c r="D667" s="7">
        <v>360128</v>
      </c>
      <c r="E667" s="7" t="s">
        <v>10</v>
      </c>
      <c r="F667" s="7" t="s">
        <v>12</v>
      </c>
      <c r="G667" s="7">
        <f t="shared" si="10"/>
        <v>5</v>
      </c>
    </row>
    <row r="668" spans="1:7" x14ac:dyDescent="0.3">
      <c r="A668" s="4">
        <v>43167.514999999999</v>
      </c>
      <c r="B668" s="7" t="s">
        <v>4</v>
      </c>
      <c r="C668" s="7">
        <v>234098</v>
      </c>
      <c r="D668" s="7">
        <v>358804</v>
      </c>
      <c r="E668" s="7" t="s">
        <v>9</v>
      </c>
      <c r="F668" s="7" t="s">
        <v>14</v>
      </c>
      <c r="G668" s="7">
        <f t="shared" si="10"/>
        <v>5</v>
      </c>
    </row>
    <row r="669" spans="1:7" x14ac:dyDescent="0.3">
      <c r="A669" s="4">
        <v>43167.514999999999</v>
      </c>
      <c r="B669" s="7" t="s">
        <v>5</v>
      </c>
      <c r="C669" s="7">
        <v>239480</v>
      </c>
      <c r="D669" s="7">
        <v>67524</v>
      </c>
      <c r="E669" s="7" t="s">
        <v>9</v>
      </c>
      <c r="F669" s="7" t="s">
        <v>13</v>
      </c>
      <c r="G669" s="7">
        <f t="shared" si="10"/>
        <v>5</v>
      </c>
    </row>
    <row r="670" spans="1:7" x14ac:dyDescent="0.3">
      <c r="A670" s="4">
        <v>43167.51599537037</v>
      </c>
      <c r="B670" s="7" t="s">
        <v>4</v>
      </c>
      <c r="C670" s="7">
        <v>859385</v>
      </c>
      <c r="D670" s="7">
        <v>279364</v>
      </c>
      <c r="E670" s="7" t="s">
        <v>10</v>
      </c>
      <c r="F670" s="7" t="s">
        <v>12</v>
      </c>
      <c r="G670" s="7">
        <f t="shared" si="10"/>
        <v>5</v>
      </c>
    </row>
    <row r="671" spans="1:7" x14ac:dyDescent="0.3">
      <c r="A671" s="4">
        <v>43167.517002314817</v>
      </c>
      <c r="B671" s="7" t="s">
        <v>4</v>
      </c>
      <c r="C671" s="7">
        <v>495834</v>
      </c>
      <c r="D671" s="7">
        <v>225080</v>
      </c>
      <c r="E671" s="7" t="s">
        <v>7</v>
      </c>
      <c r="F671" s="7" t="s">
        <v>12</v>
      </c>
      <c r="G671" s="7">
        <f t="shared" si="10"/>
        <v>5</v>
      </c>
    </row>
    <row r="672" spans="1:7" x14ac:dyDescent="0.3">
      <c r="A672" s="4">
        <v>43167.517997685187</v>
      </c>
      <c r="B672" s="7" t="s">
        <v>4</v>
      </c>
      <c r="C672" s="7">
        <v>583728</v>
      </c>
      <c r="D672" s="7">
        <v>88708</v>
      </c>
      <c r="E672" s="7" t="s">
        <v>10</v>
      </c>
      <c r="F672" s="7" t="s">
        <v>13</v>
      </c>
      <c r="G672" s="7">
        <f t="shared" si="10"/>
        <v>5</v>
      </c>
    </row>
    <row r="673" spans="1:7" x14ac:dyDescent="0.3">
      <c r="A673" s="4">
        <v>43167.517997685187</v>
      </c>
      <c r="B673" s="7" t="s">
        <v>5</v>
      </c>
      <c r="C673" s="7">
        <v>239480</v>
      </c>
      <c r="D673" s="7">
        <v>5296</v>
      </c>
      <c r="E673" s="7" t="s">
        <v>7</v>
      </c>
      <c r="F673" s="7" t="s">
        <v>12</v>
      </c>
      <c r="G673" s="7">
        <f t="shared" si="10"/>
        <v>5</v>
      </c>
    </row>
    <row r="674" spans="1:7" x14ac:dyDescent="0.3">
      <c r="A674" s="4">
        <v>43167.519004629627</v>
      </c>
      <c r="B674" s="7" t="s">
        <v>4</v>
      </c>
      <c r="C674" s="7">
        <v>234098</v>
      </c>
      <c r="D674" s="7">
        <v>244940</v>
      </c>
      <c r="E674" s="7" t="s">
        <v>7</v>
      </c>
      <c r="F674" s="7" t="s">
        <v>13</v>
      </c>
      <c r="G674" s="7">
        <f t="shared" si="10"/>
        <v>5</v>
      </c>
    </row>
    <row r="675" spans="1:7" x14ac:dyDescent="0.3">
      <c r="A675" s="4">
        <v>43167.519004629627</v>
      </c>
      <c r="B675" s="7" t="s">
        <v>5</v>
      </c>
      <c r="C675" s="7">
        <v>859385</v>
      </c>
      <c r="D675" s="7">
        <v>315112</v>
      </c>
      <c r="E675" s="7" t="s">
        <v>9</v>
      </c>
      <c r="F675" s="7" t="s">
        <v>14</v>
      </c>
      <c r="G675" s="7">
        <f t="shared" si="10"/>
        <v>5</v>
      </c>
    </row>
    <row r="676" spans="1:7" x14ac:dyDescent="0.3">
      <c r="A676" s="4">
        <v>43167.519999999997</v>
      </c>
      <c r="B676" s="7" t="s">
        <v>4</v>
      </c>
      <c r="C676" s="7">
        <v>239480</v>
      </c>
      <c r="D676" s="7">
        <v>99300</v>
      </c>
      <c r="E676" s="7" t="s">
        <v>7</v>
      </c>
      <c r="F676" s="7" t="s">
        <v>13</v>
      </c>
      <c r="G676" s="7">
        <f t="shared" si="10"/>
        <v>5</v>
      </c>
    </row>
    <row r="677" spans="1:7" x14ac:dyDescent="0.3">
      <c r="A677" s="4">
        <v>43167.522002314814</v>
      </c>
      <c r="B677" s="7" t="s">
        <v>4</v>
      </c>
      <c r="C677" s="7">
        <v>234098</v>
      </c>
      <c r="D677" s="7">
        <v>325704</v>
      </c>
      <c r="E677" s="7" t="s">
        <v>9</v>
      </c>
      <c r="F677" s="7" t="s">
        <v>13</v>
      </c>
      <c r="G677" s="7">
        <f t="shared" si="10"/>
        <v>5</v>
      </c>
    </row>
    <row r="678" spans="1:7" x14ac:dyDescent="0.3">
      <c r="A678" s="4">
        <v>43167.522002314814</v>
      </c>
      <c r="B678" s="7" t="s">
        <v>4</v>
      </c>
      <c r="C678" s="7">
        <v>495834</v>
      </c>
      <c r="D678" s="7">
        <v>34424</v>
      </c>
      <c r="E678" s="7" t="s">
        <v>7</v>
      </c>
      <c r="F678" s="7" t="s">
        <v>12</v>
      </c>
      <c r="G678" s="7">
        <f t="shared" si="10"/>
        <v>5</v>
      </c>
    </row>
    <row r="679" spans="1:7" x14ac:dyDescent="0.3">
      <c r="A679" s="4">
        <v>43167.522997685184</v>
      </c>
      <c r="B679" s="7" t="s">
        <v>5</v>
      </c>
      <c r="C679" s="7">
        <v>859385</v>
      </c>
      <c r="D679" s="7">
        <v>296576</v>
      </c>
      <c r="E679" s="7" t="s">
        <v>10</v>
      </c>
      <c r="F679" s="7" t="s">
        <v>13</v>
      </c>
      <c r="G679" s="7">
        <f t="shared" si="10"/>
        <v>5</v>
      </c>
    </row>
    <row r="680" spans="1:7" x14ac:dyDescent="0.3">
      <c r="A680" s="4">
        <v>43167.522997685184</v>
      </c>
      <c r="B680" s="7" t="s">
        <v>4</v>
      </c>
      <c r="C680" s="7">
        <v>495834</v>
      </c>
      <c r="D680" s="7">
        <v>350860</v>
      </c>
      <c r="E680" s="7" t="s">
        <v>7</v>
      </c>
      <c r="F680" s="7" t="s">
        <v>14</v>
      </c>
      <c r="G680" s="7">
        <f t="shared" si="10"/>
        <v>5</v>
      </c>
    </row>
    <row r="681" spans="1:7" x14ac:dyDescent="0.3">
      <c r="A681" s="4">
        <v>43167.524004629631</v>
      </c>
      <c r="B681" s="7" t="s">
        <v>4</v>
      </c>
      <c r="C681" s="7">
        <v>583728</v>
      </c>
      <c r="D681" s="7">
        <v>54284</v>
      </c>
      <c r="E681" s="7" t="s">
        <v>8</v>
      </c>
      <c r="F681" s="7" t="s">
        <v>13</v>
      </c>
      <c r="G681" s="7">
        <f t="shared" si="10"/>
        <v>5</v>
      </c>
    </row>
    <row r="682" spans="1:7" x14ac:dyDescent="0.3">
      <c r="A682" s="4">
        <v>43167.525000000001</v>
      </c>
      <c r="B682" s="7" t="s">
        <v>4</v>
      </c>
      <c r="C682" s="7">
        <v>495834</v>
      </c>
      <c r="D682" s="7">
        <v>397200</v>
      </c>
      <c r="E682" s="7" t="s">
        <v>10</v>
      </c>
      <c r="F682" s="7" t="s">
        <v>13</v>
      </c>
      <c r="G682" s="7">
        <f t="shared" si="10"/>
        <v>5</v>
      </c>
    </row>
    <row r="683" spans="1:7" x14ac:dyDescent="0.3">
      <c r="A683" s="4">
        <v>43167.525995370372</v>
      </c>
      <c r="B683" s="7" t="s">
        <v>5</v>
      </c>
      <c r="C683" s="7">
        <v>495834</v>
      </c>
      <c r="D683" s="7">
        <v>137696</v>
      </c>
      <c r="E683" s="7" t="s">
        <v>8</v>
      </c>
      <c r="F683" s="7" t="s">
        <v>12</v>
      </c>
      <c r="G683" s="7">
        <f t="shared" si="10"/>
        <v>5</v>
      </c>
    </row>
    <row r="684" spans="1:7" x14ac:dyDescent="0.3">
      <c r="A684" s="4">
        <v>43167.525995370372</v>
      </c>
      <c r="B684" s="7" t="s">
        <v>4</v>
      </c>
      <c r="C684" s="7">
        <v>495834</v>
      </c>
      <c r="D684" s="7">
        <v>353508</v>
      </c>
      <c r="E684" s="7" t="s">
        <v>9</v>
      </c>
      <c r="F684" s="7" t="s">
        <v>14</v>
      </c>
      <c r="G684" s="7">
        <f t="shared" si="10"/>
        <v>5</v>
      </c>
    </row>
    <row r="685" spans="1:7" x14ac:dyDescent="0.3">
      <c r="A685" s="4">
        <v>43167.527002314811</v>
      </c>
      <c r="B685" s="7" t="s">
        <v>5</v>
      </c>
      <c r="C685" s="7">
        <v>859385</v>
      </c>
      <c r="D685" s="7">
        <v>123132</v>
      </c>
      <c r="E685" s="7" t="s">
        <v>10</v>
      </c>
      <c r="F685" s="7" t="s">
        <v>14</v>
      </c>
      <c r="G685" s="7">
        <f t="shared" si="10"/>
        <v>5</v>
      </c>
    </row>
    <row r="686" spans="1:7" x14ac:dyDescent="0.3">
      <c r="A686" s="4">
        <v>43167.527002314811</v>
      </c>
      <c r="B686" s="7" t="s">
        <v>4</v>
      </c>
      <c r="C686" s="7">
        <v>495834</v>
      </c>
      <c r="D686" s="7">
        <v>132400</v>
      </c>
      <c r="E686" s="7" t="s">
        <v>7</v>
      </c>
      <c r="F686" s="7" t="s">
        <v>14</v>
      </c>
      <c r="G686" s="7">
        <f t="shared" si="10"/>
        <v>5</v>
      </c>
    </row>
    <row r="687" spans="1:7" x14ac:dyDescent="0.3">
      <c r="A687" s="4">
        <v>43167.527997685182</v>
      </c>
      <c r="B687" s="7" t="s">
        <v>4</v>
      </c>
      <c r="C687" s="7">
        <v>234098</v>
      </c>
      <c r="D687" s="7">
        <v>362776</v>
      </c>
      <c r="E687" s="7" t="s">
        <v>8</v>
      </c>
      <c r="F687" s="7" t="s">
        <v>13</v>
      </c>
      <c r="G687" s="7">
        <f t="shared" si="10"/>
        <v>5</v>
      </c>
    </row>
    <row r="688" spans="1:7" x14ac:dyDescent="0.3">
      <c r="A688" s="4">
        <v>43167.529004629629</v>
      </c>
      <c r="B688" s="7" t="s">
        <v>5</v>
      </c>
      <c r="C688" s="7">
        <v>234098</v>
      </c>
      <c r="D688" s="7">
        <v>42368</v>
      </c>
      <c r="E688" s="7" t="s">
        <v>9</v>
      </c>
      <c r="F688" s="7" t="s">
        <v>13</v>
      </c>
      <c r="G688" s="7">
        <f t="shared" si="10"/>
        <v>5</v>
      </c>
    </row>
    <row r="689" spans="1:7" x14ac:dyDescent="0.3">
      <c r="A689" s="4">
        <v>43167.529004629629</v>
      </c>
      <c r="B689" s="7" t="s">
        <v>4</v>
      </c>
      <c r="C689" s="7">
        <v>495834</v>
      </c>
      <c r="D689" s="7">
        <v>246264</v>
      </c>
      <c r="E689" s="7" t="s">
        <v>8</v>
      </c>
      <c r="F689" s="7" t="s">
        <v>13</v>
      </c>
      <c r="G689" s="7">
        <f t="shared" si="10"/>
        <v>5</v>
      </c>
    </row>
    <row r="690" spans="1:7" x14ac:dyDescent="0.3">
      <c r="A690" s="4">
        <v>43167.532002314816</v>
      </c>
      <c r="B690" s="7" t="s">
        <v>5</v>
      </c>
      <c r="C690" s="7">
        <v>239480</v>
      </c>
      <c r="D690" s="7">
        <v>66200</v>
      </c>
      <c r="E690" s="7" t="s">
        <v>7</v>
      </c>
      <c r="F690" s="7" t="s">
        <v>14</v>
      </c>
      <c r="G690" s="7">
        <f t="shared" si="10"/>
        <v>5</v>
      </c>
    </row>
    <row r="691" spans="1:7" x14ac:dyDescent="0.3">
      <c r="A691" s="4">
        <v>43167.532002314816</v>
      </c>
      <c r="B691" s="7" t="s">
        <v>5</v>
      </c>
      <c r="C691" s="7">
        <v>583728</v>
      </c>
      <c r="D691" s="7">
        <v>272744</v>
      </c>
      <c r="E691" s="7" t="s">
        <v>8</v>
      </c>
      <c r="F691" s="7" t="s">
        <v>12</v>
      </c>
      <c r="G691" s="7">
        <f t="shared" si="10"/>
        <v>5</v>
      </c>
    </row>
    <row r="692" spans="1:7" x14ac:dyDescent="0.3">
      <c r="A692" s="4">
        <v>43167.532997685186</v>
      </c>
      <c r="B692" s="7" t="s">
        <v>5</v>
      </c>
      <c r="C692" s="7">
        <v>495834</v>
      </c>
      <c r="D692" s="7">
        <v>374692</v>
      </c>
      <c r="E692" s="7" t="s">
        <v>10</v>
      </c>
      <c r="F692" s="7" t="s">
        <v>13</v>
      </c>
      <c r="G692" s="7">
        <f t="shared" si="10"/>
        <v>5</v>
      </c>
    </row>
    <row r="693" spans="1:7" x14ac:dyDescent="0.3">
      <c r="A693" s="4">
        <v>43167.534004629626</v>
      </c>
      <c r="B693" s="7" t="s">
        <v>4</v>
      </c>
      <c r="C693" s="7">
        <v>495834</v>
      </c>
      <c r="D693" s="7">
        <v>221108</v>
      </c>
      <c r="E693" s="7" t="s">
        <v>9</v>
      </c>
      <c r="F693" s="7" t="s">
        <v>14</v>
      </c>
      <c r="G693" s="7">
        <f t="shared" si="10"/>
        <v>5</v>
      </c>
    </row>
    <row r="694" spans="1:7" x14ac:dyDescent="0.3">
      <c r="A694" s="4">
        <v>43167.535000000003</v>
      </c>
      <c r="B694" s="7" t="s">
        <v>4</v>
      </c>
      <c r="C694" s="7">
        <v>495834</v>
      </c>
      <c r="D694" s="7">
        <v>283336</v>
      </c>
      <c r="E694" s="7" t="s">
        <v>7</v>
      </c>
      <c r="F694" s="7" t="s">
        <v>13</v>
      </c>
      <c r="G694" s="7">
        <f t="shared" si="10"/>
        <v>5</v>
      </c>
    </row>
    <row r="695" spans="1:7" x14ac:dyDescent="0.3">
      <c r="A695" s="4">
        <v>43167.54</v>
      </c>
      <c r="B695" s="7" t="s">
        <v>5</v>
      </c>
      <c r="C695" s="7">
        <v>234098</v>
      </c>
      <c r="D695" s="7">
        <v>379988</v>
      </c>
      <c r="E695" s="7" t="s">
        <v>10</v>
      </c>
      <c r="F695" s="7" t="s">
        <v>12</v>
      </c>
      <c r="G695" s="7">
        <f t="shared" si="10"/>
        <v>5</v>
      </c>
    </row>
    <row r="696" spans="1:7" x14ac:dyDescent="0.3">
      <c r="A696" s="4">
        <v>43167.54</v>
      </c>
      <c r="B696" s="7" t="s">
        <v>5</v>
      </c>
      <c r="C696" s="7">
        <v>583728</v>
      </c>
      <c r="D696" s="7">
        <v>333648</v>
      </c>
      <c r="E696" s="7" t="s">
        <v>7</v>
      </c>
      <c r="F696" s="7" t="s">
        <v>12</v>
      </c>
      <c r="G696" s="7">
        <f t="shared" si="10"/>
        <v>5</v>
      </c>
    </row>
    <row r="697" spans="1:7" x14ac:dyDescent="0.3">
      <c r="A697" s="4">
        <v>43167.54</v>
      </c>
      <c r="B697" s="7" t="s">
        <v>4</v>
      </c>
      <c r="C697" s="7">
        <v>495834</v>
      </c>
      <c r="D697" s="7">
        <v>385284</v>
      </c>
      <c r="E697" s="7" t="s">
        <v>7</v>
      </c>
      <c r="F697" s="7" t="s">
        <v>14</v>
      </c>
      <c r="G697" s="7">
        <f t="shared" si="10"/>
        <v>5</v>
      </c>
    </row>
    <row r="698" spans="1:7" x14ac:dyDescent="0.3">
      <c r="A698" s="4">
        <v>43167.555995370371</v>
      </c>
      <c r="B698" s="7" t="s">
        <v>5</v>
      </c>
      <c r="C698" s="7">
        <v>239480</v>
      </c>
      <c r="D698" s="7">
        <v>292604</v>
      </c>
      <c r="E698" s="7" t="s">
        <v>7</v>
      </c>
      <c r="F698" s="7" t="s">
        <v>12</v>
      </c>
      <c r="G698" s="7">
        <f t="shared" si="10"/>
        <v>5</v>
      </c>
    </row>
    <row r="699" spans="1:7" x14ac:dyDescent="0.3">
      <c r="A699" s="4">
        <v>43167.564004629632</v>
      </c>
      <c r="B699" s="7" t="s">
        <v>4</v>
      </c>
      <c r="C699" s="7">
        <v>239480</v>
      </c>
      <c r="D699" s="7">
        <v>378664</v>
      </c>
      <c r="E699" s="7" t="s">
        <v>7</v>
      </c>
      <c r="F699" s="7" t="s">
        <v>14</v>
      </c>
      <c r="G699" s="7">
        <f t="shared" si="10"/>
        <v>5</v>
      </c>
    </row>
    <row r="700" spans="1:7" x14ac:dyDescent="0.3">
      <c r="A700" s="4">
        <v>43167.584999999999</v>
      </c>
      <c r="B700" s="7" t="s">
        <v>5</v>
      </c>
      <c r="C700" s="7">
        <v>239480</v>
      </c>
      <c r="D700" s="7">
        <v>226404</v>
      </c>
      <c r="E700" s="7" t="s">
        <v>8</v>
      </c>
      <c r="F700" s="7" t="s">
        <v>12</v>
      </c>
      <c r="G700" s="7">
        <f t="shared" si="10"/>
        <v>5</v>
      </c>
    </row>
    <row r="701" spans="1:7" x14ac:dyDescent="0.3">
      <c r="A701" s="4">
        <v>43167.587002314816</v>
      </c>
      <c r="B701" s="7" t="s">
        <v>4</v>
      </c>
      <c r="C701" s="7">
        <v>234098</v>
      </c>
      <c r="D701" s="7">
        <v>23832</v>
      </c>
      <c r="E701" s="7" t="s">
        <v>10</v>
      </c>
      <c r="F701" s="7" t="s">
        <v>12</v>
      </c>
      <c r="G701" s="7">
        <f t="shared" si="10"/>
        <v>5</v>
      </c>
    </row>
    <row r="702" spans="1:7" x14ac:dyDescent="0.3">
      <c r="A702" s="4">
        <v>43167.59</v>
      </c>
      <c r="B702" s="7" t="s">
        <v>4</v>
      </c>
      <c r="C702" s="7">
        <v>495834</v>
      </c>
      <c r="D702" s="7">
        <v>94004</v>
      </c>
      <c r="E702" s="7" t="s">
        <v>8</v>
      </c>
      <c r="F702" s="7" t="s">
        <v>13</v>
      </c>
      <c r="G702" s="7">
        <f t="shared" si="10"/>
        <v>5</v>
      </c>
    </row>
    <row r="703" spans="1:7" x14ac:dyDescent="0.3">
      <c r="A703" s="4">
        <v>43167.594004629631</v>
      </c>
      <c r="B703" s="7" t="s">
        <v>4</v>
      </c>
      <c r="C703" s="7">
        <v>495834</v>
      </c>
      <c r="D703" s="7">
        <v>225080</v>
      </c>
      <c r="E703" s="7" t="s">
        <v>7</v>
      </c>
      <c r="F703" s="7" t="s">
        <v>12</v>
      </c>
      <c r="G703" s="7">
        <f t="shared" si="10"/>
        <v>5</v>
      </c>
    </row>
    <row r="704" spans="1:7" x14ac:dyDescent="0.3">
      <c r="A704" s="4">
        <v>43167.595000000001</v>
      </c>
      <c r="B704" s="7" t="s">
        <v>4</v>
      </c>
      <c r="C704" s="7">
        <v>234098</v>
      </c>
      <c r="D704" s="7">
        <v>255532</v>
      </c>
      <c r="E704" s="7" t="s">
        <v>7</v>
      </c>
      <c r="F704" s="7" t="s">
        <v>13</v>
      </c>
      <c r="G704" s="7">
        <f t="shared" si="10"/>
        <v>5</v>
      </c>
    </row>
    <row r="705" spans="1:7" x14ac:dyDescent="0.3">
      <c r="A705" s="4">
        <v>43167.595995370371</v>
      </c>
      <c r="B705" s="7" t="s">
        <v>5</v>
      </c>
      <c r="C705" s="7">
        <v>239480</v>
      </c>
      <c r="D705" s="7">
        <v>248912</v>
      </c>
      <c r="E705" s="7" t="s">
        <v>10</v>
      </c>
      <c r="F705" s="7" t="s">
        <v>14</v>
      </c>
      <c r="G705" s="7">
        <f t="shared" si="10"/>
        <v>5</v>
      </c>
    </row>
    <row r="706" spans="1:7" x14ac:dyDescent="0.3">
      <c r="A706" s="4">
        <v>43167.595995370371</v>
      </c>
      <c r="B706" s="7" t="s">
        <v>5</v>
      </c>
      <c r="C706" s="7">
        <v>234098</v>
      </c>
      <c r="D706" s="7">
        <v>246264</v>
      </c>
      <c r="E706" s="7" t="s">
        <v>10</v>
      </c>
      <c r="F706" s="7" t="s">
        <v>12</v>
      </c>
      <c r="G706" s="7">
        <f t="shared" si="10"/>
        <v>5</v>
      </c>
    </row>
    <row r="707" spans="1:7" x14ac:dyDescent="0.3">
      <c r="A707" s="4">
        <v>43167.599004629628</v>
      </c>
      <c r="B707" s="7" t="s">
        <v>4</v>
      </c>
      <c r="C707" s="7">
        <v>234098</v>
      </c>
      <c r="D707" s="7">
        <v>300548</v>
      </c>
      <c r="E707" s="7" t="s">
        <v>9</v>
      </c>
      <c r="F707" s="7" t="s">
        <v>13</v>
      </c>
      <c r="G707" s="7">
        <f t="shared" ref="G707:G770" si="11">WEEKDAY($A707)</f>
        <v>5</v>
      </c>
    </row>
    <row r="708" spans="1:7" x14ac:dyDescent="0.3">
      <c r="A708" s="4">
        <v>43167.612002314818</v>
      </c>
      <c r="B708" s="7" t="s">
        <v>4</v>
      </c>
      <c r="C708" s="7">
        <v>859385</v>
      </c>
      <c r="D708" s="7">
        <v>332324</v>
      </c>
      <c r="E708" s="7" t="s">
        <v>7</v>
      </c>
      <c r="F708" s="7" t="s">
        <v>12</v>
      </c>
      <c r="G708" s="7">
        <f t="shared" si="11"/>
        <v>5</v>
      </c>
    </row>
    <row r="709" spans="1:7" x14ac:dyDescent="0.3">
      <c r="A709" s="4">
        <v>43167.614004629628</v>
      </c>
      <c r="B709" s="7" t="s">
        <v>4</v>
      </c>
      <c r="C709" s="7">
        <v>495834</v>
      </c>
      <c r="D709" s="7">
        <v>304520</v>
      </c>
      <c r="E709" s="7" t="s">
        <v>10</v>
      </c>
      <c r="F709" s="7" t="s">
        <v>12</v>
      </c>
      <c r="G709" s="7">
        <f t="shared" si="11"/>
        <v>5</v>
      </c>
    </row>
    <row r="710" spans="1:7" x14ac:dyDescent="0.3">
      <c r="A710" s="4">
        <v>43167.614999999998</v>
      </c>
      <c r="B710" s="7" t="s">
        <v>4</v>
      </c>
      <c r="C710" s="7">
        <v>234098</v>
      </c>
      <c r="D710" s="7">
        <v>29128</v>
      </c>
      <c r="E710" s="7" t="s">
        <v>7</v>
      </c>
      <c r="F710" s="7" t="s">
        <v>12</v>
      </c>
      <c r="G710" s="7">
        <f t="shared" si="11"/>
        <v>5</v>
      </c>
    </row>
    <row r="711" spans="1:7" x14ac:dyDescent="0.3">
      <c r="A711" s="4">
        <v>43167.622997685183</v>
      </c>
      <c r="B711" s="7" t="s">
        <v>5</v>
      </c>
      <c r="C711" s="7">
        <v>495834</v>
      </c>
      <c r="D711" s="7">
        <v>172120</v>
      </c>
      <c r="E711" s="7" t="s">
        <v>7</v>
      </c>
      <c r="F711" s="7" t="s">
        <v>12</v>
      </c>
      <c r="G711" s="7">
        <f t="shared" si="11"/>
        <v>5</v>
      </c>
    </row>
    <row r="712" spans="1:7" x14ac:dyDescent="0.3">
      <c r="A712" s="4">
        <v>43167.63</v>
      </c>
      <c r="B712" s="7" t="s">
        <v>4</v>
      </c>
      <c r="C712" s="7">
        <v>495834</v>
      </c>
      <c r="D712" s="7">
        <v>350860</v>
      </c>
      <c r="E712" s="7" t="s">
        <v>7</v>
      </c>
      <c r="F712" s="7" t="s">
        <v>14</v>
      </c>
      <c r="G712" s="7">
        <f t="shared" si="11"/>
        <v>5</v>
      </c>
    </row>
    <row r="713" spans="1:7" x14ac:dyDescent="0.3">
      <c r="A713" s="4">
        <v>43167.657002314816</v>
      </c>
      <c r="B713" s="7" t="s">
        <v>4</v>
      </c>
      <c r="C713" s="7">
        <v>583728</v>
      </c>
      <c r="D713" s="7">
        <v>313788</v>
      </c>
      <c r="E713" s="7" t="s">
        <v>9</v>
      </c>
      <c r="F713" s="7" t="s">
        <v>12</v>
      </c>
      <c r="G713" s="7">
        <f t="shared" si="11"/>
        <v>5</v>
      </c>
    </row>
    <row r="714" spans="1:7" x14ac:dyDescent="0.3">
      <c r="A714" s="4">
        <v>43167.657997685186</v>
      </c>
      <c r="B714" s="7" t="s">
        <v>4</v>
      </c>
      <c r="C714" s="7">
        <v>234098</v>
      </c>
      <c r="D714" s="7">
        <v>18536</v>
      </c>
      <c r="E714" s="7" t="s">
        <v>7</v>
      </c>
      <c r="F714" s="7" t="s">
        <v>12</v>
      </c>
      <c r="G714" s="7">
        <f t="shared" si="11"/>
        <v>5</v>
      </c>
    </row>
    <row r="715" spans="1:7" x14ac:dyDescent="0.3">
      <c r="A715" s="4">
        <v>43167.687997685185</v>
      </c>
      <c r="B715" s="7" t="s">
        <v>4</v>
      </c>
      <c r="C715" s="7">
        <v>234098</v>
      </c>
      <c r="D715" s="7">
        <v>295252</v>
      </c>
      <c r="E715" s="7" t="s">
        <v>10</v>
      </c>
      <c r="F715" s="7" t="s">
        <v>14</v>
      </c>
      <c r="G715" s="7">
        <f t="shared" si="11"/>
        <v>5</v>
      </c>
    </row>
    <row r="716" spans="1:7" x14ac:dyDescent="0.3">
      <c r="A716" s="4">
        <v>43167.699004629627</v>
      </c>
      <c r="B716" s="7" t="s">
        <v>4</v>
      </c>
      <c r="C716" s="7">
        <v>495834</v>
      </c>
      <c r="D716" s="7">
        <v>180064</v>
      </c>
      <c r="E716" s="7" t="s">
        <v>9</v>
      </c>
      <c r="F716" s="7" t="s">
        <v>12</v>
      </c>
      <c r="G716" s="7">
        <f t="shared" si="11"/>
        <v>5</v>
      </c>
    </row>
    <row r="717" spans="1:7" x14ac:dyDescent="0.3">
      <c r="A717" s="4">
        <v>43167.7</v>
      </c>
      <c r="B717" s="7" t="s">
        <v>4</v>
      </c>
      <c r="C717" s="7">
        <v>583728</v>
      </c>
      <c r="D717" s="7">
        <v>243616</v>
      </c>
      <c r="E717" s="7" t="s">
        <v>8</v>
      </c>
      <c r="F717" s="7" t="s">
        <v>13</v>
      </c>
      <c r="G717" s="7">
        <f t="shared" si="11"/>
        <v>5</v>
      </c>
    </row>
    <row r="718" spans="1:7" x14ac:dyDescent="0.3">
      <c r="A718" s="4">
        <v>43167.700995370367</v>
      </c>
      <c r="B718" s="7" t="s">
        <v>5</v>
      </c>
      <c r="C718" s="7">
        <v>234098</v>
      </c>
      <c r="D718" s="7">
        <v>209192</v>
      </c>
      <c r="E718" s="7" t="s">
        <v>10</v>
      </c>
      <c r="F718" s="7" t="s">
        <v>12</v>
      </c>
      <c r="G718" s="7">
        <f t="shared" si="11"/>
        <v>5</v>
      </c>
    </row>
    <row r="719" spans="1:7" x14ac:dyDescent="0.3">
      <c r="A719" s="4">
        <v>43167.712002314816</v>
      </c>
      <c r="B719" s="7" t="s">
        <v>5</v>
      </c>
      <c r="C719" s="7">
        <v>583728</v>
      </c>
      <c r="D719" s="7">
        <v>201248</v>
      </c>
      <c r="E719" s="7" t="s">
        <v>7</v>
      </c>
      <c r="F719" s="7" t="s">
        <v>14</v>
      </c>
      <c r="G719" s="7">
        <f t="shared" si="11"/>
        <v>5</v>
      </c>
    </row>
    <row r="720" spans="1:7" x14ac:dyDescent="0.3">
      <c r="A720" s="4">
        <v>43167.712002314816</v>
      </c>
      <c r="B720" s="7" t="s">
        <v>4</v>
      </c>
      <c r="C720" s="7">
        <v>239480</v>
      </c>
      <c r="D720" s="7">
        <v>213164</v>
      </c>
      <c r="E720" s="7" t="s">
        <v>9</v>
      </c>
      <c r="F720" s="7" t="s">
        <v>12</v>
      </c>
      <c r="G720" s="7">
        <f t="shared" si="11"/>
        <v>5</v>
      </c>
    </row>
    <row r="721" spans="1:7" x14ac:dyDescent="0.3">
      <c r="A721" s="4">
        <v>43167.712997685187</v>
      </c>
      <c r="B721" s="7" t="s">
        <v>5</v>
      </c>
      <c r="C721" s="7">
        <v>583728</v>
      </c>
      <c r="D721" s="7">
        <v>161528</v>
      </c>
      <c r="E721" s="7" t="s">
        <v>9</v>
      </c>
      <c r="F721" s="7" t="s">
        <v>12</v>
      </c>
      <c r="G721" s="7">
        <f t="shared" si="11"/>
        <v>5</v>
      </c>
    </row>
    <row r="722" spans="1:7" x14ac:dyDescent="0.3">
      <c r="A722" s="4">
        <v>43167.714004629626</v>
      </c>
      <c r="B722" s="7" t="s">
        <v>4</v>
      </c>
      <c r="C722" s="7">
        <v>859385</v>
      </c>
      <c r="D722" s="7">
        <v>272744</v>
      </c>
      <c r="E722" s="7" t="s">
        <v>10</v>
      </c>
      <c r="F722" s="7" t="s">
        <v>12</v>
      </c>
      <c r="G722" s="7">
        <f t="shared" si="11"/>
        <v>5</v>
      </c>
    </row>
    <row r="723" spans="1:7" x14ac:dyDescent="0.3">
      <c r="A723" s="4">
        <v>43167.717002314814</v>
      </c>
      <c r="B723" s="7" t="s">
        <v>4</v>
      </c>
      <c r="C723" s="7">
        <v>234098</v>
      </c>
      <c r="D723" s="7">
        <v>184036</v>
      </c>
      <c r="E723" s="7" t="s">
        <v>8</v>
      </c>
      <c r="F723" s="7" t="s">
        <v>13</v>
      </c>
      <c r="G723" s="7">
        <f t="shared" si="11"/>
        <v>5</v>
      </c>
    </row>
    <row r="724" spans="1:7" x14ac:dyDescent="0.3">
      <c r="A724" s="4">
        <v>43167.717997685184</v>
      </c>
      <c r="B724" s="7" t="s">
        <v>5</v>
      </c>
      <c r="C724" s="7">
        <v>495834</v>
      </c>
      <c r="D724" s="7">
        <v>80764</v>
      </c>
      <c r="E724" s="7" t="s">
        <v>7</v>
      </c>
      <c r="F724" s="7" t="s">
        <v>12</v>
      </c>
      <c r="G724" s="7">
        <f t="shared" si="11"/>
        <v>5</v>
      </c>
    </row>
    <row r="725" spans="1:7" x14ac:dyDescent="0.3">
      <c r="A725" s="4">
        <v>43167.717997685184</v>
      </c>
      <c r="B725" s="7" t="s">
        <v>4</v>
      </c>
      <c r="C725" s="7">
        <v>495834</v>
      </c>
      <c r="D725" s="7">
        <v>238320</v>
      </c>
      <c r="E725" s="7" t="s">
        <v>8</v>
      </c>
      <c r="F725" s="7" t="s">
        <v>14</v>
      </c>
      <c r="G725" s="7">
        <f t="shared" si="11"/>
        <v>5</v>
      </c>
    </row>
    <row r="726" spans="1:7" x14ac:dyDescent="0.3">
      <c r="A726" s="4">
        <v>43167.717997685184</v>
      </c>
      <c r="B726" s="7" t="s">
        <v>4</v>
      </c>
      <c r="C726" s="7">
        <v>239480</v>
      </c>
      <c r="D726" s="7">
        <v>334972</v>
      </c>
      <c r="E726" s="7" t="s">
        <v>8</v>
      </c>
      <c r="F726" s="7" t="s">
        <v>14</v>
      </c>
      <c r="G726" s="7">
        <f t="shared" si="11"/>
        <v>5</v>
      </c>
    </row>
    <row r="727" spans="1:7" x14ac:dyDescent="0.3">
      <c r="A727" s="4">
        <v>43167.72</v>
      </c>
      <c r="B727" s="7" t="s">
        <v>4</v>
      </c>
      <c r="C727" s="7">
        <v>495834</v>
      </c>
      <c r="D727" s="7">
        <v>59580</v>
      </c>
      <c r="E727" s="7" t="s">
        <v>10</v>
      </c>
      <c r="F727" s="7" t="s">
        <v>13</v>
      </c>
      <c r="G727" s="7">
        <f t="shared" si="11"/>
        <v>5</v>
      </c>
    </row>
    <row r="728" spans="1:7" x14ac:dyDescent="0.3">
      <c r="A728" s="4">
        <v>43167.72</v>
      </c>
      <c r="B728" s="7" t="s">
        <v>4</v>
      </c>
      <c r="C728" s="7">
        <v>234098</v>
      </c>
      <c r="D728" s="7">
        <v>223756</v>
      </c>
      <c r="E728" s="7" t="s">
        <v>8</v>
      </c>
      <c r="F728" s="7" t="s">
        <v>12</v>
      </c>
      <c r="G728" s="7">
        <f t="shared" si="11"/>
        <v>5</v>
      </c>
    </row>
    <row r="729" spans="1:7" x14ac:dyDescent="0.3">
      <c r="A729" s="4">
        <v>43167.722002314818</v>
      </c>
      <c r="B729" s="7" t="s">
        <v>4</v>
      </c>
      <c r="C729" s="7">
        <v>859385</v>
      </c>
      <c r="D729" s="7">
        <v>259504</v>
      </c>
      <c r="E729" s="7" t="s">
        <v>9</v>
      </c>
      <c r="F729" s="7" t="s">
        <v>12</v>
      </c>
      <c r="G729" s="7">
        <f t="shared" si="11"/>
        <v>5</v>
      </c>
    </row>
    <row r="730" spans="1:7" x14ac:dyDescent="0.3">
      <c r="A730" s="4">
        <v>43167.724004629628</v>
      </c>
      <c r="B730" s="7" t="s">
        <v>4</v>
      </c>
      <c r="C730" s="7">
        <v>859385</v>
      </c>
      <c r="D730" s="7">
        <v>378664</v>
      </c>
      <c r="E730" s="7" t="s">
        <v>7</v>
      </c>
      <c r="F730" s="7" t="s">
        <v>12</v>
      </c>
      <c r="G730" s="7">
        <f t="shared" si="11"/>
        <v>5</v>
      </c>
    </row>
    <row r="731" spans="1:7" x14ac:dyDescent="0.3">
      <c r="A731" s="4">
        <v>43167.724999999999</v>
      </c>
      <c r="B731" s="7" t="s">
        <v>4</v>
      </c>
      <c r="C731" s="7">
        <v>583728</v>
      </c>
      <c r="D731" s="7">
        <v>79440</v>
      </c>
      <c r="E731" s="7" t="s">
        <v>8</v>
      </c>
      <c r="F731" s="7" t="s">
        <v>14</v>
      </c>
      <c r="G731" s="7">
        <f t="shared" si="11"/>
        <v>5</v>
      </c>
    </row>
    <row r="732" spans="1:7" x14ac:dyDescent="0.3">
      <c r="A732" s="4">
        <v>43167.725995370369</v>
      </c>
      <c r="B732" s="7" t="s">
        <v>4</v>
      </c>
      <c r="C732" s="7">
        <v>495834</v>
      </c>
      <c r="D732" s="7">
        <v>45016</v>
      </c>
      <c r="E732" s="7" t="s">
        <v>7</v>
      </c>
      <c r="F732" s="7" t="s">
        <v>14</v>
      </c>
      <c r="G732" s="7">
        <f t="shared" si="11"/>
        <v>5</v>
      </c>
    </row>
    <row r="733" spans="1:7" x14ac:dyDescent="0.3">
      <c r="A733" s="4">
        <v>43167.727997685186</v>
      </c>
      <c r="B733" s="7" t="s">
        <v>4</v>
      </c>
      <c r="C733" s="7">
        <v>495834</v>
      </c>
      <c r="D733" s="7">
        <v>52960</v>
      </c>
      <c r="E733" s="7" t="s">
        <v>8</v>
      </c>
      <c r="F733" s="7" t="s">
        <v>13</v>
      </c>
      <c r="G733" s="7">
        <f t="shared" si="11"/>
        <v>5</v>
      </c>
    </row>
    <row r="734" spans="1:7" x14ac:dyDescent="0.3">
      <c r="A734" s="4">
        <v>43167.727997685186</v>
      </c>
      <c r="B734" s="7" t="s">
        <v>4</v>
      </c>
      <c r="C734" s="7">
        <v>583728</v>
      </c>
      <c r="D734" s="7">
        <v>309816</v>
      </c>
      <c r="E734" s="7" t="s">
        <v>7</v>
      </c>
      <c r="F734" s="7" t="s">
        <v>12</v>
      </c>
      <c r="G734" s="7">
        <f t="shared" si="11"/>
        <v>5</v>
      </c>
    </row>
    <row r="735" spans="1:7" x14ac:dyDescent="0.3">
      <c r="A735" s="4">
        <v>43167.730995370373</v>
      </c>
      <c r="B735" s="7" t="s">
        <v>4</v>
      </c>
      <c r="C735" s="7">
        <v>495834</v>
      </c>
      <c r="D735" s="7">
        <v>352184</v>
      </c>
      <c r="E735" s="7" t="s">
        <v>10</v>
      </c>
      <c r="F735" s="7" t="s">
        <v>13</v>
      </c>
      <c r="G735" s="7">
        <f t="shared" si="11"/>
        <v>5</v>
      </c>
    </row>
    <row r="736" spans="1:7" x14ac:dyDescent="0.3">
      <c r="A736" s="4">
        <v>43167.730995370373</v>
      </c>
      <c r="B736" s="7" t="s">
        <v>4</v>
      </c>
      <c r="C736" s="7">
        <v>583728</v>
      </c>
      <c r="D736" s="7">
        <v>115188</v>
      </c>
      <c r="E736" s="7" t="s">
        <v>7</v>
      </c>
      <c r="F736" s="7" t="s">
        <v>13</v>
      </c>
      <c r="G736" s="7">
        <f t="shared" si="11"/>
        <v>5</v>
      </c>
    </row>
    <row r="737" spans="1:7" x14ac:dyDescent="0.3">
      <c r="A737" s="4">
        <v>43167.730995370373</v>
      </c>
      <c r="B737" s="7" t="s">
        <v>5</v>
      </c>
      <c r="C737" s="7">
        <v>583728</v>
      </c>
      <c r="D737" s="7">
        <v>46340</v>
      </c>
      <c r="E737" s="7" t="s">
        <v>10</v>
      </c>
      <c r="F737" s="7" t="s">
        <v>12</v>
      </c>
      <c r="G737" s="7">
        <f t="shared" si="11"/>
        <v>5</v>
      </c>
    </row>
    <row r="738" spans="1:7" x14ac:dyDescent="0.3">
      <c r="A738" s="4">
        <v>43167.73400462963</v>
      </c>
      <c r="B738" s="7" t="s">
        <v>5</v>
      </c>
      <c r="C738" s="7">
        <v>495834</v>
      </c>
      <c r="D738" s="7">
        <v>84736</v>
      </c>
      <c r="E738" s="7" t="s">
        <v>8</v>
      </c>
      <c r="F738" s="7" t="s">
        <v>12</v>
      </c>
      <c r="G738" s="7">
        <f t="shared" si="11"/>
        <v>5</v>
      </c>
    </row>
    <row r="739" spans="1:7" x14ac:dyDescent="0.3">
      <c r="A739" s="4">
        <v>43167.73400462963</v>
      </c>
      <c r="B739" s="7" t="s">
        <v>4</v>
      </c>
      <c r="C739" s="7">
        <v>583728</v>
      </c>
      <c r="D739" s="7">
        <v>349536</v>
      </c>
      <c r="E739" s="7" t="s">
        <v>9</v>
      </c>
      <c r="F739" s="7" t="s">
        <v>14</v>
      </c>
      <c r="G739" s="7">
        <f t="shared" si="11"/>
        <v>5</v>
      </c>
    </row>
    <row r="740" spans="1:7" x14ac:dyDescent="0.3">
      <c r="A740" s="4">
        <v>43167.735000000001</v>
      </c>
      <c r="B740" s="7" t="s">
        <v>5</v>
      </c>
      <c r="C740" s="7">
        <v>495834</v>
      </c>
      <c r="D740" s="7">
        <v>99300</v>
      </c>
      <c r="E740" s="7" t="s">
        <v>9</v>
      </c>
      <c r="F740" s="7" t="s">
        <v>12</v>
      </c>
      <c r="G740" s="7">
        <f t="shared" si="11"/>
        <v>5</v>
      </c>
    </row>
    <row r="741" spans="1:7" x14ac:dyDescent="0.3">
      <c r="A741" s="4">
        <v>43167.735000000001</v>
      </c>
      <c r="B741" s="7" t="s">
        <v>4</v>
      </c>
      <c r="C741" s="7">
        <v>239480</v>
      </c>
      <c r="D741" s="7">
        <v>30452</v>
      </c>
      <c r="E741" s="7" t="s">
        <v>9</v>
      </c>
      <c r="F741" s="7" t="s">
        <v>12</v>
      </c>
      <c r="G741" s="7">
        <f t="shared" si="11"/>
        <v>5</v>
      </c>
    </row>
    <row r="742" spans="1:7" x14ac:dyDescent="0.3">
      <c r="A742" s="4">
        <v>43167.735000000001</v>
      </c>
      <c r="B742" s="7" t="s">
        <v>5</v>
      </c>
      <c r="C742" s="7">
        <v>234098</v>
      </c>
      <c r="D742" s="7">
        <v>29128</v>
      </c>
      <c r="E742" s="7" t="s">
        <v>7</v>
      </c>
      <c r="F742" s="7" t="s">
        <v>14</v>
      </c>
      <c r="G742" s="7">
        <f t="shared" si="11"/>
        <v>5</v>
      </c>
    </row>
    <row r="743" spans="1:7" x14ac:dyDescent="0.3">
      <c r="A743" s="4">
        <v>43167.737002314818</v>
      </c>
      <c r="B743" s="7" t="s">
        <v>5</v>
      </c>
      <c r="C743" s="7">
        <v>859385</v>
      </c>
      <c r="D743" s="7">
        <v>387932</v>
      </c>
      <c r="E743" s="7" t="s">
        <v>8</v>
      </c>
      <c r="F743" s="7" t="s">
        <v>14</v>
      </c>
      <c r="G743" s="7">
        <f t="shared" si="11"/>
        <v>5</v>
      </c>
    </row>
    <row r="744" spans="1:7" x14ac:dyDescent="0.3">
      <c r="A744" s="4">
        <v>43167.739004629628</v>
      </c>
      <c r="B744" s="7" t="s">
        <v>4</v>
      </c>
      <c r="C744" s="7">
        <v>859385</v>
      </c>
      <c r="D744" s="7">
        <v>226404</v>
      </c>
      <c r="E744" s="7" t="s">
        <v>7</v>
      </c>
      <c r="F744" s="7" t="s">
        <v>12</v>
      </c>
      <c r="G744" s="7">
        <f t="shared" si="11"/>
        <v>5</v>
      </c>
    </row>
    <row r="745" spans="1:7" x14ac:dyDescent="0.3">
      <c r="A745" s="4">
        <v>43167.74</v>
      </c>
      <c r="B745" s="7" t="s">
        <v>5</v>
      </c>
      <c r="C745" s="7">
        <v>583728</v>
      </c>
      <c r="D745" s="7">
        <v>346888</v>
      </c>
      <c r="E745" s="7" t="s">
        <v>8</v>
      </c>
      <c r="F745" s="7" t="s">
        <v>14</v>
      </c>
      <c r="G745" s="7">
        <f t="shared" si="11"/>
        <v>5</v>
      </c>
    </row>
    <row r="746" spans="1:7" x14ac:dyDescent="0.3">
      <c r="A746" s="4">
        <v>43167.740995370368</v>
      </c>
      <c r="B746" s="7" t="s">
        <v>4</v>
      </c>
      <c r="C746" s="7">
        <v>495834</v>
      </c>
      <c r="D746" s="7">
        <v>311140</v>
      </c>
      <c r="E746" s="7" t="s">
        <v>7</v>
      </c>
      <c r="F746" s="7" t="s">
        <v>12</v>
      </c>
      <c r="G746" s="7">
        <f t="shared" si="11"/>
        <v>5</v>
      </c>
    </row>
    <row r="747" spans="1:7" x14ac:dyDescent="0.3">
      <c r="A747" s="4">
        <v>43167.740995370368</v>
      </c>
      <c r="B747" s="7" t="s">
        <v>4</v>
      </c>
      <c r="C747" s="7">
        <v>234098</v>
      </c>
      <c r="D747" s="7">
        <v>25156</v>
      </c>
      <c r="E747" s="7" t="s">
        <v>7</v>
      </c>
      <c r="F747" s="7" t="s">
        <v>12</v>
      </c>
      <c r="G747" s="7">
        <f t="shared" si="11"/>
        <v>5</v>
      </c>
    </row>
    <row r="748" spans="1:7" x14ac:dyDescent="0.3">
      <c r="A748" s="4">
        <v>43167.742997685185</v>
      </c>
      <c r="B748" s="7" t="s">
        <v>5</v>
      </c>
      <c r="C748" s="7">
        <v>859385</v>
      </c>
      <c r="D748" s="7">
        <v>133724</v>
      </c>
      <c r="E748" s="7" t="s">
        <v>9</v>
      </c>
      <c r="F748" s="7" t="s">
        <v>14</v>
      </c>
      <c r="G748" s="7">
        <f t="shared" si="11"/>
        <v>5</v>
      </c>
    </row>
    <row r="749" spans="1:7" x14ac:dyDescent="0.3">
      <c r="A749" s="4">
        <v>43167.742997685185</v>
      </c>
      <c r="B749" s="7" t="s">
        <v>4</v>
      </c>
      <c r="C749" s="7">
        <v>859385</v>
      </c>
      <c r="D749" s="7">
        <v>202572</v>
      </c>
      <c r="E749" s="7" t="s">
        <v>9</v>
      </c>
      <c r="F749" s="7" t="s">
        <v>13</v>
      </c>
      <c r="G749" s="7">
        <f t="shared" si="11"/>
        <v>5</v>
      </c>
    </row>
    <row r="750" spans="1:7" x14ac:dyDescent="0.3">
      <c r="A750" s="4">
        <v>43167.745000000003</v>
      </c>
      <c r="B750" s="7" t="s">
        <v>4</v>
      </c>
      <c r="C750" s="7">
        <v>495834</v>
      </c>
      <c r="D750" s="7">
        <v>60904</v>
      </c>
      <c r="E750" s="7" t="s">
        <v>10</v>
      </c>
      <c r="F750" s="7" t="s">
        <v>14</v>
      </c>
      <c r="G750" s="7">
        <f t="shared" si="11"/>
        <v>5</v>
      </c>
    </row>
    <row r="751" spans="1:7" x14ac:dyDescent="0.3">
      <c r="A751" s="4">
        <v>43167.747002314813</v>
      </c>
      <c r="B751" s="7" t="s">
        <v>5</v>
      </c>
      <c r="C751" s="7">
        <v>234098</v>
      </c>
      <c r="D751" s="7">
        <v>372044</v>
      </c>
      <c r="E751" s="7" t="s">
        <v>9</v>
      </c>
      <c r="F751" s="7" t="s">
        <v>14</v>
      </c>
      <c r="G751" s="7">
        <f t="shared" si="11"/>
        <v>5</v>
      </c>
    </row>
    <row r="752" spans="1:7" x14ac:dyDescent="0.3">
      <c r="A752" s="4">
        <v>43167.747997685183</v>
      </c>
      <c r="B752" s="7" t="s">
        <v>4</v>
      </c>
      <c r="C752" s="7">
        <v>495834</v>
      </c>
      <c r="D752" s="7">
        <v>137696</v>
      </c>
      <c r="E752" s="7" t="s">
        <v>9</v>
      </c>
      <c r="F752" s="7" t="s">
        <v>12</v>
      </c>
      <c r="G752" s="7">
        <f t="shared" si="11"/>
        <v>5</v>
      </c>
    </row>
    <row r="753" spans="1:7" x14ac:dyDescent="0.3">
      <c r="A753" s="4">
        <v>43167.752997685187</v>
      </c>
      <c r="B753" s="7" t="s">
        <v>4</v>
      </c>
      <c r="C753" s="7">
        <v>495834</v>
      </c>
      <c r="D753" s="7">
        <v>361452</v>
      </c>
      <c r="E753" s="7" t="s">
        <v>8</v>
      </c>
      <c r="F753" s="7" t="s">
        <v>13</v>
      </c>
      <c r="G753" s="7">
        <f t="shared" si="11"/>
        <v>5</v>
      </c>
    </row>
    <row r="754" spans="1:7" x14ac:dyDescent="0.3">
      <c r="A754" s="4">
        <v>43167.752997685187</v>
      </c>
      <c r="B754" s="7" t="s">
        <v>4</v>
      </c>
      <c r="C754" s="7">
        <v>239480</v>
      </c>
      <c r="D754" s="7">
        <v>251560</v>
      </c>
      <c r="E754" s="7" t="s">
        <v>7</v>
      </c>
      <c r="F754" s="7" t="s">
        <v>14</v>
      </c>
      <c r="G754" s="7">
        <f t="shared" si="11"/>
        <v>5</v>
      </c>
    </row>
    <row r="755" spans="1:7" x14ac:dyDescent="0.3">
      <c r="A755" s="4">
        <v>43167.757997685185</v>
      </c>
      <c r="B755" s="7" t="s">
        <v>5</v>
      </c>
      <c r="C755" s="7">
        <v>583728</v>
      </c>
      <c r="D755" s="7">
        <v>30452</v>
      </c>
      <c r="E755" s="7" t="s">
        <v>10</v>
      </c>
      <c r="F755" s="7" t="s">
        <v>12</v>
      </c>
      <c r="G755" s="7">
        <f t="shared" si="11"/>
        <v>5</v>
      </c>
    </row>
    <row r="756" spans="1:7" x14ac:dyDescent="0.3">
      <c r="A756" s="4">
        <v>43167.757997685185</v>
      </c>
      <c r="B756" s="7" t="s">
        <v>5</v>
      </c>
      <c r="C756" s="7">
        <v>583728</v>
      </c>
      <c r="D756" s="7">
        <v>364100</v>
      </c>
      <c r="E756" s="7" t="s">
        <v>8</v>
      </c>
      <c r="F756" s="7" t="s">
        <v>13</v>
      </c>
      <c r="G756" s="7">
        <f t="shared" si="11"/>
        <v>5</v>
      </c>
    </row>
    <row r="757" spans="1:7" x14ac:dyDescent="0.3">
      <c r="A757" s="4">
        <v>43167.759004629632</v>
      </c>
      <c r="B757" s="7" t="s">
        <v>4</v>
      </c>
      <c r="C757" s="7">
        <v>495834</v>
      </c>
      <c r="D757" s="7">
        <v>235672</v>
      </c>
      <c r="E757" s="7" t="s">
        <v>7</v>
      </c>
      <c r="F757" s="7" t="s">
        <v>12</v>
      </c>
      <c r="G757" s="7">
        <f t="shared" si="11"/>
        <v>5</v>
      </c>
    </row>
    <row r="758" spans="1:7" x14ac:dyDescent="0.3">
      <c r="A758" s="4">
        <v>43167.759004629632</v>
      </c>
      <c r="B758" s="7" t="s">
        <v>4</v>
      </c>
      <c r="C758" s="7">
        <v>859385</v>
      </c>
      <c r="D758" s="7">
        <v>58256</v>
      </c>
      <c r="E758" s="7" t="s">
        <v>7</v>
      </c>
      <c r="F758" s="7" t="s">
        <v>12</v>
      </c>
      <c r="G758" s="7">
        <f t="shared" si="11"/>
        <v>5</v>
      </c>
    </row>
    <row r="759" spans="1:7" x14ac:dyDescent="0.3">
      <c r="A759" s="4">
        <v>43167.762002314812</v>
      </c>
      <c r="B759" s="7" t="s">
        <v>4</v>
      </c>
      <c r="C759" s="7">
        <v>583728</v>
      </c>
      <c r="D759" s="7">
        <v>317760</v>
      </c>
      <c r="E759" s="7" t="s">
        <v>7</v>
      </c>
      <c r="F759" s="7" t="s">
        <v>13</v>
      </c>
      <c r="G759" s="7">
        <f t="shared" si="11"/>
        <v>5</v>
      </c>
    </row>
    <row r="760" spans="1:7" x14ac:dyDescent="0.3">
      <c r="A760" s="4">
        <v>43167.762002314812</v>
      </c>
      <c r="B760" s="7" t="s">
        <v>4</v>
      </c>
      <c r="C760" s="7">
        <v>583728</v>
      </c>
      <c r="D760" s="7">
        <v>240968</v>
      </c>
      <c r="E760" s="7" t="s">
        <v>7</v>
      </c>
      <c r="F760" s="7" t="s">
        <v>13</v>
      </c>
      <c r="G760" s="7">
        <f t="shared" si="11"/>
        <v>5</v>
      </c>
    </row>
    <row r="761" spans="1:7" x14ac:dyDescent="0.3">
      <c r="A761" s="4">
        <v>43167.762997685182</v>
      </c>
      <c r="B761" s="7" t="s">
        <v>5</v>
      </c>
      <c r="C761" s="7">
        <v>495834</v>
      </c>
      <c r="D761" s="7">
        <v>113864</v>
      </c>
      <c r="E761" s="7" t="s">
        <v>7</v>
      </c>
      <c r="F761" s="7" t="s">
        <v>12</v>
      </c>
      <c r="G761" s="7">
        <f t="shared" si="11"/>
        <v>5</v>
      </c>
    </row>
    <row r="762" spans="1:7" x14ac:dyDescent="0.3">
      <c r="A762" s="4">
        <v>43167.762997685182</v>
      </c>
      <c r="B762" s="7" t="s">
        <v>4</v>
      </c>
      <c r="C762" s="7">
        <v>495834</v>
      </c>
      <c r="D762" s="7">
        <v>391904</v>
      </c>
      <c r="E762" s="7" t="s">
        <v>7</v>
      </c>
      <c r="F762" s="7" t="s">
        <v>12</v>
      </c>
      <c r="G762" s="7">
        <f t="shared" si="11"/>
        <v>5</v>
      </c>
    </row>
    <row r="763" spans="1:7" x14ac:dyDescent="0.3">
      <c r="A763" s="4">
        <v>43167.762997685182</v>
      </c>
      <c r="B763" s="7" t="s">
        <v>4</v>
      </c>
      <c r="C763" s="7">
        <v>234098</v>
      </c>
      <c r="D763" s="7">
        <v>51636</v>
      </c>
      <c r="E763" s="7" t="s">
        <v>8</v>
      </c>
      <c r="F763" s="7" t="s">
        <v>12</v>
      </c>
      <c r="G763" s="7">
        <f t="shared" si="11"/>
        <v>5</v>
      </c>
    </row>
    <row r="764" spans="1:7" x14ac:dyDescent="0.3">
      <c r="A764" s="4">
        <v>43167.762997685182</v>
      </c>
      <c r="B764" s="7" t="s">
        <v>5</v>
      </c>
      <c r="C764" s="7">
        <v>234098</v>
      </c>
      <c r="D764" s="7">
        <v>233024</v>
      </c>
      <c r="E764" s="7" t="s">
        <v>7</v>
      </c>
      <c r="F764" s="7" t="s">
        <v>12</v>
      </c>
      <c r="G764" s="7">
        <f t="shared" si="11"/>
        <v>5</v>
      </c>
    </row>
    <row r="765" spans="1:7" x14ac:dyDescent="0.3">
      <c r="A765" s="4">
        <v>43167.767997685187</v>
      </c>
      <c r="B765" s="7" t="s">
        <v>4</v>
      </c>
      <c r="C765" s="7">
        <v>495834</v>
      </c>
      <c r="D765" s="7">
        <v>90032</v>
      </c>
      <c r="E765" s="7" t="s">
        <v>7</v>
      </c>
      <c r="F765" s="7" t="s">
        <v>13</v>
      </c>
      <c r="G765" s="7">
        <f t="shared" si="11"/>
        <v>5</v>
      </c>
    </row>
    <row r="766" spans="1:7" x14ac:dyDescent="0.3">
      <c r="A766" s="4">
        <v>43167.767997685187</v>
      </c>
      <c r="B766" s="7" t="s">
        <v>4</v>
      </c>
      <c r="C766" s="7">
        <v>234098</v>
      </c>
      <c r="D766" s="7">
        <v>230376</v>
      </c>
      <c r="E766" s="7" t="s">
        <v>10</v>
      </c>
      <c r="F766" s="7" t="s">
        <v>12</v>
      </c>
      <c r="G766" s="7">
        <f t="shared" si="11"/>
        <v>5</v>
      </c>
    </row>
    <row r="767" spans="1:7" x14ac:dyDescent="0.3">
      <c r="A767" s="4">
        <v>43167.767997685187</v>
      </c>
      <c r="B767" s="7" t="s">
        <v>4</v>
      </c>
      <c r="C767" s="7">
        <v>239480</v>
      </c>
      <c r="D767" s="7">
        <v>312464</v>
      </c>
      <c r="E767" s="7" t="s">
        <v>7</v>
      </c>
      <c r="F767" s="7" t="s">
        <v>14</v>
      </c>
      <c r="G767" s="7">
        <f t="shared" si="11"/>
        <v>5</v>
      </c>
    </row>
    <row r="768" spans="1:7" x14ac:dyDescent="0.3">
      <c r="A768" s="4">
        <v>43167.769004629627</v>
      </c>
      <c r="B768" s="7" t="s">
        <v>5</v>
      </c>
      <c r="C768" s="7">
        <v>234098</v>
      </c>
      <c r="D768" s="7">
        <v>129752</v>
      </c>
      <c r="E768" s="7" t="s">
        <v>7</v>
      </c>
      <c r="F768" s="7" t="s">
        <v>14</v>
      </c>
      <c r="G768" s="7">
        <f t="shared" si="11"/>
        <v>5</v>
      </c>
    </row>
    <row r="769" spans="1:7" x14ac:dyDescent="0.3">
      <c r="A769" s="4">
        <v>43167.77</v>
      </c>
      <c r="B769" s="7" t="s">
        <v>5</v>
      </c>
      <c r="C769" s="7">
        <v>495834</v>
      </c>
      <c r="D769" s="7">
        <v>142992</v>
      </c>
      <c r="E769" s="7" t="s">
        <v>8</v>
      </c>
      <c r="F769" s="7" t="s">
        <v>12</v>
      </c>
      <c r="G769" s="7">
        <f t="shared" si="11"/>
        <v>5</v>
      </c>
    </row>
    <row r="770" spans="1:7" x14ac:dyDescent="0.3">
      <c r="A770" s="4">
        <v>43167.772002314814</v>
      </c>
      <c r="B770" s="7" t="s">
        <v>5</v>
      </c>
      <c r="C770" s="7">
        <v>495834</v>
      </c>
      <c r="D770" s="7">
        <v>279364</v>
      </c>
      <c r="E770" s="7" t="s">
        <v>8</v>
      </c>
      <c r="F770" s="7" t="s">
        <v>12</v>
      </c>
      <c r="G770" s="7">
        <f t="shared" si="11"/>
        <v>5</v>
      </c>
    </row>
    <row r="771" spans="1:7" x14ac:dyDescent="0.3">
      <c r="A771" s="4">
        <v>43167.775000000001</v>
      </c>
      <c r="B771" s="7" t="s">
        <v>4</v>
      </c>
      <c r="C771" s="7">
        <v>859385</v>
      </c>
      <c r="D771" s="7">
        <v>235672</v>
      </c>
      <c r="E771" s="7" t="s">
        <v>7</v>
      </c>
      <c r="F771" s="7" t="s">
        <v>13</v>
      </c>
      <c r="G771" s="7">
        <f t="shared" ref="G771:G834" si="12">WEEKDAY($A771)</f>
        <v>5</v>
      </c>
    </row>
    <row r="772" spans="1:7" x14ac:dyDescent="0.3">
      <c r="A772" s="4">
        <v>43167.777002314811</v>
      </c>
      <c r="B772" s="7" t="s">
        <v>5</v>
      </c>
      <c r="C772" s="7">
        <v>495834</v>
      </c>
      <c r="D772" s="7">
        <v>146964</v>
      </c>
      <c r="E772" s="7" t="s">
        <v>10</v>
      </c>
      <c r="F772" s="7" t="s">
        <v>12</v>
      </c>
      <c r="G772" s="7">
        <f t="shared" si="12"/>
        <v>5</v>
      </c>
    </row>
    <row r="773" spans="1:7" x14ac:dyDescent="0.3">
      <c r="A773" s="4">
        <v>43167.78</v>
      </c>
      <c r="B773" s="7" t="s">
        <v>5</v>
      </c>
      <c r="C773" s="7">
        <v>583728</v>
      </c>
      <c r="D773" s="7">
        <v>334972</v>
      </c>
      <c r="E773" s="7" t="s">
        <v>10</v>
      </c>
      <c r="F773" s="7" t="s">
        <v>14</v>
      </c>
      <c r="G773" s="7">
        <f t="shared" si="12"/>
        <v>5</v>
      </c>
    </row>
    <row r="774" spans="1:7" x14ac:dyDescent="0.3">
      <c r="A774" s="4">
        <v>43167.780995370369</v>
      </c>
      <c r="B774" s="7" t="s">
        <v>4</v>
      </c>
      <c r="C774" s="7">
        <v>234098</v>
      </c>
      <c r="D774" s="7">
        <v>288632</v>
      </c>
      <c r="E774" s="7" t="s">
        <v>8</v>
      </c>
      <c r="F774" s="7" t="s">
        <v>13</v>
      </c>
      <c r="G774" s="7">
        <f t="shared" si="12"/>
        <v>5</v>
      </c>
    </row>
    <row r="775" spans="1:7" x14ac:dyDescent="0.3">
      <c r="A775" s="4">
        <v>43167.780995370369</v>
      </c>
      <c r="B775" s="7" t="s">
        <v>4</v>
      </c>
      <c r="C775" s="7">
        <v>239480</v>
      </c>
      <c r="D775" s="7">
        <v>248912</v>
      </c>
      <c r="E775" s="7" t="s">
        <v>7</v>
      </c>
      <c r="F775" s="7" t="s">
        <v>12</v>
      </c>
      <c r="G775" s="7">
        <f t="shared" si="12"/>
        <v>5</v>
      </c>
    </row>
    <row r="776" spans="1:7" x14ac:dyDescent="0.3">
      <c r="A776" s="4">
        <v>43167.782002314816</v>
      </c>
      <c r="B776" s="7" t="s">
        <v>5</v>
      </c>
      <c r="C776" s="7">
        <v>495834</v>
      </c>
      <c r="D776" s="7">
        <v>229052</v>
      </c>
      <c r="E776" s="7" t="s">
        <v>9</v>
      </c>
      <c r="F776" s="7" t="s">
        <v>12</v>
      </c>
      <c r="G776" s="7">
        <f t="shared" si="12"/>
        <v>5</v>
      </c>
    </row>
    <row r="777" spans="1:7" x14ac:dyDescent="0.3">
      <c r="A777" s="4">
        <v>43167.782002314816</v>
      </c>
      <c r="B777" s="7" t="s">
        <v>4</v>
      </c>
      <c r="C777" s="7">
        <v>234098</v>
      </c>
      <c r="D777" s="7">
        <v>362776</v>
      </c>
      <c r="E777" s="7" t="s">
        <v>8</v>
      </c>
      <c r="F777" s="7" t="s">
        <v>13</v>
      </c>
      <c r="G777" s="7">
        <f t="shared" si="12"/>
        <v>5</v>
      </c>
    </row>
    <row r="778" spans="1:7" x14ac:dyDescent="0.3">
      <c r="A778" s="4">
        <v>43167.782002314816</v>
      </c>
      <c r="B778" s="7" t="s">
        <v>5</v>
      </c>
      <c r="C778" s="7">
        <v>859385</v>
      </c>
      <c r="D778" s="7">
        <v>9268</v>
      </c>
      <c r="E778" s="7" t="s">
        <v>9</v>
      </c>
      <c r="F778" s="7" t="s">
        <v>12</v>
      </c>
      <c r="G778" s="7">
        <f t="shared" si="12"/>
        <v>5</v>
      </c>
    </row>
    <row r="779" spans="1:7" x14ac:dyDescent="0.3">
      <c r="A779" s="4">
        <v>43167.782997685186</v>
      </c>
      <c r="B779" s="7" t="s">
        <v>4</v>
      </c>
      <c r="C779" s="7">
        <v>495834</v>
      </c>
      <c r="D779" s="7">
        <v>262152</v>
      </c>
      <c r="E779" s="7" t="s">
        <v>7</v>
      </c>
      <c r="F779" s="7" t="s">
        <v>13</v>
      </c>
      <c r="G779" s="7">
        <f t="shared" si="12"/>
        <v>5</v>
      </c>
    </row>
    <row r="780" spans="1:7" x14ac:dyDescent="0.3">
      <c r="A780" s="4">
        <v>43167.785000000003</v>
      </c>
      <c r="B780" s="7" t="s">
        <v>4</v>
      </c>
      <c r="C780" s="7">
        <v>239480</v>
      </c>
      <c r="D780" s="7">
        <v>154908</v>
      </c>
      <c r="E780" s="7" t="s">
        <v>7</v>
      </c>
      <c r="F780" s="7" t="s">
        <v>13</v>
      </c>
      <c r="G780" s="7">
        <f t="shared" si="12"/>
        <v>5</v>
      </c>
    </row>
    <row r="781" spans="1:7" x14ac:dyDescent="0.3">
      <c r="A781" s="4">
        <v>43167.789004629631</v>
      </c>
      <c r="B781" s="7" t="s">
        <v>5</v>
      </c>
      <c r="C781" s="7">
        <v>239480</v>
      </c>
      <c r="D781" s="7">
        <v>67524</v>
      </c>
      <c r="E781" s="7" t="s">
        <v>9</v>
      </c>
      <c r="F781" s="7" t="s">
        <v>14</v>
      </c>
      <c r="G781" s="7">
        <f t="shared" si="12"/>
        <v>5</v>
      </c>
    </row>
    <row r="782" spans="1:7" x14ac:dyDescent="0.3">
      <c r="A782" s="4">
        <v>43167.79</v>
      </c>
      <c r="B782" s="7" t="s">
        <v>4</v>
      </c>
      <c r="C782" s="7">
        <v>495834</v>
      </c>
      <c r="D782" s="7">
        <v>357480</v>
      </c>
      <c r="E782" s="7" t="s">
        <v>10</v>
      </c>
      <c r="F782" s="7" t="s">
        <v>12</v>
      </c>
      <c r="G782" s="7">
        <f t="shared" si="12"/>
        <v>5</v>
      </c>
    </row>
    <row r="783" spans="1:7" x14ac:dyDescent="0.3">
      <c r="A783" s="4">
        <v>43167.79</v>
      </c>
      <c r="B783" s="7" t="s">
        <v>4</v>
      </c>
      <c r="C783" s="7">
        <v>859385</v>
      </c>
      <c r="D783" s="7">
        <v>146964</v>
      </c>
      <c r="E783" s="7" t="s">
        <v>10</v>
      </c>
      <c r="F783" s="7" t="s">
        <v>13</v>
      </c>
      <c r="G783" s="7">
        <f t="shared" si="12"/>
        <v>5</v>
      </c>
    </row>
    <row r="784" spans="1:7" x14ac:dyDescent="0.3">
      <c r="A784" s="4">
        <v>43167.799004629633</v>
      </c>
      <c r="B784" s="7" t="s">
        <v>4</v>
      </c>
      <c r="C784" s="7">
        <v>234098</v>
      </c>
      <c r="D784" s="7">
        <v>348212</v>
      </c>
      <c r="E784" s="7" t="s">
        <v>8</v>
      </c>
      <c r="F784" s="7" t="s">
        <v>14</v>
      </c>
      <c r="G784" s="7">
        <f t="shared" si="12"/>
        <v>5</v>
      </c>
    </row>
    <row r="785" spans="1:7" x14ac:dyDescent="0.3">
      <c r="A785" s="4">
        <v>43167.81</v>
      </c>
      <c r="B785" s="7" t="s">
        <v>4</v>
      </c>
      <c r="C785" s="7">
        <v>859385</v>
      </c>
      <c r="D785" s="7">
        <v>342916</v>
      </c>
      <c r="E785" s="7" t="s">
        <v>7</v>
      </c>
      <c r="F785" s="7" t="s">
        <v>12</v>
      </c>
      <c r="G785" s="7">
        <f t="shared" si="12"/>
        <v>5</v>
      </c>
    </row>
    <row r="786" spans="1:7" x14ac:dyDescent="0.3">
      <c r="A786" s="4">
        <v>43167.815995370373</v>
      </c>
      <c r="B786" s="7" t="s">
        <v>4</v>
      </c>
      <c r="C786" s="7">
        <v>495834</v>
      </c>
      <c r="D786" s="7">
        <v>296576</v>
      </c>
      <c r="E786" s="7" t="s">
        <v>8</v>
      </c>
      <c r="F786" s="7" t="s">
        <v>13</v>
      </c>
      <c r="G786" s="7">
        <f t="shared" si="12"/>
        <v>5</v>
      </c>
    </row>
    <row r="787" spans="1:7" x14ac:dyDescent="0.3">
      <c r="A787" s="4">
        <v>43167.817997685182</v>
      </c>
      <c r="B787" s="7" t="s">
        <v>4</v>
      </c>
      <c r="C787" s="7">
        <v>495834</v>
      </c>
      <c r="D787" s="7">
        <v>58256</v>
      </c>
      <c r="E787" s="7" t="s">
        <v>8</v>
      </c>
      <c r="F787" s="7" t="s">
        <v>12</v>
      </c>
      <c r="G787" s="7">
        <f t="shared" si="12"/>
        <v>5</v>
      </c>
    </row>
    <row r="788" spans="1:7" x14ac:dyDescent="0.3">
      <c r="A788" s="4">
        <v>43167.817997685182</v>
      </c>
      <c r="B788" s="7" t="s">
        <v>5</v>
      </c>
      <c r="C788" s="7">
        <v>495834</v>
      </c>
      <c r="D788" s="7">
        <v>198600</v>
      </c>
      <c r="E788" s="7" t="s">
        <v>9</v>
      </c>
      <c r="F788" s="7" t="s">
        <v>12</v>
      </c>
      <c r="G788" s="7">
        <f t="shared" si="12"/>
        <v>5</v>
      </c>
    </row>
    <row r="789" spans="1:7" x14ac:dyDescent="0.3">
      <c r="A789" s="4">
        <v>43167.82</v>
      </c>
      <c r="B789" s="7" t="s">
        <v>5</v>
      </c>
      <c r="C789" s="7">
        <v>234098</v>
      </c>
      <c r="D789" s="7">
        <v>80764</v>
      </c>
      <c r="E789" s="7" t="s">
        <v>9</v>
      </c>
      <c r="F789" s="7" t="s">
        <v>14</v>
      </c>
      <c r="G789" s="7">
        <f t="shared" si="12"/>
        <v>5</v>
      </c>
    </row>
    <row r="790" spans="1:7" x14ac:dyDescent="0.3">
      <c r="A790" s="4">
        <v>43167.822997685187</v>
      </c>
      <c r="B790" s="7" t="s">
        <v>4</v>
      </c>
      <c r="C790" s="7">
        <v>583728</v>
      </c>
      <c r="D790" s="7">
        <v>243616</v>
      </c>
      <c r="E790" s="7" t="s">
        <v>8</v>
      </c>
      <c r="F790" s="7" t="s">
        <v>14</v>
      </c>
      <c r="G790" s="7">
        <f t="shared" si="12"/>
        <v>5</v>
      </c>
    </row>
    <row r="791" spans="1:7" x14ac:dyDescent="0.3">
      <c r="A791" s="4">
        <v>43167.825995370367</v>
      </c>
      <c r="B791" s="7" t="s">
        <v>5</v>
      </c>
      <c r="C791" s="7">
        <v>234098</v>
      </c>
      <c r="D791" s="7">
        <v>287308</v>
      </c>
      <c r="E791" s="7" t="s">
        <v>10</v>
      </c>
      <c r="F791" s="7" t="s">
        <v>14</v>
      </c>
      <c r="G791" s="7">
        <f t="shared" si="12"/>
        <v>5</v>
      </c>
    </row>
    <row r="792" spans="1:7" x14ac:dyDescent="0.3">
      <c r="A792" s="4">
        <v>43167.829004629632</v>
      </c>
      <c r="B792" s="7" t="s">
        <v>5</v>
      </c>
      <c r="C792" s="7">
        <v>239480</v>
      </c>
      <c r="D792" s="7">
        <v>164176</v>
      </c>
      <c r="E792" s="7" t="s">
        <v>7</v>
      </c>
      <c r="F792" s="7" t="s">
        <v>13</v>
      </c>
      <c r="G792" s="7">
        <f t="shared" si="12"/>
        <v>5</v>
      </c>
    </row>
    <row r="793" spans="1:7" x14ac:dyDescent="0.3">
      <c r="A793" s="4">
        <v>43167.830995370372</v>
      </c>
      <c r="B793" s="7" t="s">
        <v>5</v>
      </c>
      <c r="C793" s="7">
        <v>495834</v>
      </c>
      <c r="D793" s="7">
        <v>139020</v>
      </c>
      <c r="E793" s="7" t="s">
        <v>9</v>
      </c>
      <c r="F793" s="7" t="s">
        <v>12</v>
      </c>
      <c r="G793" s="7">
        <f t="shared" si="12"/>
        <v>5</v>
      </c>
    </row>
    <row r="794" spans="1:7" x14ac:dyDescent="0.3">
      <c r="A794" s="4">
        <v>43167.834004629629</v>
      </c>
      <c r="B794" s="7" t="s">
        <v>4</v>
      </c>
      <c r="C794" s="7">
        <v>234098</v>
      </c>
      <c r="D794" s="7">
        <v>86060</v>
      </c>
      <c r="E794" s="7" t="s">
        <v>10</v>
      </c>
      <c r="F794" s="7" t="s">
        <v>12</v>
      </c>
      <c r="G794" s="7">
        <f t="shared" si="12"/>
        <v>5</v>
      </c>
    </row>
    <row r="795" spans="1:7" x14ac:dyDescent="0.3">
      <c r="A795" s="4">
        <v>43167.840995370374</v>
      </c>
      <c r="B795" s="7" t="s">
        <v>5</v>
      </c>
      <c r="C795" s="7">
        <v>583728</v>
      </c>
      <c r="D795" s="7">
        <v>97976</v>
      </c>
      <c r="E795" s="7" t="s">
        <v>8</v>
      </c>
      <c r="F795" s="7" t="s">
        <v>14</v>
      </c>
      <c r="G795" s="7">
        <f t="shared" si="12"/>
        <v>5</v>
      </c>
    </row>
    <row r="796" spans="1:7" x14ac:dyDescent="0.3">
      <c r="A796" s="4">
        <v>43167.842002314814</v>
      </c>
      <c r="B796" s="7" t="s">
        <v>4</v>
      </c>
      <c r="C796" s="7">
        <v>495834</v>
      </c>
      <c r="D796" s="7">
        <v>382636</v>
      </c>
      <c r="E796" s="7" t="s">
        <v>9</v>
      </c>
      <c r="F796" s="7" t="s">
        <v>12</v>
      </c>
      <c r="G796" s="7">
        <f t="shared" si="12"/>
        <v>5</v>
      </c>
    </row>
    <row r="797" spans="1:7" x14ac:dyDescent="0.3">
      <c r="A797" s="4">
        <v>43167.845000000001</v>
      </c>
      <c r="B797" s="7" t="s">
        <v>4</v>
      </c>
      <c r="C797" s="7">
        <v>495834</v>
      </c>
      <c r="D797" s="7">
        <v>357480</v>
      </c>
      <c r="E797" s="7" t="s">
        <v>8</v>
      </c>
      <c r="F797" s="7" t="s">
        <v>12</v>
      </c>
      <c r="G797" s="7">
        <f t="shared" si="12"/>
        <v>5</v>
      </c>
    </row>
    <row r="798" spans="1:7" x14ac:dyDescent="0.3">
      <c r="A798" s="4">
        <v>43167.845000000001</v>
      </c>
      <c r="B798" s="7" t="s">
        <v>4</v>
      </c>
      <c r="C798" s="7">
        <v>234098</v>
      </c>
      <c r="D798" s="7">
        <v>229052</v>
      </c>
      <c r="E798" s="7" t="s">
        <v>8</v>
      </c>
      <c r="F798" s="7" t="s">
        <v>12</v>
      </c>
      <c r="G798" s="7">
        <f t="shared" si="12"/>
        <v>5</v>
      </c>
    </row>
    <row r="799" spans="1:7" x14ac:dyDescent="0.3">
      <c r="A799" s="4">
        <v>43167.845995370371</v>
      </c>
      <c r="B799" s="7" t="s">
        <v>4</v>
      </c>
      <c r="C799" s="7">
        <v>583728</v>
      </c>
      <c r="D799" s="7">
        <v>123132</v>
      </c>
      <c r="E799" s="7" t="s">
        <v>7</v>
      </c>
      <c r="F799" s="7" t="s">
        <v>12</v>
      </c>
      <c r="G799" s="7">
        <f t="shared" si="12"/>
        <v>5</v>
      </c>
    </row>
    <row r="800" spans="1:7" x14ac:dyDescent="0.3">
      <c r="A800" s="4">
        <v>43167.849004629628</v>
      </c>
      <c r="B800" s="7" t="s">
        <v>4</v>
      </c>
      <c r="C800" s="7">
        <v>495834</v>
      </c>
      <c r="D800" s="7">
        <v>165500</v>
      </c>
      <c r="E800" s="7" t="s">
        <v>8</v>
      </c>
      <c r="F800" s="7" t="s">
        <v>13</v>
      </c>
      <c r="G800" s="7">
        <f t="shared" si="12"/>
        <v>5</v>
      </c>
    </row>
    <row r="801" spans="1:7" x14ac:dyDescent="0.3">
      <c r="A801" s="4">
        <v>43167.849004629628</v>
      </c>
      <c r="B801" s="7" t="s">
        <v>5</v>
      </c>
      <c r="C801" s="7">
        <v>239480</v>
      </c>
      <c r="D801" s="7">
        <v>329676</v>
      </c>
      <c r="E801" s="7" t="s">
        <v>7</v>
      </c>
      <c r="F801" s="7" t="s">
        <v>12</v>
      </c>
      <c r="G801" s="7">
        <f t="shared" si="12"/>
        <v>5</v>
      </c>
    </row>
    <row r="802" spans="1:7" x14ac:dyDescent="0.3">
      <c r="A802" s="4">
        <v>43167.852002314816</v>
      </c>
      <c r="B802" s="7" t="s">
        <v>4</v>
      </c>
      <c r="C802" s="7">
        <v>234098</v>
      </c>
      <c r="D802" s="7">
        <v>205220</v>
      </c>
      <c r="E802" s="7" t="s">
        <v>8</v>
      </c>
      <c r="F802" s="7" t="s">
        <v>13</v>
      </c>
      <c r="G802" s="7">
        <f t="shared" si="12"/>
        <v>5</v>
      </c>
    </row>
    <row r="803" spans="1:7" x14ac:dyDescent="0.3">
      <c r="A803" s="4">
        <v>43167.852997685186</v>
      </c>
      <c r="B803" s="7" t="s">
        <v>5</v>
      </c>
      <c r="C803" s="7">
        <v>583728</v>
      </c>
      <c r="D803" s="7">
        <v>304520</v>
      </c>
      <c r="E803" s="7" t="s">
        <v>10</v>
      </c>
      <c r="F803" s="7" t="s">
        <v>13</v>
      </c>
      <c r="G803" s="7">
        <f t="shared" si="12"/>
        <v>5</v>
      </c>
    </row>
    <row r="804" spans="1:7" x14ac:dyDescent="0.3">
      <c r="A804" s="4">
        <v>43167.857002314813</v>
      </c>
      <c r="B804" s="7" t="s">
        <v>4</v>
      </c>
      <c r="C804" s="7">
        <v>495834</v>
      </c>
      <c r="D804" s="7">
        <v>86060</v>
      </c>
      <c r="E804" s="7" t="s">
        <v>10</v>
      </c>
      <c r="F804" s="7" t="s">
        <v>12</v>
      </c>
      <c r="G804" s="7">
        <f t="shared" si="12"/>
        <v>5</v>
      </c>
    </row>
    <row r="805" spans="1:7" x14ac:dyDescent="0.3">
      <c r="A805" s="4">
        <v>43167.857002314813</v>
      </c>
      <c r="B805" s="7" t="s">
        <v>5</v>
      </c>
      <c r="C805" s="7">
        <v>234098</v>
      </c>
      <c r="D805" s="7">
        <v>172120</v>
      </c>
      <c r="E805" s="7" t="s">
        <v>7</v>
      </c>
      <c r="F805" s="7" t="s">
        <v>13</v>
      </c>
      <c r="G805" s="7">
        <f t="shared" si="12"/>
        <v>5</v>
      </c>
    </row>
    <row r="806" spans="1:7" x14ac:dyDescent="0.3">
      <c r="A806" s="4">
        <v>43167.864004629628</v>
      </c>
      <c r="B806" s="7" t="s">
        <v>4</v>
      </c>
      <c r="C806" s="7">
        <v>234098</v>
      </c>
      <c r="D806" s="7">
        <v>51636</v>
      </c>
      <c r="E806" s="7" t="s">
        <v>8</v>
      </c>
      <c r="F806" s="7" t="s">
        <v>14</v>
      </c>
      <c r="G806" s="7">
        <f t="shared" si="12"/>
        <v>5</v>
      </c>
    </row>
    <row r="807" spans="1:7" x14ac:dyDescent="0.3">
      <c r="A807" s="4">
        <v>43167.864999999998</v>
      </c>
      <c r="B807" s="7" t="s">
        <v>4</v>
      </c>
      <c r="C807" s="7">
        <v>495834</v>
      </c>
      <c r="D807" s="7">
        <v>186684</v>
      </c>
      <c r="E807" s="7" t="s">
        <v>9</v>
      </c>
      <c r="F807" s="7" t="s">
        <v>12</v>
      </c>
      <c r="G807" s="7">
        <f t="shared" si="12"/>
        <v>5</v>
      </c>
    </row>
    <row r="808" spans="1:7" x14ac:dyDescent="0.3">
      <c r="A808" s="4">
        <v>43167.87</v>
      </c>
      <c r="B808" s="7" t="s">
        <v>5</v>
      </c>
      <c r="C808" s="7">
        <v>495834</v>
      </c>
      <c r="D808" s="7">
        <v>274068</v>
      </c>
      <c r="E808" s="7" t="s">
        <v>10</v>
      </c>
      <c r="F808" s="7" t="s">
        <v>13</v>
      </c>
      <c r="G808" s="7">
        <f t="shared" si="12"/>
        <v>5</v>
      </c>
    </row>
    <row r="809" spans="1:7" x14ac:dyDescent="0.3">
      <c r="A809" s="4">
        <v>43167.870995370373</v>
      </c>
      <c r="B809" s="7" t="s">
        <v>5</v>
      </c>
      <c r="C809" s="7">
        <v>583728</v>
      </c>
      <c r="D809" s="7">
        <v>162852</v>
      </c>
      <c r="E809" s="7" t="s">
        <v>8</v>
      </c>
      <c r="F809" s="7" t="s">
        <v>12</v>
      </c>
      <c r="G809" s="7">
        <f t="shared" si="12"/>
        <v>5</v>
      </c>
    </row>
    <row r="810" spans="1:7" x14ac:dyDescent="0.3">
      <c r="A810" s="4">
        <v>43167.87599537037</v>
      </c>
      <c r="B810" s="7" t="s">
        <v>5</v>
      </c>
      <c r="C810" s="7">
        <v>583728</v>
      </c>
      <c r="D810" s="7">
        <v>390580</v>
      </c>
      <c r="E810" s="7" t="s">
        <v>7</v>
      </c>
      <c r="F810" s="7" t="s">
        <v>12</v>
      </c>
      <c r="G810" s="7">
        <f t="shared" si="12"/>
        <v>5</v>
      </c>
    </row>
    <row r="811" spans="1:7" x14ac:dyDescent="0.3">
      <c r="A811" s="4">
        <v>43167.88</v>
      </c>
      <c r="B811" s="7" t="s">
        <v>4</v>
      </c>
      <c r="C811" s="7">
        <v>859385</v>
      </c>
      <c r="D811" s="7">
        <v>59580</v>
      </c>
      <c r="E811" s="7" t="s">
        <v>9</v>
      </c>
      <c r="F811" s="7" t="s">
        <v>12</v>
      </c>
      <c r="G811" s="7">
        <f t="shared" si="12"/>
        <v>5</v>
      </c>
    </row>
    <row r="812" spans="1:7" x14ac:dyDescent="0.3">
      <c r="A812" s="4">
        <v>43167.885000000002</v>
      </c>
      <c r="B812" s="7" t="s">
        <v>4</v>
      </c>
      <c r="C812" s="7">
        <v>234098</v>
      </c>
      <c r="D812" s="7">
        <v>132400</v>
      </c>
      <c r="E812" s="7" t="s">
        <v>10</v>
      </c>
      <c r="F812" s="7" t="s">
        <v>12</v>
      </c>
      <c r="G812" s="7">
        <f t="shared" si="12"/>
        <v>5</v>
      </c>
    </row>
    <row r="813" spans="1:7" x14ac:dyDescent="0.3">
      <c r="A813" s="4">
        <v>43167.892997685187</v>
      </c>
      <c r="B813" s="7" t="s">
        <v>5</v>
      </c>
      <c r="C813" s="7">
        <v>495834</v>
      </c>
      <c r="D813" s="7">
        <v>128428</v>
      </c>
      <c r="E813" s="7" t="s">
        <v>10</v>
      </c>
      <c r="F813" s="7" t="s">
        <v>12</v>
      </c>
      <c r="G813" s="7">
        <f t="shared" si="12"/>
        <v>5</v>
      </c>
    </row>
    <row r="814" spans="1:7" x14ac:dyDescent="0.3">
      <c r="A814" s="4">
        <v>43167.897997685184</v>
      </c>
      <c r="B814" s="7" t="s">
        <v>4</v>
      </c>
      <c r="C814" s="7">
        <v>239480</v>
      </c>
      <c r="D814" s="7">
        <v>182712</v>
      </c>
      <c r="E814" s="7" t="s">
        <v>8</v>
      </c>
      <c r="F814" s="7" t="s">
        <v>12</v>
      </c>
      <c r="G814" s="7">
        <f t="shared" si="12"/>
        <v>5</v>
      </c>
    </row>
    <row r="815" spans="1:7" x14ac:dyDescent="0.3">
      <c r="A815" s="4">
        <v>43167.907002314816</v>
      </c>
      <c r="B815" s="7" t="s">
        <v>4</v>
      </c>
      <c r="C815" s="7">
        <v>583728</v>
      </c>
      <c r="D815" s="7">
        <v>37072</v>
      </c>
      <c r="E815" s="7" t="s">
        <v>10</v>
      </c>
      <c r="F815" s="7" t="s">
        <v>13</v>
      </c>
      <c r="G815" s="7">
        <f t="shared" si="12"/>
        <v>5</v>
      </c>
    </row>
    <row r="816" spans="1:7" x14ac:dyDescent="0.3">
      <c r="A816" s="4">
        <v>43167.912002314813</v>
      </c>
      <c r="B816" s="7" t="s">
        <v>4</v>
      </c>
      <c r="C816" s="7">
        <v>239480</v>
      </c>
      <c r="D816" s="7">
        <v>293928</v>
      </c>
      <c r="E816" s="7" t="s">
        <v>7</v>
      </c>
      <c r="F816" s="7" t="s">
        <v>12</v>
      </c>
      <c r="G816" s="7">
        <f t="shared" si="12"/>
        <v>5</v>
      </c>
    </row>
    <row r="817" spans="1:7" x14ac:dyDescent="0.3">
      <c r="A817" s="4">
        <v>43167.940995370373</v>
      </c>
      <c r="B817" s="7" t="s">
        <v>4</v>
      </c>
      <c r="C817" s="7">
        <v>495834</v>
      </c>
      <c r="D817" s="7">
        <v>161528</v>
      </c>
      <c r="E817" s="7" t="s">
        <v>10</v>
      </c>
      <c r="F817" s="7" t="s">
        <v>12</v>
      </c>
      <c r="G817" s="7">
        <f t="shared" si="12"/>
        <v>5</v>
      </c>
    </row>
    <row r="818" spans="1:7" x14ac:dyDescent="0.3">
      <c r="A818" s="4">
        <v>43167.957997685182</v>
      </c>
      <c r="B818" s="7" t="s">
        <v>5</v>
      </c>
      <c r="C818" s="7">
        <v>583728</v>
      </c>
      <c r="D818" s="7">
        <v>193304</v>
      </c>
      <c r="E818" s="7" t="s">
        <v>10</v>
      </c>
      <c r="F818" s="7" t="s">
        <v>13</v>
      </c>
      <c r="G818" s="7">
        <f t="shared" si="12"/>
        <v>5</v>
      </c>
    </row>
    <row r="819" spans="1:7" x14ac:dyDescent="0.3">
      <c r="A819" s="4">
        <v>43167.960995370369</v>
      </c>
      <c r="B819" s="7" t="s">
        <v>5</v>
      </c>
      <c r="C819" s="7">
        <v>234098</v>
      </c>
      <c r="D819" s="7">
        <v>62228</v>
      </c>
      <c r="E819" s="7" t="s">
        <v>8</v>
      </c>
      <c r="F819" s="7" t="s">
        <v>14</v>
      </c>
      <c r="G819" s="7">
        <f t="shared" si="12"/>
        <v>5</v>
      </c>
    </row>
    <row r="820" spans="1:7" x14ac:dyDescent="0.3">
      <c r="A820" s="4">
        <v>43167.995000000003</v>
      </c>
      <c r="B820" s="7" t="s">
        <v>5</v>
      </c>
      <c r="C820" s="7">
        <v>495834</v>
      </c>
      <c r="D820" s="7">
        <v>52960</v>
      </c>
      <c r="E820" s="7" t="s">
        <v>7</v>
      </c>
      <c r="F820" s="7" t="s">
        <v>14</v>
      </c>
      <c r="G820" s="7">
        <f t="shared" si="12"/>
        <v>5</v>
      </c>
    </row>
    <row r="821" spans="1:7" x14ac:dyDescent="0.3">
      <c r="A821" s="4">
        <v>43167.997997685183</v>
      </c>
      <c r="B821" s="7" t="s">
        <v>4</v>
      </c>
      <c r="C821" s="7">
        <v>495834</v>
      </c>
      <c r="D821" s="7">
        <v>283336</v>
      </c>
      <c r="E821" s="7" t="s">
        <v>7</v>
      </c>
      <c r="F821" s="7" t="s">
        <v>12</v>
      </c>
      <c r="G821" s="7">
        <f t="shared" si="12"/>
        <v>5</v>
      </c>
    </row>
    <row r="822" spans="1:7" x14ac:dyDescent="0.3">
      <c r="A822" s="4">
        <v>43168.032997685186</v>
      </c>
      <c r="B822" s="7" t="s">
        <v>4</v>
      </c>
      <c r="C822" s="7">
        <v>234098</v>
      </c>
      <c r="D822" s="7">
        <v>178740</v>
      </c>
      <c r="E822" s="7" t="s">
        <v>7</v>
      </c>
      <c r="F822" s="7" t="s">
        <v>13</v>
      </c>
      <c r="G822" s="7">
        <f t="shared" si="12"/>
        <v>6</v>
      </c>
    </row>
    <row r="823" spans="1:7" x14ac:dyDescent="0.3">
      <c r="A823" s="4">
        <v>43168.035995370374</v>
      </c>
      <c r="B823" s="7" t="s">
        <v>5</v>
      </c>
      <c r="C823" s="7">
        <v>234098</v>
      </c>
      <c r="D823" s="7">
        <v>79440</v>
      </c>
      <c r="E823" s="7" t="s">
        <v>10</v>
      </c>
      <c r="F823" s="7" t="s">
        <v>14</v>
      </c>
      <c r="G823" s="7">
        <f t="shared" si="12"/>
        <v>6</v>
      </c>
    </row>
    <row r="824" spans="1:7" x14ac:dyDescent="0.3">
      <c r="A824" s="4">
        <v>43168.042002314818</v>
      </c>
      <c r="B824" s="7" t="s">
        <v>5</v>
      </c>
      <c r="C824" s="7">
        <v>239480</v>
      </c>
      <c r="D824" s="7">
        <v>219784</v>
      </c>
      <c r="E824" s="7" t="s">
        <v>10</v>
      </c>
      <c r="F824" s="7" t="s">
        <v>12</v>
      </c>
      <c r="G824" s="7">
        <f t="shared" si="12"/>
        <v>6</v>
      </c>
    </row>
    <row r="825" spans="1:7" x14ac:dyDescent="0.3">
      <c r="A825" s="4">
        <v>43168.042997685188</v>
      </c>
      <c r="B825" s="7" t="s">
        <v>5</v>
      </c>
      <c r="C825" s="7">
        <v>495834</v>
      </c>
      <c r="D825" s="7">
        <v>260828</v>
      </c>
      <c r="E825" s="7" t="s">
        <v>8</v>
      </c>
      <c r="F825" s="7" t="s">
        <v>14</v>
      </c>
      <c r="G825" s="7">
        <f t="shared" si="12"/>
        <v>6</v>
      </c>
    </row>
    <row r="826" spans="1:7" x14ac:dyDescent="0.3">
      <c r="A826" s="4">
        <v>43168.055</v>
      </c>
      <c r="B826" s="7" t="s">
        <v>4</v>
      </c>
      <c r="C826" s="7">
        <v>583728</v>
      </c>
      <c r="D826" s="7">
        <v>104596</v>
      </c>
      <c r="E826" s="7" t="s">
        <v>7</v>
      </c>
      <c r="F826" s="7" t="s">
        <v>12</v>
      </c>
      <c r="G826" s="7">
        <f t="shared" si="12"/>
        <v>6</v>
      </c>
    </row>
    <row r="827" spans="1:7" x14ac:dyDescent="0.3">
      <c r="A827" s="4">
        <v>43168.06</v>
      </c>
      <c r="B827" s="7" t="s">
        <v>5</v>
      </c>
      <c r="C827" s="7">
        <v>234098</v>
      </c>
      <c r="D827" s="7">
        <v>252884</v>
      </c>
      <c r="E827" s="7" t="s">
        <v>8</v>
      </c>
      <c r="F827" s="7" t="s">
        <v>12</v>
      </c>
      <c r="G827" s="7">
        <f t="shared" si="12"/>
        <v>6</v>
      </c>
    </row>
    <row r="828" spans="1:7" x14ac:dyDescent="0.3">
      <c r="A828" s="4">
        <v>43168.089004629626</v>
      </c>
      <c r="B828" s="7" t="s">
        <v>4</v>
      </c>
      <c r="C828" s="7">
        <v>495834</v>
      </c>
      <c r="D828" s="7">
        <v>94004</v>
      </c>
      <c r="E828" s="7" t="s">
        <v>10</v>
      </c>
      <c r="F828" s="7" t="s">
        <v>13</v>
      </c>
      <c r="G828" s="7">
        <f t="shared" si="12"/>
        <v>6</v>
      </c>
    </row>
    <row r="829" spans="1:7" x14ac:dyDescent="0.3">
      <c r="A829" s="4">
        <v>43168.102997685186</v>
      </c>
      <c r="B829" s="7" t="s">
        <v>4</v>
      </c>
      <c r="C829" s="7">
        <v>495834</v>
      </c>
      <c r="D829" s="7">
        <v>119160</v>
      </c>
      <c r="E829" s="7" t="s">
        <v>7</v>
      </c>
      <c r="F829" s="7" t="s">
        <v>13</v>
      </c>
      <c r="G829" s="7">
        <f t="shared" si="12"/>
        <v>6</v>
      </c>
    </row>
    <row r="830" spans="1:7" x14ac:dyDescent="0.3">
      <c r="A830" s="4">
        <v>43168.104004629633</v>
      </c>
      <c r="B830" s="7" t="s">
        <v>4</v>
      </c>
      <c r="C830" s="7">
        <v>234098</v>
      </c>
      <c r="D830" s="7">
        <v>264800</v>
      </c>
      <c r="E830" s="7" t="s">
        <v>7</v>
      </c>
      <c r="F830" s="7" t="s">
        <v>12</v>
      </c>
      <c r="G830" s="7">
        <f t="shared" si="12"/>
        <v>6</v>
      </c>
    </row>
    <row r="831" spans="1:7" x14ac:dyDescent="0.3">
      <c r="A831" s="4">
        <v>43168.107002314813</v>
      </c>
      <c r="B831" s="7" t="s">
        <v>4</v>
      </c>
      <c r="C831" s="7">
        <v>495834</v>
      </c>
      <c r="D831" s="7">
        <v>80764</v>
      </c>
      <c r="E831" s="7" t="s">
        <v>9</v>
      </c>
      <c r="F831" s="7" t="s">
        <v>12</v>
      </c>
      <c r="G831" s="7">
        <f t="shared" si="12"/>
        <v>6</v>
      </c>
    </row>
    <row r="832" spans="1:7" x14ac:dyDescent="0.3">
      <c r="A832" s="4">
        <v>43168.127997685187</v>
      </c>
      <c r="B832" s="7" t="s">
        <v>5</v>
      </c>
      <c r="C832" s="7">
        <v>583728</v>
      </c>
      <c r="D832" s="7">
        <v>391904</v>
      </c>
      <c r="E832" s="7" t="s">
        <v>8</v>
      </c>
      <c r="F832" s="7" t="s">
        <v>14</v>
      </c>
      <c r="G832" s="7">
        <f t="shared" si="12"/>
        <v>6</v>
      </c>
    </row>
    <row r="833" spans="1:7" x14ac:dyDescent="0.3">
      <c r="A833" s="4">
        <v>43168.13</v>
      </c>
      <c r="B833" s="7" t="s">
        <v>5</v>
      </c>
      <c r="C833" s="7">
        <v>583728</v>
      </c>
      <c r="D833" s="7">
        <v>317760</v>
      </c>
      <c r="E833" s="7" t="s">
        <v>7</v>
      </c>
      <c r="F833" s="7" t="s">
        <v>12</v>
      </c>
      <c r="G833" s="7">
        <f t="shared" si="12"/>
        <v>6</v>
      </c>
    </row>
    <row r="834" spans="1:7" x14ac:dyDescent="0.3">
      <c r="A834" s="4">
        <v>43168.132002314815</v>
      </c>
      <c r="B834" s="7" t="s">
        <v>4</v>
      </c>
      <c r="C834" s="7">
        <v>495834</v>
      </c>
      <c r="D834" s="7">
        <v>227728</v>
      </c>
      <c r="E834" s="7" t="s">
        <v>10</v>
      </c>
      <c r="F834" s="7" t="s">
        <v>13</v>
      </c>
      <c r="G834" s="7">
        <f t="shared" si="12"/>
        <v>6</v>
      </c>
    </row>
    <row r="835" spans="1:7" x14ac:dyDescent="0.3">
      <c r="A835" s="4">
        <v>43168.159004629626</v>
      </c>
      <c r="B835" s="7" t="s">
        <v>4</v>
      </c>
      <c r="C835" s="7">
        <v>234098</v>
      </c>
      <c r="D835" s="7">
        <v>395876</v>
      </c>
      <c r="E835" s="7" t="s">
        <v>9</v>
      </c>
      <c r="F835" s="7" t="s">
        <v>12</v>
      </c>
      <c r="G835" s="7">
        <f t="shared" ref="G835:G898" si="13">WEEKDAY($A835)</f>
        <v>6</v>
      </c>
    </row>
    <row r="836" spans="1:7" x14ac:dyDescent="0.3">
      <c r="A836" s="4">
        <v>43168.162997685184</v>
      </c>
      <c r="B836" s="7" t="s">
        <v>5</v>
      </c>
      <c r="C836" s="7">
        <v>234098</v>
      </c>
      <c r="D836" s="7">
        <v>333648</v>
      </c>
      <c r="E836" s="7" t="s">
        <v>7</v>
      </c>
      <c r="F836" s="7" t="s">
        <v>12</v>
      </c>
      <c r="G836" s="7">
        <f t="shared" si="13"/>
        <v>6</v>
      </c>
    </row>
    <row r="837" spans="1:7" x14ac:dyDescent="0.3">
      <c r="A837" s="4">
        <v>43168.175000000003</v>
      </c>
      <c r="B837" s="7" t="s">
        <v>5</v>
      </c>
      <c r="C837" s="7">
        <v>495834</v>
      </c>
      <c r="D837" s="7">
        <v>236996</v>
      </c>
      <c r="E837" s="7" t="s">
        <v>9</v>
      </c>
      <c r="F837" s="7" t="s">
        <v>14</v>
      </c>
      <c r="G837" s="7">
        <f t="shared" si="13"/>
        <v>6</v>
      </c>
    </row>
    <row r="838" spans="1:7" x14ac:dyDescent="0.3">
      <c r="A838" s="4">
        <v>43168.180995370371</v>
      </c>
      <c r="B838" s="7" t="s">
        <v>5</v>
      </c>
      <c r="C838" s="7">
        <v>495834</v>
      </c>
      <c r="D838" s="7">
        <v>169472</v>
      </c>
      <c r="E838" s="7" t="s">
        <v>7</v>
      </c>
      <c r="F838" s="7" t="s">
        <v>12</v>
      </c>
      <c r="G838" s="7">
        <f t="shared" si="13"/>
        <v>6</v>
      </c>
    </row>
    <row r="839" spans="1:7" x14ac:dyDescent="0.3">
      <c r="A839" s="4">
        <v>43168.190995370373</v>
      </c>
      <c r="B839" s="7" t="s">
        <v>5</v>
      </c>
      <c r="C839" s="7">
        <v>495834</v>
      </c>
      <c r="D839" s="7">
        <v>158880</v>
      </c>
      <c r="E839" s="7" t="s">
        <v>7</v>
      </c>
      <c r="F839" s="7" t="s">
        <v>13</v>
      </c>
      <c r="G839" s="7">
        <f t="shared" si="13"/>
        <v>6</v>
      </c>
    </row>
    <row r="840" spans="1:7" x14ac:dyDescent="0.3">
      <c r="A840" s="4">
        <v>43168.195</v>
      </c>
      <c r="B840" s="7" t="s">
        <v>4</v>
      </c>
      <c r="C840" s="7">
        <v>234098</v>
      </c>
      <c r="D840" s="7">
        <v>45016</v>
      </c>
      <c r="E840" s="7" t="s">
        <v>7</v>
      </c>
      <c r="F840" s="7" t="s">
        <v>14</v>
      </c>
      <c r="G840" s="7">
        <f t="shared" si="13"/>
        <v>6</v>
      </c>
    </row>
    <row r="841" spans="1:7" x14ac:dyDescent="0.3">
      <c r="A841" s="4">
        <v>43168.199004629627</v>
      </c>
      <c r="B841" s="7" t="s">
        <v>4</v>
      </c>
      <c r="C841" s="7">
        <v>234098</v>
      </c>
      <c r="D841" s="7">
        <v>59580</v>
      </c>
      <c r="E841" s="7" t="s">
        <v>7</v>
      </c>
      <c r="F841" s="7" t="s">
        <v>12</v>
      </c>
      <c r="G841" s="7">
        <f t="shared" si="13"/>
        <v>6</v>
      </c>
    </row>
    <row r="842" spans="1:7" x14ac:dyDescent="0.3">
      <c r="A842" s="4">
        <v>43168.202002314814</v>
      </c>
      <c r="B842" s="7" t="s">
        <v>4</v>
      </c>
      <c r="C842" s="7">
        <v>583728</v>
      </c>
      <c r="D842" s="7">
        <v>5296</v>
      </c>
      <c r="E842" s="7" t="s">
        <v>7</v>
      </c>
      <c r="F842" s="7" t="s">
        <v>12</v>
      </c>
      <c r="G842" s="7">
        <f t="shared" si="13"/>
        <v>6</v>
      </c>
    </row>
    <row r="843" spans="1:7" x14ac:dyDescent="0.3">
      <c r="A843" s="4">
        <v>43168.204004629632</v>
      </c>
      <c r="B843" s="7" t="s">
        <v>4</v>
      </c>
      <c r="C843" s="7">
        <v>234098</v>
      </c>
      <c r="D843" s="7">
        <v>328352</v>
      </c>
      <c r="E843" s="7" t="s">
        <v>7</v>
      </c>
      <c r="F843" s="7" t="s">
        <v>12</v>
      </c>
      <c r="G843" s="7">
        <f t="shared" si="13"/>
        <v>6</v>
      </c>
    </row>
    <row r="844" spans="1:7" x14ac:dyDescent="0.3">
      <c r="A844" s="4">
        <v>43168.227997685186</v>
      </c>
      <c r="B844" s="7" t="s">
        <v>5</v>
      </c>
      <c r="C844" s="7">
        <v>495834</v>
      </c>
      <c r="D844" s="7">
        <v>17212</v>
      </c>
      <c r="E844" s="7" t="s">
        <v>7</v>
      </c>
      <c r="F844" s="7" t="s">
        <v>13</v>
      </c>
      <c r="G844" s="7">
        <f t="shared" si="13"/>
        <v>6</v>
      </c>
    </row>
    <row r="845" spans="1:7" x14ac:dyDescent="0.3">
      <c r="A845" s="4">
        <v>43168.232002314813</v>
      </c>
      <c r="B845" s="7" t="s">
        <v>5</v>
      </c>
      <c r="C845" s="7">
        <v>583728</v>
      </c>
      <c r="D845" s="7">
        <v>251560</v>
      </c>
      <c r="E845" s="7" t="s">
        <v>8</v>
      </c>
      <c r="F845" s="7" t="s">
        <v>12</v>
      </c>
      <c r="G845" s="7">
        <f t="shared" si="13"/>
        <v>6</v>
      </c>
    </row>
    <row r="846" spans="1:7" x14ac:dyDescent="0.3">
      <c r="A846" s="4">
        <v>43168.25</v>
      </c>
      <c r="B846" s="7" t="s">
        <v>5</v>
      </c>
      <c r="C846" s="7">
        <v>859385</v>
      </c>
      <c r="D846" s="7">
        <v>368072</v>
      </c>
      <c r="E846" s="7" t="s">
        <v>8</v>
      </c>
      <c r="F846" s="7" t="s">
        <v>12</v>
      </c>
      <c r="G846" s="7">
        <f t="shared" si="13"/>
        <v>6</v>
      </c>
    </row>
    <row r="847" spans="1:7" x14ac:dyDescent="0.3">
      <c r="A847" s="4">
        <v>43168.257997685185</v>
      </c>
      <c r="B847" s="7" t="s">
        <v>5</v>
      </c>
      <c r="C847" s="7">
        <v>234098</v>
      </c>
      <c r="D847" s="7">
        <v>162852</v>
      </c>
      <c r="E847" s="7" t="s">
        <v>8</v>
      </c>
      <c r="F847" s="7" t="s">
        <v>14</v>
      </c>
      <c r="G847" s="7">
        <f t="shared" si="13"/>
        <v>6</v>
      </c>
    </row>
    <row r="848" spans="1:7" x14ac:dyDescent="0.3">
      <c r="A848" s="4">
        <v>43168.259004629632</v>
      </c>
      <c r="B848" s="7" t="s">
        <v>5</v>
      </c>
      <c r="C848" s="7">
        <v>495834</v>
      </c>
      <c r="D848" s="7">
        <v>300548</v>
      </c>
      <c r="E848" s="7" t="s">
        <v>10</v>
      </c>
      <c r="F848" s="7" t="s">
        <v>13</v>
      </c>
      <c r="G848" s="7">
        <f t="shared" si="13"/>
        <v>6</v>
      </c>
    </row>
    <row r="849" spans="1:7" x14ac:dyDescent="0.3">
      <c r="A849" s="4">
        <v>43168.26</v>
      </c>
      <c r="B849" s="7" t="s">
        <v>4</v>
      </c>
      <c r="C849" s="7">
        <v>583728</v>
      </c>
      <c r="D849" s="7">
        <v>356156</v>
      </c>
      <c r="E849" s="7" t="s">
        <v>10</v>
      </c>
      <c r="F849" s="7" t="s">
        <v>14</v>
      </c>
      <c r="G849" s="7">
        <f t="shared" si="13"/>
        <v>6</v>
      </c>
    </row>
    <row r="850" spans="1:7" x14ac:dyDescent="0.3">
      <c r="A850" s="4">
        <v>43168.264004629629</v>
      </c>
      <c r="B850" s="7" t="s">
        <v>5</v>
      </c>
      <c r="C850" s="7">
        <v>234098</v>
      </c>
      <c r="D850" s="7">
        <v>287308</v>
      </c>
      <c r="E850" s="7" t="s">
        <v>7</v>
      </c>
      <c r="F850" s="7" t="s">
        <v>14</v>
      </c>
      <c r="G850" s="7">
        <f t="shared" si="13"/>
        <v>6</v>
      </c>
    </row>
    <row r="851" spans="1:7" x14ac:dyDescent="0.3">
      <c r="A851" s="4">
        <v>43168.264999999999</v>
      </c>
      <c r="B851" s="7" t="s">
        <v>4</v>
      </c>
      <c r="C851" s="7">
        <v>583728</v>
      </c>
      <c r="D851" s="7">
        <v>291280</v>
      </c>
      <c r="E851" s="7" t="s">
        <v>7</v>
      </c>
      <c r="F851" s="7" t="s">
        <v>12</v>
      </c>
      <c r="G851" s="7">
        <f t="shared" si="13"/>
        <v>6</v>
      </c>
    </row>
    <row r="852" spans="1:7" x14ac:dyDescent="0.3">
      <c r="A852" s="4">
        <v>43168.267002314817</v>
      </c>
      <c r="B852" s="7" t="s">
        <v>4</v>
      </c>
      <c r="C852" s="7">
        <v>859385</v>
      </c>
      <c r="D852" s="7">
        <v>127104</v>
      </c>
      <c r="E852" s="7" t="s">
        <v>8</v>
      </c>
      <c r="F852" s="7" t="s">
        <v>14</v>
      </c>
      <c r="G852" s="7">
        <f t="shared" si="13"/>
        <v>6</v>
      </c>
    </row>
    <row r="853" spans="1:7" x14ac:dyDescent="0.3">
      <c r="A853" s="4">
        <v>43168.269004629627</v>
      </c>
      <c r="B853" s="7" t="s">
        <v>4</v>
      </c>
      <c r="C853" s="7">
        <v>495834</v>
      </c>
      <c r="D853" s="7">
        <v>250236</v>
      </c>
      <c r="E853" s="7" t="s">
        <v>10</v>
      </c>
      <c r="F853" s="7" t="s">
        <v>13</v>
      </c>
      <c r="G853" s="7">
        <f t="shared" si="13"/>
        <v>6</v>
      </c>
    </row>
    <row r="854" spans="1:7" x14ac:dyDescent="0.3">
      <c r="A854" s="4">
        <v>43168.272002314814</v>
      </c>
      <c r="B854" s="7" t="s">
        <v>4</v>
      </c>
      <c r="C854" s="7">
        <v>495834</v>
      </c>
      <c r="D854" s="7">
        <v>63552</v>
      </c>
      <c r="E854" s="7" t="s">
        <v>9</v>
      </c>
      <c r="F854" s="7" t="s">
        <v>14</v>
      </c>
      <c r="G854" s="7">
        <f t="shared" si="13"/>
        <v>6</v>
      </c>
    </row>
    <row r="855" spans="1:7" x14ac:dyDescent="0.3">
      <c r="A855" s="4">
        <v>43168.274004629631</v>
      </c>
      <c r="B855" s="7" t="s">
        <v>4</v>
      </c>
      <c r="C855" s="7">
        <v>859385</v>
      </c>
      <c r="D855" s="7">
        <v>254208</v>
      </c>
      <c r="E855" s="7" t="s">
        <v>7</v>
      </c>
      <c r="F855" s="7" t="s">
        <v>13</v>
      </c>
      <c r="G855" s="7">
        <f t="shared" si="13"/>
        <v>6</v>
      </c>
    </row>
    <row r="856" spans="1:7" x14ac:dyDescent="0.3">
      <c r="A856" s="4">
        <v>43168.279004629629</v>
      </c>
      <c r="B856" s="7" t="s">
        <v>4</v>
      </c>
      <c r="C856" s="7">
        <v>234098</v>
      </c>
      <c r="D856" s="7">
        <v>317760</v>
      </c>
      <c r="E856" s="7" t="s">
        <v>10</v>
      </c>
      <c r="F856" s="7" t="s">
        <v>12</v>
      </c>
      <c r="G856" s="7">
        <f t="shared" si="13"/>
        <v>6</v>
      </c>
    </row>
    <row r="857" spans="1:7" x14ac:dyDescent="0.3">
      <c r="A857" s="4">
        <v>43168.28</v>
      </c>
      <c r="B857" s="7" t="s">
        <v>5</v>
      </c>
      <c r="C857" s="7">
        <v>859385</v>
      </c>
      <c r="D857" s="7">
        <v>391904</v>
      </c>
      <c r="E857" s="7" t="s">
        <v>10</v>
      </c>
      <c r="F857" s="7" t="s">
        <v>14</v>
      </c>
      <c r="G857" s="7">
        <f t="shared" si="13"/>
        <v>6</v>
      </c>
    </row>
    <row r="858" spans="1:7" x14ac:dyDescent="0.3">
      <c r="A858" s="4">
        <v>43168.282002314816</v>
      </c>
      <c r="B858" s="7" t="s">
        <v>4</v>
      </c>
      <c r="C858" s="7">
        <v>495834</v>
      </c>
      <c r="D858" s="7">
        <v>94004</v>
      </c>
      <c r="E858" s="7" t="s">
        <v>10</v>
      </c>
      <c r="F858" s="7" t="s">
        <v>12</v>
      </c>
      <c r="G858" s="7">
        <f t="shared" si="13"/>
        <v>6</v>
      </c>
    </row>
    <row r="859" spans="1:7" x14ac:dyDescent="0.3">
      <c r="A859" s="4">
        <v>43168.282997685186</v>
      </c>
      <c r="B859" s="7" t="s">
        <v>5</v>
      </c>
      <c r="C859" s="7">
        <v>583728</v>
      </c>
      <c r="D859" s="7">
        <v>22508</v>
      </c>
      <c r="E859" s="7" t="s">
        <v>9</v>
      </c>
      <c r="F859" s="7" t="s">
        <v>13</v>
      </c>
      <c r="G859" s="7">
        <f t="shared" si="13"/>
        <v>6</v>
      </c>
    </row>
    <row r="860" spans="1:7" x14ac:dyDescent="0.3">
      <c r="A860" s="4">
        <v>43168.284004629626</v>
      </c>
      <c r="B860" s="7" t="s">
        <v>5</v>
      </c>
      <c r="C860" s="7">
        <v>495834</v>
      </c>
      <c r="D860" s="7">
        <v>202572</v>
      </c>
      <c r="E860" s="7" t="s">
        <v>8</v>
      </c>
      <c r="F860" s="7" t="s">
        <v>13</v>
      </c>
      <c r="G860" s="7">
        <f t="shared" si="13"/>
        <v>6</v>
      </c>
    </row>
    <row r="861" spans="1:7" x14ac:dyDescent="0.3">
      <c r="A861" s="4">
        <v>43168.285995370374</v>
      </c>
      <c r="B861" s="7" t="s">
        <v>5</v>
      </c>
      <c r="C861" s="7">
        <v>234098</v>
      </c>
      <c r="D861" s="7">
        <v>68848</v>
      </c>
      <c r="E861" s="7" t="s">
        <v>10</v>
      </c>
      <c r="F861" s="7" t="s">
        <v>12</v>
      </c>
      <c r="G861" s="7">
        <f t="shared" si="13"/>
        <v>6</v>
      </c>
    </row>
    <row r="862" spans="1:7" x14ac:dyDescent="0.3">
      <c r="A862" s="4">
        <v>43168.294004629628</v>
      </c>
      <c r="B862" s="7" t="s">
        <v>4</v>
      </c>
      <c r="C862" s="7">
        <v>239480</v>
      </c>
      <c r="D862" s="7">
        <v>254208</v>
      </c>
      <c r="E862" s="7" t="s">
        <v>9</v>
      </c>
      <c r="F862" s="7" t="s">
        <v>13</v>
      </c>
      <c r="G862" s="7">
        <f t="shared" si="13"/>
        <v>6</v>
      </c>
    </row>
    <row r="863" spans="1:7" x14ac:dyDescent="0.3">
      <c r="A863" s="4">
        <v>43168.294004629628</v>
      </c>
      <c r="B863" s="7" t="s">
        <v>4</v>
      </c>
      <c r="C863" s="7">
        <v>495834</v>
      </c>
      <c r="D863" s="7">
        <v>26480</v>
      </c>
      <c r="E863" s="7" t="s">
        <v>8</v>
      </c>
      <c r="F863" s="7" t="s">
        <v>13</v>
      </c>
      <c r="G863" s="7">
        <f t="shared" si="13"/>
        <v>6</v>
      </c>
    </row>
    <row r="864" spans="1:7" x14ac:dyDescent="0.3">
      <c r="A864" s="4">
        <v>43168.297002314815</v>
      </c>
      <c r="B864" s="7" t="s">
        <v>5</v>
      </c>
      <c r="C864" s="7">
        <v>583728</v>
      </c>
      <c r="D864" s="7">
        <v>235672</v>
      </c>
      <c r="E864" s="7" t="s">
        <v>10</v>
      </c>
      <c r="F864" s="7" t="s">
        <v>13</v>
      </c>
      <c r="G864" s="7">
        <f t="shared" si="13"/>
        <v>6</v>
      </c>
    </row>
    <row r="865" spans="1:7" x14ac:dyDescent="0.3">
      <c r="A865" s="4">
        <v>43168.31</v>
      </c>
      <c r="B865" s="7" t="s">
        <v>4</v>
      </c>
      <c r="C865" s="7">
        <v>234098</v>
      </c>
      <c r="D865" s="7">
        <v>88708</v>
      </c>
      <c r="E865" s="7" t="s">
        <v>7</v>
      </c>
      <c r="F865" s="7" t="s">
        <v>13</v>
      </c>
      <c r="G865" s="7">
        <f t="shared" si="13"/>
        <v>6</v>
      </c>
    </row>
    <row r="866" spans="1:7" x14ac:dyDescent="0.3">
      <c r="A866" s="4">
        <v>43168.31</v>
      </c>
      <c r="B866" s="7" t="s">
        <v>5</v>
      </c>
      <c r="C866" s="7">
        <v>234098</v>
      </c>
      <c r="D866" s="7">
        <v>185360</v>
      </c>
      <c r="E866" s="7" t="s">
        <v>9</v>
      </c>
      <c r="F866" s="7" t="s">
        <v>13</v>
      </c>
      <c r="G866" s="7">
        <f t="shared" si="13"/>
        <v>6</v>
      </c>
    </row>
    <row r="867" spans="1:7" x14ac:dyDescent="0.3">
      <c r="A867" s="4">
        <v>43168.317997685182</v>
      </c>
      <c r="B867" s="7" t="s">
        <v>4</v>
      </c>
      <c r="C867" s="7">
        <v>495834</v>
      </c>
      <c r="D867" s="7">
        <v>195952</v>
      </c>
      <c r="E867" s="7" t="s">
        <v>8</v>
      </c>
      <c r="F867" s="7" t="s">
        <v>13</v>
      </c>
      <c r="G867" s="7">
        <f t="shared" si="13"/>
        <v>6</v>
      </c>
    </row>
    <row r="868" spans="1:7" x14ac:dyDescent="0.3">
      <c r="A868" s="4">
        <v>43168.324004629627</v>
      </c>
      <c r="B868" s="7" t="s">
        <v>5</v>
      </c>
      <c r="C868" s="7">
        <v>234098</v>
      </c>
      <c r="D868" s="7">
        <v>87384</v>
      </c>
      <c r="E868" s="7" t="s">
        <v>8</v>
      </c>
      <c r="F868" s="7" t="s">
        <v>12</v>
      </c>
      <c r="G868" s="7">
        <f t="shared" si="13"/>
        <v>6</v>
      </c>
    </row>
    <row r="869" spans="1:7" x14ac:dyDescent="0.3">
      <c r="A869" s="4">
        <v>43168.327002314814</v>
      </c>
      <c r="B869" s="7" t="s">
        <v>4</v>
      </c>
      <c r="C869" s="7">
        <v>239480</v>
      </c>
      <c r="D869" s="7">
        <v>63552</v>
      </c>
      <c r="E869" s="7" t="s">
        <v>9</v>
      </c>
      <c r="F869" s="7" t="s">
        <v>12</v>
      </c>
      <c r="G869" s="7">
        <f t="shared" si="13"/>
        <v>6</v>
      </c>
    </row>
    <row r="870" spans="1:7" x14ac:dyDescent="0.3">
      <c r="A870" s="4">
        <v>43168.33</v>
      </c>
      <c r="B870" s="7" t="s">
        <v>4</v>
      </c>
      <c r="C870" s="7">
        <v>495834</v>
      </c>
      <c r="D870" s="7">
        <v>303196</v>
      </c>
      <c r="E870" s="7" t="s">
        <v>8</v>
      </c>
      <c r="F870" s="7" t="s">
        <v>13</v>
      </c>
      <c r="G870" s="7">
        <f t="shared" si="13"/>
        <v>6</v>
      </c>
    </row>
    <row r="871" spans="1:7" x14ac:dyDescent="0.3">
      <c r="A871" s="4">
        <v>43168.332997685182</v>
      </c>
      <c r="B871" s="7" t="s">
        <v>4</v>
      </c>
      <c r="C871" s="7">
        <v>495834</v>
      </c>
      <c r="D871" s="7">
        <v>68848</v>
      </c>
      <c r="E871" s="7" t="s">
        <v>7</v>
      </c>
      <c r="F871" s="7" t="s">
        <v>13</v>
      </c>
      <c r="G871" s="7">
        <f t="shared" si="13"/>
        <v>6</v>
      </c>
    </row>
    <row r="872" spans="1:7" x14ac:dyDescent="0.3">
      <c r="A872" s="4">
        <v>43168.334004629629</v>
      </c>
      <c r="B872" s="7" t="s">
        <v>4</v>
      </c>
      <c r="C872" s="7">
        <v>234098</v>
      </c>
      <c r="D872" s="7">
        <v>94004</v>
      </c>
      <c r="E872" s="7" t="s">
        <v>7</v>
      </c>
      <c r="F872" s="7" t="s">
        <v>12</v>
      </c>
      <c r="G872" s="7">
        <f t="shared" si="13"/>
        <v>6</v>
      </c>
    </row>
    <row r="873" spans="1:7" x14ac:dyDescent="0.3">
      <c r="A873" s="4">
        <v>43168.334999999999</v>
      </c>
      <c r="B873" s="7" t="s">
        <v>4</v>
      </c>
      <c r="C873" s="7">
        <v>495834</v>
      </c>
      <c r="D873" s="7">
        <v>42368</v>
      </c>
      <c r="E873" s="7" t="s">
        <v>7</v>
      </c>
      <c r="F873" s="7" t="s">
        <v>14</v>
      </c>
      <c r="G873" s="7">
        <f t="shared" si="13"/>
        <v>6</v>
      </c>
    </row>
    <row r="874" spans="1:7" x14ac:dyDescent="0.3">
      <c r="A874" s="4">
        <v>43168.337997685187</v>
      </c>
      <c r="B874" s="7" t="s">
        <v>5</v>
      </c>
      <c r="C874" s="7">
        <v>495834</v>
      </c>
      <c r="D874" s="7">
        <v>299224</v>
      </c>
      <c r="E874" s="7" t="s">
        <v>7</v>
      </c>
      <c r="F874" s="7" t="s">
        <v>12</v>
      </c>
      <c r="G874" s="7">
        <f t="shared" si="13"/>
        <v>6</v>
      </c>
    </row>
    <row r="875" spans="1:7" x14ac:dyDescent="0.3">
      <c r="A875" s="4">
        <v>43168.34</v>
      </c>
      <c r="B875" s="7" t="s">
        <v>5</v>
      </c>
      <c r="C875" s="7">
        <v>239480</v>
      </c>
      <c r="D875" s="7">
        <v>103272</v>
      </c>
      <c r="E875" s="7" t="s">
        <v>9</v>
      </c>
      <c r="F875" s="7" t="s">
        <v>14</v>
      </c>
      <c r="G875" s="7">
        <f t="shared" si="13"/>
        <v>6</v>
      </c>
    </row>
    <row r="876" spans="1:7" x14ac:dyDescent="0.3">
      <c r="A876" s="4">
        <v>43168.342002314814</v>
      </c>
      <c r="B876" s="7" t="s">
        <v>4</v>
      </c>
      <c r="C876" s="7">
        <v>583728</v>
      </c>
      <c r="D876" s="7">
        <v>387932</v>
      </c>
      <c r="E876" s="7" t="s">
        <v>7</v>
      </c>
      <c r="F876" s="7" t="s">
        <v>12</v>
      </c>
      <c r="G876" s="7">
        <f t="shared" si="13"/>
        <v>6</v>
      </c>
    </row>
    <row r="877" spans="1:7" x14ac:dyDescent="0.3">
      <c r="A877" s="4">
        <v>43168.344004629631</v>
      </c>
      <c r="B877" s="7" t="s">
        <v>4</v>
      </c>
      <c r="C877" s="7">
        <v>859385</v>
      </c>
      <c r="D877" s="7">
        <v>99300</v>
      </c>
      <c r="E877" s="7" t="s">
        <v>7</v>
      </c>
      <c r="F877" s="7" t="s">
        <v>12</v>
      </c>
      <c r="G877" s="7">
        <f t="shared" si="13"/>
        <v>6</v>
      </c>
    </row>
    <row r="878" spans="1:7" x14ac:dyDescent="0.3">
      <c r="A878" s="4">
        <v>43168.344004629631</v>
      </c>
      <c r="B878" s="7" t="s">
        <v>4</v>
      </c>
      <c r="C878" s="7">
        <v>495834</v>
      </c>
      <c r="D878" s="7">
        <v>162852</v>
      </c>
      <c r="E878" s="7" t="s">
        <v>7</v>
      </c>
      <c r="F878" s="7" t="s">
        <v>14</v>
      </c>
      <c r="G878" s="7">
        <f t="shared" si="13"/>
        <v>6</v>
      </c>
    </row>
    <row r="879" spans="1:7" x14ac:dyDescent="0.3">
      <c r="A879" s="4">
        <v>43168.345995370371</v>
      </c>
      <c r="B879" s="7" t="s">
        <v>4</v>
      </c>
      <c r="C879" s="7">
        <v>234098</v>
      </c>
      <c r="D879" s="7">
        <v>300548</v>
      </c>
      <c r="E879" s="7" t="s">
        <v>7</v>
      </c>
      <c r="F879" s="7" t="s">
        <v>13</v>
      </c>
      <c r="G879" s="7">
        <f t="shared" si="13"/>
        <v>6</v>
      </c>
    </row>
    <row r="880" spans="1:7" x14ac:dyDescent="0.3">
      <c r="A880" s="4">
        <v>43168.347002314818</v>
      </c>
      <c r="B880" s="7" t="s">
        <v>5</v>
      </c>
      <c r="C880" s="7">
        <v>495834</v>
      </c>
      <c r="D880" s="7">
        <v>188008</v>
      </c>
      <c r="E880" s="7" t="s">
        <v>7</v>
      </c>
      <c r="F880" s="7" t="s">
        <v>12</v>
      </c>
      <c r="G880" s="7">
        <f t="shared" si="13"/>
        <v>6</v>
      </c>
    </row>
    <row r="881" spans="1:7" x14ac:dyDescent="0.3">
      <c r="A881" s="4">
        <v>43168.347997685189</v>
      </c>
      <c r="B881" s="7" t="s">
        <v>4</v>
      </c>
      <c r="C881" s="7">
        <v>234098</v>
      </c>
      <c r="D881" s="7">
        <v>234348</v>
      </c>
      <c r="E881" s="7" t="s">
        <v>7</v>
      </c>
      <c r="F881" s="7" t="s">
        <v>14</v>
      </c>
      <c r="G881" s="7">
        <f t="shared" si="13"/>
        <v>6</v>
      </c>
    </row>
    <row r="882" spans="1:7" x14ac:dyDescent="0.3">
      <c r="A882" s="4">
        <v>43168.349004629628</v>
      </c>
      <c r="B882" s="7" t="s">
        <v>4</v>
      </c>
      <c r="C882" s="7">
        <v>495834</v>
      </c>
      <c r="D882" s="7">
        <v>260828</v>
      </c>
      <c r="E882" s="7" t="s">
        <v>9</v>
      </c>
      <c r="F882" s="7" t="s">
        <v>12</v>
      </c>
      <c r="G882" s="7">
        <f t="shared" si="13"/>
        <v>6</v>
      </c>
    </row>
    <row r="883" spans="1:7" x14ac:dyDescent="0.3">
      <c r="A883" s="4">
        <v>43168.350995370369</v>
      </c>
      <c r="B883" s="7" t="s">
        <v>4</v>
      </c>
      <c r="C883" s="7">
        <v>859385</v>
      </c>
      <c r="D883" s="7">
        <v>83412</v>
      </c>
      <c r="E883" s="7" t="s">
        <v>9</v>
      </c>
      <c r="F883" s="7" t="s">
        <v>14</v>
      </c>
      <c r="G883" s="7">
        <f t="shared" si="13"/>
        <v>6</v>
      </c>
    </row>
    <row r="884" spans="1:7" x14ac:dyDescent="0.3">
      <c r="A884" s="4">
        <v>43168.352997685186</v>
      </c>
      <c r="B884" s="7" t="s">
        <v>4</v>
      </c>
      <c r="C884" s="7">
        <v>495834</v>
      </c>
      <c r="D884" s="7">
        <v>379988</v>
      </c>
      <c r="E884" s="7" t="s">
        <v>7</v>
      </c>
      <c r="F884" s="7" t="s">
        <v>12</v>
      </c>
      <c r="G884" s="7">
        <f t="shared" si="13"/>
        <v>6</v>
      </c>
    </row>
    <row r="885" spans="1:7" x14ac:dyDescent="0.3">
      <c r="A885" s="4">
        <v>43168.354004629633</v>
      </c>
      <c r="B885" s="7" t="s">
        <v>5</v>
      </c>
      <c r="C885" s="7">
        <v>495834</v>
      </c>
      <c r="D885" s="7">
        <v>365424</v>
      </c>
      <c r="E885" s="7" t="s">
        <v>10</v>
      </c>
      <c r="F885" s="7" t="s">
        <v>13</v>
      </c>
      <c r="G885" s="7">
        <f t="shared" si="13"/>
        <v>6</v>
      </c>
    </row>
    <row r="886" spans="1:7" x14ac:dyDescent="0.3">
      <c r="A886" s="4">
        <v>43168.357002314813</v>
      </c>
      <c r="B886" s="7" t="s">
        <v>4</v>
      </c>
      <c r="C886" s="7">
        <v>583728</v>
      </c>
      <c r="D886" s="7">
        <v>236996</v>
      </c>
      <c r="E886" s="7" t="s">
        <v>7</v>
      </c>
      <c r="F886" s="7" t="s">
        <v>12</v>
      </c>
      <c r="G886" s="7">
        <f t="shared" si="13"/>
        <v>6</v>
      </c>
    </row>
    <row r="887" spans="1:7" x14ac:dyDescent="0.3">
      <c r="A887" s="4">
        <v>43168.35900462963</v>
      </c>
      <c r="B887" s="7" t="s">
        <v>5</v>
      </c>
      <c r="C887" s="7">
        <v>234098</v>
      </c>
      <c r="D887" s="7">
        <v>178740</v>
      </c>
      <c r="E887" s="7" t="s">
        <v>9</v>
      </c>
      <c r="F887" s="7" t="s">
        <v>12</v>
      </c>
      <c r="G887" s="7">
        <f t="shared" si="13"/>
        <v>6</v>
      </c>
    </row>
    <row r="888" spans="1:7" x14ac:dyDescent="0.3">
      <c r="A888" s="4">
        <v>43168.36</v>
      </c>
      <c r="B888" s="7" t="s">
        <v>4</v>
      </c>
      <c r="C888" s="7">
        <v>234098</v>
      </c>
      <c r="D888" s="7">
        <v>173444</v>
      </c>
      <c r="E888" s="7" t="s">
        <v>10</v>
      </c>
      <c r="F888" s="7" t="s">
        <v>13</v>
      </c>
      <c r="G888" s="7">
        <f t="shared" si="13"/>
        <v>6</v>
      </c>
    </row>
    <row r="889" spans="1:7" x14ac:dyDescent="0.3">
      <c r="A889" s="4">
        <v>43168.362002314818</v>
      </c>
      <c r="B889" s="7" t="s">
        <v>5</v>
      </c>
      <c r="C889" s="7">
        <v>495834</v>
      </c>
      <c r="D889" s="7">
        <v>13240</v>
      </c>
      <c r="E889" s="7" t="s">
        <v>7</v>
      </c>
      <c r="F889" s="7" t="s">
        <v>12</v>
      </c>
      <c r="G889" s="7">
        <f t="shared" si="13"/>
        <v>6</v>
      </c>
    </row>
    <row r="890" spans="1:7" x14ac:dyDescent="0.3">
      <c r="A890" s="4">
        <v>43168.364004629628</v>
      </c>
      <c r="B890" s="7" t="s">
        <v>4</v>
      </c>
      <c r="C890" s="7">
        <v>495834</v>
      </c>
      <c r="D890" s="7">
        <v>315112</v>
      </c>
      <c r="E890" s="7" t="s">
        <v>10</v>
      </c>
      <c r="F890" s="7" t="s">
        <v>12</v>
      </c>
      <c r="G890" s="7">
        <f t="shared" si="13"/>
        <v>6</v>
      </c>
    </row>
    <row r="891" spans="1:7" x14ac:dyDescent="0.3">
      <c r="A891" s="4">
        <v>43168.367002314815</v>
      </c>
      <c r="B891" s="7" t="s">
        <v>5</v>
      </c>
      <c r="C891" s="7">
        <v>239480</v>
      </c>
      <c r="D891" s="7">
        <v>225080</v>
      </c>
      <c r="E891" s="7" t="s">
        <v>8</v>
      </c>
      <c r="F891" s="7" t="s">
        <v>12</v>
      </c>
      <c r="G891" s="7">
        <f t="shared" si="13"/>
        <v>6</v>
      </c>
    </row>
    <row r="892" spans="1:7" x14ac:dyDescent="0.3">
      <c r="A892" s="4">
        <v>43168.37599537037</v>
      </c>
      <c r="B892" s="7" t="s">
        <v>4</v>
      </c>
      <c r="C892" s="7">
        <v>239480</v>
      </c>
      <c r="D892" s="7">
        <v>198600</v>
      </c>
      <c r="E892" s="7" t="s">
        <v>10</v>
      </c>
      <c r="F892" s="7" t="s">
        <v>13</v>
      </c>
      <c r="G892" s="7">
        <f t="shared" si="13"/>
        <v>6</v>
      </c>
    </row>
    <row r="893" spans="1:7" x14ac:dyDescent="0.3">
      <c r="A893" s="4">
        <v>43168.37599537037</v>
      </c>
      <c r="B893" s="7" t="s">
        <v>4</v>
      </c>
      <c r="C893" s="7">
        <v>239480</v>
      </c>
      <c r="D893" s="7">
        <v>197276</v>
      </c>
      <c r="E893" s="7" t="s">
        <v>10</v>
      </c>
      <c r="F893" s="7" t="s">
        <v>12</v>
      </c>
      <c r="G893" s="7">
        <f t="shared" si="13"/>
        <v>6</v>
      </c>
    </row>
    <row r="894" spans="1:7" x14ac:dyDescent="0.3">
      <c r="A894" s="4">
        <v>43168.38</v>
      </c>
      <c r="B894" s="7" t="s">
        <v>4</v>
      </c>
      <c r="C894" s="7">
        <v>495834</v>
      </c>
      <c r="D894" s="7">
        <v>133724</v>
      </c>
      <c r="E894" s="7" t="s">
        <v>7</v>
      </c>
      <c r="F894" s="7" t="s">
        <v>13</v>
      </c>
      <c r="G894" s="7">
        <f t="shared" si="13"/>
        <v>6</v>
      </c>
    </row>
    <row r="895" spans="1:7" x14ac:dyDescent="0.3">
      <c r="A895" s="4">
        <v>43168.387002314812</v>
      </c>
      <c r="B895" s="7" t="s">
        <v>4</v>
      </c>
      <c r="C895" s="7">
        <v>859385</v>
      </c>
      <c r="D895" s="7">
        <v>342916</v>
      </c>
      <c r="E895" s="7" t="s">
        <v>8</v>
      </c>
      <c r="F895" s="7" t="s">
        <v>14</v>
      </c>
      <c r="G895" s="7">
        <f t="shared" si="13"/>
        <v>6</v>
      </c>
    </row>
    <row r="896" spans="1:7" x14ac:dyDescent="0.3">
      <c r="A896" s="4">
        <v>43168.387002314812</v>
      </c>
      <c r="B896" s="7" t="s">
        <v>5</v>
      </c>
      <c r="C896" s="7">
        <v>495834</v>
      </c>
      <c r="D896" s="7">
        <v>288632</v>
      </c>
      <c r="E896" s="7" t="s">
        <v>7</v>
      </c>
      <c r="F896" s="7" t="s">
        <v>12</v>
      </c>
      <c r="G896" s="7">
        <f t="shared" si="13"/>
        <v>6</v>
      </c>
    </row>
    <row r="897" spans="1:7" x14ac:dyDescent="0.3">
      <c r="A897" s="4">
        <v>43168.395995370367</v>
      </c>
      <c r="B897" s="7" t="s">
        <v>4</v>
      </c>
      <c r="C897" s="7">
        <v>495834</v>
      </c>
      <c r="D897" s="7">
        <v>169472</v>
      </c>
      <c r="E897" s="7" t="s">
        <v>8</v>
      </c>
      <c r="F897" s="7" t="s">
        <v>13</v>
      </c>
      <c r="G897" s="7">
        <f t="shared" si="13"/>
        <v>6</v>
      </c>
    </row>
    <row r="898" spans="1:7" x14ac:dyDescent="0.3">
      <c r="A898" s="4">
        <v>43168.395995370367</v>
      </c>
      <c r="B898" s="7" t="s">
        <v>4</v>
      </c>
      <c r="C898" s="7">
        <v>495834</v>
      </c>
      <c r="D898" s="7">
        <v>274068</v>
      </c>
      <c r="E898" s="7" t="s">
        <v>10</v>
      </c>
      <c r="F898" s="7" t="s">
        <v>13</v>
      </c>
      <c r="G898" s="7">
        <f t="shared" si="13"/>
        <v>6</v>
      </c>
    </row>
    <row r="899" spans="1:7" x14ac:dyDescent="0.3">
      <c r="A899" s="4">
        <v>43168.397997685184</v>
      </c>
      <c r="B899" s="7" t="s">
        <v>4</v>
      </c>
      <c r="C899" s="7">
        <v>859385</v>
      </c>
      <c r="D899" s="7">
        <v>346888</v>
      </c>
      <c r="E899" s="7" t="s">
        <v>7</v>
      </c>
      <c r="F899" s="7" t="s">
        <v>12</v>
      </c>
      <c r="G899" s="7">
        <f t="shared" ref="G899:G962" si="14">WEEKDAY($A899)</f>
        <v>6</v>
      </c>
    </row>
    <row r="900" spans="1:7" x14ac:dyDescent="0.3">
      <c r="A900" s="4">
        <v>43168.402997685182</v>
      </c>
      <c r="B900" s="7" t="s">
        <v>4</v>
      </c>
      <c r="C900" s="7">
        <v>239480</v>
      </c>
      <c r="D900" s="7">
        <v>95328</v>
      </c>
      <c r="E900" s="7" t="s">
        <v>9</v>
      </c>
      <c r="F900" s="7" t="s">
        <v>13</v>
      </c>
      <c r="G900" s="7">
        <f t="shared" si="14"/>
        <v>6</v>
      </c>
    </row>
    <row r="901" spans="1:7" x14ac:dyDescent="0.3">
      <c r="A901" s="4">
        <v>43168.404004629629</v>
      </c>
      <c r="B901" s="7" t="s">
        <v>5</v>
      </c>
      <c r="C901" s="7">
        <v>234098</v>
      </c>
      <c r="D901" s="7">
        <v>162852</v>
      </c>
      <c r="E901" s="7" t="s">
        <v>7</v>
      </c>
      <c r="F901" s="7" t="s">
        <v>12</v>
      </c>
      <c r="G901" s="7">
        <f t="shared" si="14"/>
        <v>6</v>
      </c>
    </row>
    <row r="902" spans="1:7" x14ac:dyDescent="0.3">
      <c r="A902" s="4">
        <v>43168.407997685186</v>
      </c>
      <c r="B902" s="7" t="s">
        <v>4</v>
      </c>
      <c r="C902" s="7">
        <v>234098</v>
      </c>
      <c r="D902" s="7">
        <v>202572</v>
      </c>
      <c r="E902" s="7" t="s">
        <v>9</v>
      </c>
      <c r="F902" s="7" t="s">
        <v>12</v>
      </c>
      <c r="G902" s="7">
        <f t="shared" si="14"/>
        <v>6</v>
      </c>
    </row>
    <row r="903" spans="1:7" x14ac:dyDescent="0.3">
      <c r="A903" s="4">
        <v>43168.409004629626</v>
      </c>
      <c r="B903" s="7" t="s">
        <v>4</v>
      </c>
      <c r="C903" s="7">
        <v>239480</v>
      </c>
      <c r="D903" s="7">
        <v>234348</v>
      </c>
      <c r="E903" s="7" t="s">
        <v>7</v>
      </c>
      <c r="F903" s="7" t="s">
        <v>13</v>
      </c>
      <c r="G903" s="7">
        <f t="shared" si="14"/>
        <v>6</v>
      </c>
    </row>
    <row r="904" spans="1:7" x14ac:dyDescent="0.3">
      <c r="A904" s="4">
        <v>43168.41</v>
      </c>
      <c r="B904" s="7" t="s">
        <v>4</v>
      </c>
      <c r="C904" s="7">
        <v>859385</v>
      </c>
      <c r="D904" s="7">
        <v>160204</v>
      </c>
      <c r="E904" s="7" t="s">
        <v>8</v>
      </c>
      <c r="F904" s="7" t="s">
        <v>13</v>
      </c>
      <c r="G904" s="7">
        <f t="shared" si="14"/>
        <v>6</v>
      </c>
    </row>
    <row r="905" spans="1:7" x14ac:dyDescent="0.3">
      <c r="A905" s="4">
        <v>43168.419004629628</v>
      </c>
      <c r="B905" s="7" t="s">
        <v>4</v>
      </c>
      <c r="C905" s="7">
        <v>495834</v>
      </c>
      <c r="D905" s="7">
        <v>278040</v>
      </c>
      <c r="E905" s="7" t="s">
        <v>7</v>
      </c>
      <c r="F905" s="7" t="s">
        <v>12</v>
      </c>
      <c r="G905" s="7">
        <f t="shared" si="14"/>
        <v>6</v>
      </c>
    </row>
    <row r="906" spans="1:7" x14ac:dyDescent="0.3">
      <c r="A906" s="4">
        <v>43168.427997685183</v>
      </c>
      <c r="B906" s="7" t="s">
        <v>5</v>
      </c>
      <c r="C906" s="7">
        <v>583728</v>
      </c>
      <c r="D906" s="7">
        <v>19860</v>
      </c>
      <c r="E906" s="7" t="s">
        <v>9</v>
      </c>
      <c r="F906" s="7" t="s">
        <v>13</v>
      </c>
      <c r="G906" s="7">
        <f t="shared" si="14"/>
        <v>6</v>
      </c>
    </row>
    <row r="907" spans="1:7" x14ac:dyDescent="0.3">
      <c r="A907" s="4">
        <v>43168.434004629627</v>
      </c>
      <c r="B907" s="7" t="s">
        <v>5</v>
      </c>
      <c r="C907" s="7">
        <v>859385</v>
      </c>
      <c r="D907" s="7">
        <v>389256</v>
      </c>
      <c r="E907" s="7" t="s">
        <v>10</v>
      </c>
      <c r="F907" s="7" t="s">
        <v>12</v>
      </c>
      <c r="G907" s="7">
        <f t="shared" si="14"/>
        <v>6</v>
      </c>
    </row>
    <row r="908" spans="1:7" x14ac:dyDescent="0.3">
      <c r="A908" s="4">
        <v>43168.439004629632</v>
      </c>
      <c r="B908" s="7" t="s">
        <v>4</v>
      </c>
      <c r="C908" s="7">
        <v>239480</v>
      </c>
      <c r="D908" s="7">
        <v>172120</v>
      </c>
      <c r="E908" s="7" t="s">
        <v>9</v>
      </c>
      <c r="F908" s="7" t="s">
        <v>12</v>
      </c>
      <c r="G908" s="7">
        <f t="shared" si="14"/>
        <v>6</v>
      </c>
    </row>
    <row r="909" spans="1:7" x14ac:dyDescent="0.3">
      <c r="A909" s="4">
        <v>43168.44</v>
      </c>
      <c r="B909" s="7" t="s">
        <v>4</v>
      </c>
      <c r="C909" s="7">
        <v>583728</v>
      </c>
      <c r="D909" s="7">
        <v>206544</v>
      </c>
      <c r="E909" s="7" t="s">
        <v>10</v>
      </c>
      <c r="F909" s="7" t="s">
        <v>13</v>
      </c>
      <c r="G909" s="7">
        <f t="shared" si="14"/>
        <v>6</v>
      </c>
    </row>
    <row r="910" spans="1:7" x14ac:dyDescent="0.3">
      <c r="A910" s="4">
        <v>43168.444004629629</v>
      </c>
      <c r="B910" s="7" t="s">
        <v>4</v>
      </c>
      <c r="C910" s="7">
        <v>495834</v>
      </c>
      <c r="D910" s="7">
        <v>374692</v>
      </c>
      <c r="E910" s="7" t="s">
        <v>8</v>
      </c>
      <c r="F910" s="7" t="s">
        <v>13</v>
      </c>
      <c r="G910" s="7">
        <f t="shared" si="14"/>
        <v>6</v>
      </c>
    </row>
    <row r="911" spans="1:7" x14ac:dyDescent="0.3">
      <c r="A911" s="4">
        <v>43168.455995370372</v>
      </c>
      <c r="B911" s="7" t="s">
        <v>5</v>
      </c>
      <c r="C911" s="7">
        <v>495834</v>
      </c>
      <c r="D911" s="7">
        <v>320408</v>
      </c>
      <c r="E911" s="7" t="s">
        <v>9</v>
      </c>
      <c r="F911" s="7" t="s">
        <v>14</v>
      </c>
      <c r="G911" s="7">
        <f t="shared" si="14"/>
        <v>6</v>
      </c>
    </row>
    <row r="912" spans="1:7" x14ac:dyDescent="0.3">
      <c r="A912" s="4">
        <v>43168.46</v>
      </c>
      <c r="B912" s="7" t="s">
        <v>5</v>
      </c>
      <c r="C912" s="7">
        <v>239480</v>
      </c>
      <c r="D912" s="7">
        <v>259504</v>
      </c>
      <c r="E912" s="7" t="s">
        <v>9</v>
      </c>
      <c r="F912" s="7" t="s">
        <v>13</v>
      </c>
      <c r="G912" s="7">
        <f t="shared" si="14"/>
        <v>6</v>
      </c>
    </row>
    <row r="913" spans="1:7" x14ac:dyDescent="0.3">
      <c r="A913" s="4">
        <v>43168.462002314816</v>
      </c>
      <c r="B913" s="7" t="s">
        <v>5</v>
      </c>
      <c r="C913" s="7">
        <v>583728</v>
      </c>
      <c r="D913" s="7">
        <v>60904</v>
      </c>
      <c r="E913" s="7" t="s">
        <v>10</v>
      </c>
      <c r="F913" s="7" t="s">
        <v>12</v>
      </c>
      <c r="G913" s="7">
        <f t="shared" si="14"/>
        <v>6</v>
      </c>
    </row>
    <row r="914" spans="1:7" x14ac:dyDescent="0.3">
      <c r="A914" s="4">
        <v>43168.47</v>
      </c>
      <c r="B914" s="7" t="s">
        <v>5</v>
      </c>
      <c r="C914" s="7">
        <v>234098</v>
      </c>
      <c r="D914" s="7">
        <v>289956</v>
      </c>
      <c r="E914" s="7" t="s">
        <v>8</v>
      </c>
      <c r="F914" s="7" t="s">
        <v>12</v>
      </c>
      <c r="G914" s="7">
        <f t="shared" si="14"/>
        <v>6</v>
      </c>
    </row>
    <row r="915" spans="1:7" x14ac:dyDescent="0.3">
      <c r="A915" s="4">
        <v>43168.472002314818</v>
      </c>
      <c r="B915" s="7" t="s">
        <v>4</v>
      </c>
      <c r="C915" s="7">
        <v>234098</v>
      </c>
      <c r="D915" s="7">
        <v>332324</v>
      </c>
      <c r="E915" s="7" t="s">
        <v>10</v>
      </c>
      <c r="F915" s="7" t="s">
        <v>14</v>
      </c>
      <c r="G915" s="7">
        <f t="shared" si="14"/>
        <v>6</v>
      </c>
    </row>
    <row r="916" spans="1:7" x14ac:dyDescent="0.3">
      <c r="A916" s="4">
        <v>43168.472002314818</v>
      </c>
      <c r="B916" s="7" t="s">
        <v>4</v>
      </c>
      <c r="C916" s="7">
        <v>583728</v>
      </c>
      <c r="D916" s="7">
        <v>341592</v>
      </c>
      <c r="E916" s="7" t="s">
        <v>10</v>
      </c>
      <c r="F916" s="7" t="s">
        <v>12</v>
      </c>
      <c r="G916" s="7">
        <f t="shared" si="14"/>
        <v>6</v>
      </c>
    </row>
    <row r="917" spans="1:7" x14ac:dyDescent="0.3">
      <c r="A917" s="4">
        <v>43168.474004629628</v>
      </c>
      <c r="B917" s="7" t="s">
        <v>5</v>
      </c>
      <c r="C917" s="7">
        <v>495834</v>
      </c>
      <c r="D917" s="7">
        <v>393228</v>
      </c>
      <c r="E917" s="7" t="s">
        <v>7</v>
      </c>
      <c r="F917" s="7" t="s">
        <v>14</v>
      </c>
      <c r="G917" s="7">
        <f t="shared" si="14"/>
        <v>6</v>
      </c>
    </row>
    <row r="918" spans="1:7" x14ac:dyDescent="0.3">
      <c r="A918" s="4">
        <v>43168.474004629628</v>
      </c>
      <c r="B918" s="7" t="s">
        <v>4</v>
      </c>
      <c r="C918" s="7">
        <v>495834</v>
      </c>
      <c r="D918" s="7">
        <v>225080</v>
      </c>
      <c r="E918" s="7" t="s">
        <v>9</v>
      </c>
      <c r="F918" s="7" t="s">
        <v>12</v>
      </c>
      <c r="G918" s="7">
        <f t="shared" si="14"/>
        <v>6</v>
      </c>
    </row>
    <row r="919" spans="1:7" x14ac:dyDescent="0.3">
      <c r="A919" s="4">
        <v>43168.474999999999</v>
      </c>
      <c r="B919" s="7" t="s">
        <v>4</v>
      </c>
      <c r="C919" s="7">
        <v>234098</v>
      </c>
      <c r="D919" s="7">
        <v>364100</v>
      </c>
      <c r="E919" s="7" t="s">
        <v>7</v>
      </c>
      <c r="F919" s="7" t="s">
        <v>12</v>
      </c>
      <c r="G919" s="7">
        <f t="shared" si="14"/>
        <v>6</v>
      </c>
    </row>
    <row r="920" spans="1:7" x14ac:dyDescent="0.3">
      <c r="A920" s="4">
        <v>43168.494004629632</v>
      </c>
      <c r="B920" s="7" t="s">
        <v>4</v>
      </c>
      <c r="C920" s="7">
        <v>239480</v>
      </c>
      <c r="D920" s="7">
        <v>132400</v>
      </c>
      <c r="E920" s="7" t="s">
        <v>8</v>
      </c>
      <c r="F920" s="7" t="s">
        <v>12</v>
      </c>
      <c r="G920" s="7">
        <f t="shared" si="14"/>
        <v>6</v>
      </c>
    </row>
    <row r="921" spans="1:7" x14ac:dyDescent="0.3">
      <c r="A921" s="4">
        <v>43168.494004629632</v>
      </c>
      <c r="B921" s="7" t="s">
        <v>5</v>
      </c>
      <c r="C921" s="7">
        <v>859385</v>
      </c>
      <c r="D921" s="7">
        <v>96652</v>
      </c>
      <c r="E921" s="7" t="s">
        <v>8</v>
      </c>
      <c r="F921" s="7" t="s">
        <v>12</v>
      </c>
      <c r="G921" s="7">
        <f t="shared" si="14"/>
        <v>6</v>
      </c>
    </row>
    <row r="922" spans="1:7" x14ac:dyDescent="0.3">
      <c r="A922" s="4">
        <v>43168.5</v>
      </c>
      <c r="B922" s="7" t="s">
        <v>4</v>
      </c>
      <c r="C922" s="7">
        <v>859385</v>
      </c>
      <c r="D922" s="7">
        <v>244940</v>
      </c>
      <c r="E922" s="7" t="s">
        <v>10</v>
      </c>
      <c r="F922" s="7" t="s">
        <v>14</v>
      </c>
      <c r="G922" s="7">
        <f t="shared" si="14"/>
        <v>6</v>
      </c>
    </row>
    <row r="923" spans="1:7" x14ac:dyDescent="0.3">
      <c r="A923" s="4">
        <v>43168.5</v>
      </c>
      <c r="B923" s="7" t="s">
        <v>4</v>
      </c>
      <c r="C923" s="7">
        <v>495834</v>
      </c>
      <c r="D923" s="7">
        <v>270096</v>
      </c>
      <c r="E923" s="7" t="s">
        <v>10</v>
      </c>
      <c r="F923" s="7" t="s">
        <v>13</v>
      </c>
      <c r="G923" s="7">
        <f t="shared" si="14"/>
        <v>6</v>
      </c>
    </row>
    <row r="924" spans="1:7" x14ac:dyDescent="0.3">
      <c r="A924" s="4">
        <v>43168.50099537037</v>
      </c>
      <c r="B924" s="7" t="s">
        <v>5</v>
      </c>
      <c r="C924" s="7">
        <v>234098</v>
      </c>
      <c r="D924" s="7">
        <v>366748</v>
      </c>
      <c r="E924" s="7" t="s">
        <v>10</v>
      </c>
      <c r="F924" s="7" t="s">
        <v>12</v>
      </c>
      <c r="G924" s="7">
        <f t="shared" si="14"/>
        <v>6</v>
      </c>
    </row>
    <row r="925" spans="1:7" x14ac:dyDescent="0.3">
      <c r="A925" s="4">
        <v>43168.50099537037</v>
      </c>
      <c r="B925" s="7" t="s">
        <v>4</v>
      </c>
      <c r="C925" s="7">
        <v>239480</v>
      </c>
      <c r="D925" s="7">
        <v>158880</v>
      </c>
      <c r="E925" s="7" t="s">
        <v>9</v>
      </c>
      <c r="F925" s="7" t="s">
        <v>13</v>
      </c>
      <c r="G925" s="7">
        <f t="shared" si="14"/>
        <v>6</v>
      </c>
    </row>
    <row r="926" spans="1:7" x14ac:dyDescent="0.3">
      <c r="A926" s="4">
        <v>43168.502002314817</v>
      </c>
      <c r="B926" s="7" t="s">
        <v>4</v>
      </c>
      <c r="C926" s="7">
        <v>495834</v>
      </c>
      <c r="D926" s="7">
        <v>210516</v>
      </c>
      <c r="E926" s="7" t="s">
        <v>7</v>
      </c>
      <c r="F926" s="7" t="s">
        <v>14</v>
      </c>
      <c r="G926" s="7">
        <f t="shared" si="14"/>
        <v>6</v>
      </c>
    </row>
    <row r="927" spans="1:7" x14ac:dyDescent="0.3">
      <c r="A927" s="4">
        <v>43168.502997685187</v>
      </c>
      <c r="B927" s="7" t="s">
        <v>5</v>
      </c>
      <c r="C927" s="7">
        <v>234098</v>
      </c>
      <c r="D927" s="7">
        <v>146964</v>
      </c>
      <c r="E927" s="7" t="s">
        <v>7</v>
      </c>
      <c r="F927" s="7" t="s">
        <v>12</v>
      </c>
      <c r="G927" s="7">
        <f t="shared" si="14"/>
        <v>6</v>
      </c>
    </row>
    <row r="928" spans="1:7" x14ac:dyDescent="0.3">
      <c r="A928" s="4">
        <v>43168.502997685187</v>
      </c>
      <c r="B928" s="7" t="s">
        <v>4</v>
      </c>
      <c r="C928" s="7">
        <v>859385</v>
      </c>
      <c r="D928" s="7">
        <v>191980</v>
      </c>
      <c r="E928" s="7" t="s">
        <v>10</v>
      </c>
      <c r="F928" s="7" t="s">
        <v>14</v>
      </c>
      <c r="G928" s="7">
        <f t="shared" si="14"/>
        <v>6</v>
      </c>
    </row>
    <row r="929" spans="1:7" x14ac:dyDescent="0.3">
      <c r="A929" s="4">
        <v>43168.502997685187</v>
      </c>
      <c r="B929" s="7" t="s">
        <v>4</v>
      </c>
      <c r="C929" s="7">
        <v>495834</v>
      </c>
      <c r="D929" s="7">
        <v>136372</v>
      </c>
      <c r="E929" s="7" t="s">
        <v>7</v>
      </c>
      <c r="F929" s="7" t="s">
        <v>13</v>
      </c>
      <c r="G929" s="7">
        <f t="shared" si="14"/>
        <v>6</v>
      </c>
    </row>
    <row r="930" spans="1:7" x14ac:dyDescent="0.3">
      <c r="A930" s="4">
        <v>43168.504004629627</v>
      </c>
      <c r="B930" s="7" t="s">
        <v>4</v>
      </c>
      <c r="C930" s="7">
        <v>583728</v>
      </c>
      <c r="D930" s="7">
        <v>174768</v>
      </c>
      <c r="E930" s="7" t="s">
        <v>9</v>
      </c>
      <c r="F930" s="7" t="s">
        <v>12</v>
      </c>
      <c r="G930" s="7">
        <f t="shared" si="14"/>
        <v>6</v>
      </c>
    </row>
    <row r="931" spans="1:7" x14ac:dyDescent="0.3">
      <c r="A931" s="4">
        <v>43168.504004629627</v>
      </c>
      <c r="B931" s="7" t="s">
        <v>4</v>
      </c>
      <c r="C931" s="7">
        <v>234098</v>
      </c>
      <c r="D931" s="7">
        <v>299224</v>
      </c>
      <c r="E931" s="7" t="s">
        <v>8</v>
      </c>
      <c r="F931" s="7" t="s">
        <v>12</v>
      </c>
      <c r="G931" s="7">
        <f t="shared" si="14"/>
        <v>6</v>
      </c>
    </row>
    <row r="932" spans="1:7" x14ac:dyDescent="0.3">
      <c r="A932" s="4">
        <v>43168.504999999997</v>
      </c>
      <c r="B932" s="7" t="s">
        <v>4</v>
      </c>
      <c r="C932" s="7">
        <v>583728</v>
      </c>
      <c r="D932" s="7">
        <v>243616</v>
      </c>
      <c r="E932" s="7" t="s">
        <v>10</v>
      </c>
      <c r="F932" s="7" t="s">
        <v>12</v>
      </c>
      <c r="G932" s="7">
        <f t="shared" si="14"/>
        <v>6</v>
      </c>
    </row>
    <row r="933" spans="1:7" x14ac:dyDescent="0.3">
      <c r="A933" s="4">
        <v>43168.504999999997</v>
      </c>
      <c r="B933" s="7" t="s">
        <v>5</v>
      </c>
      <c r="C933" s="7">
        <v>239480</v>
      </c>
      <c r="D933" s="7">
        <v>344240</v>
      </c>
      <c r="E933" s="7" t="s">
        <v>8</v>
      </c>
      <c r="F933" s="7" t="s">
        <v>13</v>
      </c>
      <c r="G933" s="7">
        <f t="shared" si="14"/>
        <v>6</v>
      </c>
    </row>
    <row r="934" spans="1:7" x14ac:dyDescent="0.3">
      <c r="A934" s="4">
        <v>43168.505995370368</v>
      </c>
      <c r="B934" s="7" t="s">
        <v>5</v>
      </c>
      <c r="C934" s="7">
        <v>234098</v>
      </c>
      <c r="D934" s="7">
        <v>361452</v>
      </c>
      <c r="E934" s="7" t="s">
        <v>8</v>
      </c>
      <c r="F934" s="7" t="s">
        <v>12</v>
      </c>
      <c r="G934" s="7">
        <f t="shared" si="14"/>
        <v>6</v>
      </c>
    </row>
    <row r="935" spans="1:7" x14ac:dyDescent="0.3">
      <c r="A935" s="4">
        <v>43168.507002314815</v>
      </c>
      <c r="B935" s="7" t="s">
        <v>5</v>
      </c>
      <c r="C935" s="7">
        <v>234098</v>
      </c>
      <c r="D935" s="7">
        <v>123132</v>
      </c>
      <c r="E935" s="7" t="s">
        <v>8</v>
      </c>
      <c r="F935" s="7" t="s">
        <v>12</v>
      </c>
      <c r="G935" s="7">
        <f t="shared" si="14"/>
        <v>6</v>
      </c>
    </row>
    <row r="936" spans="1:7" x14ac:dyDescent="0.3">
      <c r="A936" s="4">
        <v>43168.507002314815</v>
      </c>
      <c r="B936" s="7" t="s">
        <v>4</v>
      </c>
      <c r="C936" s="7">
        <v>495834</v>
      </c>
      <c r="D936" s="7">
        <v>92680</v>
      </c>
      <c r="E936" s="7" t="s">
        <v>9</v>
      </c>
      <c r="F936" s="7" t="s">
        <v>14</v>
      </c>
      <c r="G936" s="7">
        <f t="shared" si="14"/>
        <v>6</v>
      </c>
    </row>
    <row r="937" spans="1:7" x14ac:dyDescent="0.3">
      <c r="A937" s="4">
        <v>43168.507002314815</v>
      </c>
      <c r="B937" s="7" t="s">
        <v>5</v>
      </c>
      <c r="C937" s="7">
        <v>495834</v>
      </c>
      <c r="D937" s="7">
        <v>169472</v>
      </c>
      <c r="E937" s="7" t="s">
        <v>10</v>
      </c>
      <c r="F937" s="7" t="s">
        <v>13</v>
      </c>
      <c r="G937" s="7">
        <f t="shared" si="14"/>
        <v>6</v>
      </c>
    </row>
    <row r="938" spans="1:7" x14ac:dyDescent="0.3">
      <c r="A938" s="4">
        <v>43168.507997685185</v>
      </c>
      <c r="B938" s="7" t="s">
        <v>4</v>
      </c>
      <c r="C938" s="7">
        <v>859385</v>
      </c>
      <c r="D938" s="7">
        <v>233024</v>
      </c>
      <c r="E938" s="7" t="s">
        <v>8</v>
      </c>
      <c r="F938" s="7" t="s">
        <v>14</v>
      </c>
      <c r="G938" s="7">
        <f t="shared" si="14"/>
        <v>6</v>
      </c>
    </row>
    <row r="939" spans="1:7" x14ac:dyDescent="0.3">
      <c r="A939" s="4">
        <v>43168.507997685185</v>
      </c>
      <c r="B939" s="7" t="s">
        <v>5</v>
      </c>
      <c r="C939" s="7">
        <v>495834</v>
      </c>
      <c r="D939" s="7">
        <v>96652</v>
      </c>
      <c r="E939" s="7" t="s">
        <v>7</v>
      </c>
      <c r="F939" s="7" t="s">
        <v>12</v>
      </c>
      <c r="G939" s="7">
        <f t="shared" si="14"/>
        <v>6</v>
      </c>
    </row>
    <row r="940" spans="1:7" x14ac:dyDescent="0.3">
      <c r="A940" s="4">
        <v>43168.51</v>
      </c>
      <c r="B940" s="7" t="s">
        <v>4</v>
      </c>
      <c r="C940" s="7">
        <v>583728</v>
      </c>
      <c r="D940" s="7">
        <v>160204</v>
      </c>
      <c r="E940" s="7" t="s">
        <v>7</v>
      </c>
      <c r="F940" s="7" t="s">
        <v>12</v>
      </c>
      <c r="G940" s="7">
        <f t="shared" si="14"/>
        <v>6</v>
      </c>
    </row>
    <row r="941" spans="1:7" x14ac:dyDescent="0.3">
      <c r="A941" s="4">
        <v>43168.510995370372</v>
      </c>
      <c r="B941" s="7" t="s">
        <v>4</v>
      </c>
      <c r="C941" s="7">
        <v>583728</v>
      </c>
      <c r="D941" s="7">
        <v>312464</v>
      </c>
      <c r="E941" s="7" t="s">
        <v>10</v>
      </c>
      <c r="F941" s="7" t="s">
        <v>12</v>
      </c>
      <c r="G941" s="7">
        <f t="shared" si="14"/>
        <v>6</v>
      </c>
    </row>
    <row r="942" spans="1:7" x14ac:dyDescent="0.3">
      <c r="A942" s="4">
        <v>43168.512002314812</v>
      </c>
      <c r="B942" s="7" t="s">
        <v>5</v>
      </c>
      <c r="C942" s="7">
        <v>495834</v>
      </c>
      <c r="D942" s="7">
        <v>391904</v>
      </c>
      <c r="E942" s="7" t="s">
        <v>8</v>
      </c>
      <c r="F942" s="7" t="s">
        <v>13</v>
      </c>
      <c r="G942" s="7">
        <f t="shared" si="14"/>
        <v>6</v>
      </c>
    </row>
    <row r="943" spans="1:7" x14ac:dyDescent="0.3">
      <c r="A943" s="4">
        <v>43168.514004629629</v>
      </c>
      <c r="B943" s="7" t="s">
        <v>4</v>
      </c>
      <c r="C943" s="7">
        <v>583728</v>
      </c>
      <c r="D943" s="7">
        <v>366748</v>
      </c>
      <c r="E943" s="7" t="s">
        <v>7</v>
      </c>
      <c r="F943" s="7" t="s">
        <v>12</v>
      </c>
      <c r="G943" s="7">
        <f t="shared" si="14"/>
        <v>6</v>
      </c>
    </row>
    <row r="944" spans="1:7" x14ac:dyDescent="0.3">
      <c r="A944" s="4">
        <v>43168.514999999999</v>
      </c>
      <c r="B944" s="7" t="s">
        <v>4</v>
      </c>
      <c r="C944" s="7">
        <v>234098</v>
      </c>
      <c r="D944" s="7">
        <v>19860</v>
      </c>
      <c r="E944" s="7" t="s">
        <v>8</v>
      </c>
      <c r="F944" s="7" t="s">
        <v>12</v>
      </c>
      <c r="G944" s="7">
        <f t="shared" si="14"/>
        <v>6</v>
      </c>
    </row>
    <row r="945" spans="1:7" x14ac:dyDescent="0.3">
      <c r="A945" s="4">
        <v>43168.517002314817</v>
      </c>
      <c r="B945" s="7" t="s">
        <v>4</v>
      </c>
      <c r="C945" s="7">
        <v>239480</v>
      </c>
      <c r="D945" s="7">
        <v>206544</v>
      </c>
      <c r="E945" s="7" t="s">
        <v>8</v>
      </c>
      <c r="F945" s="7" t="s">
        <v>12</v>
      </c>
      <c r="G945" s="7">
        <f t="shared" si="14"/>
        <v>6</v>
      </c>
    </row>
    <row r="946" spans="1:7" x14ac:dyDescent="0.3">
      <c r="A946" s="4">
        <v>43168.517002314817</v>
      </c>
      <c r="B946" s="7" t="s">
        <v>5</v>
      </c>
      <c r="C946" s="7">
        <v>495834</v>
      </c>
      <c r="D946" s="7">
        <v>361452</v>
      </c>
      <c r="E946" s="7" t="s">
        <v>7</v>
      </c>
      <c r="F946" s="7" t="s">
        <v>14</v>
      </c>
      <c r="G946" s="7">
        <f t="shared" si="14"/>
        <v>6</v>
      </c>
    </row>
    <row r="947" spans="1:7" x14ac:dyDescent="0.3">
      <c r="A947" s="4">
        <v>43168.517002314817</v>
      </c>
      <c r="B947" s="7" t="s">
        <v>5</v>
      </c>
      <c r="C947" s="7">
        <v>495834</v>
      </c>
      <c r="D947" s="7">
        <v>352184</v>
      </c>
      <c r="E947" s="7" t="s">
        <v>9</v>
      </c>
      <c r="F947" s="7" t="s">
        <v>12</v>
      </c>
      <c r="G947" s="7">
        <f t="shared" si="14"/>
        <v>6</v>
      </c>
    </row>
    <row r="948" spans="1:7" x14ac:dyDescent="0.3">
      <c r="A948" s="4">
        <v>43168.52</v>
      </c>
      <c r="B948" s="7" t="s">
        <v>5</v>
      </c>
      <c r="C948" s="7">
        <v>495834</v>
      </c>
      <c r="D948" s="7">
        <v>92680</v>
      </c>
      <c r="E948" s="7" t="s">
        <v>10</v>
      </c>
      <c r="F948" s="7" t="s">
        <v>12</v>
      </c>
      <c r="G948" s="7">
        <f t="shared" si="14"/>
        <v>6</v>
      </c>
    </row>
    <row r="949" spans="1:7" x14ac:dyDescent="0.3">
      <c r="A949" s="4">
        <v>43168.520995370367</v>
      </c>
      <c r="B949" s="7" t="s">
        <v>4</v>
      </c>
      <c r="C949" s="7">
        <v>495834</v>
      </c>
      <c r="D949" s="7">
        <v>3972</v>
      </c>
      <c r="E949" s="7" t="s">
        <v>9</v>
      </c>
      <c r="F949" s="7" t="s">
        <v>14</v>
      </c>
      <c r="G949" s="7">
        <f t="shared" si="14"/>
        <v>6</v>
      </c>
    </row>
    <row r="950" spans="1:7" x14ac:dyDescent="0.3">
      <c r="A950" s="4">
        <v>43168.522997685184</v>
      </c>
      <c r="B950" s="7" t="s">
        <v>4</v>
      </c>
      <c r="C950" s="7">
        <v>234098</v>
      </c>
      <c r="D950" s="7">
        <v>332324</v>
      </c>
      <c r="E950" s="7" t="s">
        <v>9</v>
      </c>
      <c r="F950" s="7" t="s">
        <v>12</v>
      </c>
      <c r="G950" s="7">
        <f t="shared" si="14"/>
        <v>6</v>
      </c>
    </row>
    <row r="951" spans="1:7" x14ac:dyDescent="0.3">
      <c r="A951" s="4">
        <v>43168.524004629631</v>
      </c>
      <c r="B951" s="7" t="s">
        <v>4</v>
      </c>
      <c r="C951" s="7">
        <v>234098</v>
      </c>
      <c r="D951" s="7">
        <v>374692</v>
      </c>
      <c r="E951" s="7" t="s">
        <v>8</v>
      </c>
      <c r="F951" s="7" t="s">
        <v>12</v>
      </c>
      <c r="G951" s="7">
        <f t="shared" si="14"/>
        <v>6</v>
      </c>
    </row>
    <row r="952" spans="1:7" x14ac:dyDescent="0.3">
      <c r="A952" s="4">
        <v>43168.525000000001</v>
      </c>
      <c r="B952" s="7" t="s">
        <v>4</v>
      </c>
      <c r="C952" s="7">
        <v>239480</v>
      </c>
      <c r="D952" s="7">
        <v>107244</v>
      </c>
      <c r="E952" s="7" t="s">
        <v>8</v>
      </c>
      <c r="F952" s="7" t="s">
        <v>12</v>
      </c>
      <c r="G952" s="7">
        <f t="shared" si="14"/>
        <v>6</v>
      </c>
    </row>
    <row r="953" spans="1:7" x14ac:dyDescent="0.3">
      <c r="A953" s="4">
        <v>43168.525995370372</v>
      </c>
      <c r="B953" s="7" t="s">
        <v>4</v>
      </c>
      <c r="C953" s="7">
        <v>234098</v>
      </c>
      <c r="D953" s="7">
        <v>308492</v>
      </c>
      <c r="E953" s="7" t="s">
        <v>10</v>
      </c>
      <c r="F953" s="7" t="s">
        <v>13</v>
      </c>
      <c r="G953" s="7">
        <f t="shared" si="14"/>
        <v>6</v>
      </c>
    </row>
    <row r="954" spans="1:7" x14ac:dyDescent="0.3">
      <c r="A954" s="4">
        <v>43168.525995370372</v>
      </c>
      <c r="B954" s="7" t="s">
        <v>4</v>
      </c>
      <c r="C954" s="7">
        <v>234098</v>
      </c>
      <c r="D954" s="7">
        <v>55608</v>
      </c>
      <c r="E954" s="7" t="s">
        <v>10</v>
      </c>
      <c r="F954" s="7" t="s">
        <v>12</v>
      </c>
      <c r="G954" s="7">
        <f t="shared" si="14"/>
        <v>6</v>
      </c>
    </row>
    <row r="955" spans="1:7" x14ac:dyDescent="0.3">
      <c r="A955" s="4">
        <v>43168.525995370372</v>
      </c>
      <c r="B955" s="7" t="s">
        <v>4</v>
      </c>
      <c r="C955" s="7">
        <v>495834</v>
      </c>
      <c r="D955" s="7">
        <v>38396</v>
      </c>
      <c r="E955" s="7" t="s">
        <v>9</v>
      </c>
      <c r="F955" s="7" t="s">
        <v>12</v>
      </c>
      <c r="G955" s="7">
        <f t="shared" si="14"/>
        <v>6</v>
      </c>
    </row>
    <row r="956" spans="1:7" x14ac:dyDescent="0.3">
      <c r="A956" s="4">
        <v>43168.527002314811</v>
      </c>
      <c r="B956" s="7" t="s">
        <v>5</v>
      </c>
      <c r="C956" s="7">
        <v>239480</v>
      </c>
      <c r="D956" s="7">
        <v>226404</v>
      </c>
      <c r="E956" s="7" t="s">
        <v>9</v>
      </c>
      <c r="F956" s="7" t="s">
        <v>14</v>
      </c>
      <c r="G956" s="7">
        <f t="shared" si="14"/>
        <v>6</v>
      </c>
    </row>
    <row r="957" spans="1:7" x14ac:dyDescent="0.3">
      <c r="A957" s="4">
        <v>43168.527997685182</v>
      </c>
      <c r="B957" s="7" t="s">
        <v>5</v>
      </c>
      <c r="C957" s="7">
        <v>234098</v>
      </c>
      <c r="D957" s="7">
        <v>219784</v>
      </c>
      <c r="E957" s="7" t="s">
        <v>9</v>
      </c>
      <c r="F957" s="7" t="s">
        <v>14</v>
      </c>
      <c r="G957" s="7">
        <f t="shared" si="14"/>
        <v>6</v>
      </c>
    </row>
    <row r="958" spans="1:7" x14ac:dyDescent="0.3">
      <c r="A958" s="4">
        <v>43168.527997685182</v>
      </c>
      <c r="B958" s="7" t="s">
        <v>4</v>
      </c>
      <c r="C958" s="7">
        <v>234098</v>
      </c>
      <c r="D958" s="7">
        <v>209192</v>
      </c>
      <c r="E958" s="7" t="s">
        <v>8</v>
      </c>
      <c r="F958" s="7" t="s">
        <v>12</v>
      </c>
      <c r="G958" s="7">
        <f t="shared" si="14"/>
        <v>6</v>
      </c>
    </row>
    <row r="959" spans="1:7" x14ac:dyDescent="0.3">
      <c r="A959" s="4">
        <v>43168.527997685182</v>
      </c>
      <c r="B959" s="7" t="s">
        <v>4</v>
      </c>
      <c r="C959" s="7">
        <v>234098</v>
      </c>
      <c r="D959" s="7">
        <v>119160</v>
      </c>
      <c r="E959" s="7" t="s">
        <v>7</v>
      </c>
      <c r="F959" s="7" t="s">
        <v>12</v>
      </c>
      <c r="G959" s="7">
        <f t="shared" si="14"/>
        <v>6</v>
      </c>
    </row>
    <row r="960" spans="1:7" x14ac:dyDescent="0.3">
      <c r="A960" s="4">
        <v>43168.527997685182</v>
      </c>
      <c r="B960" s="7" t="s">
        <v>5</v>
      </c>
      <c r="C960" s="7">
        <v>234098</v>
      </c>
      <c r="D960" s="7">
        <v>383960</v>
      </c>
      <c r="E960" s="7" t="s">
        <v>10</v>
      </c>
      <c r="F960" s="7" t="s">
        <v>12</v>
      </c>
      <c r="G960" s="7">
        <f t="shared" si="14"/>
        <v>6</v>
      </c>
    </row>
    <row r="961" spans="1:7" x14ac:dyDescent="0.3">
      <c r="A961" s="4">
        <v>43168.527997685182</v>
      </c>
      <c r="B961" s="7" t="s">
        <v>4</v>
      </c>
      <c r="C961" s="7">
        <v>495834</v>
      </c>
      <c r="D961" s="7">
        <v>194628</v>
      </c>
      <c r="E961" s="7" t="s">
        <v>8</v>
      </c>
      <c r="F961" s="7" t="s">
        <v>14</v>
      </c>
      <c r="G961" s="7">
        <f t="shared" si="14"/>
        <v>6</v>
      </c>
    </row>
    <row r="962" spans="1:7" x14ac:dyDescent="0.3">
      <c r="A962" s="4">
        <v>43168.529004629629</v>
      </c>
      <c r="B962" s="7" t="s">
        <v>4</v>
      </c>
      <c r="C962" s="7">
        <v>495834</v>
      </c>
      <c r="D962" s="7">
        <v>336296</v>
      </c>
      <c r="E962" s="7" t="s">
        <v>9</v>
      </c>
      <c r="F962" s="7" t="s">
        <v>14</v>
      </c>
      <c r="G962" s="7">
        <f t="shared" si="14"/>
        <v>6</v>
      </c>
    </row>
    <row r="963" spans="1:7" x14ac:dyDescent="0.3">
      <c r="A963" s="4">
        <v>43168.53</v>
      </c>
      <c r="B963" s="7" t="s">
        <v>4</v>
      </c>
      <c r="C963" s="7">
        <v>583728</v>
      </c>
      <c r="D963" s="7">
        <v>149612</v>
      </c>
      <c r="E963" s="7" t="s">
        <v>8</v>
      </c>
      <c r="F963" s="7" t="s">
        <v>12</v>
      </c>
      <c r="G963" s="7">
        <f t="shared" ref="G963:G1026" si="15">WEEKDAY($A963)</f>
        <v>6</v>
      </c>
    </row>
    <row r="964" spans="1:7" x14ac:dyDescent="0.3">
      <c r="A964" s="4">
        <v>43168.530995370369</v>
      </c>
      <c r="B964" s="7" t="s">
        <v>4</v>
      </c>
      <c r="C964" s="7">
        <v>239480</v>
      </c>
      <c r="D964" s="7">
        <v>255532</v>
      </c>
      <c r="E964" s="7" t="s">
        <v>9</v>
      </c>
      <c r="F964" s="7" t="s">
        <v>13</v>
      </c>
      <c r="G964" s="7">
        <f t="shared" si="15"/>
        <v>6</v>
      </c>
    </row>
    <row r="965" spans="1:7" x14ac:dyDescent="0.3">
      <c r="A965" s="4">
        <v>43168.530995370369</v>
      </c>
      <c r="B965" s="7" t="s">
        <v>4</v>
      </c>
      <c r="C965" s="7">
        <v>859385</v>
      </c>
      <c r="D965" s="7">
        <v>346888</v>
      </c>
      <c r="E965" s="7" t="s">
        <v>10</v>
      </c>
      <c r="F965" s="7" t="s">
        <v>12</v>
      </c>
      <c r="G965" s="7">
        <f t="shared" si="15"/>
        <v>6</v>
      </c>
    </row>
    <row r="966" spans="1:7" x14ac:dyDescent="0.3">
      <c r="A966" s="4">
        <v>43168.532002314816</v>
      </c>
      <c r="B966" s="7" t="s">
        <v>4</v>
      </c>
      <c r="C966" s="7">
        <v>583728</v>
      </c>
      <c r="D966" s="7">
        <v>383960</v>
      </c>
      <c r="E966" s="7" t="s">
        <v>10</v>
      </c>
      <c r="F966" s="7" t="s">
        <v>12</v>
      </c>
      <c r="G966" s="7">
        <f t="shared" si="15"/>
        <v>6</v>
      </c>
    </row>
    <row r="967" spans="1:7" x14ac:dyDescent="0.3">
      <c r="A967" s="4">
        <v>43168.532997685186</v>
      </c>
      <c r="B967" s="7" t="s">
        <v>4</v>
      </c>
      <c r="C967" s="7">
        <v>234098</v>
      </c>
      <c r="D967" s="7">
        <v>263476</v>
      </c>
      <c r="E967" s="7" t="s">
        <v>8</v>
      </c>
      <c r="F967" s="7" t="s">
        <v>13</v>
      </c>
      <c r="G967" s="7">
        <f t="shared" si="15"/>
        <v>6</v>
      </c>
    </row>
    <row r="968" spans="1:7" x14ac:dyDescent="0.3">
      <c r="A968" s="4">
        <v>43168.534004629626</v>
      </c>
      <c r="B968" s="7" t="s">
        <v>4</v>
      </c>
      <c r="C968" s="7">
        <v>234098</v>
      </c>
      <c r="D968" s="7">
        <v>256856</v>
      </c>
      <c r="E968" s="7" t="s">
        <v>7</v>
      </c>
      <c r="F968" s="7" t="s">
        <v>13</v>
      </c>
      <c r="G968" s="7">
        <f t="shared" si="15"/>
        <v>6</v>
      </c>
    </row>
    <row r="969" spans="1:7" x14ac:dyDescent="0.3">
      <c r="A969" s="4">
        <v>43168.534004629626</v>
      </c>
      <c r="B969" s="7" t="s">
        <v>4</v>
      </c>
      <c r="C969" s="7">
        <v>234098</v>
      </c>
      <c r="D969" s="7">
        <v>206544</v>
      </c>
      <c r="E969" s="7" t="s">
        <v>10</v>
      </c>
      <c r="F969" s="7" t="s">
        <v>14</v>
      </c>
      <c r="G969" s="7">
        <f t="shared" si="15"/>
        <v>6</v>
      </c>
    </row>
    <row r="970" spans="1:7" x14ac:dyDescent="0.3">
      <c r="A970" s="4">
        <v>43168.534004629626</v>
      </c>
      <c r="B970" s="7" t="s">
        <v>4</v>
      </c>
      <c r="C970" s="7">
        <v>234098</v>
      </c>
      <c r="D970" s="7">
        <v>10592</v>
      </c>
      <c r="E970" s="7" t="s">
        <v>8</v>
      </c>
      <c r="F970" s="7" t="s">
        <v>14</v>
      </c>
      <c r="G970" s="7">
        <f t="shared" si="15"/>
        <v>6</v>
      </c>
    </row>
    <row r="971" spans="1:7" x14ac:dyDescent="0.3">
      <c r="A971" s="4">
        <v>43168.535000000003</v>
      </c>
      <c r="B971" s="7" t="s">
        <v>4</v>
      </c>
      <c r="C971" s="7">
        <v>234098</v>
      </c>
      <c r="D971" s="7">
        <v>268772</v>
      </c>
      <c r="E971" s="7" t="s">
        <v>10</v>
      </c>
      <c r="F971" s="7" t="s">
        <v>13</v>
      </c>
      <c r="G971" s="7">
        <f t="shared" si="15"/>
        <v>6</v>
      </c>
    </row>
    <row r="972" spans="1:7" x14ac:dyDescent="0.3">
      <c r="A972" s="4">
        <v>43168.535000000003</v>
      </c>
      <c r="B972" s="7" t="s">
        <v>4</v>
      </c>
      <c r="C972" s="7">
        <v>495834</v>
      </c>
      <c r="D972" s="7">
        <v>37072</v>
      </c>
      <c r="E972" s="7" t="s">
        <v>10</v>
      </c>
      <c r="F972" s="7" t="s">
        <v>12</v>
      </c>
      <c r="G972" s="7">
        <f t="shared" si="15"/>
        <v>6</v>
      </c>
    </row>
    <row r="973" spans="1:7" x14ac:dyDescent="0.3">
      <c r="A973" s="4">
        <v>43168.535000000003</v>
      </c>
      <c r="B973" s="7" t="s">
        <v>4</v>
      </c>
      <c r="C973" s="7">
        <v>495834</v>
      </c>
      <c r="D973" s="7">
        <v>83412</v>
      </c>
      <c r="E973" s="7" t="s">
        <v>7</v>
      </c>
      <c r="F973" s="7" t="s">
        <v>12</v>
      </c>
      <c r="G973" s="7">
        <f t="shared" si="15"/>
        <v>6</v>
      </c>
    </row>
    <row r="974" spans="1:7" x14ac:dyDescent="0.3">
      <c r="A974" s="4">
        <v>43168.535995370374</v>
      </c>
      <c r="B974" s="7" t="s">
        <v>4</v>
      </c>
      <c r="C974" s="7">
        <v>239480</v>
      </c>
      <c r="D974" s="7">
        <v>276716</v>
      </c>
      <c r="E974" s="7" t="s">
        <v>8</v>
      </c>
      <c r="F974" s="7" t="s">
        <v>12</v>
      </c>
      <c r="G974" s="7">
        <f t="shared" si="15"/>
        <v>6</v>
      </c>
    </row>
    <row r="975" spans="1:7" x14ac:dyDescent="0.3">
      <c r="A975" s="4">
        <v>43168.535995370374</v>
      </c>
      <c r="B975" s="7" t="s">
        <v>4</v>
      </c>
      <c r="C975" s="7">
        <v>583728</v>
      </c>
      <c r="D975" s="7">
        <v>13240</v>
      </c>
      <c r="E975" s="7" t="s">
        <v>7</v>
      </c>
      <c r="F975" s="7" t="s">
        <v>12</v>
      </c>
      <c r="G975" s="7">
        <f t="shared" si="15"/>
        <v>6</v>
      </c>
    </row>
    <row r="976" spans="1:7" x14ac:dyDescent="0.3">
      <c r="A976" s="4">
        <v>43168.537002314813</v>
      </c>
      <c r="B976" s="7" t="s">
        <v>4</v>
      </c>
      <c r="C976" s="7">
        <v>583728</v>
      </c>
      <c r="D976" s="7">
        <v>272744</v>
      </c>
      <c r="E976" s="7" t="s">
        <v>9</v>
      </c>
      <c r="F976" s="7" t="s">
        <v>12</v>
      </c>
      <c r="G976" s="7">
        <f t="shared" si="15"/>
        <v>6</v>
      </c>
    </row>
    <row r="977" spans="1:7" x14ac:dyDescent="0.3">
      <c r="A977" s="4">
        <v>43168.537997685184</v>
      </c>
      <c r="B977" s="7" t="s">
        <v>4</v>
      </c>
      <c r="C977" s="7">
        <v>583728</v>
      </c>
      <c r="D977" s="7">
        <v>68848</v>
      </c>
      <c r="E977" s="7" t="s">
        <v>7</v>
      </c>
      <c r="F977" s="7" t="s">
        <v>12</v>
      </c>
      <c r="G977" s="7">
        <f t="shared" si="15"/>
        <v>6</v>
      </c>
    </row>
    <row r="978" spans="1:7" x14ac:dyDescent="0.3">
      <c r="A978" s="4">
        <v>43168.539004629631</v>
      </c>
      <c r="B978" s="7" t="s">
        <v>5</v>
      </c>
      <c r="C978" s="7">
        <v>583728</v>
      </c>
      <c r="D978" s="7">
        <v>307168</v>
      </c>
      <c r="E978" s="7" t="s">
        <v>8</v>
      </c>
      <c r="F978" s="7" t="s">
        <v>12</v>
      </c>
      <c r="G978" s="7">
        <f t="shared" si="15"/>
        <v>6</v>
      </c>
    </row>
    <row r="979" spans="1:7" x14ac:dyDescent="0.3">
      <c r="A979" s="4">
        <v>43168.539004629631</v>
      </c>
      <c r="B979" s="7" t="s">
        <v>4</v>
      </c>
      <c r="C979" s="7">
        <v>234098</v>
      </c>
      <c r="D979" s="7">
        <v>45016</v>
      </c>
      <c r="E979" s="7" t="s">
        <v>9</v>
      </c>
      <c r="F979" s="7" t="s">
        <v>14</v>
      </c>
      <c r="G979" s="7">
        <f t="shared" si="15"/>
        <v>6</v>
      </c>
    </row>
    <row r="980" spans="1:7" x14ac:dyDescent="0.3">
      <c r="A980" s="4">
        <v>43168.539004629631</v>
      </c>
      <c r="B980" s="7" t="s">
        <v>4</v>
      </c>
      <c r="C980" s="7">
        <v>495834</v>
      </c>
      <c r="D980" s="7">
        <v>382636</v>
      </c>
      <c r="E980" s="7" t="s">
        <v>7</v>
      </c>
      <c r="F980" s="7" t="s">
        <v>14</v>
      </c>
      <c r="G980" s="7">
        <f t="shared" si="15"/>
        <v>6</v>
      </c>
    </row>
    <row r="981" spans="1:7" x14ac:dyDescent="0.3">
      <c r="A981" s="4">
        <v>43168.54</v>
      </c>
      <c r="B981" s="7" t="s">
        <v>5</v>
      </c>
      <c r="C981" s="7">
        <v>234098</v>
      </c>
      <c r="D981" s="7">
        <v>99300</v>
      </c>
      <c r="E981" s="7" t="s">
        <v>7</v>
      </c>
      <c r="F981" s="7" t="s">
        <v>14</v>
      </c>
      <c r="G981" s="7">
        <f t="shared" si="15"/>
        <v>6</v>
      </c>
    </row>
    <row r="982" spans="1:7" x14ac:dyDescent="0.3">
      <c r="A982" s="4">
        <v>43168.542997685188</v>
      </c>
      <c r="B982" s="7" t="s">
        <v>4</v>
      </c>
      <c r="C982" s="7">
        <v>234098</v>
      </c>
      <c r="D982" s="7">
        <v>145640</v>
      </c>
      <c r="E982" s="7" t="s">
        <v>9</v>
      </c>
      <c r="F982" s="7" t="s">
        <v>14</v>
      </c>
      <c r="G982" s="7">
        <f t="shared" si="15"/>
        <v>6</v>
      </c>
    </row>
    <row r="983" spans="1:7" x14ac:dyDescent="0.3">
      <c r="A983" s="4">
        <v>43168.544999999998</v>
      </c>
      <c r="B983" s="7" t="s">
        <v>4</v>
      </c>
      <c r="C983" s="7">
        <v>495834</v>
      </c>
      <c r="D983" s="7">
        <v>177416</v>
      </c>
      <c r="E983" s="7" t="s">
        <v>9</v>
      </c>
      <c r="F983" s="7" t="s">
        <v>12</v>
      </c>
      <c r="G983" s="7">
        <f t="shared" si="15"/>
        <v>6</v>
      </c>
    </row>
    <row r="984" spans="1:7" x14ac:dyDescent="0.3">
      <c r="A984" s="4">
        <v>43168.565995370373</v>
      </c>
      <c r="B984" s="7" t="s">
        <v>4</v>
      </c>
      <c r="C984" s="7">
        <v>234098</v>
      </c>
      <c r="D984" s="7">
        <v>327028</v>
      </c>
      <c r="E984" s="7" t="s">
        <v>8</v>
      </c>
      <c r="F984" s="7" t="s">
        <v>12</v>
      </c>
      <c r="G984" s="7">
        <f t="shared" si="15"/>
        <v>6</v>
      </c>
    </row>
    <row r="985" spans="1:7" x14ac:dyDescent="0.3">
      <c r="A985" s="4">
        <v>43168.587002314816</v>
      </c>
      <c r="B985" s="7" t="s">
        <v>5</v>
      </c>
      <c r="C985" s="7">
        <v>495834</v>
      </c>
      <c r="D985" s="7">
        <v>63552</v>
      </c>
      <c r="E985" s="7" t="s">
        <v>9</v>
      </c>
      <c r="F985" s="7" t="s">
        <v>12</v>
      </c>
      <c r="G985" s="7">
        <f t="shared" si="15"/>
        <v>6</v>
      </c>
    </row>
    <row r="986" spans="1:7" x14ac:dyDescent="0.3">
      <c r="A986" s="4">
        <v>43168.595000000001</v>
      </c>
      <c r="B986" s="7" t="s">
        <v>4</v>
      </c>
      <c r="C986" s="7">
        <v>234098</v>
      </c>
      <c r="D986" s="7">
        <v>327028</v>
      </c>
      <c r="E986" s="7" t="s">
        <v>7</v>
      </c>
      <c r="F986" s="7" t="s">
        <v>13</v>
      </c>
      <c r="G986" s="7">
        <f t="shared" si="15"/>
        <v>6</v>
      </c>
    </row>
    <row r="987" spans="1:7" x14ac:dyDescent="0.3">
      <c r="A987" s="4">
        <v>43168.597997685189</v>
      </c>
      <c r="B987" s="7" t="s">
        <v>4</v>
      </c>
      <c r="C987" s="7">
        <v>234098</v>
      </c>
      <c r="D987" s="7">
        <v>230376</v>
      </c>
      <c r="E987" s="7" t="s">
        <v>8</v>
      </c>
      <c r="F987" s="7" t="s">
        <v>12</v>
      </c>
      <c r="G987" s="7">
        <f t="shared" si="15"/>
        <v>6</v>
      </c>
    </row>
    <row r="988" spans="1:7" x14ac:dyDescent="0.3">
      <c r="A988" s="4">
        <v>43168.597997685189</v>
      </c>
      <c r="B988" s="7" t="s">
        <v>4</v>
      </c>
      <c r="C988" s="7">
        <v>495834</v>
      </c>
      <c r="D988" s="7">
        <v>342916</v>
      </c>
      <c r="E988" s="7" t="s">
        <v>7</v>
      </c>
      <c r="F988" s="7" t="s">
        <v>14</v>
      </c>
      <c r="G988" s="7">
        <f t="shared" si="15"/>
        <v>6</v>
      </c>
    </row>
    <row r="989" spans="1:7" x14ac:dyDescent="0.3">
      <c r="A989" s="4">
        <v>43168.615995370368</v>
      </c>
      <c r="B989" s="7" t="s">
        <v>5</v>
      </c>
      <c r="C989" s="7">
        <v>495834</v>
      </c>
      <c r="D989" s="7">
        <v>3972</v>
      </c>
      <c r="E989" s="7" t="s">
        <v>8</v>
      </c>
      <c r="F989" s="7" t="s">
        <v>12</v>
      </c>
      <c r="G989" s="7">
        <f t="shared" si="15"/>
        <v>6</v>
      </c>
    </row>
    <row r="990" spans="1:7" x14ac:dyDescent="0.3">
      <c r="A990" s="4">
        <v>43168.622002314813</v>
      </c>
      <c r="B990" s="7" t="s">
        <v>4</v>
      </c>
      <c r="C990" s="7">
        <v>859385</v>
      </c>
      <c r="D990" s="7">
        <v>394552</v>
      </c>
      <c r="E990" s="7" t="s">
        <v>10</v>
      </c>
      <c r="F990" s="7" t="s">
        <v>13</v>
      </c>
      <c r="G990" s="7">
        <f t="shared" si="15"/>
        <v>6</v>
      </c>
    </row>
    <row r="991" spans="1:7" x14ac:dyDescent="0.3">
      <c r="A991" s="4">
        <v>43168.63</v>
      </c>
      <c r="B991" s="7" t="s">
        <v>4</v>
      </c>
      <c r="C991" s="7">
        <v>495834</v>
      </c>
      <c r="D991" s="7">
        <v>214488</v>
      </c>
      <c r="E991" s="7" t="s">
        <v>9</v>
      </c>
      <c r="F991" s="7" t="s">
        <v>14</v>
      </c>
      <c r="G991" s="7">
        <f t="shared" si="15"/>
        <v>6</v>
      </c>
    </row>
    <row r="992" spans="1:7" x14ac:dyDescent="0.3">
      <c r="A992" s="4">
        <v>43168.639004629629</v>
      </c>
      <c r="B992" s="7" t="s">
        <v>5</v>
      </c>
      <c r="C992" s="7">
        <v>495834</v>
      </c>
      <c r="D992" s="7">
        <v>22508</v>
      </c>
      <c r="E992" s="7" t="s">
        <v>9</v>
      </c>
      <c r="F992" s="7" t="s">
        <v>12</v>
      </c>
      <c r="G992" s="7">
        <f t="shared" si="15"/>
        <v>6</v>
      </c>
    </row>
    <row r="993" spans="1:7" x14ac:dyDescent="0.3">
      <c r="A993" s="4">
        <v>43168.64099537037</v>
      </c>
      <c r="B993" s="7" t="s">
        <v>4</v>
      </c>
      <c r="C993" s="7">
        <v>495834</v>
      </c>
      <c r="D993" s="7">
        <v>75468</v>
      </c>
      <c r="E993" s="7" t="s">
        <v>7</v>
      </c>
      <c r="F993" s="7" t="s">
        <v>13</v>
      </c>
      <c r="G993" s="7">
        <f t="shared" si="15"/>
        <v>6</v>
      </c>
    </row>
    <row r="994" spans="1:7" x14ac:dyDescent="0.3">
      <c r="A994" s="4">
        <v>43168.647997685184</v>
      </c>
      <c r="B994" s="7" t="s">
        <v>5</v>
      </c>
      <c r="C994" s="7">
        <v>239480</v>
      </c>
      <c r="D994" s="7">
        <v>373368</v>
      </c>
      <c r="E994" s="7" t="s">
        <v>8</v>
      </c>
      <c r="F994" s="7" t="s">
        <v>12</v>
      </c>
      <c r="G994" s="7">
        <f t="shared" si="15"/>
        <v>6</v>
      </c>
    </row>
    <row r="995" spans="1:7" x14ac:dyDescent="0.3">
      <c r="A995" s="4">
        <v>43168.654999999999</v>
      </c>
      <c r="B995" s="7" t="s">
        <v>4</v>
      </c>
      <c r="C995" s="7">
        <v>495834</v>
      </c>
      <c r="D995" s="7">
        <v>95328</v>
      </c>
      <c r="E995" s="7" t="s">
        <v>7</v>
      </c>
      <c r="F995" s="7" t="s">
        <v>13</v>
      </c>
      <c r="G995" s="7">
        <f t="shared" si="15"/>
        <v>6</v>
      </c>
    </row>
    <row r="996" spans="1:7" x14ac:dyDescent="0.3">
      <c r="A996" s="4">
        <v>43168.665995370371</v>
      </c>
      <c r="B996" s="7" t="s">
        <v>4</v>
      </c>
      <c r="C996" s="7">
        <v>583728</v>
      </c>
      <c r="D996" s="7">
        <v>111216</v>
      </c>
      <c r="E996" s="7" t="s">
        <v>8</v>
      </c>
      <c r="F996" s="7" t="s">
        <v>13</v>
      </c>
      <c r="G996" s="7">
        <f t="shared" si="15"/>
        <v>6</v>
      </c>
    </row>
    <row r="997" spans="1:7" x14ac:dyDescent="0.3">
      <c r="A997" s="4">
        <v>43168.669004629628</v>
      </c>
      <c r="B997" s="7" t="s">
        <v>4</v>
      </c>
      <c r="C997" s="7">
        <v>495834</v>
      </c>
      <c r="D997" s="7">
        <v>59580</v>
      </c>
      <c r="E997" s="7" t="s">
        <v>7</v>
      </c>
      <c r="F997" s="7" t="s">
        <v>13</v>
      </c>
      <c r="G997" s="7">
        <f t="shared" si="15"/>
        <v>6</v>
      </c>
    </row>
    <row r="998" spans="1:7" x14ac:dyDescent="0.3">
      <c r="A998" s="4">
        <v>43168.67</v>
      </c>
      <c r="B998" s="7" t="s">
        <v>4</v>
      </c>
      <c r="C998" s="7">
        <v>859385</v>
      </c>
      <c r="D998" s="7">
        <v>56932</v>
      </c>
      <c r="E998" s="7" t="s">
        <v>7</v>
      </c>
      <c r="F998" s="7" t="s">
        <v>12</v>
      </c>
      <c r="G998" s="7">
        <f t="shared" si="15"/>
        <v>6</v>
      </c>
    </row>
    <row r="999" spans="1:7" x14ac:dyDescent="0.3">
      <c r="A999" s="4">
        <v>43168.670995370368</v>
      </c>
      <c r="B999" s="7" t="s">
        <v>4</v>
      </c>
      <c r="C999" s="7">
        <v>583728</v>
      </c>
      <c r="D999" s="7">
        <v>6620</v>
      </c>
      <c r="E999" s="7" t="s">
        <v>7</v>
      </c>
      <c r="F999" s="7" t="s">
        <v>13</v>
      </c>
      <c r="G999" s="7">
        <f t="shared" si="15"/>
        <v>6</v>
      </c>
    </row>
    <row r="1000" spans="1:7" x14ac:dyDescent="0.3">
      <c r="A1000" s="4">
        <v>43168.672002314815</v>
      </c>
      <c r="B1000" s="7" t="s">
        <v>4</v>
      </c>
      <c r="C1000" s="7">
        <v>495834</v>
      </c>
      <c r="D1000" s="7">
        <v>54284</v>
      </c>
      <c r="E1000" s="7" t="s">
        <v>8</v>
      </c>
      <c r="F1000" s="7" t="s">
        <v>12</v>
      </c>
      <c r="G1000" s="7">
        <f t="shared" si="15"/>
        <v>6</v>
      </c>
    </row>
    <row r="1001" spans="1:7" x14ac:dyDescent="0.3">
      <c r="A1001" s="4">
        <v>43168.672002314815</v>
      </c>
      <c r="B1001" s="7" t="s">
        <v>5</v>
      </c>
      <c r="C1001" s="7">
        <v>495834</v>
      </c>
      <c r="D1001" s="7">
        <v>43692</v>
      </c>
      <c r="E1001" s="7" t="s">
        <v>8</v>
      </c>
      <c r="F1001" s="7" t="s">
        <v>13</v>
      </c>
      <c r="G1001" s="7">
        <f t="shared" si="15"/>
        <v>6</v>
      </c>
    </row>
    <row r="1002" spans="1:7" x14ac:dyDescent="0.3">
      <c r="A1002" s="4">
        <v>43168.677002314813</v>
      </c>
      <c r="B1002" s="7" t="s">
        <v>4</v>
      </c>
      <c r="C1002" s="7">
        <v>495834</v>
      </c>
      <c r="D1002" s="7">
        <v>51636</v>
      </c>
      <c r="E1002" s="7" t="s">
        <v>7</v>
      </c>
      <c r="F1002" s="7" t="s">
        <v>13</v>
      </c>
      <c r="G1002" s="7">
        <f t="shared" si="15"/>
        <v>6</v>
      </c>
    </row>
    <row r="1003" spans="1:7" x14ac:dyDescent="0.3">
      <c r="A1003" s="4">
        <v>43168.677002314813</v>
      </c>
      <c r="B1003" s="7" t="s">
        <v>5</v>
      </c>
      <c r="C1003" s="7">
        <v>495834</v>
      </c>
      <c r="D1003" s="7">
        <v>7944</v>
      </c>
      <c r="E1003" s="7" t="s">
        <v>8</v>
      </c>
      <c r="F1003" s="7" t="s">
        <v>13</v>
      </c>
      <c r="G1003" s="7">
        <f t="shared" si="15"/>
        <v>6</v>
      </c>
    </row>
    <row r="1004" spans="1:7" x14ac:dyDescent="0.3">
      <c r="A1004" s="4">
        <v>43168.684999999998</v>
      </c>
      <c r="B1004" s="7" t="s">
        <v>5</v>
      </c>
      <c r="C1004" s="7">
        <v>234098</v>
      </c>
      <c r="D1004" s="7">
        <v>31776</v>
      </c>
      <c r="E1004" s="7" t="s">
        <v>7</v>
      </c>
      <c r="F1004" s="7" t="s">
        <v>13</v>
      </c>
      <c r="G1004" s="7">
        <f t="shared" si="15"/>
        <v>6</v>
      </c>
    </row>
    <row r="1005" spans="1:7" x14ac:dyDescent="0.3">
      <c r="A1005" s="4">
        <v>43168.685995370368</v>
      </c>
      <c r="B1005" s="7" t="s">
        <v>4</v>
      </c>
      <c r="C1005" s="7">
        <v>234098</v>
      </c>
      <c r="D1005" s="7">
        <v>386608</v>
      </c>
      <c r="E1005" s="7" t="s">
        <v>8</v>
      </c>
      <c r="F1005" s="7" t="s">
        <v>12</v>
      </c>
      <c r="G1005" s="7">
        <f t="shared" si="15"/>
        <v>6</v>
      </c>
    </row>
    <row r="1006" spans="1:7" x14ac:dyDescent="0.3">
      <c r="A1006" s="4">
        <v>43168.69</v>
      </c>
      <c r="B1006" s="7" t="s">
        <v>5</v>
      </c>
      <c r="C1006" s="7">
        <v>495834</v>
      </c>
      <c r="D1006" s="7">
        <v>262152</v>
      </c>
      <c r="E1006" s="7" t="s">
        <v>10</v>
      </c>
      <c r="F1006" s="7" t="s">
        <v>14</v>
      </c>
      <c r="G1006" s="7">
        <f t="shared" si="15"/>
        <v>6</v>
      </c>
    </row>
    <row r="1007" spans="1:7" x14ac:dyDescent="0.3">
      <c r="A1007" s="4">
        <v>43168.690995370373</v>
      </c>
      <c r="B1007" s="7" t="s">
        <v>4</v>
      </c>
      <c r="C1007" s="7">
        <v>495834</v>
      </c>
      <c r="D1007" s="7">
        <v>207868</v>
      </c>
      <c r="E1007" s="7" t="s">
        <v>10</v>
      </c>
      <c r="F1007" s="7" t="s">
        <v>12</v>
      </c>
      <c r="G1007" s="7">
        <f t="shared" si="15"/>
        <v>6</v>
      </c>
    </row>
    <row r="1008" spans="1:7" x14ac:dyDescent="0.3">
      <c r="A1008" s="4">
        <v>43168.709004629629</v>
      </c>
      <c r="B1008" s="7" t="s">
        <v>5</v>
      </c>
      <c r="C1008" s="7">
        <v>495834</v>
      </c>
      <c r="D1008" s="7">
        <v>227728</v>
      </c>
      <c r="E1008" s="7" t="s">
        <v>10</v>
      </c>
      <c r="F1008" s="7" t="s">
        <v>13</v>
      </c>
      <c r="G1008" s="7">
        <f t="shared" si="15"/>
        <v>6</v>
      </c>
    </row>
    <row r="1009" spans="1:7" x14ac:dyDescent="0.3">
      <c r="A1009" s="4">
        <v>43168.71</v>
      </c>
      <c r="B1009" s="7" t="s">
        <v>4</v>
      </c>
      <c r="C1009" s="7">
        <v>234098</v>
      </c>
      <c r="D1009" s="7">
        <v>211840</v>
      </c>
      <c r="E1009" s="7" t="s">
        <v>7</v>
      </c>
      <c r="F1009" s="7" t="s">
        <v>12</v>
      </c>
      <c r="G1009" s="7">
        <f t="shared" si="15"/>
        <v>6</v>
      </c>
    </row>
    <row r="1010" spans="1:7" x14ac:dyDescent="0.3">
      <c r="A1010" s="4">
        <v>43168.71</v>
      </c>
      <c r="B1010" s="7" t="s">
        <v>5</v>
      </c>
      <c r="C1010" s="7">
        <v>495834</v>
      </c>
      <c r="D1010" s="7">
        <v>280688</v>
      </c>
      <c r="E1010" s="7" t="s">
        <v>7</v>
      </c>
      <c r="F1010" s="7" t="s">
        <v>13</v>
      </c>
      <c r="G1010" s="7">
        <f t="shared" si="15"/>
        <v>6</v>
      </c>
    </row>
    <row r="1011" spans="1:7" x14ac:dyDescent="0.3">
      <c r="A1011" s="4">
        <v>43168.712002314816</v>
      </c>
      <c r="B1011" s="7" t="s">
        <v>4</v>
      </c>
      <c r="C1011" s="7">
        <v>859385</v>
      </c>
      <c r="D1011" s="7">
        <v>154908</v>
      </c>
      <c r="E1011" s="7" t="s">
        <v>8</v>
      </c>
      <c r="F1011" s="7" t="s">
        <v>13</v>
      </c>
      <c r="G1011" s="7">
        <f t="shared" si="15"/>
        <v>6</v>
      </c>
    </row>
    <row r="1012" spans="1:7" x14ac:dyDescent="0.3">
      <c r="A1012" s="4">
        <v>43168.712002314816</v>
      </c>
      <c r="B1012" s="7" t="s">
        <v>5</v>
      </c>
      <c r="C1012" s="7">
        <v>583728</v>
      </c>
      <c r="D1012" s="7">
        <v>131076</v>
      </c>
      <c r="E1012" s="7" t="s">
        <v>7</v>
      </c>
      <c r="F1012" s="7" t="s">
        <v>12</v>
      </c>
      <c r="G1012" s="7">
        <f t="shared" si="15"/>
        <v>6</v>
      </c>
    </row>
    <row r="1013" spans="1:7" x14ac:dyDescent="0.3">
      <c r="A1013" s="4">
        <v>43168.712002314816</v>
      </c>
      <c r="B1013" s="7" t="s">
        <v>5</v>
      </c>
      <c r="C1013" s="7">
        <v>495834</v>
      </c>
      <c r="D1013" s="7">
        <v>361452</v>
      </c>
      <c r="E1013" s="7" t="s">
        <v>7</v>
      </c>
      <c r="F1013" s="7" t="s">
        <v>13</v>
      </c>
      <c r="G1013" s="7">
        <f t="shared" si="15"/>
        <v>6</v>
      </c>
    </row>
    <row r="1014" spans="1:7" x14ac:dyDescent="0.3">
      <c r="A1014" s="4">
        <v>43168.714004629626</v>
      </c>
      <c r="B1014" s="7" t="s">
        <v>4</v>
      </c>
      <c r="C1014" s="7">
        <v>495834</v>
      </c>
      <c r="D1014" s="7">
        <v>394552</v>
      </c>
      <c r="E1014" s="7" t="s">
        <v>8</v>
      </c>
      <c r="F1014" s="7" t="s">
        <v>12</v>
      </c>
      <c r="G1014" s="7">
        <f t="shared" si="15"/>
        <v>6</v>
      </c>
    </row>
    <row r="1015" spans="1:7" x14ac:dyDescent="0.3">
      <c r="A1015" s="4">
        <v>43168.714004629626</v>
      </c>
      <c r="B1015" s="7" t="s">
        <v>5</v>
      </c>
      <c r="C1015" s="7">
        <v>234098</v>
      </c>
      <c r="D1015" s="7">
        <v>360128</v>
      </c>
      <c r="E1015" s="7" t="s">
        <v>7</v>
      </c>
      <c r="F1015" s="7" t="s">
        <v>13</v>
      </c>
      <c r="G1015" s="7">
        <f t="shared" si="15"/>
        <v>6</v>
      </c>
    </row>
    <row r="1016" spans="1:7" x14ac:dyDescent="0.3">
      <c r="A1016" s="4">
        <v>43168.717002314814</v>
      </c>
      <c r="B1016" s="7" t="s">
        <v>4</v>
      </c>
      <c r="C1016" s="7">
        <v>234098</v>
      </c>
      <c r="D1016" s="7">
        <v>211840</v>
      </c>
      <c r="E1016" s="7" t="s">
        <v>9</v>
      </c>
      <c r="F1016" s="7" t="s">
        <v>12</v>
      </c>
      <c r="G1016" s="7">
        <f t="shared" si="15"/>
        <v>6</v>
      </c>
    </row>
    <row r="1017" spans="1:7" x14ac:dyDescent="0.3">
      <c r="A1017" s="4">
        <v>43168.717997685184</v>
      </c>
      <c r="B1017" s="7" t="s">
        <v>4</v>
      </c>
      <c r="C1017" s="7">
        <v>234098</v>
      </c>
      <c r="D1017" s="7">
        <v>217136</v>
      </c>
      <c r="E1017" s="7" t="s">
        <v>7</v>
      </c>
      <c r="F1017" s="7" t="s">
        <v>13</v>
      </c>
      <c r="G1017" s="7">
        <f t="shared" si="15"/>
        <v>6</v>
      </c>
    </row>
    <row r="1018" spans="1:7" x14ac:dyDescent="0.3">
      <c r="A1018" s="4">
        <v>43168.717997685184</v>
      </c>
      <c r="B1018" s="7" t="s">
        <v>4</v>
      </c>
      <c r="C1018" s="7">
        <v>239480</v>
      </c>
      <c r="D1018" s="7">
        <v>10592</v>
      </c>
      <c r="E1018" s="7" t="s">
        <v>9</v>
      </c>
      <c r="F1018" s="7" t="s">
        <v>13</v>
      </c>
      <c r="G1018" s="7">
        <f t="shared" si="15"/>
        <v>6</v>
      </c>
    </row>
    <row r="1019" spans="1:7" x14ac:dyDescent="0.3">
      <c r="A1019" s="4">
        <v>43168.717997685184</v>
      </c>
      <c r="B1019" s="7" t="s">
        <v>5</v>
      </c>
      <c r="C1019" s="7">
        <v>859385</v>
      </c>
      <c r="D1019" s="7">
        <v>372044</v>
      </c>
      <c r="E1019" s="7" t="s">
        <v>8</v>
      </c>
      <c r="F1019" s="7" t="s">
        <v>12</v>
      </c>
      <c r="G1019" s="7">
        <f t="shared" si="15"/>
        <v>6</v>
      </c>
    </row>
    <row r="1020" spans="1:7" x14ac:dyDescent="0.3">
      <c r="A1020" s="4">
        <v>43168.720995370371</v>
      </c>
      <c r="B1020" s="7" t="s">
        <v>5</v>
      </c>
      <c r="C1020" s="7">
        <v>583728</v>
      </c>
      <c r="D1020" s="7">
        <v>156232</v>
      </c>
      <c r="E1020" s="7" t="s">
        <v>9</v>
      </c>
      <c r="F1020" s="7" t="s">
        <v>12</v>
      </c>
      <c r="G1020" s="7">
        <f t="shared" si="15"/>
        <v>6</v>
      </c>
    </row>
    <row r="1021" spans="1:7" x14ac:dyDescent="0.3">
      <c r="A1021" s="4">
        <v>43168.720995370371</v>
      </c>
      <c r="B1021" s="7" t="s">
        <v>4</v>
      </c>
      <c r="C1021" s="7">
        <v>495834</v>
      </c>
      <c r="D1021" s="7">
        <v>84736</v>
      </c>
      <c r="E1021" s="7" t="s">
        <v>8</v>
      </c>
      <c r="F1021" s="7" t="s">
        <v>12</v>
      </c>
      <c r="G1021" s="7">
        <f t="shared" si="15"/>
        <v>6</v>
      </c>
    </row>
    <row r="1022" spans="1:7" x14ac:dyDescent="0.3">
      <c r="A1022" s="4">
        <v>43168.720995370371</v>
      </c>
      <c r="B1022" s="7" t="s">
        <v>4</v>
      </c>
      <c r="C1022" s="7">
        <v>234098</v>
      </c>
      <c r="D1022" s="7">
        <v>11916</v>
      </c>
      <c r="E1022" s="7" t="s">
        <v>8</v>
      </c>
      <c r="F1022" s="7" t="s">
        <v>12</v>
      </c>
      <c r="G1022" s="7">
        <f t="shared" si="15"/>
        <v>6</v>
      </c>
    </row>
    <row r="1023" spans="1:7" x14ac:dyDescent="0.3">
      <c r="A1023" s="4">
        <v>43168.720995370371</v>
      </c>
      <c r="B1023" s="7" t="s">
        <v>5</v>
      </c>
      <c r="C1023" s="7">
        <v>583728</v>
      </c>
      <c r="D1023" s="7">
        <v>325704</v>
      </c>
      <c r="E1023" s="7" t="s">
        <v>8</v>
      </c>
      <c r="F1023" s="7" t="s">
        <v>12</v>
      </c>
      <c r="G1023" s="7">
        <f t="shared" si="15"/>
        <v>6</v>
      </c>
    </row>
    <row r="1024" spans="1:7" x14ac:dyDescent="0.3">
      <c r="A1024" s="4">
        <v>43168.722002314818</v>
      </c>
      <c r="B1024" s="7" t="s">
        <v>4</v>
      </c>
      <c r="C1024" s="7">
        <v>239480</v>
      </c>
      <c r="D1024" s="7">
        <v>94004</v>
      </c>
      <c r="E1024" s="7" t="s">
        <v>7</v>
      </c>
      <c r="F1024" s="7" t="s">
        <v>13</v>
      </c>
      <c r="G1024" s="7">
        <f t="shared" si="15"/>
        <v>6</v>
      </c>
    </row>
    <row r="1025" spans="1:7" x14ac:dyDescent="0.3">
      <c r="A1025" s="4">
        <v>43168.722002314818</v>
      </c>
      <c r="B1025" s="7" t="s">
        <v>4</v>
      </c>
      <c r="C1025" s="7">
        <v>495834</v>
      </c>
      <c r="D1025" s="7">
        <v>23832</v>
      </c>
      <c r="E1025" s="7" t="s">
        <v>7</v>
      </c>
      <c r="F1025" s="7" t="s">
        <v>12</v>
      </c>
      <c r="G1025" s="7">
        <f t="shared" si="15"/>
        <v>6</v>
      </c>
    </row>
    <row r="1026" spans="1:7" x14ac:dyDescent="0.3">
      <c r="A1026" s="4">
        <v>43168.722002314818</v>
      </c>
      <c r="B1026" s="7" t="s">
        <v>5</v>
      </c>
      <c r="C1026" s="7">
        <v>234098</v>
      </c>
      <c r="D1026" s="7">
        <v>284660</v>
      </c>
      <c r="E1026" s="7" t="s">
        <v>8</v>
      </c>
      <c r="F1026" s="7" t="s">
        <v>14</v>
      </c>
      <c r="G1026" s="7">
        <f t="shared" si="15"/>
        <v>6</v>
      </c>
    </row>
    <row r="1027" spans="1:7" x14ac:dyDescent="0.3">
      <c r="A1027" s="4">
        <v>43168.724004629628</v>
      </c>
      <c r="B1027" s="7" t="s">
        <v>5</v>
      </c>
      <c r="C1027" s="7">
        <v>234098</v>
      </c>
      <c r="D1027" s="7">
        <v>5296</v>
      </c>
      <c r="E1027" s="7" t="s">
        <v>7</v>
      </c>
      <c r="F1027" s="7" t="s">
        <v>13</v>
      </c>
      <c r="G1027" s="7">
        <f t="shared" ref="G1027:G1090" si="16">WEEKDAY($A1027)</f>
        <v>6</v>
      </c>
    </row>
    <row r="1028" spans="1:7" x14ac:dyDescent="0.3">
      <c r="A1028" s="4">
        <v>43168.724004629628</v>
      </c>
      <c r="B1028" s="7" t="s">
        <v>4</v>
      </c>
      <c r="C1028" s="7">
        <v>495834</v>
      </c>
      <c r="D1028" s="7">
        <v>78116</v>
      </c>
      <c r="E1028" s="7" t="s">
        <v>7</v>
      </c>
      <c r="F1028" s="7" t="s">
        <v>13</v>
      </c>
      <c r="G1028" s="7">
        <f t="shared" si="16"/>
        <v>6</v>
      </c>
    </row>
    <row r="1029" spans="1:7" x14ac:dyDescent="0.3">
      <c r="A1029" s="4">
        <v>43168.724004629628</v>
      </c>
      <c r="B1029" s="7" t="s">
        <v>5</v>
      </c>
      <c r="C1029" s="7">
        <v>495834</v>
      </c>
      <c r="D1029" s="7">
        <v>100624</v>
      </c>
      <c r="E1029" s="7" t="s">
        <v>9</v>
      </c>
      <c r="F1029" s="7" t="s">
        <v>12</v>
      </c>
      <c r="G1029" s="7">
        <f t="shared" si="16"/>
        <v>6</v>
      </c>
    </row>
    <row r="1030" spans="1:7" x14ac:dyDescent="0.3">
      <c r="A1030" s="4">
        <v>43168.724004629628</v>
      </c>
      <c r="B1030" s="7" t="s">
        <v>4</v>
      </c>
      <c r="C1030" s="7">
        <v>583728</v>
      </c>
      <c r="D1030" s="7">
        <v>112540</v>
      </c>
      <c r="E1030" s="7" t="s">
        <v>9</v>
      </c>
      <c r="F1030" s="7" t="s">
        <v>13</v>
      </c>
      <c r="G1030" s="7">
        <f t="shared" si="16"/>
        <v>6</v>
      </c>
    </row>
    <row r="1031" spans="1:7" x14ac:dyDescent="0.3">
      <c r="A1031" s="4">
        <v>43168.725995370369</v>
      </c>
      <c r="B1031" s="7" t="s">
        <v>4</v>
      </c>
      <c r="C1031" s="7">
        <v>495834</v>
      </c>
      <c r="D1031" s="7">
        <v>373368</v>
      </c>
      <c r="E1031" s="7" t="s">
        <v>7</v>
      </c>
      <c r="F1031" s="7" t="s">
        <v>12</v>
      </c>
      <c r="G1031" s="7">
        <f t="shared" si="16"/>
        <v>6</v>
      </c>
    </row>
    <row r="1032" spans="1:7" x14ac:dyDescent="0.3">
      <c r="A1032" s="4">
        <v>43168.727002314816</v>
      </c>
      <c r="B1032" s="7" t="s">
        <v>4</v>
      </c>
      <c r="C1032" s="7">
        <v>495834</v>
      </c>
      <c r="D1032" s="7">
        <v>349536</v>
      </c>
      <c r="E1032" s="7" t="s">
        <v>8</v>
      </c>
      <c r="F1032" s="7" t="s">
        <v>14</v>
      </c>
      <c r="G1032" s="7">
        <f t="shared" si="16"/>
        <v>6</v>
      </c>
    </row>
    <row r="1033" spans="1:7" x14ac:dyDescent="0.3">
      <c r="A1033" s="4">
        <v>43168.727002314816</v>
      </c>
      <c r="B1033" s="7" t="s">
        <v>4</v>
      </c>
      <c r="C1033" s="7">
        <v>234098</v>
      </c>
      <c r="D1033" s="7">
        <v>5296</v>
      </c>
      <c r="E1033" s="7" t="s">
        <v>9</v>
      </c>
      <c r="F1033" s="7" t="s">
        <v>12</v>
      </c>
      <c r="G1033" s="7">
        <f t="shared" si="16"/>
        <v>6</v>
      </c>
    </row>
    <row r="1034" spans="1:7" x14ac:dyDescent="0.3">
      <c r="A1034" s="4">
        <v>43168.73</v>
      </c>
      <c r="B1034" s="7" t="s">
        <v>4</v>
      </c>
      <c r="C1034" s="7">
        <v>583728</v>
      </c>
      <c r="D1034" s="7">
        <v>11916</v>
      </c>
      <c r="E1034" s="7" t="s">
        <v>8</v>
      </c>
      <c r="F1034" s="7" t="s">
        <v>12</v>
      </c>
      <c r="G1034" s="7">
        <f t="shared" si="16"/>
        <v>6</v>
      </c>
    </row>
    <row r="1035" spans="1:7" x14ac:dyDescent="0.3">
      <c r="A1035" s="4">
        <v>43168.73</v>
      </c>
      <c r="B1035" s="7" t="s">
        <v>5</v>
      </c>
      <c r="C1035" s="7">
        <v>239480</v>
      </c>
      <c r="D1035" s="7">
        <v>203896</v>
      </c>
      <c r="E1035" s="7" t="s">
        <v>8</v>
      </c>
      <c r="F1035" s="7" t="s">
        <v>12</v>
      </c>
      <c r="G1035" s="7">
        <f t="shared" si="16"/>
        <v>6</v>
      </c>
    </row>
    <row r="1036" spans="1:7" x14ac:dyDescent="0.3">
      <c r="A1036" s="4">
        <v>43168.730995370373</v>
      </c>
      <c r="B1036" s="7" t="s">
        <v>5</v>
      </c>
      <c r="C1036" s="7">
        <v>495834</v>
      </c>
      <c r="D1036" s="7">
        <v>377340</v>
      </c>
      <c r="E1036" s="7" t="s">
        <v>9</v>
      </c>
      <c r="F1036" s="7" t="s">
        <v>13</v>
      </c>
      <c r="G1036" s="7">
        <f t="shared" si="16"/>
        <v>6</v>
      </c>
    </row>
    <row r="1037" spans="1:7" x14ac:dyDescent="0.3">
      <c r="A1037" s="4">
        <v>43168.732002314813</v>
      </c>
      <c r="B1037" s="7" t="s">
        <v>4</v>
      </c>
      <c r="C1037" s="7">
        <v>239480</v>
      </c>
      <c r="D1037" s="7">
        <v>284660</v>
      </c>
      <c r="E1037" s="7" t="s">
        <v>8</v>
      </c>
      <c r="F1037" s="7" t="s">
        <v>14</v>
      </c>
      <c r="G1037" s="7">
        <f t="shared" si="16"/>
        <v>6</v>
      </c>
    </row>
    <row r="1038" spans="1:7" x14ac:dyDescent="0.3">
      <c r="A1038" s="4">
        <v>43168.73400462963</v>
      </c>
      <c r="B1038" s="7" t="s">
        <v>4</v>
      </c>
      <c r="C1038" s="7">
        <v>234098</v>
      </c>
      <c r="D1038" s="7">
        <v>387932</v>
      </c>
      <c r="E1038" s="7" t="s">
        <v>7</v>
      </c>
      <c r="F1038" s="7" t="s">
        <v>12</v>
      </c>
      <c r="G1038" s="7">
        <f t="shared" si="16"/>
        <v>6</v>
      </c>
    </row>
    <row r="1039" spans="1:7" x14ac:dyDescent="0.3">
      <c r="A1039" s="4">
        <v>43168.73400462963</v>
      </c>
      <c r="B1039" s="7" t="s">
        <v>5</v>
      </c>
      <c r="C1039" s="7">
        <v>495834</v>
      </c>
      <c r="D1039" s="7">
        <v>54284</v>
      </c>
      <c r="E1039" s="7" t="s">
        <v>10</v>
      </c>
      <c r="F1039" s="7" t="s">
        <v>14</v>
      </c>
      <c r="G1039" s="7">
        <f t="shared" si="16"/>
        <v>6</v>
      </c>
    </row>
    <row r="1040" spans="1:7" x14ac:dyDescent="0.3">
      <c r="A1040" s="4">
        <v>43168.73400462963</v>
      </c>
      <c r="B1040" s="7" t="s">
        <v>4</v>
      </c>
      <c r="C1040" s="7">
        <v>495834</v>
      </c>
      <c r="D1040" s="7">
        <v>3972</v>
      </c>
      <c r="E1040" s="7" t="s">
        <v>8</v>
      </c>
      <c r="F1040" s="7" t="s">
        <v>13</v>
      </c>
      <c r="G1040" s="7">
        <f t="shared" si="16"/>
        <v>6</v>
      </c>
    </row>
    <row r="1041" spans="1:7" x14ac:dyDescent="0.3">
      <c r="A1041" s="4">
        <v>43168.73400462963</v>
      </c>
      <c r="B1041" s="7" t="s">
        <v>4</v>
      </c>
      <c r="C1041" s="7">
        <v>239480</v>
      </c>
      <c r="D1041" s="7">
        <v>385284</v>
      </c>
      <c r="E1041" s="7" t="s">
        <v>10</v>
      </c>
      <c r="F1041" s="7" t="s">
        <v>12</v>
      </c>
      <c r="G1041" s="7">
        <f t="shared" si="16"/>
        <v>6</v>
      </c>
    </row>
    <row r="1042" spans="1:7" x14ac:dyDescent="0.3">
      <c r="A1042" s="4">
        <v>43168.735000000001</v>
      </c>
      <c r="B1042" s="7" t="s">
        <v>4</v>
      </c>
      <c r="C1042" s="7">
        <v>234098</v>
      </c>
      <c r="D1042" s="7">
        <v>329676</v>
      </c>
      <c r="E1042" s="7" t="s">
        <v>10</v>
      </c>
      <c r="F1042" s="7" t="s">
        <v>12</v>
      </c>
      <c r="G1042" s="7">
        <f t="shared" si="16"/>
        <v>6</v>
      </c>
    </row>
    <row r="1043" spans="1:7" x14ac:dyDescent="0.3">
      <c r="A1043" s="4">
        <v>43168.735995370371</v>
      </c>
      <c r="B1043" s="7" t="s">
        <v>5</v>
      </c>
      <c r="C1043" s="7">
        <v>234098</v>
      </c>
      <c r="D1043" s="7">
        <v>79440</v>
      </c>
      <c r="E1043" s="7" t="s">
        <v>7</v>
      </c>
      <c r="F1043" s="7" t="s">
        <v>12</v>
      </c>
      <c r="G1043" s="7">
        <f t="shared" si="16"/>
        <v>6</v>
      </c>
    </row>
    <row r="1044" spans="1:7" x14ac:dyDescent="0.3">
      <c r="A1044" s="4">
        <v>43168.737002314818</v>
      </c>
      <c r="B1044" s="7" t="s">
        <v>5</v>
      </c>
      <c r="C1044" s="7">
        <v>495834</v>
      </c>
      <c r="D1044" s="7">
        <v>3972</v>
      </c>
      <c r="E1044" s="7" t="s">
        <v>8</v>
      </c>
      <c r="F1044" s="7" t="s">
        <v>12</v>
      </c>
      <c r="G1044" s="7">
        <f t="shared" si="16"/>
        <v>6</v>
      </c>
    </row>
    <row r="1045" spans="1:7" x14ac:dyDescent="0.3">
      <c r="A1045" s="4">
        <v>43168.74</v>
      </c>
      <c r="B1045" s="7" t="s">
        <v>4</v>
      </c>
      <c r="C1045" s="7">
        <v>234098</v>
      </c>
      <c r="D1045" s="7">
        <v>47664</v>
      </c>
      <c r="E1045" s="7" t="s">
        <v>8</v>
      </c>
      <c r="F1045" s="7" t="s">
        <v>12</v>
      </c>
      <c r="G1045" s="7">
        <f t="shared" si="16"/>
        <v>6</v>
      </c>
    </row>
    <row r="1046" spans="1:7" x14ac:dyDescent="0.3">
      <c r="A1046" s="4">
        <v>43168.74</v>
      </c>
      <c r="B1046" s="7" t="s">
        <v>5</v>
      </c>
      <c r="C1046" s="7">
        <v>583728</v>
      </c>
      <c r="D1046" s="7">
        <v>58256</v>
      </c>
      <c r="E1046" s="7" t="s">
        <v>9</v>
      </c>
      <c r="F1046" s="7" t="s">
        <v>12</v>
      </c>
      <c r="G1046" s="7">
        <f t="shared" si="16"/>
        <v>6</v>
      </c>
    </row>
    <row r="1047" spans="1:7" x14ac:dyDescent="0.3">
      <c r="A1047" s="4">
        <v>43168.74</v>
      </c>
      <c r="B1047" s="7" t="s">
        <v>4</v>
      </c>
      <c r="C1047" s="7">
        <v>234098</v>
      </c>
      <c r="D1047" s="7">
        <v>97976</v>
      </c>
      <c r="E1047" s="7" t="s">
        <v>7</v>
      </c>
      <c r="F1047" s="7" t="s">
        <v>12</v>
      </c>
      <c r="G1047" s="7">
        <f t="shared" si="16"/>
        <v>6</v>
      </c>
    </row>
    <row r="1048" spans="1:7" x14ac:dyDescent="0.3">
      <c r="A1048" s="4">
        <v>43168.74</v>
      </c>
      <c r="B1048" s="7" t="s">
        <v>4</v>
      </c>
      <c r="C1048" s="7">
        <v>234098</v>
      </c>
      <c r="D1048" s="7">
        <v>198600</v>
      </c>
      <c r="E1048" s="7" t="s">
        <v>9</v>
      </c>
      <c r="F1048" s="7" t="s">
        <v>13</v>
      </c>
      <c r="G1048" s="7">
        <f t="shared" si="16"/>
        <v>6</v>
      </c>
    </row>
    <row r="1049" spans="1:7" x14ac:dyDescent="0.3">
      <c r="A1049" s="4">
        <v>43168.740995370368</v>
      </c>
      <c r="B1049" s="7" t="s">
        <v>4</v>
      </c>
      <c r="C1049" s="7">
        <v>495834</v>
      </c>
      <c r="D1049" s="7">
        <v>234348</v>
      </c>
      <c r="E1049" s="7" t="s">
        <v>10</v>
      </c>
      <c r="F1049" s="7" t="s">
        <v>12</v>
      </c>
      <c r="G1049" s="7">
        <f t="shared" si="16"/>
        <v>6</v>
      </c>
    </row>
    <row r="1050" spans="1:7" x14ac:dyDescent="0.3">
      <c r="A1050" s="4">
        <v>43168.742002314815</v>
      </c>
      <c r="B1050" s="7" t="s">
        <v>4</v>
      </c>
      <c r="C1050" s="7">
        <v>234098</v>
      </c>
      <c r="D1050" s="7">
        <v>222432</v>
      </c>
      <c r="E1050" s="7" t="s">
        <v>7</v>
      </c>
      <c r="F1050" s="7" t="s">
        <v>13</v>
      </c>
      <c r="G1050" s="7">
        <f t="shared" si="16"/>
        <v>6</v>
      </c>
    </row>
    <row r="1051" spans="1:7" x14ac:dyDescent="0.3">
      <c r="A1051" s="4">
        <v>43168.744004629632</v>
      </c>
      <c r="B1051" s="7" t="s">
        <v>4</v>
      </c>
      <c r="C1051" s="7">
        <v>234098</v>
      </c>
      <c r="D1051" s="7">
        <v>127104</v>
      </c>
      <c r="E1051" s="7" t="s">
        <v>8</v>
      </c>
      <c r="F1051" s="7" t="s">
        <v>12</v>
      </c>
      <c r="G1051" s="7">
        <f t="shared" si="16"/>
        <v>6</v>
      </c>
    </row>
    <row r="1052" spans="1:7" x14ac:dyDescent="0.3">
      <c r="A1052" s="4">
        <v>43168.745000000003</v>
      </c>
      <c r="B1052" s="7" t="s">
        <v>5</v>
      </c>
      <c r="C1052" s="7">
        <v>495834</v>
      </c>
      <c r="D1052" s="7">
        <v>97976</v>
      </c>
      <c r="E1052" s="7" t="s">
        <v>7</v>
      </c>
      <c r="F1052" s="7" t="s">
        <v>12</v>
      </c>
      <c r="G1052" s="7">
        <f t="shared" si="16"/>
        <v>6</v>
      </c>
    </row>
    <row r="1053" spans="1:7" x14ac:dyDescent="0.3">
      <c r="A1053" s="4">
        <v>43168.745995370373</v>
      </c>
      <c r="B1053" s="7" t="s">
        <v>4</v>
      </c>
      <c r="C1053" s="7">
        <v>495834</v>
      </c>
      <c r="D1053" s="7">
        <v>386608</v>
      </c>
      <c r="E1053" s="7" t="s">
        <v>7</v>
      </c>
      <c r="F1053" s="7" t="s">
        <v>14</v>
      </c>
      <c r="G1053" s="7">
        <f t="shared" si="16"/>
        <v>6</v>
      </c>
    </row>
    <row r="1054" spans="1:7" x14ac:dyDescent="0.3">
      <c r="A1054" s="4">
        <v>43168.747002314813</v>
      </c>
      <c r="B1054" s="7" t="s">
        <v>4</v>
      </c>
      <c r="C1054" s="7">
        <v>859385</v>
      </c>
      <c r="D1054" s="7">
        <v>376016</v>
      </c>
      <c r="E1054" s="7" t="s">
        <v>9</v>
      </c>
      <c r="F1054" s="7" t="s">
        <v>13</v>
      </c>
      <c r="G1054" s="7">
        <f t="shared" si="16"/>
        <v>6</v>
      </c>
    </row>
    <row r="1055" spans="1:7" x14ac:dyDescent="0.3">
      <c r="A1055" s="4">
        <v>43168.747997685183</v>
      </c>
      <c r="B1055" s="7" t="s">
        <v>4</v>
      </c>
      <c r="C1055" s="7">
        <v>583728</v>
      </c>
      <c r="D1055" s="7">
        <v>100624</v>
      </c>
      <c r="E1055" s="7" t="s">
        <v>10</v>
      </c>
      <c r="F1055" s="7" t="s">
        <v>12</v>
      </c>
      <c r="G1055" s="7">
        <f t="shared" si="16"/>
        <v>6</v>
      </c>
    </row>
    <row r="1056" spans="1:7" x14ac:dyDescent="0.3">
      <c r="A1056" s="4">
        <v>43168.747997685183</v>
      </c>
      <c r="B1056" s="7" t="s">
        <v>5</v>
      </c>
      <c r="C1056" s="7">
        <v>495834</v>
      </c>
      <c r="D1056" s="7">
        <v>169472</v>
      </c>
      <c r="E1056" s="7" t="s">
        <v>7</v>
      </c>
      <c r="F1056" s="7" t="s">
        <v>12</v>
      </c>
      <c r="G1056" s="7">
        <f t="shared" si="16"/>
        <v>6</v>
      </c>
    </row>
    <row r="1057" spans="1:7" x14ac:dyDescent="0.3">
      <c r="A1057" s="4">
        <v>43168.74900462963</v>
      </c>
      <c r="B1057" s="7" t="s">
        <v>4</v>
      </c>
      <c r="C1057" s="7">
        <v>495834</v>
      </c>
      <c r="D1057" s="7">
        <v>377340</v>
      </c>
      <c r="E1057" s="7" t="s">
        <v>7</v>
      </c>
      <c r="F1057" s="7" t="s">
        <v>14</v>
      </c>
      <c r="G1057" s="7">
        <f t="shared" si="16"/>
        <v>6</v>
      </c>
    </row>
    <row r="1058" spans="1:7" x14ac:dyDescent="0.3">
      <c r="A1058" s="4">
        <v>43168.75</v>
      </c>
      <c r="B1058" s="7" t="s">
        <v>4</v>
      </c>
      <c r="C1058" s="7">
        <v>495834</v>
      </c>
      <c r="D1058" s="7">
        <v>229052</v>
      </c>
      <c r="E1058" s="7" t="s">
        <v>10</v>
      </c>
      <c r="F1058" s="7" t="s">
        <v>12</v>
      </c>
      <c r="G1058" s="7">
        <f t="shared" si="16"/>
        <v>6</v>
      </c>
    </row>
    <row r="1059" spans="1:7" x14ac:dyDescent="0.3">
      <c r="A1059" s="4">
        <v>43168.75099537037</v>
      </c>
      <c r="B1059" s="7" t="s">
        <v>4</v>
      </c>
      <c r="C1059" s="7">
        <v>495834</v>
      </c>
      <c r="D1059" s="7">
        <v>66200</v>
      </c>
      <c r="E1059" s="7" t="s">
        <v>8</v>
      </c>
      <c r="F1059" s="7" t="s">
        <v>13</v>
      </c>
      <c r="G1059" s="7">
        <f t="shared" si="16"/>
        <v>6</v>
      </c>
    </row>
    <row r="1060" spans="1:7" x14ac:dyDescent="0.3">
      <c r="A1060" s="4">
        <v>43168.752002314817</v>
      </c>
      <c r="B1060" s="7" t="s">
        <v>4</v>
      </c>
      <c r="C1060" s="7">
        <v>859385</v>
      </c>
      <c r="D1060" s="7">
        <v>115188</v>
      </c>
      <c r="E1060" s="7" t="s">
        <v>10</v>
      </c>
      <c r="F1060" s="7" t="s">
        <v>13</v>
      </c>
      <c r="G1060" s="7">
        <f t="shared" si="16"/>
        <v>6</v>
      </c>
    </row>
    <row r="1061" spans="1:7" x14ac:dyDescent="0.3">
      <c r="A1061" s="4">
        <v>43168.752002314817</v>
      </c>
      <c r="B1061" s="7" t="s">
        <v>4</v>
      </c>
      <c r="C1061" s="7">
        <v>495834</v>
      </c>
      <c r="D1061" s="7">
        <v>26480</v>
      </c>
      <c r="E1061" s="7" t="s">
        <v>9</v>
      </c>
      <c r="F1061" s="7" t="s">
        <v>13</v>
      </c>
      <c r="G1061" s="7">
        <f t="shared" si="16"/>
        <v>6</v>
      </c>
    </row>
    <row r="1062" spans="1:7" x14ac:dyDescent="0.3">
      <c r="A1062" s="4">
        <v>43168.752997685187</v>
      </c>
      <c r="B1062" s="7" t="s">
        <v>5</v>
      </c>
      <c r="C1062" s="7">
        <v>495834</v>
      </c>
      <c r="D1062" s="7">
        <v>109892</v>
      </c>
      <c r="E1062" s="7" t="s">
        <v>8</v>
      </c>
      <c r="F1062" s="7" t="s">
        <v>12</v>
      </c>
      <c r="G1062" s="7">
        <f t="shared" si="16"/>
        <v>6</v>
      </c>
    </row>
    <row r="1063" spans="1:7" x14ac:dyDescent="0.3">
      <c r="A1063" s="4">
        <v>43168.754004629627</v>
      </c>
      <c r="B1063" s="7" t="s">
        <v>5</v>
      </c>
      <c r="C1063" s="7">
        <v>859385</v>
      </c>
      <c r="D1063" s="7">
        <v>319084</v>
      </c>
      <c r="E1063" s="7" t="s">
        <v>7</v>
      </c>
      <c r="F1063" s="7" t="s">
        <v>14</v>
      </c>
      <c r="G1063" s="7">
        <f t="shared" si="16"/>
        <v>6</v>
      </c>
    </row>
    <row r="1064" spans="1:7" x14ac:dyDescent="0.3">
      <c r="A1064" s="4">
        <v>43168.754999999997</v>
      </c>
      <c r="B1064" s="7" t="s">
        <v>5</v>
      </c>
      <c r="C1064" s="7">
        <v>859385</v>
      </c>
      <c r="D1064" s="7">
        <v>3972</v>
      </c>
      <c r="E1064" s="7" t="s">
        <v>8</v>
      </c>
      <c r="F1064" s="7" t="s">
        <v>12</v>
      </c>
      <c r="G1064" s="7">
        <f t="shared" si="16"/>
        <v>6</v>
      </c>
    </row>
    <row r="1065" spans="1:7" x14ac:dyDescent="0.3">
      <c r="A1065" s="4">
        <v>43168.754999999997</v>
      </c>
      <c r="B1065" s="7" t="s">
        <v>5</v>
      </c>
      <c r="C1065" s="7">
        <v>234098</v>
      </c>
      <c r="D1065" s="7">
        <v>177416</v>
      </c>
      <c r="E1065" s="7" t="s">
        <v>8</v>
      </c>
      <c r="F1065" s="7" t="s">
        <v>13</v>
      </c>
      <c r="G1065" s="7">
        <f t="shared" si="16"/>
        <v>6</v>
      </c>
    </row>
    <row r="1066" spans="1:7" x14ac:dyDescent="0.3">
      <c r="A1066" s="4">
        <v>43168.755995370368</v>
      </c>
      <c r="B1066" s="7" t="s">
        <v>4</v>
      </c>
      <c r="C1066" s="7">
        <v>495834</v>
      </c>
      <c r="D1066" s="7">
        <v>194628</v>
      </c>
      <c r="E1066" s="7" t="s">
        <v>7</v>
      </c>
      <c r="F1066" s="7" t="s">
        <v>12</v>
      </c>
      <c r="G1066" s="7">
        <f t="shared" si="16"/>
        <v>6</v>
      </c>
    </row>
    <row r="1067" spans="1:7" x14ac:dyDescent="0.3">
      <c r="A1067" s="4">
        <v>43168.757002314815</v>
      </c>
      <c r="B1067" s="7" t="s">
        <v>4</v>
      </c>
      <c r="C1067" s="7">
        <v>234098</v>
      </c>
      <c r="D1067" s="7">
        <v>70172</v>
      </c>
      <c r="E1067" s="7" t="s">
        <v>7</v>
      </c>
      <c r="F1067" s="7" t="s">
        <v>12</v>
      </c>
      <c r="G1067" s="7">
        <f t="shared" si="16"/>
        <v>6</v>
      </c>
    </row>
    <row r="1068" spans="1:7" x14ac:dyDescent="0.3">
      <c r="A1068" s="4">
        <v>43168.757002314815</v>
      </c>
      <c r="B1068" s="7" t="s">
        <v>5</v>
      </c>
      <c r="C1068" s="7">
        <v>234098</v>
      </c>
      <c r="D1068" s="7">
        <v>91356</v>
      </c>
      <c r="E1068" s="7" t="s">
        <v>10</v>
      </c>
      <c r="F1068" s="7" t="s">
        <v>12</v>
      </c>
      <c r="G1068" s="7">
        <f t="shared" si="16"/>
        <v>6</v>
      </c>
    </row>
    <row r="1069" spans="1:7" x14ac:dyDescent="0.3">
      <c r="A1069" s="4">
        <v>43168.757002314815</v>
      </c>
      <c r="B1069" s="7" t="s">
        <v>4</v>
      </c>
      <c r="C1069" s="7">
        <v>583728</v>
      </c>
      <c r="D1069" s="7">
        <v>329676</v>
      </c>
      <c r="E1069" s="7" t="s">
        <v>7</v>
      </c>
      <c r="F1069" s="7" t="s">
        <v>13</v>
      </c>
      <c r="G1069" s="7">
        <f t="shared" si="16"/>
        <v>6</v>
      </c>
    </row>
    <row r="1070" spans="1:7" x14ac:dyDescent="0.3">
      <c r="A1070" s="4">
        <v>43168.757997685185</v>
      </c>
      <c r="B1070" s="7" t="s">
        <v>4</v>
      </c>
      <c r="C1070" s="7">
        <v>495834</v>
      </c>
      <c r="D1070" s="7">
        <v>55608</v>
      </c>
      <c r="E1070" s="7" t="s">
        <v>10</v>
      </c>
      <c r="F1070" s="7" t="s">
        <v>13</v>
      </c>
      <c r="G1070" s="7">
        <f t="shared" si="16"/>
        <v>6</v>
      </c>
    </row>
    <row r="1071" spans="1:7" x14ac:dyDescent="0.3">
      <c r="A1071" s="4">
        <v>43168.759004629632</v>
      </c>
      <c r="B1071" s="7" t="s">
        <v>4</v>
      </c>
      <c r="C1071" s="7">
        <v>234098</v>
      </c>
      <c r="D1071" s="7">
        <v>256856</v>
      </c>
      <c r="E1071" s="7" t="s">
        <v>8</v>
      </c>
      <c r="F1071" s="7" t="s">
        <v>12</v>
      </c>
      <c r="G1071" s="7">
        <f t="shared" si="16"/>
        <v>6</v>
      </c>
    </row>
    <row r="1072" spans="1:7" x14ac:dyDescent="0.3">
      <c r="A1072" s="4">
        <v>43168.759004629632</v>
      </c>
      <c r="B1072" s="7" t="s">
        <v>5</v>
      </c>
      <c r="C1072" s="7">
        <v>239480</v>
      </c>
      <c r="D1072" s="7">
        <v>127104</v>
      </c>
      <c r="E1072" s="7" t="s">
        <v>10</v>
      </c>
      <c r="F1072" s="7" t="s">
        <v>12</v>
      </c>
      <c r="G1072" s="7">
        <f t="shared" si="16"/>
        <v>6</v>
      </c>
    </row>
    <row r="1073" spans="1:7" x14ac:dyDescent="0.3">
      <c r="A1073" s="4">
        <v>43168.759004629632</v>
      </c>
      <c r="B1073" s="7" t="s">
        <v>5</v>
      </c>
      <c r="C1073" s="7">
        <v>859385</v>
      </c>
      <c r="D1073" s="7">
        <v>152260</v>
      </c>
      <c r="E1073" s="7" t="s">
        <v>9</v>
      </c>
      <c r="F1073" s="7" t="s">
        <v>14</v>
      </c>
      <c r="G1073" s="7">
        <f t="shared" si="16"/>
        <v>6</v>
      </c>
    </row>
    <row r="1074" spans="1:7" x14ac:dyDescent="0.3">
      <c r="A1074" s="4">
        <v>43168.759004629632</v>
      </c>
      <c r="B1074" s="7" t="s">
        <v>4</v>
      </c>
      <c r="C1074" s="7">
        <v>495834</v>
      </c>
      <c r="D1074" s="7">
        <v>357480</v>
      </c>
      <c r="E1074" s="7" t="s">
        <v>7</v>
      </c>
      <c r="F1074" s="7" t="s">
        <v>14</v>
      </c>
      <c r="G1074" s="7">
        <f t="shared" si="16"/>
        <v>6</v>
      </c>
    </row>
    <row r="1075" spans="1:7" x14ac:dyDescent="0.3">
      <c r="A1075" s="4">
        <v>43168.762002314812</v>
      </c>
      <c r="B1075" s="7" t="s">
        <v>4</v>
      </c>
      <c r="C1075" s="7">
        <v>859385</v>
      </c>
      <c r="D1075" s="7">
        <v>133724</v>
      </c>
      <c r="E1075" s="7" t="s">
        <v>9</v>
      </c>
      <c r="F1075" s="7" t="s">
        <v>13</v>
      </c>
      <c r="G1075" s="7">
        <f t="shared" si="16"/>
        <v>6</v>
      </c>
    </row>
    <row r="1076" spans="1:7" x14ac:dyDescent="0.3">
      <c r="A1076" s="4">
        <v>43168.762002314812</v>
      </c>
      <c r="B1076" s="7" t="s">
        <v>4</v>
      </c>
      <c r="C1076" s="7">
        <v>583728</v>
      </c>
      <c r="D1076" s="7">
        <v>328352</v>
      </c>
      <c r="E1076" s="7" t="s">
        <v>10</v>
      </c>
      <c r="F1076" s="7" t="s">
        <v>14</v>
      </c>
      <c r="G1076" s="7">
        <f t="shared" si="16"/>
        <v>6</v>
      </c>
    </row>
    <row r="1077" spans="1:7" x14ac:dyDescent="0.3">
      <c r="A1077" s="4">
        <v>43168.764004629629</v>
      </c>
      <c r="B1077" s="7" t="s">
        <v>5</v>
      </c>
      <c r="C1077" s="7">
        <v>495834</v>
      </c>
      <c r="D1077" s="7">
        <v>312464</v>
      </c>
      <c r="E1077" s="7" t="s">
        <v>7</v>
      </c>
      <c r="F1077" s="7" t="s">
        <v>12</v>
      </c>
      <c r="G1077" s="7">
        <f t="shared" si="16"/>
        <v>6</v>
      </c>
    </row>
    <row r="1078" spans="1:7" x14ac:dyDescent="0.3">
      <c r="A1078" s="4">
        <v>43168.764999999999</v>
      </c>
      <c r="B1078" s="7" t="s">
        <v>4</v>
      </c>
      <c r="C1078" s="7">
        <v>859385</v>
      </c>
      <c r="D1078" s="7">
        <v>229052</v>
      </c>
      <c r="E1078" s="7" t="s">
        <v>7</v>
      </c>
      <c r="F1078" s="7" t="s">
        <v>12</v>
      </c>
      <c r="G1078" s="7">
        <f t="shared" si="16"/>
        <v>6</v>
      </c>
    </row>
    <row r="1079" spans="1:7" x14ac:dyDescent="0.3">
      <c r="A1079" s="4">
        <v>43168.764999999999</v>
      </c>
      <c r="B1079" s="7" t="s">
        <v>5</v>
      </c>
      <c r="C1079" s="7">
        <v>239480</v>
      </c>
      <c r="D1079" s="7">
        <v>124456</v>
      </c>
      <c r="E1079" s="7" t="s">
        <v>8</v>
      </c>
      <c r="F1079" s="7" t="s">
        <v>12</v>
      </c>
      <c r="G1079" s="7">
        <f t="shared" si="16"/>
        <v>6</v>
      </c>
    </row>
    <row r="1080" spans="1:7" x14ac:dyDescent="0.3">
      <c r="A1080" s="4">
        <v>43168.76599537037</v>
      </c>
      <c r="B1080" s="7" t="s">
        <v>5</v>
      </c>
      <c r="C1080" s="7">
        <v>859385</v>
      </c>
      <c r="D1080" s="7">
        <v>301872</v>
      </c>
      <c r="E1080" s="7" t="s">
        <v>7</v>
      </c>
      <c r="F1080" s="7" t="s">
        <v>14</v>
      </c>
      <c r="G1080" s="7">
        <f t="shared" si="16"/>
        <v>6</v>
      </c>
    </row>
    <row r="1081" spans="1:7" x14ac:dyDescent="0.3">
      <c r="A1081" s="4">
        <v>43168.769004629627</v>
      </c>
      <c r="B1081" s="7" t="s">
        <v>4</v>
      </c>
      <c r="C1081" s="7">
        <v>234098</v>
      </c>
      <c r="D1081" s="7">
        <v>117836</v>
      </c>
      <c r="E1081" s="7" t="s">
        <v>7</v>
      </c>
      <c r="F1081" s="7" t="s">
        <v>12</v>
      </c>
      <c r="G1081" s="7">
        <f t="shared" si="16"/>
        <v>6</v>
      </c>
    </row>
    <row r="1082" spans="1:7" x14ac:dyDescent="0.3">
      <c r="A1082" s="4">
        <v>43168.770995370367</v>
      </c>
      <c r="B1082" s="7" t="s">
        <v>4</v>
      </c>
      <c r="C1082" s="7">
        <v>239480</v>
      </c>
      <c r="D1082" s="7">
        <v>287308</v>
      </c>
      <c r="E1082" s="7" t="s">
        <v>7</v>
      </c>
      <c r="F1082" s="7" t="s">
        <v>12</v>
      </c>
      <c r="G1082" s="7">
        <f t="shared" si="16"/>
        <v>6</v>
      </c>
    </row>
    <row r="1083" spans="1:7" x14ac:dyDescent="0.3">
      <c r="A1083" s="4">
        <v>43168.772997685184</v>
      </c>
      <c r="B1083" s="7" t="s">
        <v>5</v>
      </c>
      <c r="C1083" s="7">
        <v>234098</v>
      </c>
      <c r="D1083" s="7">
        <v>240968</v>
      </c>
      <c r="E1083" s="7" t="s">
        <v>10</v>
      </c>
      <c r="F1083" s="7" t="s">
        <v>12</v>
      </c>
      <c r="G1083" s="7">
        <f t="shared" si="16"/>
        <v>6</v>
      </c>
    </row>
    <row r="1084" spans="1:7" x14ac:dyDescent="0.3">
      <c r="A1084" s="4">
        <v>43168.775000000001</v>
      </c>
      <c r="B1084" s="7" t="s">
        <v>5</v>
      </c>
      <c r="C1084" s="7">
        <v>495834</v>
      </c>
      <c r="D1084" s="7">
        <v>305844</v>
      </c>
      <c r="E1084" s="7" t="s">
        <v>7</v>
      </c>
      <c r="F1084" s="7" t="s">
        <v>13</v>
      </c>
      <c r="G1084" s="7">
        <f t="shared" si="16"/>
        <v>6</v>
      </c>
    </row>
    <row r="1085" spans="1:7" x14ac:dyDescent="0.3">
      <c r="A1085" s="4">
        <v>43168.775995370372</v>
      </c>
      <c r="B1085" s="7" t="s">
        <v>5</v>
      </c>
      <c r="C1085" s="7">
        <v>583728</v>
      </c>
      <c r="D1085" s="7">
        <v>127104</v>
      </c>
      <c r="E1085" s="7" t="s">
        <v>9</v>
      </c>
      <c r="F1085" s="7" t="s">
        <v>12</v>
      </c>
      <c r="G1085" s="7">
        <f t="shared" si="16"/>
        <v>6</v>
      </c>
    </row>
    <row r="1086" spans="1:7" x14ac:dyDescent="0.3">
      <c r="A1086" s="4">
        <v>43168.777002314811</v>
      </c>
      <c r="B1086" s="7" t="s">
        <v>4</v>
      </c>
      <c r="C1086" s="7">
        <v>859385</v>
      </c>
      <c r="D1086" s="7">
        <v>174768</v>
      </c>
      <c r="E1086" s="7" t="s">
        <v>7</v>
      </c>
      <c r="F1086" s="7" t="s">
        <v>14</v>
      </c>
      <c r="G1086" s="7">
        <f t="shared" si="16"/>
        <v>6</v>
      </c>
    </row>
    <row r="1087" spans="1:7" x14ac:dyDescent="0.3">
      <c r="A1087" s="4">
        <v>43168.777997685182</v>
      </c>
      <c r="B1087" s="7" t="s">
        <v>4</v>
      </c>
      <c r="C1087" s="7">
        <v>234098</v>
      </c>
      <c r="D1087" s="7">
        <v>128428</v>
      </c>
      <c r="E1087" s="7" t="s">
        <v>10</v>
      </c>
      <c r="F1087" s="7" t="s">
        <v>14</v>
      </c>
      <c r="G1087" s="7">
        <f t="shared" si="16"/>
        <v>6</v>
      </c>
    </row>
    <row r="1088" spans="1:7" x14ac:dyDescent="0.3">
      <c r="A1088" s="4">
        <v>43168.777997685182</v>
      </c>
      <c r="B1088" s="7" t="s">
        <v>4</v>
      </c>
      <c r="C1088" s="7">
        <v>495834</v>
      </c>
      <c r="D1088" s="7">
        <v>169472</v>
      </c>
      <c r="E1088" s="7" t="s">
        <v>8</v>
      </c>
      <c r="F1088" s="7" t="s">
        <v>14</v>
      </c>
      <c r="G1088" s="7">
        <f t="shared" si="16"/>
        <v>6</v>
      </c>
    </row>
    <row r="1089" spans="1:7" x14ac:dyDescent="0.3">
      <c r="A1089" s="4">
        <v>43168.779004629629</v>
      </c>
      <c r="B1089" s="7" t="s">
        <v>5</v>
      </c>
      <c r="C1089" s="7">
        <v>234098</v>
      </c>
      <c r="D1089" s="7">
        <v>128428</v>
      </c>
      <c r="E1089" s="7" t="s">
        <v>8</v>
      </c>
      <c r="F1089" s="7" t="s">
        <v>12</v>
      </c>
      <c r="G1089" s="7">
        <f t="shared" si="16"/>
        <v>6</v>
      </c>
    </row>
    <row r="1090" spans="1:7" x14ac:dyDescent="0.3">
      <c r="A1090" s="4">
        <v>43168.780995370369</v>
      </c>
      <c r="B1090" s="7" t="s">
        <v>5</v>
      </c>
      <c r="C1090" s="7">
        <v>583728</v>
      </c>
      <c r="D1090" s="7">
        <v>353508</v>
      </c>
      <c r="E1090" s="7" t="s">
        <v>10</v>
      </c>
      <c r="F1090" s="7" t="s">
        <v>12</v>
      </c>
      <c r="G1090" s="7">
        <f t="shared" si="16"/>
        <v>6</v>
      </c>
    </row>
    <row r="1091" spans="1:7" x14ac:dyDescent="0.3">
      <c r="A1091" s="4">
        <v>43168.782002314816</v>
      </c>
      <c r="B1091" s="7" t="s">
        <v>5</v>
      </c>
      <c r="C1091" s="7">
        <v>234098</v>
      </c>
      <c r="D1091" s="7">
        <v>358804</v>
      </c>
      <c r="E1091" s="7" t="s">
        <v>9</v>
      </c>
      <c r="F1091" s="7" t="s">
        <v>12</v>
      </c>
      <c r="G1091" s="7">
        <f t="shared" ref="G1091:G1154" si="17">WEEKDAY($A1091)</f>
        <v>6</v>
      </c>
    </row>
    <row r="1092" spans="1:7" x14ac:dyDescent="0.3">
      <c r="A1092" s="4">
        <v>43168.782997685186</v>
      </c>
      <c r="B1092" s="7" t="s">
        <v>4</v>
      </c>
      <c r="C1092" s="7">
        <v>234098</v>
      </c>
      <c r="D1092" s="7">
        <v>377340</v>
      </c>
      <c r="E1092" s="7" t="s">
        <v>7</v>
      </c>
      <c r="F1092" s="7" t="s">
        <v>12</v>
      </c>
      <c r="G1092" s="7">
        <f t="shared" si="17"/>
        <v>6</v>
      </c>
    </row>
    <row r="1093" spans="1:7" x14ac:dyDescent="0.3">
      <c r="A1093" s="4">
        <v>43168.784004629626</v>
      </c>
      <c r="B1093" s="7" t="s">
        <v>4</v>
      </c>
      <c r="C1093" s="7">
        <v>859385</v>
      </c>
      <c r="D1093" s="7">
        <v>22508</v>
      </c>
      <c r="E1093" s="7" t="s">
        <v>7</v>
      </c>
      <c r="F1093" s="7" t="s">
        <v>14</v>
      </c>
      <c r="G1093" s="7">
        <f t="shared" si="17"/>
        <v>6</v>
      </c>
    </row>
    <row r="1094" spans="1:7" x14ac:dyDescent="0.3">
      <c r="A1094" s="4">
        <v>43168.785000000003</v>
      </c>
      <c r="B1094" s="7" t="s">
        <v>4</v>
      </c>
      <c r="C1094" s="7">
        <v>859385</v>
      </c>
      <c r="D1094" s="7">
        <v>45016</v>
      </c>
      <c r="E1094" s="7" t="s">
        <v>7</v>
      </c>
      <c r="F1094" s="7" t="s">
        <v>14</v>
      </c>
      <c r="G1094" s="7">
        <f t="shared" si="17"/>
        <v>6</v>
      </c>
    </row>
    <row r="1095" spans="1:7" x14ac:dyDescent="0.3">
      <c r="A1095" s="4">
        <v>43168.787002314813</v>
      </c>
      <c r="B1095" s="7" t="s">
        <v>4</v>
      </c>
      <c r="C1095" s="7">
        <v>234098</v>
      </c>
      <c r="D1095" s="7">
        <v>50312</v>
      </c>
      <c r="E1095" s="7" t="s">
        <v>7</v>
      </c>
      <c r="F1095" s="7" t="s">
        <v>12</v>
      </c>
      <c r="G1095" s="7">
        <f t="shared" si="17"/>
        <v>6</v>
      </c>
    </row>
    <row r="1096" spans="1:7" x14ac:dyDescent="0.3">
      <c r="A1096" s="4">
        <v>43168.787997685184</v>
      </c>
      <c r="B1096" s="7" t="s">
        <v>4</v>
      </c>
      <c r="C1096" s="7">
        <v>495834</v>
      </c>
      <c r="D1096" s="7">
        <v>6620</v>
      </c>
      <c r="E1096" s="7" t="s">
        <v>7</v>
      </c>
      <c r="F1096" s="7" t="s">
        <v>14</v>
      </c>
      <c r="G1096" s="7">
        <f t="shared" si="17"/>
        <v>6</v>
      </c>
    </row>
    <row r="1097" spans="1:7" x14ac:dyDescent="0.3">
      <c r="A1097" s="4">
        <v>43168.789004629631</v>
      </c>
      <c r="B1097" s="7" t="s">
        <v>5</v>
      </c>
      <c r="C1097" s="7">
        <v>495834</v>
      </c>
      <c r="D1097" s="7">
        <v>194628</v>
      </c>
      <c r="E1097" s="7" t="s">
        <v>7</v>
      </c>
      <c r="F1097" s="7" t="s">
        <v>12</v>
      </c>
      <c r="G1097" s="7">
        <f t="shared" si="17"/>
        <v>6</v>
      </c>
    </row>
    <row r="1098" spans="1:7" x14ac:dyDescent="0.3">
      <c r="A1098" s="4">
        <v>43168.79</v>
      </c>
      <c r="B1098" s="7" t="s">
        <v>4</v>
      </c>
      <c r="C1098" s="7">
        <v>234098</v>
      </c>
      <c r="D1098" s="7">
        <v>254208</v>
      </c>
      <c r="E1098" s="7" t="s">
        <v>10</v>
      </c>
      <c r="F1098" s="7" t="s">
        <v>12</v>
      </c>
      <c r="G1098" s="7">
        <f t="shared" si="17"/>
        <v>6</v>
      </c>
    </row>
    <row r="1099" spans="1:7" x14ac:dyDescent="0.3">
      <c r="A1099" s="4">
        <v>43168.792997685188</v>
      </c>
      <c r="B1099" s="7" t="s">
        <v>5</v>
      </c>
      <c r="C1099" s="7">
        <v>234098</v>
      </c>
      <c r="D1099" s="7">
        <v>397200</v>
      </c>
      <c r="E1099" s="7" t="s">
        <v>10</v>
      </c>
      <c r="F1099" s="7" t="s">
        <v>12</v>
      </c>
      <c r="G1099" s="7">
        <f t="shared" si="17"/>
        <v>6</v>
      </c>
    </row>
    <row r="1100" spans="1:7" x14ac:dyDescent="0.3">
      <c r="A1100" s="4">
        <v>43168.794004629628</v>
      </c>
      <c r="B1100" s="7" t="s">
        <v>5</v>
      </c>
      <c r="C1100" s="7">
        <v>234098</v>
      </c>
      <c r="D1100" s="7">
        <v>27804</v>
      </c>
      <c r="E1100" s="7" t="s">
        <v>10</v>
      </c>
      <c r="F1100" s="7" t="s">
        <v>12</v>
      </c>
      <c r="G1100" s="7">
        <f t="shared" si="17"/>
        <v>6</v>
      </c>
    </row>
    <row r="1101" spans="1:7" x14ac:dyDescent="0.3">
      <c r="A1101" s="4">
        <v>43168.795995370368</v>
      </c>
      <c r="B1101" s="7" t="s">
        <v>4</v>
      </c>
      <c r="C1101" s="7">
        <v>495834</v>
      </c>
      <c r="D1101" s="7">
        <v>168148</v>
      </c>
      <c r="E1101" s="7" t="s">
        <v>7</v>
      </c>
      <c r="F1101" s="7" t="s">
        <v>12</v>
      </c>
      <c r="G1101" s="7">
        <f t="shared" si="17"/>
        <v>6</v>
      </c>
    </row>
    <row r="1102" spans="1:7" x14ac:dyDescent="0.3">
      <c r="A1102" s="4">
        <v>43168.797002314815</v>
      </c>
      <c r="B1102" s="7" t="s">
        <v>4</v>
      </c>
      <c r="C1102" s="7">
        <v>859385</v>
      </c>
      <c r="D1102" s="7">
        <v>372044</v>
      </c>
      <c r="E1102" s="7" t="s">
        <v>8</v>
      </c>
      <c r="F1102" s="7" t="s">
        <v>12</v>
      </c>
      <c r="G1102" s="7">
        <f t="shared" si="17"/>
        <v>6</v>
      </c>
    </row>
    <row r="1103" spans="1:7" x14ac:dyDescent="0.3">
      <c r="A1103" s="4">
        <v>43168.800000000003</v>
      </c>
      <c r="B1103" s="7" t="s">
        <v>4</v>
      </c>
      <c r="C1103" s="7">
        <v>239480</v>
      </c>
      <c r="D1103" s="7">
        <v>25156</v>
      </c>
      <c r="E1103" s="7" t="s">
        <v>7</v>
      </c>
      <c r="F1103" s="7" t="s">
        <v>12</v>
      </c>
      <c r="G1103" s="7">
        <f t="shared" si="17"/>
        <v>6</v>
      </c>
    </row>
    <row r="1104" spans="1:7" x14ac:dyDescent="0.3">
      <c r="A1104" s="4">
        <v>43168.800000000003</v>
      </c>
      <c r="B1104" s="7" t="s">
        <v>5</v>
      </c>
      <c r="C1104" s="7">
        <v>234098</v>
      </c>
      <c r="D1104" s="7">
        <v>80764</v>
      </c>
      <c r="E1104" s="7" t="s">
        <v>9</v>
      </c>
      <c r="F1104" s="7" t="s">
        <v>12</v>
      </c>
      <c r="G1104" s="7">
        <f t="shared" si="17"/>
        <v>6</v>
      </c>
    </row>
    <row r="1105" spans="1:7" x14ac:dyDescent="0.3">
      <c r="A1105" s="4">
        <v>43168.802997685183</v>
      </c>
      <c r="B1105" s="7" t="s">
        <v>4</v>
      </c>
      <c r="C1105" s="7">
        <v>859385</v>
      </c>
      <c r="D1105" s="7">
        <v>393228</v>
      </c>
      <c r="E1105" s="7" t="s">
        <v>9</v>
      </c>
      <c r="F1105" s="7" t="s">
        <v>13</v>
      </c>
      <c r="G1105" s="7">
        <f t="shared" si="17"/>
        <v>6</v>
      </c>
    </row>
    <row r="1106" spans="1:7" x14ac:dyDescent="0.3">
      <c r="A1106" s="4">
        <v>43168.805</v>
      </c>
      <c r="B1106" s="7" t="s">
        <v>4</v>
      </c>
      <c r="C1106" s="7">
        <v>234098</v>
      </c>
      <c r="D1106" s="7">
        <v>235672</v>
      </c>
      <c r="E1106" s="7" t="s">
        <v>9</v>
      </c>
      <c r="F1106" s="7" t="s">
        <v>12</v>
      </c>
      <c r="G1106" s="7">
        <f t="shared" si="17"/>
        <v>6</v>
      </c>
    </row>
    <row r="1107" spans="1:7" x14ac:dyDescent="0.3">
      <c r="A1107" s="4">
        <v>43168.805995370371</v>
      </c>
      <c r="B1107" s="7" t="s">
        <v>5</v>
      </c>
      <c r="C1107" s="7">
        <v>234098</v>
      </c>
      <c r="D1107" s="7">
        <v>296576</v>
      </c>
      <c r="E1107" s="7" t="s">
        <v>7</v>
      </c>
      <c r="F1107" s="7" t="s">
        <v>12</v>
      </c>
      <c r="G1107" s="7">
        <f t="shared" si="17"/>
        <v>6</v>
      </c>
    </row>
    <row r="1108" spans="1:7" x14ac:dyDescent="0.3">
      <c r="A1108" s="4">
        <v>43168.809004629627</v>
      </c>
      <c r="B1108" s="7" t="s">
        <v>4</v>
      </c>
      <c r="C1108" s="7">
        <v>495834</v>
      </c>
      <c r="D1108" s="7">
        <v>271420</v>
      </c>
      <c r="E1108" s="7" t="s">
        <v>9</v>
      </c>
      <c r="F1108" s="7" t="s">
        <v>14</v>
      </c>
      <c r="G1108" s="7">
        <f t="shared" si="17"/>
        <v>6</v>
      </c>
    </row>
    <row r="1109" spans="1:7" x14ac:dyDescent="0.3">
      <c r="A1109" s="4">
        <v>43168.817997685182</v>
      </c>
      <c r="B1109" s="7" t="s">
        <v>4</v>
      </c>
      <c r="C1109" s="7">
        <v>495834</v>
      </c>
      <c r="D1109" s="7">
        <v>328352</v>
      </c>
      <c r="E1109" s="7" t="s">
        <v>9</v>
      </c>
      <c r="F1109" s="7" t="s">
        <v>14</v>
      </c>
      <c r="G1109" s="7">
        <f t="shared" si="17"/>
        <v>6</v>
      </c>
    </row>
    <row r="1110" spans="1:7" x14ac:dyDescent="0.3">
      <c r="A1110" s="4">
        <v>43168.82099537037</v>
      </c>
      <c r="B1110" s="7" t="s">
        <v>4</v>
      </c>
      <c r="C1110" s="7">
        <v>859385</v>
      </c>
      <c r="D1110" s="7">
        <v>115188</v>
      </c>
      <c r="E1110" s="7" t="s">
        <v>7</v>
      </c>
      <c r="F1110" s="7" t="s">
        <v>14</v>
      </c>
      <c r="G1110" s="7">
        <f t="shared" si="17"/>
        <v>6</v>
      </c>
    </row>
    <row r="1111" spans="1:7" x14ac:dyDescent="0.3">
      <c r="A1111" s="4">
        <v>43168.824999999997</v>
      </c>
      <c r="B1111" s="7" t="s">
        <v>5</v>
      </c>
      <c r="C1111" s="7">
        <v>495834</v>
      </c>
      <c r="D1111" s="7">
        <v>307168</v>
      </c>
      <c r="E1111" s="7" t="s">
        <v>10</v>
      </c>
      <c r="F1111" s="7" t="s">
        <v>12</v>
      </c>
      <c r="G1111" s="7">
        <f t="shared" si="17"/>
        <v>6</v>
      </c>
    </row>
    <row r="1112" spans="1:7" x14ac:dyDescent="0.3">
      <c r="A1112" s="4">
        <v>43168.827997685185</v>
      </c>
      <c r="B1112" s="7" t="s">
        <v>5</v>
      </c>
      <c r="C1112" s="7">
        <v>583728</v>
      </c>
      <c r="D1112" s="7">
        <v>33100</v>
      </c>
      <c r="E1112" s="7" t="s">
        <v>7</v>
      </c>
      <c r="F1112" s="7" t="s">
        <v>12</v>
      </c>
      <c r="G1112" s="7">
        <f t="shared" si="17"/>
        <v>6</v>
      </c>
    </row>
    <row r="1113" spans="1:7" x14ac:dyDescent="0.3">
      <c r="A1113" s="4">
        <v>43168.832997685182</v>
      </c>
      <c r="B1113" s="7" t="s">
        <v>4</v>
      </c>
      <c r="C1113" s="7">
        <v>583728</v>
      </c>
      <c r="D1113" s="7">
        <v>51636</v>
      </c>
      <c r="E1113" s="7" t="s">
        <v>7</v>
      </c>
      <c r="F1113" s="7" t="s">
        <v>12</v>
      </c>
      <c r="G1113" s="7">
        <f t="shared" si="17"/>
        <v>6</v>
      </c>
    </row>
    <row r="1114" spans="1:7" x14ac:dyDescent="0.3">
      <c r="A1114" s="4">
        <v>43168.840995370374</v>
      </c>
      <c r="B1114" s="7" t="s">
        <v>4</v>
      </c>
      <c r="C1114" s="7">
        <v>234098</v>
      </c>
      <c r="D1114" s="7">
        <v>338944</v>
      </c>
      <c r="E1114" s="7" t="s">
        <v>7</v>
      </c>
      <c r="F1114" s="7" t="s">
        <v>13</v>
      </c>
      <c r="G1114" s="7">
        <f t="shared" si="17"/>
        <v>6</v>
      </c>
    </row>
    <row r="1115" spans="1:7" x14ac:dyDescent="0.3">
      <c r="A1115" s="4">
        <v>43168.844004629631</v>
      </c>
      <c r="B1115" s="7" t="s">
        <v>4</v>
      </c>
      <c r="C1115" s="7">
        <v>495834</v>
      </c>
      <c r="D1115" s="7">
        <v>377340</v>
      </c>
      <c r="E1115" s="7" t="s">
        <v>10</v>
      </c>
      <c r="F1115" s="7" t="s">
        <v>12</v>
      </c>
      <c r="G1115" s="7">
        <f t="shared" si="17"/>
        <v>6</v>
      </c>
    </row>
    <row r="1116" spans="1:7" x14ac:dyDescent="0.3">
      <c r="A1116" s="4">
        <v>43168.845000000001</v>
      </c>
      <c r="B1116" s="7" t="s">
        <v>4</v>
      </c>
      <c r="C1116" s="7">
        <v>859385</v>
      </c>
      <c r="D1116" s="7">
        <v>309816</v>
      </c>
      <c r="E1116" s="7" t="s">
        <v>8</v>
      </c>
      <c r="F1116" s="7" t="s">
        <v>12</v>
      </c>
      <c r="G1116" s="7">
        <f t="shared" si="17"/>
        <v>6</v>
      </c>
    </row>
    <row r="1117" spans="1:7" x14ac:dyDescent="0.3">
      <c r="A1117" s="4">
        <v>43168.845995370371</v>
      </c>
      <c r="B1117" s="7" t="s">
        <v>4</v>
      </c>
      <c r="C1117" s="7">
        <v>495834</v>
      </c>
      <c r="D1117" s="7">
        <v>260828</v>
      </c>
      <c r="E1117" s="7" t="s">
        <v>7</v>
      </c>
      <c r="F1117" s="7" t="s">
        <v>12</v>
      </c>
      <c r="G1117" s="7">
        <f t="shared" si="17"/>
        <v>6</v>
      </c>
    </row>
    <row r="1118" spans="1:7" x14ac:dyDescent="0.3">
      <c r="A1118" s="4">
        <v>43168.847002314818</v>
      </c>
      <c r="B1118" s="7" t="s">
        <v>5</v>
      </c>
      <c r="C1118" s="7">
        <v>234098</v>
      </c>
      <c r="D1118" s="7">
        <v>157556</v>
      </c>
      <c r="E1118" s="7" t="s">
        <v>7</v>
      </c>
      <c r="F1118" s="7" t="s">
        <v>13</v>
      </c>
      <c r="G1118" s="7">
        <f t="shared" si="17"/>
        <v>6</v>
      </c>
    </row>
    <row r="1119" spans="1:7" x14ac:dyDescent="0.3">
      <c r="A1119" s="4">
        <v>43168.847997685189</v>
      </c>
      <c r="B1119" s="7" t="s">
        <v>4</v>
      </c>
      <c r="C1119" s="7">
        <v>495834</v>
      </c>
      <c r="D1119" s="7">
        <v>354832</v>
      </c>
      <c r="E1119" s="7" t="s">
        <v>9</v>
      </c>
      <c r="F1119" s="7" t="s">
        <v>13</v>
      </c>
      <c r="G1119" s="7">
        <f t="shared" si="17"/>
        <v>6</v>
      </c>
    </row>
    <row r="1120" spans="1:7" x14ac:dyDescent="0.3">
      <c r="A1120" s="4">
        <v>43168.847997685189</v>
      </c>
      <c r="B1120" s="7" t="s">
        <v>4</v>
      </c>
      <c r="C1120" s="7">
        <v>583728</v>
      </c>
      <c r="D1120" s="7">
        <v>340268</v>
      </c>
      <c r="E1120" s="7" t="s">
        <v>7</v>
      </c>
      <c r="F1120" s="7" t="s">
        <v>13</v>
      </c>
      <c r="G1120" s="7">
        <f t="shared" si="17"/>
        <v>6</v>
      </c>
    </row>
    <row r="1121" spans="1:7" x14ac:dyDescent="0.3">
      <c r="A1121" s="4">
        <v>43168.849004629628</v>
      </c>
      <c r="B1121" s="7" t="s">
        <v>5</v>
      </c>
      <c r="C1121" s="7">
        <v>239480</v>
      </c>
      <c r="D1121" s="7">
        <v>108568</v>
      </c>
      <c r="E1121" s="7" t="s">
        <v>10</v>
      </c>
      <c r="F1121" s="7" t="s">
        <v>14</v>
      </c>
      <c r="G1121" s="7">
        <f t="shared" si="17"/>
        <v>6</v>
      </c>
    </row>
    <row r="1122" spans="1:7" x14ac:dyDescent="0.3">
      <c r="A1122" s="4">
        <v>43168.855000000003</v>
      </c>
      <c r="B1122" s="7" t="s">
        <v>5</v>
      </c>
      <c r="C1122" s="7">
        <v>495834</v>
      </c>
      <c r="D1122" s="7">
        <v>170796</v>
      </c>
      <c r="E1122" s="7" t="s">
        <v>8</v>
      </c>
      <c r="F1122" s="7" t="s">
        <v>13</v>
      </c>
      <c r="G1122" s="7">
        <f t="shared" si="17"/>
        <v>6</v>
      </c>
    </row>
    <row r="1123" spans="1:7" x14ac:dyDescent="0.3">
      <c r="A1123" s="4">
        <v>43168.855000000003</v>
      </c>
      <c r="B1123" s="7" t="s">
        <v>4</v>
      </c>
      <c r="C1123" s="7">
        <v>859385</v>
      </c>
      <c r="D1123" s="7">
        <v>217136</v>
      </c>
      <c r="E1123" s="7" t="s">
        <v>9</v>
      </c>
      <c r="F1123" s="7" t="s">
        <v>13</v>
      </c>
      <c r="G1123" s="7">
        <f t="shared" si="17"/>
        <v>6</v>
      </c>
    </row>
    <row r="1124" spans="1:7" x14ac:dyDescent="0.3">
      <c r="A1124" s="4">
        <v>43168.855995370373</v>
      </c>
      <c r="B1124" s="7" t="s">
        <v>5</v>
      </c>
      <c r="C1124" s="7">
        <v>495834</v>
      </c>
      <c r="D1124" s="7">
        <v>142992</v>
      </c>
      <c r="E1124" s="7" t="s">
        <v>8</v>
      </c>
      <c r="F1124" s="7" t="s">
        <v>12</v>
      </c>
      <c r="G1124" s="7">
        <f t="shared" si="17"/>
        <v>6</v>
      </c>
    </row>
    <row r="1125" spans="1:7" x14ac:dyDescent="0.3">
      <c r="A1125" s="4">
        <v>43168.85900462963</v>
      </c>
      <c r="B1125" s="7" t="s">
        <v>4</v>
      </c>
      <c r="C1125" s="7">
        <v>234098</v>
      </c>
      <c r="D1125" s="7">
        <v>64876</v>
      </c>
      <c r="E1125" s="7" t="s">
        <v>9</v>
      </c>
      <c r="F1125" s="7" t="s">
        <v>14</v>
      </c>
      <c r="G1125" s="7">
        <f t="shared" si="17"/>
        <v>6</v>
      </c>
    </row>
    <row r="1126" spans="1:7" x14ac:dyDescent="0.3">
      <c r="A1126" s="4">
        <v>43168.86</v>
      </c>
      <c r="B1126" s="7" t="s">
        <v>4</v>
      </c>
      <c r="C1126" s="7">
        <v>234098</v>
      </c>
      <c r="D1126" s="7">
        <v>350860</v>
      </c>
      <c r="E1126" s="7" t="s">
        <v>7</v>
      </c>
      <c r="F1126" s="7" t="s">
        <v>14</v>
      </c>
      <c r="G1126" s="7">
        <f t="shared" si="17"/>
        <v>6</v>
      </c>
    </row>
    <row r="1127" spans="1:7" x14ac:dyDescent="0.3">
      <c r="A1127" s="4">
        <v>43168.862002314818</v>
      </c>
      <c r="B1127" s="7" t="s">
        <v>4</v>
      </c>
      <c r="C1127" s="7">
        <v>583728</v>
      </c>
      <c r="D1127" s="7">
        <v>52960</v>
      </c>
      <c r="E1127" s="7" t="s">
        <v>7</v>
      </c>
      <c r="F1127" s="7" t="s">
        <v>12</v>
      </c>
      <c r="G1127" s="7">
        <f t="shared" si="17"/>
        <v>6</v>
      </c>
    </row>
    <row r="1128" spans="1:7" x14ac:dyDescent="0.3">
      <c r="A1128" s="4">
        <v>43168.867002314815</v>
      </c>
      <c r="B1128" s="7" t="s">
        <v>5</v>
      </c>
      <c r="C1128" s="7">
        <v>495834</v>
      </c>
      <c r="D1128" s="7">
        <v>136372</v>
      </c>
      <c r="E1128" s="7" t="s">
        <v>10</v>
      </c>
      <c r="F1128" s="7" t="s">
        <v>12</v>
      </c>
      <c r="G1128" s="7">
        <f t="shared" si="17"/>
        <v>6</v>
      </c>
    </row>
    <row r="1129" spans="1:7" x14ac:dyDescent="0.3">
      <c r="A1129" s="4">
        <v>43168.867002314815</v>
      </c>
      <c r="B1129" s="7" t="s">
        <v>4</v>
      </c>
      <c r="C1129" s="7">
        <v>234098</v>
      </c>
      <c r="D1129" s="7">
        <v>235672</v>
      </c>
      <c r="E1129" s="7" t="s">
        <v>10</v>
      </c>
      <c r="F1129" s="7" t="s">
        <v>12</v>
      </c>
      <c r="G1129" s="7">
        <f t="shared" si="17"/>
        <v>6</v>
      </c>
    </row>
    <row r="1130" spans="1:7" x14ac:dyDescent="0.3">
      <c r="A1130" s="4">
        <v>43168.867997685185</v>
      </c>
      <c r="B1130" s="7" t="s">
        <v>4</v>
      </c>
      <c r="C1130" s="7">
        <v>234098</v>
      </c>
      <c r="D1130" s="7">
        <v>338944</v>
      </c>
      <c r="E1130" s="7" t="s">
        <v>8</v>
      </c>
      <c r="F1130" s="7" t="s">
        <v>12</v>
      </c>
      <c r="G1130" s="7">
        <f t="shared" si="17"/>
        <v>6</v>
      </c>
    </row>
    <row r="1131" spans="1:7" x14ac:dyDescent="0.3">
      <c r="A1131" s="4">
        <v>43168.87</v>
      </c>
      <c r="B1131" s="7" t="s">
        <v>4</v>
      </c>
      <c r="C1131" s="7">
        <v>495834</v>
      </c>
      <c r="D1131" s="7">
        <v>320408</v>
      </c>
      <c r="E1131" s="7" t="s">
        <v>7</v>
      </c>
      <c r="F1131" s="7" t="s">
        <v>13</v>
      </c>
      <c r="G1131" s="7">
        <f t="shared" si="17"/>
        <v>6</v>
      </c>
    </row>
    <row r="1132" spans="1:7" x14ac:dyDescent="0.3">
      <c r="A1132" s="4">
        <v>43168.87</v>
      </c>
      <c r="B1132" s="7" t="s">
        <v>5</v>
      </c>
      <c r="C1132" s="7">
        <v>859385</v>
      </c>
      <c r="D1132" s="7">
        <v>231700</v>
      </c>
      <c r="E1132" s="7" t="s">
        <v>7</v>
      </c>
      <c r="F1132" s="7" t="s">
        <v>13</v>
      </c>
      <c r="G1132" s="7">
        <f t="shared" si="17"/>
        <v>6</v>
      </c>
    </row>
    <row r="1133" spans="1:7" x14ac:dyDescent="0.3">
      <c r="A1133" s="4">
        <v>43168.872002314813</v>
      </c>
      <c r="B1133" s="7" t="s">
        <v>4</v>
      </c>
      <c r="C1133" s="7">
        <v>234098</v>
      </c>
      <c r="D1133" s="7">
        <v>238320</v>
      </c>
      <c r="E1133" s="7" t="s">
        <v>9</v>
      </c>
      <c r="F1133" s="7" t="s">
        <v>12</v>
      </c>
      <c r="G1133" s="7">
        <f t="shared" si="17"/>
        <v>6</v>
      </c>
    </row>
    <row r="1134" spans="1:7" x14ac:dyDescent="0.3">
      <c r="A1134" s="4">
        <v>43168.872002314813</v>
      </c>
      <c r="B1134" s="7" t="s">
        <v>5</v>
      </c>
      <c r="C1134" s="7">
        <v>234098</v>
      </c>
      <c r="D1134" s="7">
        <v>58256</v>
      </c>
      <c r="E1134" s="7" t="s">
        <v>8</v>
      </c>
      <c r="F1134" s="7" t="s">
        <v>13</v>
      </c>
      <c r="G1134" s="7">
        <f t="shared" si="17"/>
        <v>6</v>
      </c>
    </row>
    <row r="1135" spans="1:7" x14ac:dyDescent="0.3">
      <c r="A1135" s="4">
        <v>43168.87400462963</v>
      </c>
      <c r="B1135" s="7" t="s">
        <v>5</v>
      </c>
      <c r="C1135" s="7">
        <v>239480</v>
      </c>
      <c r="D1135" s="7">
        <v>309816</v>
      </c>
      <c r="E1135" s="7" t="s">
        <v>9</v>
      </c>
      <c r="F1135" s="7" t="s">
        <v>12</v>
      </c>
      <c r="G1135" s="7">
        <f t="shared" si="17"/>
        <v>6</v>
      </c>
    </row>
    <row r="1136" spans="1:7" x14ac:dyDescent="0.3">
      <c r="A1136" s="4">
        <v>43168.87599537037</v>
      </c>
      <c r="B1136" s="7" t="s">
        <v>4</v>
      </c>
      <c r="C1136" s="7">
        <v>495834</v>
      </c>
      <c r="D1136" s="7">
        <v>62228</v>
      </c>
      <c r="E1136" s="7" t="s">
        <v>7</v>
      </c>
      <c r="F1136" s="7" t="s">
        <v>12</v>
      </c>
      <c r="G1136" s="7">
        <f t="shared" si="17"/>
        <v>6</v>
      </c>
    </row>
    <row r="1137" spans="1:7" x14ac:dyDescent="0.3">
      <c r="A1137" s="4">
        <v>43168.88</v>
      </c>
      <c r="B1137" s="7" t="s">
        <v>4</v>
      </c>
      <c r="C1137" s="7">
        <v>234098</v>
      </c>
      <c r="D1137" s="7">
        <v>112540</v>
      </c>
      <c r="E1137" s="7" t="s">
        <v>8</v>
      </c>
      <c r="F1137" s="7" t="s">
        <v>12</v>
      </c>
      <c r="G1137" s="7">
        <f t="shared" si="17"/>
        <v>6</v>
      </c>
    </row>
    <row r="1138" spans="1:7" x14ac:dyDescent="0.3">
      <c r="A1138" s="4">
        <v>43168.88</v>
      </c>
      <c r="B1138" s="7" t="s">
        <v>4</v>
      </c>
      <c r="C1138" s="7">
        <v>234098</v>
      </c>
      <c r="D1138" s="7">
        <v>125780</v>
      </c>
      <c r="E1138" s="7" t="s">
        <v>10</v>
      </c>
      <c r="F1138" s="7" t="s">
        <v>14</v>
      </c>
      <c r="G1138" s="7">
        <f t="shared" si="17"/>
        <v>6</v>
      </c>
    </row>
    <row r="1139" spans="1:7" x14ac:dyDescent="0.3">
      <c r="A1139" s="4">
        <v>43168.882002314815</v>
      </c>
      <c r="B1139" s="7" t="s">
        <v>5</v>
      </c>
      <c r="C1139" s="7">
        <v>234098</v>
      </c>
      <c r="D1139" s="7">
        <v>338944</v>
      </c>
      <c r="E1139" s="7" t="s">
        <v>9</v>
      </c>
      <c r="F1139" s="7" t="s">
        <v>12</v>
      </c>
      <c r="G1139" s="7">
        <f t="shared" si="17"/>
        <v>6</v>
      </c>
    </row>
    <row r="1140" spans="1:7" x14ac:dyDescent="0.3">
      <c r="A1140" s="4">
        <v>43168.887002314812</v>
      </c>
      <c r="B1140" s="7" t="s">
        <v>4</v>
      </c>
      <c r="C1140" s="7">
        <v>859385</v>
      </c>
      <c r="D1140" s="7">
        <v>149612</v>
      </c>
      <c r="E1140" s="7" t="s">
        <v>8</v>
      </c>
      <c r="F1140" s="7" t="s">
        <v>13</v>
      </c>
      <c r="G1140" s="7">
        <f t="shared" si="17"/>
        <v>6</v>
      </c>
    </row>
    <row r="1141" spans="1:7" x14ac:dyDescent="0.3">
      <c r="A1141" s="4">
        <v>43168.912997685184</v>
      </c>
      <c r="B1141" s="7" t="s">
        <v>4</v>
      </c>
      <c r="C1141" s="7">
        <v>495834</v>
      </c>
      <c r="D1141" s="7">
        <v>50312</v>
      </c>
      <c r="E1141" s="7" t="s">
        <v>7</v>
      </c>
      <c r="F1141" s="7" t="s">
        <v>12</v>
      </c>
      <c r="G1141" s="7">
        <f t="shared" si="17"/>
        <v>6</v>
      </c>
    </row>
    <row r="1142" spans="1:7" x14ac:dyDescent="0.3">
      <c r="A1142" s="4">
        <v>43168.919004629628</v>
      </c>
      <c r="B1142" s="7" t="s">
        <v>5</v>
      </c>
      <c r="C1142" s="7">
        <v>495834</v>
      </c>
      <c r="D1142" s="7">
        <v>145640</v>
      </c>
      <c r="E1142" s="7" t="s">
        <v>9</v>
      </c>
      <c r="F1142" s="7" t="s">
        <v>12</v>
      </c>
      <c r="G1142" s="7">
        <f t="shared" si="17"/>
        <v>6</v>
      </c>
    </row>
    <row r="1143" spans="1:7" x14ac:dyDescent="0.3">
      <c r="A1143" s="4">
        <v>43168.925000000003</v>
      </c>
      <c r="B1143" s="7" t="s">
        <v>5</v>
      </c>
      <c r="C1143" s="7">
        <v>234098</v>
      </c>
      <c r="D1143" s="7">
        <v>83412</v>
      </c>
      <c r="E1143" s="7" t="s">
        <v>10</v>
      </c>
      <c r="F1143" s="7" t="s">
        <v>12</v>
      </c>
      <c r="G1143" s="7">
        <f t="shared" si="17"/>
        <v>6</v>
      </c>
    </row>
    <row r="1144" spans="1:7" x14ac:dyDescent="0.3">
      <c r="A1144" s="4">
        <v>43168.95</v>
      </c>
      <c r="B1144" s="7" t="s">
        <v>4</v>
      </c>
      <c r="C1144" s="7">
        <v>859385</v>
      </c>
      <c r="D1144" s="7">
        <v>315112</v>
      </c>
      <c r="E1144" s="7" t="s">
        <v>10</v>
      </c>
      <c r="F1144" s="7" t="s">
        <v>14</v>
      </c>
      <c r="G1144" s="7">
        <f t="shared" si="17"/>
        <v>6</v>
      </c>
    </row>
    <row r="1145" spans="1:7" x14ac:dyDescent="0.3">
      <c r="A1145" s="4">
        <v>43168.954004629632</v>
      </c>
      <c r="B1145" s="7" t="s">
        <v>4</v>
      </c>
      <c r="C1145" s="7">
        <v>495834</v>
      </c>
      <c r="D1145" s="7">
        <v>156232</v>
      </c>
      <c r="E1145" s="7" t="s">
        <v>7</v>
      </c>
      <c r="F1145" s="7" t="s">
        <v>12</v>
      </c>
      <c r="G1145" s="7">
        <f t="shared" si="17"/>
        <v>6</v>
      </c>
    </row>
    <row r="1146" spans="1:7" x14ac:dyDescent="0.3">
      <c r="A1146" s="4">
        <v>43168.962002314816</v>
      </c>
      <c r="B1146" s="7" t="s">
        <v>4</v>
      </c>
      <c r="C1146" s="7">
        <v>495834</v>
      </c>
      <c r="D1146" s="7">
        <v>386608</v>
      </c>
      <c r="E1146" s="7" t="s">
        <v>7</v>
      </c>
      <c r="F1146" s="7" t="s">
        <v>13</v>
      </c>
      <c r="G1146" s="7">
        <f t="shared" si="17"/>
        <v>6</v>
      </c>
    </row>
    <row r="1147" spans="1:7" x14ac:dyDescent="0.3">
      <c r="A1147" s="4">
        <v>43168.964999999997</v>
      </c>
      <c r="B1147" s="7" t="s">
        <v>5</v>
      </c>
      <c r="C1147" s="7">
        <v>495834</v>
      </c>
      <c r="D1147" s="7">
        <v>141668</v>
      </c>
      <c r="E1147" s="7" t="s">
        <v>7</v>
      </c>
      <c r="F1147" s="7" t="s">
        <v>14</v>
      </c>
      <c r="G1147" s="7">
        <f t="shared" si="17"/>
        <v>6</v>
      </c>
    </row>
    <row r="1148" spans="1:7" x14ac:dyDescent="0.3">
      <c r="A1148" s="4">
        <v>43168.979004629633</v>
      </c>
      <c r="B1148" s="7" t="s">
        <v>5</v>
      </c>
      <c r="C1148" s="7">
        <v>583728</v>
      </c>
      <c r="D1148" s="7">
        <v>387932</v>
      </c>
      <c r="E1148" s="7" t="s">
        <v>8</v>
      </c>
      <c r="F1148" s="7" t="s">
        <v>12</v>
      </c>
      <c r="G1148" s="7">
        <f t="shared" si="17"/>
        <v>6</v>
      </c>
    </row>
    <row r="1149" spans="1:7" x14ac:dyDescent="0.3">
      <c r="A1149" s="4">
        <v>43168.98</v>
      </c>
      <c r="B1149" s="7" t="s">
        <v>4</v>
      </c>
      <c r="C1149" s="7">
        <v>859385</v>
      </c>
      <c r="D1149" s="7">
        <v>48988</v>
      </c>
      <c r="E1149" s="7" t="s">
        <v>7</v>
      </c>
      <c r="F1149" s="7" t="s">
        <v>13</v>
      </c>
      <c r="G1149" s="7">
        <f t="shared" si="17"/>
        <v>6</v>
      </c>
    </row>
    <row r="1150" spans="1:7" x14ac:dyDescent="0.3">
      <c r="A1150" s="4">
        <v>43169.035000000003</v>
      </c>
      <c r="B1150" s="7" t="s">
        <v>5</v>
      </c>
      <c r="C1150" s="7">
        <v>495834</v>
      </c>
      <c r="D1150" s="7">
        <v>37072</v>
      </c>
      <c r="E1150" s="7" t="s">
        <v>9</v>
      </c>
      <c r="F1150" s="7" t="s">
        <v>12</v>
      </c>
      <c r="G1150" s="7">
        <f t="shared" si="17"/>
        <v>7</v>
      </c>
    </row>
    <row r="1151" spans="1:7" x14ac:dyDescent="0.3">
      <c r="A1151" s="4">
        <v>43169.044999999998</v>
      </c>
      <c r="B1151" s="7" t="s">
        <v>4</v>
      </c>
      <c r="C1151" s="7">
        <v>495834</v>
      </c>
      <c r="D1151" s="7">
        <v>206544</v>
      </c>
      <c r="E1151" s="7" t="s">
        <v>8</v>
      </c>
      <c r="F1151" s="7" t="s">
        <v>12</v>
      </c>
      <c r="G1151" s="7">
        <f t="shared" si="17"/>
        <v>7</v>
      </c>
    </row>
    <row r="1152" spans="1:7" x14ac:dyDescent="0.3">
      <c r="A1152" s="4">
        <v>43169.087002314816</v>
      </c>
      <c r="B1152" s="7" t="s">
        <v>4</v>
      </c>
      <c r="C1152" s="7">
        <v>583728</v>
      </c>
      <c r="D1152" s="7">
        <v>144316</v>
      </c>
      <c r="E1152" s="7" t="s">
        <v>9</v>
      </c>
      <c r="F1152" s="7" t="s">
        <v>12</v>
      </c>
      <c r="G1152" s="7">
        <f t="shared" si="17"/>
        <v>7</v>
      </c>
    </row>
    <row r="1153" spans="1:7" x14ac:dyDescent="0.3">
      <c r="A1153" s="4">
        <v>43169.095995370371</v>
      </c>
      <c r="B1153" s="7" t="s">
        <v>5</v>
      </c>
      <c r="C1153" s="7">
        <v>495834</v>
      </c>
      <c r="D1153" s="7">
        <v>169472</v>
      </c>
      <c r="E1153" s="7" t="s">
        <v>7</v>
      </c>
      <c r="F1153" s="7" t="s">
        <v>12</v>
      </c>
      <c r="G1153" s="7">
        <f t="shared" si="17"/>
        <v>7</v>
      </c>
    </row>
    <row r="1154" spans="1:7" x14ac:dyDescent="0.3">
      <c r="A1154" s="4">
        <v>43169.149004629631</v>
      </c>
      <c r="B1154" s="7" t="s">
        <v>4</v>
      </c>
      <c r="C1154" s="7">
        <v>495834</v>
      </c>
      <c r="D1154" s="7">
        <v>279364</v>
      </c>
      <c r="E1154" s="7" t="s">
        <v>7</v>
      </c>
      <c r="F1154" s="7" t="s">
        <v>12</v>
      </c>
      <c r="G1154" s="7">
        <f t="shared" si="17"/>
        <v>7</v>
      </c>
    </row>
    <row r="1155" spans="1:7" x14ac:dyDescent="0.3">
      <c r="A1155" s="4">
        <v>43169.152002314811</v>
      </c>
      <c r="B1155" s="7" t="s">
        <v>4</v>
      </c>
      <c r="C1155" s="7">
        <v>239480</v>
      </c>
      <c r="D1155" s="7">
        <v>146964</v>
      </c>
      <c r="E1155" s="7" t="s">
        <v>7</v>
      </c>
      <c r="F1155" s="7" t="s">
        <v>14</v>
      </c>
      <c r="G1155" s="7">
        <f t="shared" ref="G1155:G1218" si="18">WEEKDAY($A1155)</f>
        <v>7</v>
      </c>
    </row>
    <row r="1156" spans="1:7" x14ac:dyDescent="0.3">
      <c r="A1156" s="4">
        <v>43169.164004629631</v>
      </c>
      <c r="B1156" s="7" t="s">
        <v>4</v>
      </c>
      <c r="C1156" s="7">
        <v>495834</v>
      </c>
      <c r="D1156" s="7">
        <v>389256</v>
      </c>
      <c r="E1156" s="7" t="s">
        <v>9</v>
      </c>
      <c r="F1156" s="7" t="s">
        <v>12</v>
      </c>
      <c r="G1156" s="7">
        <f t="shared" si="18"/>
        <v>7</v>
      </c>
    </row>
    <row r="1157" spans="1:7" x14ac:dyDescent="0.3">
      <c r="A1157" s="4">
        <v>43169.185995370368</v>
      </c>
      <c r="B1157" s="7" t="s">
        <v>5</v>
      </c>
      <c r="C1157" s="7">
        <v>234098</v>
      </c>
      <c r="D1157" s="7">
        <v>368072</v>
      </c>
      <c r="E1157" s="7" t="s">
        <v>9</v>
      </c>
      <c r="F1157" s="7" t="s">
        <v>14</v>
      </c>
      <c r="G1157" s="7">
        <f t="shared" si="18"/>
        <v>7</v>
      </c>
    </row>
    <row r="1158" spans="1:7" x14ac:dyDescent="0.3">
      <c r="A1158" s="4">
        <v>43169.199004629627</v>
      </c>
      <c r="B1158" s="7" t="s">
        <v>4</v>
      </c>
      <c r="C1158" s="7">
        <v>234098</v>
      </c>
      <c r="D1158" s="7">
        <v>11916</v>
      </c>
      <c r="E1158" s="7" t="s">
        <v>7</v>
      </c>
      <c r="F1158" s="7" t="s">
        <v>13</v>
      </c>
      <c r="G1158" s="7">
        <f t="shared" si="18"/>
        <v>7</v>
      </c>
    </row>
    <row r="1159" spans="1:7" x14ac:dyDescent="0.3">
      <c r="A1159" s="4">
        <v>43169.210995370369</v>
      </c>
      <c r="B1159" s="7" t="s">
        <v>4</v>
      </c>
      <c r="C1159" s="7">
        <v>583728</v>
      </c>
      <c r="D1159" s="7">
        <v>100624</v>
      </c>
      <c r="E1159" s="7" t="s">
        <v>8</v>
      </c>
      <c r="F1159" s="7" t="s">
        <v>12</v>
      </c>
      <c r="G1159" s="7">
        <f t="shared" si="18"/>
        <v>7</v>
      </c>
    </row>
    <row r="1160" spans="1:7" x14ac:dyDescent="0.3">
      <c r="A1160" s="4">
        <v>43169.219004629631</v>
      </c>
      <c r="B1160" s="7" t="s">
        <v>4</v>
      </c>
      <c r="C1160" s="7">
        <v>583728</v>
      </c>
      <c r="D1160" s="7">
        <v>352184</v>
      </c>
      <c r="E1160" s="7" t="s">
        <v>7</v>
      </c>
      <c r="F1160" s="7" t="s">
        <v>14</v>
      </c>
      <c r="G1160" s="7">
        <f t="shared" si="18"/>
        <v>7</v>
      </c>
    </row>
    <row r="1161" spans="1:7" x14ac:dyDescent="0.3">
      <c r="A1161" s="4">
        <v>43169.247002314813</v>
      </c>
      <c r="B1161" s="7" t="s">
        <v>5</v>
      </c>
      <c r="C1161" s="7">
        <v>495834</v>
      </c>
      <c r="D1161" s="7">
        <v>337620</v>
      </c>
      <c r="E1161" s="7" t="s">
        <v>8</v>
      </c>
      <c r="F1161" s="7" t="s">
        <v>12</v>
      </c>
      <c r="G1161" s="7">
        <f t="shared" si="18"/>
        <v>7</v>
      </c>
    </row>
    <row r="1162" spans="1:7" x14ac:dyDescent="0.3">
      <c r="A1162" s="4">
        <v>43169.257002314815</v>
      </c>
      <c r="B1162" s="7" t="s">
        <v>5</v>
      </c>
      <c r="C1162" s="7">
        <v>495834</v>
      </c>
      <c r="D1162" s="7">
        <v>348212</v>
      </c>
      <c r="E1162" s="7" t="s">
        <v>7</v>
      </c>
      <c r="F1162" s="7" t="s">
        <v>12</v>
      </c>
      <c r="G1162" s="7">
        <f t="shared" si="18"/>
        <v>7</v>
      </c>
    </row>
    <row r="1163" spans="1:7" x14ac:dyDescent="0.3">
      <c r="A1163" s="4">
        <v>43169.257997685185</v>
      </c>
      <c r="B1163" s="7" t="s">
        <v>4</v>
      </c>
      <c r="C1163" s="7">
        <v>234098</v>
      </c>
      <c r="D1163" s="7">
        <v>135048</v>
      </c>
      <c r="E1163" s="7" t="s">
        <v>8</v>
      </c>
      <c r="F1163" s="7" t="s">
        <v>12</v>
      </c>
      <c r="G1163" s="7">
        <f t="shared" si="18"/>
        <v>7</v>
      </c>
    </row>
    <row r="1164" spans="1:7" x14ac:dyDescent="0.3">
      <c r="A1164" s="4">
        <v>43169.257997685185</v>
      </c>
      <c r="B1164" s="7" t="s">
        <v>5</v>
      </c>
      <c r="C1164" s="7">
        <v>495834</v>
      </c>
      <c r="D1164" s="7">
        <v>283336</v>
      </c>
      <c r="E1164" s="7" t="s">
        <v>7</v>
      </c>
      <c r="F1164" s="7" t="s">
        <v>14</v>
      </c>
      <c r="G1164" s="7">
        <f t="shared" si="18"/>
        <v>7</v>
      </c>
    </row>
    <row r="1165" spans="1:7" x14ac:dyDescent="0.3">
      <c r="A1165" s="4">
        <v>43169.262997685182</v>
      </c>
      <c r="B1165" s="7" t="s">
        <v>5</v>
      </c>
      <c r="C1165" s="7">
        <v>234098</v>
      </c>
      <c r="D1165" s="7">
        <v>345564</v>
      </c>
      <c r="E1165" s="7" t="s">
        <v>9</v>
      </c>
      <c r="F1165" s="7" t="s">
        <v>12</v>
      </c>
      <c r="G1165" s="7">
        <f t="shared" si="18"/>
        <v>7</v>
      </c>
    </row>
    <row r="1166" spans="1:7" x14ac:dyDescent="0.3">
      <c r="A1166" s="4">
        <v>43169.26599537037</v>
      </c>
      <c r="B1166" s="7" t="s">
        <v>5</v>
      </c>
      <c r="C1166" s="7">
        <v>234098</v>
      </c>
      <c r="D1166" s="7">
        <v>78116</v>
      </c>
      <c r="E1166" s="7" t="s">
        <v>7</v>
      </c>
      <c r="F1166" s="7" t="s">
        <v>13</v>
      </c>
      <c r="G1166" s="7">
        <f t="shared" si="18"/>
        <v>7</v>
      </c>
    </row>
    <row r="1167" spans="1:7" x14ac:dyDescent="0.3">
      <c r="A1167" s="4">
        <v>43169.270995370367</v>
      </c>
      <c r="B1167" s="7" t="s">
        <v>4</v>
      </c>
      <c r="C1167" s="7">
        <v>495834</v>
      </c>
      <c r="D1167" s="7">
        <v>15888</v>
      </c>
      <c r="E1167" s="7" t="s">
        <v>8</v>
      </c>
      <c r="F1167" s="7" t="s">
        <v>14</v>
      </c>
      <c r="G1167" s="7">
        <f t="shared" si="18"/>
        <v>7</v>
      </c>
    </row>
    <row r="1168" spans="1:7" x14ac:dyDescent="0.3">
      <c r="A1168" s="4">
        <v>43169.275000000001</v>
      </c>
      <c r="B1168" s="7" t="s">
        <v>5</v>
      </c>
      <c r="C1168" s="7">
        <v>583728</v>
      </c>
      <c r="D1168" s="7">
        <v>68848</v>
      </c>
      <c r="E1168" s="7" t="s">
        <v>9</v>
      </c>
      <c r="F1168" s="7" t="s">
        <v>12</v>
      </c>
      <c r="G1168" s="7">
        <f t="shared" si="18"/>
        <v>7</v>
      </c>
    </row>
    <row r="1169" spans="1:7" x14ac:dyDescent="0.3">
      <c r="A1169" s="4">
        <v>43169.275000000001</v>
      </c>
      <c r="B1169" s="7" t="s">
        <v>4</v>
      </c>
      <c r="C1169" s="7">
        <v>234098</v>
      </c>
      <c r="D1169" s="7">
        <v>390580</v>
      </c>
      <c r="E1169" s="7" t="s">
        <v>7</v>
      </c>
      <c r="F1169" s="7" t="s">
        <v>12</v>
      </c>
      <c r="G1169" s="7">
        <f t="shared" si="18"/>
        <v>7</v>
      </c>
    </row>
    <row r="1170" spans="1:7" x14ac:dyDescent="0.3">
      <c r="A1170" s="4">
        <v>43169.279999999999</v>
      </c>
      <c r="B1170" s="7" t="s">
        <v>4</v>
      </c>
      <c r="C1170" s="7">
        <v>583728</v>
      </c>
      <c r="D1170" s="7">
        <v>325704</v>
      </c>
      <c r="E1170" s="7" t="s">
        <v>7</v>
      </c>
      <c r="F1170" s="7" t="s">
        <v>12</v>
      </c>
      <c r="G1170" s="7">
        <f t="shared" si="18"/>
        <v>7</v>
      </c>
    </row>
    <row r="1171" spans="1:7" x14ac:dyDescent="0.3">
      <c r="A1171" s="4">
        <v>43169.279999999999</v>
      </c>
      <c r="B1171" s="7" t="s">
        <v>5</v>
      </c>
      <c r="C1171" s="7">
        <v>583728</v>
      </c>
      <c r="D1171" s="7">
        <v>78116</v>
      </c>
      <c r="E1171" s="7" t="s">
        <v>10</v>
      </c>
      <c r="F1171" s="7" t="s">
        <v>14</v>
      </c>
      <c r="G1171" s="7">
        <f t="shared" si="18"/>
        <v>7</v>
      </c>
    </row>
    <row r="1172" spans="1:7" x14ac:dyDescent="0.3">
      <c r="A1172" s="4">
        <v>43169.282002314816</v>
      </c>
      <c r="B1172" s="7" t="s">
        <v>4</v>
      </c>
      <c r="C1172" s="7">
        <v>495834</v>
      </c>
      <c r="D1172" s="7">
        <v>366748</v>
      </c>
      <c r="E1172" s="7" t="s">
        <v>7</v>
      </c>
      <c r="F1172" s="7" t="s">
        <v>14</v>
      </c>
      <c r="G1172" s="7">
        <f t="shared" si="18"/>
        <v>7</v>
      </c>
    </row>
    <row r="1173" spans="1:7" x14ac:dyDescent="0.3">
      <c r="A1173" s="4">
        <v>43169.295995370368</v>
      </c>
      <c r="B1173" s="7" t="s">
        <v>4</v>
      </c>
      <c r="C1173" s="7">
        <v>234098</v>
      </c>
      <c r="D1173" s="7">
        <v>301872</v>
      </c>
      <c r="E1173" s="7" t="s">
        <v>7</v>
      </c>
      <c r="F1173" s="7" t="s">
        <v>14</v>
      </c>
      <c r="G1173" s="7">
        <f t="shared" si="18"/>
        <v>7</v>
      </c>
    </row>
    <row r="1174" spans="1:7" x14ac:dyDescent="0.3">
      <c r="A1174" s="4">
        <v>43169.299004629633</v>
      </c>
      <c r="B1174" s="7" t="s">
        <v>5</v>
      </c>
      <c r="C1174" s="7">
        <v>239480</v>
      </c>
      <c r="D1174" s="7">
        <v>22508</v>
      </c>
      <c r="E1174" s="7" t="s">
        <v>8</v>
      </c>
      <c r="F1174" s="7" t="s">
        <v>13</v>
      </c>
      <c r="G1174" s="7">
        <f t="shared" si="18"/>
        <v>7</v>
      </c>
    </row>
    <row r="1175" spans="1:7" x14ac:dyDescent="0.3">
      <c r="A1175" s="4">
        <v>43169.299004629633</v>
      </c>
      <c r="B1175" s="7" t="s">
        <v>4</v>
      </c>
      <c r="C1175" s="7">
        <v>495834</v>
      </c>
      <c r="D1175" s="7">
        <v>263476</v>
      </c>
      <c r="E1175" s="7" t="s">
        <v>7</v>
      </c>
      <c r="F1175" s="7" t="s">
        <v>13</v>
      </c>
      <c r="G1175" s="7">
        <f t="shared" si="18"/>
        <v>7</v>
      </c>
    </row>
    <row r="1176" spans="1:7" x14ac:dyDescent="0.3">
      <c r="A1176" s="4">
        <v>43169.305</v>
      </c>
      <c r="B1176" s="7" t="s">
        <v>5</v>
      </c>
      <c r="C1176" s="7">
        <v>234098</v>
      </c>
      <c r="D1176" s="7">
        <v>50312</v>
      </c>
      <c r="E1176" s="7" t="s">
        <v>8</v>
      </c>
      <c r="F1176" s="7" t="s">
        <v>12</v>
      </c>
      <c r="G1176" s="7">
        <f t="shared" si="18"/>
        <v>7</v>
      </c>
    </row>
    <row r="1177" spans="1:7" x14ac:dyDescent="0.3">
      <c r="A1177" s="4">
        <v>43169.307997685188</v>
      </c>
      <c r="B1177" s="7" t="s">
        <v>4</v>
      </c>
      <c r="C1177" s="7">
        <v>859385</v>
      </c>
      <c r="D1177" s="7">
        <v>184036</v>
      </c>
      <c r="E1177" s="7" t="s">
        <v>10</v>
      </c>
      <c r="F1177" s="7" t="s">
        <v>12</v>
      </c>
      <c r="G1177" s="7">
        <f t="shared" si="18"/>
        <v>7</v>
      </c>
    </row>
    <row r="1178" spans="1:7" x14ac:dyDescent="0.3">
      <c r="A1178" s="4">
        <v>43169.31</v>
      </c>
      <c r="B1178" s="7" t="s">
        <v>5</v>
      </c>
      <c r="C1178" s="7">
        <v>234098</v>
      </c>
      <c r="D1178" s="7">
        <v>48988</v>
      </c>
      <c r="E1178" s="7" t="s">
        <v>10</v>
      </c>
      <c r="F1178" s="7" t="s">
        <v>12</v>
      </c>
      <c r="G1178" s="7">
        <f t="shared" si="18"/>
        <v>7</v>
      </c>
    </row>
    <row r="1179" spans="1:7" x14ac:dyDescent="0.3">
      <c r="A1179" s="4">
        <v>43169.324004629627</v>
      </c>
      <c r="B1179" s="7" t="s">
        <v>5</v>
      </c>
      <c r="C1179" s="7">
        <v>234098</v>
      </c>
      <c r="D1179" s="7">
        <v>174768</v>
      </c>
      <c r="E1179" s="7" t="s">
        <v>10</v>
      </c>
      <c r="F1179" s="7" t="s">
        <v>12</v>
      </c>
      <c r="G1179" s="7">
        <f t="shared" si="18"/>
        <v>7</v>
      </c>
    </row>
    <row r="1180" spans="1:7" x14ac:dyDescent="0.3">
      <c r="A1180" s="4">
        <v>43169.330995370372</v>
      </c>
      <c r="B1180" s="7" t="s">
        <v>4</v>
      </c>
      <c r="C1180" s="7">
        <v>495834</v>
      </c>
      <c r="D1180" s="7">
        <v>94004</v>
      </c>
      <c r="E1180" s="7" t="s">
        <v>7</v>
      </c>
      <c r="F1180" s="7" t="s">
        <v>13</v>
      </c>
      <c r="G1180" s="7">
        <f t="shared" si="18"/>
        <v>7</v>
      </c>
    </row>
    <row r="1181" spans="1:7" x14ac:dyDescent="0.3">
      <c r="A1181" s="4">
        <v>43169.334999999999</v>
      </c>
      <c r="B1181" s="7" t="s">
        <v>5</v>
      </c>
      <c r="C1181" s="7">
        <v>239480</v>
      </c>
      <c r="D1181" s="7">
        <v>78116</v>
      </c>
      <c r="E1181" s="7" t="s">
        <v>8</v>
      </c>
      <c r="F1181" s="7" t="s">
        <v>14</v>
      </c>
      <c r="G1181" s="7">
        <f t="shared" si="18"/>
        <v>7</v>
      </c>
    </row>
    <row r="1182" spans="1:7" x14ac:dyDescent="0.3">
      <c r="A1182" s="4">
        <v>43169.342002314814</v>
      </c>
      <c r="B1182" s="7" t="s">
        <v>4</v>
      </c>
      <c r="C1182" s="7">
        <v>239480</v>
      </c>
      <c r="D1182" s="7">
        <v>226404</v>
      </c>
      <c r="E1182" s="7" t="s">
        <v>10</v>
      </c>
      <c r="F1182" s="7" t="s">
        <v>12</v>
      </c>
      <c r="G1182" s="7">
        <f t="shared" si="18"/>
        <v>7</v>
      </c>
    </row>
    <row r="1183" spans="1:7" x14ac:dyDescent="0.3">
      <c r="A1183" s="4">
        <v>43169.345995370371</v>
      </c>
      <c r="B1183" s="7" t="s">
        <v>4</v>
      </c>
      <c r="C1183" s="7">
        <v>495834</v>
      </c>
      <c r="D1183" s="7">
        <v>15888</v>
      </c>
      <c r="E1183" s="7" t="s">
        <v>9</v>
      </c>
      <c r="F1183" s="7" t="s">
        <v>12</v>
      </c>
      <c r="G1183" s="7">
        <f t="shared" si="18"/>
        <v>7</v>
      </c>
    </row>
    <row r="1184" spans="1:7" x14ac:dyDescent="0.3">
      <c r="A1184" s="4">
        <v>43169.355000000003</v>
      </c>
      <c r="B1184" s="7" t="s">
        <v>4</v>
      </c>
      <c r="C1184" s="7">
        <v>234098</v>
      </c>
      <c r="D1184" s="7">
        <v>244940</v>
      </c>
      <c r="E1184" s="7" t="s">
        <v>8</v>
      </c>
      <c r="F1184" s="7" t="s">
        <v>14</v>
      </c>
      <c r="G1184" s="7">
        <f t="shared" si="18"/>
        <v>7</v>
      </c>
    </row>
    <row r="1185" spans="1:7" x14ac:dyDescent="0.3">
      <c r="A1185" s="4">
        <v>43169.357002314813</v>
      </c>
      <c r="B1185" s="7" t="s">
        <v>4</v>
      </c>
      <c r="C1185" s="7">
        <v>234098</v>
      </c>
      <c r="D1185" s="7">
        <v>34424</v>
      </c>
      <c r="E1185" s="7" t="s">
        <v>8</v>
      </c>
      <c r="F1185" s="7" t="s">
        <v>12</v>
      </c>
      <c r="G1185" s="7">
        <f t="shared" si="18"/>
        <v>7</v>
      </c>
    </row>
    <row r="1186" spans="1:7" x14ac:dyDescent="0.3">
      <c r="A1186" s="4">
        <v>43169.35900462963</v>
      </c>
      <c r="B1186" s="7" t="s">
        <v>4</v>
      </c>
      <c r="C1186" s="7">
        <v>234098</v>
      </c>
      <c r="D1186" s="7">
        <v>27804</v>
      </c>
      <c r="E1186" s="7" t="s">
        <v>7</v>
      </c>
      <c r="F1186" s="7" t="s">
        <v>14</v>
      </c>
      <c r="G1186" s="7">
        <f t="shared" si="18"/>
        <v>7</v>
      </c>
    </row>
    <row r="1187" spans="1:7" x14ac:dyDescent="0.3">
      <c r="A1187" s="4">
        <v>43169.36</v>
      </c>
      <c r="B1187" s="7" t="s">
        <v>4</v>
      </c>
      <c r="C1187" s="7">
        <v>583728</v>
      </c>
      <c r="D1187" s="7">
        <v>14564</v>
      </c>
      <c r="E1187" s="7" t="s">
        <v>8</v>
      </c>
      <c r="F1187" s="7" t="s">
        <v>13</v>
      </c>
      <c r="G1187" s="7">
        <f t="shared" si="18"/>
        <v>7</v>
      </c>
    </row>
    <row r="1188" spans="1:7" x14ac:dyDescent="0.3">
      <c r="A1188" s="4">
        <v>43169.367002314815</v>
      </c>
      <c r="B1188" s="7" t="s">
        <v>4</v>
      </c>
      <c r="C1188" s="7">
        <v>583728</v>
      </c>
      <c r="D1188" s="7">
        <v>387932</v>
      </c>
      <c r="E1188" s="7" t="s">
        <v>7</v>
      </c>
      <c r="F1188" s="7" t="s">
        <v>13</v>
      </c>
      <c r="G1188" s="7">
        <f t="shared" si="18"/>
        <v>7</v>
      </c>
    </row>
    <row r="1189" spans="1:7" x14ac:dyDescent="0.3">
      <c r="A1189" s="4">
        <v>43169.37</v>
      </c>
      <c r="B1189" s="7" t="s">
        <v>4</v>
      </c>
      <c r="C1189" s="7">
        <v>495834</v>
      </c>
      <c r="D1189" s="7">
        <v>33100</v>
      </c>
      <c r="E1189" s="7" t="s">
        <v>7</v>
      </c>
      <c r="F1189" s="7" t="s">
        <v>14</v>
      </c>
      <c r="G1189" s="7">
        <f t="shared" si="18"/>
        <v>7</v>
      </c>
    </row>
    <row r="1190" spans="1:7" x14ac:dyDescent="0.3">
      <c r="A1190" s="4">
        <v>43169.38</v>
      </c>
      <c r="B1190" s="7" t="s">
        <v>4</v>
      </c>
      <c r="C1190" s="7">
        <v>583728</v>
      </c>
      <c r="D1190" s="7">
        <v>307168</v>
      </c>
      <c r="E1190" s="7" t="s">
        <v>9</v>
      </c>
      <c r="F1190" s="7" t="s">
        <v>14</v>
      </c>
      <c r="G1190" s="7">
        <f t="shared" si="18"/>
        <v>7</v>
      </c>
    </row>
    <row r="1191" spans="1:7" x14ac:dyDescent="0.3">
      <c r="A1191" s="4">
        <v>43169.387002314812</v>
      </c>
      <c r="B1191" s="7" t="s">
        <v>4</v>
      </c>
      <c r="C1191" s="7">
        <v>495834</v>
      </c>
      <c r="D1191" s="7">
        <v>244940</v>
      </c>
      <c r="E1191" s="7" t="s">
        <v>10</v>
      </c>
      <c r="F1191" s="7" t="s">
        <v>13</v>
      </c>
      <c r="G1191" s="7">
        <f t="shared" si="18"/>
        <v>7</v>
      </c>
    </row>
    <row r="1192" spans="1:7" x14ac:dyDescent="0.3">
      <c r="A1192" s="4">
        <v>43169.392997685187</v>
      </c>
      <c r="B1192" s="7" t="s">
        <v>4</v>
      </c>
      <c r="C1192" s="7">
        <v>495834</v>
      </c>
      <c r="D1192" s="7">
        <v>194628</v>
      </c>
      <c r="E1192" s="7" t="s">
        <v>9</v>
      </c>
      <c r="F1192" s="7" t="s">
        <v>12</v>
      </c>
      <c r="G1192" s="7">
        <f t="shared" si="18"/>
        <v>7</v>
      </c>
    </row>
    <row r="1193" spans="1:7" x14ac:dyDescent="0.3">
      <c r="A1193" s="4">
        <v>43169.397002314814</v>
      </c>
      <c r="B1193" s="7" t="s">
        <v>5</v>
      </c>
      <c r="C1193" s="7">
        <v>495834</v>
      </c>
      <c r="D1193" s="7">
        <v>252884</v>
      </c>
      <c r="E1193" s="7" t="s">
        <v>7</v>
      </c>
      <c r="F1193" s="7" t="s">
        <v>14</v>
      </c>
      <c r="G1193" s="7">
        <f t="shared" si="18"/>
        <v>7</v>
      </c>
    </row>
    <row r="1194" spans="1:7" x14ac:dyDescent="0.3">
      <c r="A1194" s="4">
        <v>43169.44599537037</v>
      </c>
      <c r="B1194" s="7" t="s">
        <v>5</v>
      </c>
      <c r="C1194" s="7">
        <v>495834</v>
      </c>
      <c r="D1194" s="7">
        <v>59580</v>
      </c>
      <c r="E1194" s="7" t="s">
        <v>9</v>
      </c>
      <c r="F1194" s="7" t="s">
        <v>13</v>
      </c>
      <c r="G1194" s="7">
        <f t="shared" si="18"/>
        <v>7</v>
      </c>
    </row>
    <row r="1195" spans="1:7" x14ac:dyDescent="0.3">
      <c r="A1195" s="4">
        <v>43169.447002314817</v>
      </c>
      <c r="B1195" s="7" t="s">
        <v>5</v>
      </c>
      <c r="C1195" s="7">
        <v>495834</v>
      </c>
      <c r="D1195" s="7">
        <v>393228</v>
      </c>
      <c r="E1195" s="7" t="s">
        <v>9</v>
      </c>
      <c r="F1195" s="7" t="s">
        <v>12</v>
      </c>
      <c r="G1195" s="7">
        <f t="shared" si="18"/>
        <v>7</v>
      </c>
    </row>
    <row r="1196" spans="1:7" x14ac:dyDescent="0.3">
      <c r="A1196" s="4">
        <v>43169.464004629626</v>
      </c>
      <c r="B1196" s="7" t="s">
        <v>4</v>
      </c>
      <c r="C1196" s="7">
        <v>234098</v>
      </c>
      <c r="D1196" s="7">
        <v>202572</v>
      </c>
      <c r="E1196" s="7" t="s">
        <v>7</v>
      </c>
      <c r="F1196" s="7" t="s">
        <v>12</v>
      </c>
      <c r="G1196" s="7">
        <f t="shared" si="18"/>
        <v>7</v>
      </c>
    </row>
    <row r="1197" spans="1:7" x14ac:dyDescent="0.3">
      <c r="A1197" s="4">
        <v>43169.474004629628</v>
      </c>
      <c r="B1197" s="7" t="s">
        <v>5</v>
      </c>
      <c r="C1197" s="7">
        <v>234098</v>
      </c>
      <c r="D1197" s="7">
        <v>217136</v>
      </c>
      <c r="E1197" s="7" t="s">
        <v>7</v>
      </c>
      <c r="F1197" s="7" t="s">
        <v>14</v>
      </c>
      <c r="G1197" s="7">
        <f t="shared" si="18"/>
        <v>7</v>
      </c>
    </row>
    <row r="1198" spans="1:7" x14ac:dyDescent="0.3">
      <c r="A1198" s="4">
        <v>43169.477997685186</v>
      </c>
      <c r="B1198" s="7" t="s">
        <v>4</v>
      </c>
      <c r="C1198" s="7">
        <v>583728</v>
      </c>
      <c r="D1198" s="7">
        <v>345564</v>
      </c>
      <c r="E1198" s="7" t="s">
        <v>9</v>
      </c>
      <c r="F1198" s="7" t="s">
        <v>12</v>
      </c>
      <c r="G1198" s="7">
        <f t="shared" si="18"/>
        <v>7</v>
      </c>
    </row>
    <row r="1199" spans="1:7" x14ac:dyDescent="0.3">
      <c r="A1199" s="4">
        <v>43169.489004629628</v>
      </c>
      <c r="B1199" s="7" t="s">
        <v>4</v>
      </c>
      <c r="C1199" s="7">
        <v>239480</v>
      </c>
      <c r="D1199" s="7">
        <v>124456</v>
      </c>
      <c r="E1199" s="7" t="s">
        <v>9</v>
      </c>
      <c r="F1199" s="7" t="s">
        <v>13</v>
      </c>
      <c r="G1199" s="7">
        <f t="shared" si="18"/>
        <v>7</v>
      </c>
    </row>
    <row r="1200" spans="1:7" x14ac:dyDescent="0.3">
      <c r="A1200" s="4">
        <v>43169.5</v>
      </c>
      <c r="B1200" s="7" t="s">
        <v>4</v>
      </c>
      <c r="C1200" s="7">
        <v>239480</v>
      </c>
      <c r="D1200" s="7">
        <v>320408</v>
      </c>
      <c r="E1200" s="7" t="s">
        <v>7</v>
      </c>
      <c r="F1200" s="7" t="s">
        <v>12</v>
      </c>
      <c r="G1200" s="7">
        <f t="shared" si="18"/>
        <v>7</v>
      </c>
    </row>
    <row r="1201" spans="1:7" x14ac:dyDescent="0.3">
      <c r="A1201" s="4">
        <v>43169.50099537037</v>
      </c>
      <c r="B1201" s="7" t="s">
        <v>4</v>
      </c>
      <c r="C1201" s="7">
        <v>583728</v>
      </c>
      <c r="D1201" s="7">
        <v>308492</v>
      </c>
      <c r="E1201" s="7" t="s">
        <v>8</v>
      </c>
      <c r="F1201" s="7" t="s">
        <v>13</v>
      </c>
      <c r="G1201" s="7">
        <f t="shared" si="18"/>
        <v>7</v>
      </c>
    </row>
    <row r="1202" spans="1:7" x14ac:dyDescent="0.3">
      <c r="A1202" s="4">
        <v>43169.50099537037</v>
      </c>
      <c r="B1202" s="7" t="s">
        <v>4</v>
      </c>
      <c r="C1202" s="7">
        <v>234098</v>
      </c>
      <c r="D1202" s="7">
        <v>199924</v>
      </c>
      <c r="E1202" s="7" t="s">
        <v>9</v>
      </c>
      <c r="F1202" s="7" t="s">
        <v>13</v>
      </c>
      <c r="G1202" s="7">
        <f t="shared" si="18"/>
        <v>7</v>
      </c>
    </row>
    <row r="1203" spans="1:7" x14ac:dyDescent="0.3">
      <c r="A1203" s="4">
        <v>43169.50099537037</v>
      </c>
      <c r="B1203" s="7" t="s">
        <v>4</v>
      </c>
      <c r="C1203" s="7">
        <v>495834</v>
      </c>
      <c r="D1203" s="7">
        <v>41044</v>
      </c>
      <c r="E1203" s="7" t="s">
        <v>7</v>
      </c>
      <c r="F1203" s="7" t="s">
        <v>12</v>
      </c>
      <c r="G1203" s="7">
        <f t="shared" si="18"/>
        <v>7</v>
      </c>
    </row>
    <row r="1204" spans="1:7" x14ac:dyDescent="0.3">
      <c r="A1204" s="4">
        <v>43169.50099537037</v>
      </c>
      <c r="B1204" s="7" t="s">
        <v>4</v>
      </c>
      <c r="C1204" s="7">
        <v>495834</v>
      </c>
      <c r="D1204" s="7">
        <v>190656</v>
      </c>
      <c r="E1204" s="7" t="s">
        <v>7</v>
      </c>
      <c r="F1204" s="7" t="s">
        <v>12</v>
      </c>
      <c r="G1204" s="7">
        <f t="shared" si="18"/>
        <v>7</v>
      </c>
    </row>
    <row r="1205" spans="1:7" x14ac:dyDescent="0.3">
      <c r="A1205" s="4">
        <v>43169.502997685187</v>
      </c>
      <c r="B1205" s="7" t="s">
        <v>4</v>
      </c>
      <c r="C1205" s="7">
        <v>859385</v>
      </c>
      <c r="D1205" s="7">
        <v>377340</v>
      </c>
      <c r="E1205" s="7" t="s">
        <v>8</v>
      </c>
      <c r="F1205" s="7" t="s">
        <v>12</v>
      </c>
      <c r="G1205" s="7">
        <f t="shared" si="18"/>
        <v>7</v>
      </c>
    </row>
    <row r="1206" spans="1:7" x14ac:dyDescent="0.3">
      <c r="A1206" s="4">
        <v>43169.502997685187</v>
      </c>
      <c r="B1206" s="7" t="s">
        <v>4</v>
      </c>
      <c r="C1206" s="7">
        <v>495834</v>
      </c>
      <c r="D1206" s="7">
        <v>222432</v>
      </c>
      <c r="E1206" s="7" t="s">
        <v>7</v>
      </c>
      <c r="F1206" s="7" t="s">
        <v>12</v>
      </c>
      <c r="G1206" s="7">
        <f t="shared" si="18"/>
        <v>7</v>
      </c>
    </row>
    <row r="1207" spans="1:7" x14ac:dyDescent="0.3">
      <c r="A1207" s="4">
        <v>43169.504004629627</v>
      </c>
      <c r="B1207" s="7" t="s">
        <v>4</v>
      </c>
      <c r="C1207" s="7">
        <v>234098</v>
      </c>
      <c r="D1207" s="7">
        <v>262152</v>
      </c>
      <c r="E1207" s="7" t="s">
        <v>10</v>
      </c>
      <c r="F1207" s="7" t="s">
        <v>14</v>
      </c>
      <c r="G1207" s="7">
        <f t="shared" si="18"/>
        <v>7</v>
      </c>
    </row>
    <row r="1208" spans="1:7" x14ac:dyDescent="0.3">
      <c r="A1208" s="4">
        <v>43169.504004629627</v>
      </c>
      <c r="B1208" s="7" t="s">
        <v>4</v>
      </c>
      <c r="C1208" s="7">
        <v>234098</v>
      </c>
      <c r="D1208" s="7">
        <v>84736</v>
      </c>
      <c r="E1208" s="7" t="s">
        <v>7</v>
      </c>
      <c r="F1208" s="7" t="s">
        <v>12</v>
      </c>
      <c r="G1208" s="7">
        <f t="shared" si="18"/>
        <v>7</v>
      </c>
    </row>
    <row r="1209" spans="1:7" x14ac:dyDescent="0.3">
      <c r="A1209" s="4">
        <v>43169.504999999997</v>
      </c>
      <c r="B1209" s="7" t="s">
        <v>5</v>
      </c>
      <c r="C1209" s="7">
        <v>495834</v>
      </c>
      <c r="D1209" s="7">
        <v>300548</v>
      </c>
      <c r="E1209" s="7" t="s">
        <v>10</v>
      </c>
      <c r="F1209" s="7" t="s">
        <v>13</v>
      </c>
      <c r="G1209" s="7">
        <f t="shared" si="18"/>
        <v>7</v>
      </c>
    </row>
    <row r="1210" spans="1:7" x14ac:dyDescent="0.3">
      <c r="A1210" s="4">
        <v>43169.505995370368</v>
      </c>
      <c r="B1210" s="7" t="s">
        <v>5</v>
      </c>
      <c r="C1210" s="7">
        <v>234098</v>
      </c>
      <c r="D1210" s="7">
        <v>229052</v>
      </c>
      <c r="E1210" s="7" t="s">
        <v>9</v>
      </c>
      <c r="F1210" s="7" t="s">
        <v>14</v>
      </c>
      <c r="G1210" s="7">
        <f t="shared" si="18"/>
        <v>7</v>
      </c>
    </row>
    <row r="1211" spans="1:7" x14ac:dyDescent="0.3">
      <c r="A1211" s="4">
        <v>43169.51</v>
      </c>
      <c r="B1211" s="7" t="s">
        <v>4</v>
      </c>
      <c r="C1211" s="7">
        <v>234098</v>
      </c>
      <c r="D1211" s="7">
        <v>344240</v>
      </c>
      <c r="E1211" s="7" t="s">
        <v>10</v>
      </c>
      <c r="F1211" s="7" t="s">
        <v>13</v>
      </c>
      <c r="G1211" s="7">
        <f t="shared" si="18"/>
        <v>7</v>
      </c>
    </row>
    <row r="1212" spans="1:7" x14ac:dyDescent="0.3">
      <c r="A1212" s="4">
        <v>43169.51</v>
      </c>
      <c r="B1212" s="7" t="s">
        <v>4</v>
      </c>
      <c r="C1212" s="7">
        <v>495834</v>
      </c>
      <c r="D1212" s="7">
        <v>23832</v>
      </c>
      <c r="E1212" s="7" t="s">
        <v>9</v>
      </c>
      <c r="F1212" s="7" t="s">
        <v>12</v>
      </c>
      <c r="G1212" s="7">
        <f t="shared" si="18"/>
        <v>7</v>
      </c>
    </row>
    <row r="1213" spans="1:7" x14ac:dyDescent="0.3">
      <c r="A1213" s="4">
        <v>43169.512002314812</v>
      </c>
      <c r="B1213" s="7" t="s">
        <v>4</v>
      </c>
      <c r="C1213" s="7">
        <v>234098</v>
      </c>
      <c r="D1213" s="7">
        <v>9268</v>
      </c>
      <c r="E1213" s="7" t="s">
        <v>7</v>
      </c>
      <c r="F1213" s="7" t="s">
        <v>13</v>
      </c>
      <c r="G1213" s="7">
        <f t="shared" si="18"/>
        <v>7</v>
      </c>
    </row>
    <row r="1214" spans="1:7" x14ac:dyDescent="0.3">
      <c r="A1214" s="4">
        <v>43169.512997685182</v>
      </c>
      <c r="B1214" s="7" t="s">
        <v>5</v>
      </c>
      <c r="C1214" s="7">
        <v>495834</v>
      </c>
      <c r="D1214" s="7">
        <v>144316</v>
      </c>
      <c r="E1214" s="7" t="s">
        <v>9</v>
      </c>
      <c r="F1214" s="7" t="s">
        <v>12</v>
      </c>
      <c r="G1214" s="7">
        <f t="shared" si="18"/>
        <v>7</v>
      </c>
    </row>
    <row r="1215" spans="1:7" x14ac:dyDescent="0.3">
      <c r="A1215" s="4">
        <v>43169.514004629629</v>
      </c>
      <c r="B1215" s="7" t="s">
        <v>4</v>
      </c>
      <c r="C1215" s="7">
        <v>234098</v>
      </c>
      <c r="D1215" s="7">
        <v>25156</v>
      </c>
      <c r="E1215" s="7" t="s">
        <v>7</v>
      </c>
      <c r="F1215" s="7" t="s">
        <v>13</v>
      </c>
      <c r="G1215" s="7">
        <f t="shared" si="18"/>
        <v>7</v>
      </c>
    </row>
    <row r="1216" spans="1:7" x14ac:dyDescent="0.3">
      <c r="A1216" s="4">
        <v>43169.514999999999</v>
      </c>
      <c r="B1216" s="7" t="s">
        <v>4</v>
      </c>
      <c r="C1216" s="7">
        <v>234098</v>
      </c>
      <c r="D1216" s="7">
        <v>300548</v>
      </c>
      <c r="E1216" s="7" t="s">
        <v>8</v>
      </c>
      <c r="F1216" s="7" t="s">
        <v>12</v>
      </c>
      <c r="G1216" s="7">
        <f t="shared" si="18"/>
        <v>7</v>
      </c>
    </row>
    <row r="1217" spans="1:7" x14ac:dyDescent="0.3">
      <c r="A1217" s="4">
        <v>43169.517002314817</v>
      </c>
      <c r="B1217" s="7" t="s">
        <v>4</v>
      </c>
      <c r="C1217" s="7">
        <v>239480</v>
      </c>
      <c r="D1217" s="7">
        <v>275392</v>
      </c>
      <c r="E1217" s="7" t="s">
        <v>7</v>
      </c>
      <c r="F1217" s="7" t="s">
        <v>14</v>
      </c>
      <c r="G1217" s="7">
        <f t="shared" si="18"/>
        <v>7</v>
      </c>
    </row>
    <row r="1218" spans="1:7" x14ac:dyDescent="0.3">
      <c r="A1218" s="4">
        <v>43169.52</v>
      </c>
      <c r="B1218" s="7" t="s">
        <v>4</v>
      </c>
      <c r="C1218" s="7">
        <v>495834</v>
      </c>
      <c r="D1218" s="7">
        <v>182712</v>
      </c>
      <c r="E1218" s="7" t="s">
        <v>7</v>
      </c>
      <c r="F1218" s="7" t="s">
        <v>13</v>
      </c>
      <c r="G1218" s="7">
        <f t="shared" si="18"/>
        <v>7</v>
      </c>
    </row>
    <row r="1219" spans="1:7" x14ac:dyDescent="0.3">
      <c r="A1219" s="4">
        <v>43169.524004629631</v>
      </c>
      <c r="B1219" s="7" t="s">
        <v>5</v>
      </c>
      <c r="C1219" s="7">
        <v>234098</v>
      </c>
      <c r="D1219" s="7">
        <v>182712</v>
      </c>
      <c r="E1219" s="7" t="s">
        <v>10</v>
      </c>
      <c r="F1219" s="7" t="s">
        <v>14</v>
      </c>
      <c r="G1219" s="7">
        <f t="shared" ref="G1219:G1282" si="19">WEEKDAY($A1219)</f>
        <v>7</v>
      </c>
    </row>
    <row r="1220" spans="1:7" x14ac:dyDescent="0.3">
      <c r="A1220" s="4">
        <v>43169.524004629631</v>
      </c>
      <c r="B1220" s="7" t="s">
        <v>4</v>
      </c>
      <c r="C1220" s="7">
        <v>859385</v>
      </c>
      <c r="D1220" s="7">
        <v>107244</v>
      </c>
      <c r="E1220" s="7" t="s">
        <v>8</v>
      </c>
      <c r="F1220" s="7" t="s">
        <v>14</v>
      </c>
      <c r="G1220" s="7">
        <f t="shared" si="19"/>
        <v>7</v>
      </c>
    </row>
    <row r="1221" spans="1:7" x14ac:dyDescent="0.3">
      <c r="A1221" s="4">
        <v>43169.525000000001</v>
      </c>
      <c r="B1221" s="7" t="s">
        <v>4</v>
      </c>
      <c r="C1221" s="7">
        <v>234098</v>
      </c>
      <c r="D1221" s="7">
        <v>121808</v>
      </c>
      <c r="E1221" s="7" t="s">
        <v>9</v>
      </c>
      <c r="F1221" s="7" t="s">
        <v>12</v>
      </c>
      <c r="G1221" s="7">
        <f t="shared" si="19"/>
        <v>7</v>
      </c>
    </row>
    <row r="1222" spans="1:7" x14ac:dyDescent="0.3">
      <c r="A1222" s="4">
        <v>43169.525995370372</v>
      </c>
      <c r="B1222" s="7" t="s">
        <v>4</v>
      </c>
      <c r="C1222" s="7">
        <v>583728</v>
      </c>
      <c r="D1222" s="7">
        <v>382636</v>
      </c>
      <c r="E1222" s="7" t="s">
        <v>7</v>
      </c>
      <c r="F1222" s="7" t="s">
        <v>12</v>
      </c>
      <c r="G1222" s="7">
        <f t="shared" si="19"/>
        <v>7</v>
      </c>
    </row>
    <row r="1223" spans="1:7" x14ac:dyDescent="0.3">
      <c r="A1223" s="4">
        <v>43169.53</v>
      </c>
      <c r="B1223" s="7" t="s">
        <v>5</v>
      </c>
      <c r="C1223" s="7">
        <v>239480</v>
      </c>
      <c r="D1223" s="7">
        <v>381312</v>
      </c>
      <c r="E1223" s="7" t="s">
        <v>7</v>
      </c>
      <c r="F1223" s="7" t="s">
        <v>14</v>
      </c>
      <c r="G1223" s="7">
        <f t="shared" si="19"/>
        <v>7</v>
      </c>
    </row>
    <row r="1224" spans="1:7" x14ac:dyDescent="0.3">
      <c r="A1224" s="4">
        <v>43169.532002314816</v>
      </c>
      <c r="B1224" s="7" t="s">
        <v>4</v>
      </c>
      <c r="C1224" s="7">
        <v>234098</v>
      </c>
      <c r="D1224" s="7">
        <v>13240</v>
      </c>
      <c r="E1224" s="7" t="s">
        <v>10</v>
      </c>
      <c r="F1224" s="7" t="s">
        <v>12</v>
      </c>
      <c r="G1224" s="7">
        <f t="shared" si="19"/>
        <v>7</v>
      </c>
    </row>
    <row r="1225" spans="1:7" x14ac:dyDescent="0.3">
      <c r="A1225" s="4">
        <v>43169.532997685186</v>
      </c>
      <c r="B1225" s="7" t="s">
        <v>5</v>
      </c>
      <c r="C1225" s="7">
        <v>239480</v>
      </c>
      <c r="D1225" s="7">
        <v>33100</v>
      </c>
      <c r="E1225" s="7" t="s">
        <v>7</v>
      </c>
      <c r="F1225" s="7" t="s">
        <v>13</v>
      </c>
      <c r="G1225" s="7">
        <f t="shared" si="19"/>
        <v>7</v>
      </c>
    </row>
    <row r="1226" spans="1:7" x14ac:dyDescent="0.3">
      <c r="A1226" s="4">
        <v>43169.535000000003</v>
      </c>
      <c r="B1226" s="7" t="s">
        <v>4</v>
      </c>
      <c r="C1226" s="7">
        <v>859385</v>
      </c>
      <c r="D1226" s="7">
        <v>236996</v>
      </c>
      <c r="E1226" s="7" t="s">
        <v>7</v>
      </c>
      <c r="F1226" s="7" t="s">
        <v>12</v>
      </c>
      <c r="G1226" s="7">
        <f t="shared" si="19"/>
        <v>7</v>
      </c>
    </row>
    <row r="1227" spans="1:7" x14ac:dyDescent="0.3">
      <c r="A1227" s="4">
        <v>43169.535000000003</v>
      </c>
      <c r="B1227" s="7" t="s">
        <v>4</v>
      </c>
      <c r="C1227" s="7">
        <v>495834</v>
      </c>
      <c r="D1227" s="7">
        <v>230376</v>
      </c>
      <c r="E1227" s="7" t="s">
        <v>9</v>
      </c>
      <c r="F1227" s="7" t="s">
        <v>13</v>
      </c>
      <c r="G1227" s="7">
        <f t="shared" si="19"/>
        <v>7</v>
      </c>
    </row>
    <row r="1228" spans="1:7" x14ac:dyDescent="0.3">
      <c r="A1228" s="4">
        <v>43169.537997685184</v>
      </c>
      <c r="B1228" s="7" t="s">
        <v>5</v>
      </c>
      <c r="C1228" s="7">
        <v>495834</v>
      </c>
      <c r="D1228" s="7">
        <v>365424</v>
      </c>
      <c r="E1228" s="7" t="s">
        <v>8</v>
      </c>
      <c r="F1228" s="7" t="s">
        <v>13</v>
      </c>
      <c r="G1228" s="7">
        <f t="shared" si="19"/>
        <v>7</v>
      </c>
    </row>
    <row r="1229" spans="1:7" x14ac:dyDescent="0.3">
      <c r="A1229" s="4">
        <v>43169.539004629631</v>
      </c>
      <c r="B1229" s="7" t="s">
        <v>4</v>
      </c>
      <c r="C1229" s="7">
        <v>495834</v>
      </c>
      <c r="D1229" s="7">
        <v>264800</v>
      </c>
      <c r="E1229" s="7" t="s">
        <v>10</v>
      </c>
      <c r="F1229" s="7" t="s">
        <v>12</v>
      </c>
      <c r="G1229" s="7">
        <f t="shared" si="19"/>
        <v>7</v>
      </c>
    </row>
    <row r="1230" spans="1:7" x14ac:dyDescent="0.3">
      <c r="A1230" s="4">
        <v>43169.540995370371</v>
      </c>
      <c r="B1230" s="7" t="s">
        <v>4</v>
      </c>
      <c r="C1230" s="7">
        <v>495834</v>
      </c>
      <c r="D1230" s="7">
        <v>336296</v>
      </c>
      <c r="E1230" s="7" t="s">
        <v>7</v>
      </c>
      <c r="F1230" s="7" t="s">
        <v>13</v>
      </c>
      <c r="G1230" s="7">
        <f t="shared" si="19"/>
        <v>7</v>
      </c>
    </row>
    <row r="1231" spans="1:7" x14ac:dyDescent="0.3">
      <c r="A1231" s="4">
        <v>43169.547997685186</v>
      </c>
      <c r="B1231" s="7" t="s">
        <v>4</v>
      </c>
      <c r="C1231" s="7">
        <v>859385</v>
      </c>
      <c r="D1231" s="7">
        <v>348212</v>
      </c>
      <c r="E1231" s="7" t="s">
        <v>7</v>
      </c>
      <c r="F1231" s="7" t="s">
        <v>13</v>
      </c>
      <c r="G1231" s="7">
        <f t="shared" si="19"/>
        <v>7</v>
      </c>
    </row>
    <row r="1232" spans="1:7" x14ac:dyDescent="0.3">
      <c r="A1232" s="4">
        <v>43169.555</v>
      </c>
      <c r="B1232" s="7" t="s">
        <v>4</v>
      </c>
      <c r="C1232" s="7">
        <v>495834</v>
      </c>
      <c r="D1232" s="7">
        <v>173444</v>
      </c>
      <c r="E1232" s="7" t="s">
        <v>10</v>
      </c>
      <c r="F1232" s="7" t="s">
        <v>12</v>
      </c>
      <c r="G1232" s="7">
        <f t="shared" si="19"/>
        <v>7</v>
      </c>
    </row>
    <row r="1233" spans="1:7" x14ac:dyDescent="0.3">
      <c r="A1233" s="4">
        <v>43169.564004629632</v>
      </c>
      <c r="B1233" s="7" t="s">
        <v>4</v>
      </c>
      <c r="C1233" s="7">
        <v>583728</v>
      </c>
      <c r="D1233" s="7">
        <v>246264</v>
      </c>
      <c r="E1233" s="7" t="s">
        <v>10</v>
      </c>
      <c r="F1233" s="7" t="s">
        <v>12</v>
      </c>
      <c r="G1233" s="7">
        <f t="shared" si="19"/>
        <v>7</v>
      </c>
    </row>
    <row r="1234" spans="1:7" x14ac:dyDescent="0.3">
      <c r="A1234" s="4">
        <v>43169.582997685182</v>
      </c>
      <c r="B1234" s="7" t="s">
        <v>4</v>
      </c>
      <c r="C1234" s="7">
        <v>859385</v>
      </c>
      <c r="D1234" s="7">
        <v>393228</v>
      </c>
      <c r="E1234" s="7" t="s">
        <v>9</v>
      </c>
      <c r="F1234" s="7" t="s">
        <v>12</v>
      </c>
      <c r="G1234" s="7">
        <f t="shared" si="19"/>
        <v>7</v>
      </c>
    </row>
    <row r="1235" spans="1:7" x14ac:dyDescent="0.3">
      <c r="A1235" s="4">
        <v>43169.59</v>
      </c>
      <c r="B1235" s="7" t="s">
        <v>4</v>
      </c>
      <c r="C1235" s="7">
        <v>583728</v>
      </c>
      <c r="D1235" s="7">
        <v>86060</v>
      </c>
      <c r="E1235" s="7" t="s">
        <v>7</v>
      </c>
      <c r="F1235" s="7" t="s">
        <v>12</v>
      </c>
      <c r="G1235" s="7">
        <f t="shared" si="19"/>
        <v>7</v>
      </c>
    </row>
    <row r="1236" spans="1:7" x14ac:dyDescent="0.3">
      <c r="A1236" s="4">
        <v>43169.592002314814</v>
      </c>
      <c r="B1236" s="7" t="s">
        <v>4</v>
      </c>
      <c r="C1236" s="7">
        <v>495834</v>
      </c>
      <c r="D1236" s="7">
        <v>247588</v>
      </c>
      <c r="E1236" s="7" t="s">
        <v>7</v>
      </c>
      <c r="F1236" s="7" t="s">
        <v>12</v>
      </c>
      <c r="G1236" s="7">
        <f t="shared" si="19"/>
        <v>7</v>
      </c>
    </row>
    <row r="1237" spans="1:7" x14ac:dyDescent="0.3">
      <c r="A1237" s="4">
        <v>43169.595995370371</v>
      </c>
      <c r="B1237" s="7" t="s">
        <v>4</v>
      </c>
      <c r="C1237" s="7">
        <v>495834</v>
      </c>
      <c r="D1237" s="7">
        <v>370720</v>
      </c>
      <c r="E1237" s="7" t="s">
        <v>10</v>
      </c>
      <c r="F1237" s="7" t="s">
        <v>14</v>
      </c>
      <c r="G1237" s="7">
        <f t="shared" si="19"/>
        <v>7</v>
      </c>
    </row>
    <row r="1238" spans="1:7" x14ac:dyDescent="0.3">
      <c r="A1238" s="4">
        <v>43169.604004629633</v>
      </c>
      <c r="B1238" s="7" t="s">
        <v>4</v>
      </c>
      <c r="C1238" s="7">
        <v>495834</v>
      </c>
      <c r="D1238" s="7">
        <v>14564</v>
      </c>
      <c r="E1238" s="7" t="s">
        <v>9</v>
      </c>
      <c r="F1238" s="7" t="s">
        <v>14</v>
      </c>
      <c r="G1238" s="7">
        <f t="shared" si="19"/>
        <v>7</v>
      </c>
    </row>
    <row r="1239" spans="1:7" x14ac:dyDescent="0.3">
      <c r="A1239" s="4">
        <v>43169.610995370371</v>
      </c>
      <c r="B1239" s="7" t="s">
        <v>4</v>
      </c>
      <c r="C1239" s="7">
        <v>495834</v>
      </c>
      <c r="D1239" s="7">
        <v>356156</v>
      </c>
      <c r="E1239" s="7" t="s">
        <v>10</v>
      </c>
      <c r="F1239" s="7" t="s">
        <v>13</v>
      </c>
      <c r="G1239" s="7">
        <f t="shared" si="19"/>
        <v>7</v>
      </c>
    </row>
    <row r="1240" spans="1:7" x14ac:dyDescent="0.3">
      <c r="A1240" s="4">
        <v>43169.634004629632</v>
      </c>
      <c r="B1240" s="7" t="s">
        <v>5</v>
      </c>
      <c r="C1240" s="7">
        <v>234098</v>
      </c>
      <c r="D1240" s="7">
        <v>75468</v>
      </c>
      <c r="E1240" s="7" t="s">
        <v>8</v>
      </c>
      <c r="F1240" s="7" t="s">
        <v>12</v>
      </c>
      <c r="G1240" s="7">
        <f t="shared" si="19"/>
        <v>7</v>
      </c>
    </row>
    <row r="1241" spans="1:7" x14ac:dyDescent="0.3">
      <c r="A1241" s="4">
        <v>43169.659004629626</v>
      </c>
      <c r="B1241" s="7" t="s">
        <v>4</v>
      </c>
      <c r="C1241" s="7">
        <v>583728</v>
      </c>
      <c r="D1241" s="7">
        <v>31776</v>
      </c>
      <c r="E1241" s="7" t="s">
        <v>7</v>
      </c>
      <c r="F1241" s="7" t="s">
        <v>12</v>
      </c>
      <c r="G1241" s="7">
        <f t="shared" si="19"/>
        <v>7</v>
      </c>
    </row>
    <row r="1242" spans="1:7" x14ac:dyDescent="0.3">
      <c r="A1242" s="4">
        <v>43169.692002314812</v>
      </c>
      <c r="B1242" s="7" t="s">
        <v>5</v>
      </c>
      <c r="C1242" s="7">
        <v>495834</v>
      </c>
      <c r="D1242" s="7">
        <v>83412</v>
      </c>
      <c r="E1242" s="7" t="s">
        <v>7</v>
      </c>
      <c r="F1242" s="7" t="s">
        <v>13</v>
      </c>
      <c r="G1242" s="7">
        <f t="shared" si="19"/>
        <v>7</v>
      </c>
    </row>
    <row r="1243" spans="1:7" x14ac:dyDescent="0.3">
      <c r="A1243" s="4">
        <v>43169.697002314817</v>
      </c>
      <c r="B1243" s="7" t="s">
        <v>5</v>
      </c>
      <c r="C1243" s="7">
        <v>239480</v>
      </c>
      <c r="D1243" s="7">
        <v>283336</v>
      </c>
      <c r="E1243" s="7" t="s">
        <v>9</v>
      </c>
      <c r="F1243" s="7" t="s">
        <v>12</v>
      </c>
      <c r="G1243" s="7">
        <f t="shared" si="19"/>
        <v>7</v>
      </c>
    </row>
    <row r="1244" spans="1:7" x14ac:dyDescent="0.3">
      <c r="A1244" s="4">
        <v>43169.710995370369</v>
      </c>
      <c r="B1244" s="7" t="s">
        <v>5</v>
      </c>
      <c r="C1244" s="7">
        <v>495834</v>
      </c>
      <c r="D1244" s="7">
        <v>99300</v>
      </c>
      <c r="E1244" s="7" t="s">
        <v>10</v>
      </c>
      <c r="F1244" s="7" t="s">
        <v>14</v>
      </c>
      <c r="G1244" s="7">
        <f t="shared" si="19"/>
        <v>7</v>
      </c>
    </row>
    <row r="1245" spans="1:7" x14ac:dyDescent="0.3">
      <c r="A1245" s="4">
        <v>43169.714999999997</v>
      </c>
      <c r="B1245" s="7" t="s">
        <v>4</v>
      </c>
      <c r="C1245" s="7">
        <v>583728</v>
      </c>
      <c r="D1245" s="7">
        <v>226404</v>
      </c>
      <c r="E1245" s="7" t="s">
        <v>8</v>
      </c>
      <c r="F1245" s="7" t="s">
        <v>12</v>
      </c>
      <c r="G1245" s="7">
        <f t="shared" si="19"/>
        <v>7</v>
      </c>
    </row>
    <row r="1246" spans="1:7" x14ac:dyDescent="0.3">
      <c r="A1246" s="4">
        <v>43169.717002314814</v>
      </c>
      <c r="B1246" s="7" t="s">
        <v>4</v>
      </c>
      <c r="C1246" s="7">
        <v>234098</v>
      </c>
      <c r="D1246" s="7">
        <v>379988</v>
      </c>
      <c r="E1246" s="7" t="s">
        <v>7</v>
      </c>
      <c r="F1246" s="7" t="s">
        <v>14</v>
      </c>
      <c r="G1246" s="7">
        <f t="shared" si="19"/>
        <v>7</v>
      </c>
    </row>
    <row r="1247" spans="1:7" x14ac:dyDescent="0.3">
      <c r="A1247" s="4">
        <v>43169.717002314814</v>
      </c>
      <c r="B1247" s="7" t="s">
        <v>4</v>
      </c>
      <c r="C1247" s="7">
        <v>583728</v>
      </c>
      <c r="D1247" s="7">
        <v>287308</v>
      </c>
      <c r="E1247" s="7" t="s">
        <v>7</v>
      </c>
      <c r="F1247" s="7" t="s">
        <v>12</v>
      </c>
      <c r="G1247" s="7">
        <f t="shared" si="19"/>
        <v>7</v>
      </c>
    </row>
    <row r="1248" spans="1:7" x14ac:dyDescent="0.3">
      <c r="A1248" s="4">
        <v>43169.717002314814</v>
      </c>
      <c r="B1248" s="7" t="s">
        <v>4</v>
      </c>
      <c r="C1248" s="7">
        <v>859385</v>
      </c>
      <c r="D1248" s="7">
        <v>123132</v>
      </c>
      <c r="E1248" s="7" t="s">
        <v>7</v>
      </c>
      <c r="F1248" s="7" t="s">
        <v>12</v>
      </c>
      <c r="G1248" s="7">
        <f t="shared" si="19"/>
        <v>7</v>
      </c>
    </row>
    <row r="1249" spans="1:7" x14ac:dyDescent="0.3">
      <c r="A1249" s="4">
        <v>43169.725995370369</v>
      </c>
      <c r="B1249" s="7" t="s">
        <v>4</v>
      </c>
      <c r="C1249" s="7">
        <v>234098</v>
      </c>
      <c r="D1249" s="7">
        <v>346888</v>
      </c>
      <c r="E1249" s="7" t="s">
        <v>7</v>
      </c>
      <c r="F1249" s="7" t="s">
        <v>14</v>
      </c>
      <c r="G1249" s="7">
        <f t="shared" si="19"/>
        <v>7</v>
      </c>
    </row>
    <row r="1250" spans="1:7" x14ac:dyDescent="0.3">
      <c r="A1250" s="4">
        <v>43169.727002314816</v>
      </c>
      <c r="B1250" s="7" t="s">
        <v>4</v>
      </c>
      <c r="C1250" s="7">
        <v>583728</v>
      </c>
      <c r="D1250" s="7">
        <v>18536</v>
      </c>
      <c r="E1250" s="7" t="s">
        <v>9</v>
      </c>
      <c r="F1250" s="7" t="s">
        <v>13</v>
      </c>
      <c r="G1250" s="7">
        <f t="shared" si="19"/>
        <v>7</v>
      </c>
    </row>
    <row r="1251" spans="1:7" x14ac:dyDescent="0.3">
      <c r="A1251" s="4">
        <v>43169.727997685186</v>
      </c>
      <c r="B1251" s="7" t="s">
        <v>5</v>
      </c>
      <c r="C1251" s="7">
        <v>859385</v>
      </c>
      <c r="D1251" s="7">
        <v>369396</v>
      </c>
      <c r="E1251" s="7" t="s">
        <v>8</v>
      </c>
      <c r="F1251" s="7" t="s">
        <v>13</v>
      </c>
      <c r="G1251" s="7">
        <f t="shared" si="19"/>
        <v>7</v>
      </c>
    </row>
    <row r="1252" spans="1:7" x14ac:dyDescent="0.3">
      <c r="A1252" s="4">
        <v>43169.727997685186</v>
      </c>
      <c r="B1252" s="7" t="s">
        <v>5</v>
      </c>
      <c r="C1252" s="7">
        <v>495834</v>
      </c>
      <c r="D1252" s="7">
        <v>202572</v>
      </c>
      <c r="E1252" s="7" t="s">
        <v>9</v>
      </c>
      <c r="F1252" s="7" t="s">
        <v>13</v>
      </c>
      <c r="G1252" s="7">
        <f t="shared" si="19"/>
        <v>7</v>
      </c>
    </row>
    <row r="1253" spans="1:7" x14ac:dyDescent="0.3">
      <c r="A1253" s="4">
        <v>43169.729004629633</v>
      </c>
      <c r="B1253" s="7" t="s">
        <v>5</v>
      </c>
      <c r="C1253" s="7">
        <v>239480</v>
      </c>
      <c r="D1253" s="7">
        <v>246264</v>
      </c>
      <c r="E1253" s="7" t="s">
        <v>9</v>
      </c>
      <c r="F1253" s="7" t="s">
        <v>12</v>
      </c>
      <c r="G1253" s="7">
        <f t="shared" si="19"/>
        <v>7</v>
      </c>
    </row>
    <row r="1254" spans="1:7" x14ac:dyDescent="0.3">
      <c r="A1254" s="4">
        <v>43169.73</v>
      </c>
      <c r="B1254" s="7" t="s">
        <v>5</v>
      </c>
      <c r="C1254" s="7">
        <v>583728</v>
      </c>
      <c r="D1254" s="7">
        <v>133724</v>
      </c>
      <c r="E1254" s="7" t="s">
        <v>9</v>
      </c>
      <c r="F1254" s="7" t="s">
        <v>12</v>
      </c>
      <c r="G1254" s="7">
        <f t="shared" si="19"/>
        <v>7</v>
      </c>
    </row>
    <row r="1255" spans="1:7" x14ac:dyDescent="0.3">
      <c r="A1255" s="4">
        <v>43169.73</v>
      </c>
      <c r="B1255" s="7" t="s">
        <v>5</v>
      </c>
      <c r="C1255" s="7">
        <v>495834</v>
      </c>
      <c r="D1255" s="7">
        <v>129752</v>
      </c>
      <c r="E1255" s="7" t="s">
        <v>7</v>
      </c>
      <c r="F1255" s="7" t="s">
        <v>14</v>
      </c>
      <c r="G1255" s="7">
        <f t="shared" si="19"/>
        <v>7</v>
      </c>
    </row>
    <row r="1256" spans="1:7" x14ac:dyDescent="0.3">
      <c r="A1256" s="4">
        <v>43169.730995370373</v>
      </c>
      <c r="B1256" s="7" t="s">
        <v>5</v>
      </c>
      <c r="C1256" s="7">
        <v>495834</v>
      </c>
      <c r="D1256" s="7">
        <v>209192</v>
      </c>
      <c r="E1256" s="7" t="s">
        <v>8</v>
      </c>
      <c r="F1256" s="7" t="s">
        <v>12</v>
      </c>
      <c r="G1256" s="7">
        <f t="shared" si="19"/>
        <v>7</v>
      </c>
    </row>
    <row r="1257" spans="1:7" x14ac:dyDescent="0.3">
      <c r="A1257" s="4">
        <v>43169.73400462963</v>
      </c>
      <c r="B1257" s="7" t="s">
        <v>4</v>
      </c>
      <c r="C1257" s="7">
        <v>495834</v>
      </c>
      <c r="D1257" s="7">
        <v>108568</v>
      </c>
      <c r="E1257" s="7" t="s">
        <v>7</v>
      </c>
      <c r="F1257" s="7" t="s">
        <v>12</v>
      </c>
      <c r="G1257" s="7">
        <f t="shared" si="19"/>
        <v>7</v>
      </c>
    </row>
    <row r="1258" spans="1:7" x14ac:dyDescent="0.3">
      <c r="A1258" s="4">
        <v>43169.735995370371</v>
      </c>
      <c r="B1258" s="7" t="s">
        <v>4</v>
      </c>
      <c r="C1258" s="7">
        <v>234098</v>
      </c>
      <c r="D1258" s="7">
        <v>307168</v>
      </c>
      <c r="E1258" s="7" t="s">
        <v>8</v>
      </c>
      <c r="F1258" s="7" t="s">
        <v>12</v>
      </c>
      <c r="G1258" s="7">
        <f t="shared" si="19"/>
        <v>7</v>
      </c>
    </row>
    <row r="1259" spans="1:7" x14ac:dyDescent="0.3">
      <c r="A1259" s="4">
        <v>43169.735995370371</v>
      </c>
      <c r="B1259" s="7" t="s">
        <v>4</v>
      </c>
      <c r="C1259" s="7">
        <v>234098</v>
      </c>
      <c r="D1259" s="7">
        <v>240968</v>
      </c>
      <c r="E1259" s="7" t="s">
        <v>9</v>
      </c>
      <c r="F1259" s="7" t="s">
        <v>14</v>
      </c>
      <c r="G1259" s="7">
        <f t="shared" si="19"/>
        <v>7</v>
      </c>
    </row>
    <row r="1260" spans="1:7" x14ac:dyDescent="0.3">
      <c r="A1260" s="4">
        <v>43169.735995370371</v>
      </c>
      <c r="B1260" s="7" t="s">
        <v>4</v>
      </c>
      <c r="C1260" s="7">
        <v>495834</v>
      </c>
      <c r="D1260" s="7">
        <v>136372</v>
      </c>
      <c r="E1260" s="7" t="s">
        <v>10</v>
      </c>
      <c r="F1260" s="7" t="s">
        <v>13</v>
      </c>
      <c r="G1260" s="7">
        <f t="shared" si="19"/>
        <v>7</v>
      </c>
    </row>
    <row r="1261" spans="1:7" x14ac:dyDescent="0.3">
      <c r="A1261" s="4">
        <v>43169.739004629628</v>
      </c>
      <c r="B1261" s="7" t="s">
        <v>4</v>
      </c>
      <c r="C1261" s="7">
        <v>495834</v>
      </c>
      <c r="D1261" s="7">
        <v>198600</v>
      </c>
      <c r="E1261" s="7" t="s">
        <v>7</v>
      </c>
      <c r="F1261" s="7" t="s">
        <v>12</v>
      </c>
      <c r="G1261" s="7">
        <f t="shared" si="19"/>
        <v>7</v>
      </c>
    </row>
    <row r="1262" spans="1:7" x14ac:dyDescent="0.3">
      <c r="A1262" s="4">
        <v>43169.740995370368</v>
      </c>
      <c r="B1262" s="7" t="s">
        <v>4</v>
      </c>
      <c r="C1262" s="7">
        <v>239480</v>
      </c>
      <c r="D1262" s="7">
        <v>186684</v>
      </c>
      <c r="E1262" s="7" t="s">
        <v>7</v>
      </c>
      <c r="F1262" s="7" t="s">
        <v>14</v>
      </c>
      <c r="G1262" s="7">
        <f t="shared" si="19"/>
        <v>7</v>
      </c>
    </row>
    <row r="1263" spans="1:7" x14ac:dyDescent="0.3">
      <c r="A1263" s="4">
        <v>43169.740995370368</v>
      </c>
      <c r="B1263" s="7" t="s">
        <v>4</v>
      </c>
      <c r="C1263" s="7">
        <v>234098</v>
      </c>
      <c r="D1263" s="7">
        <v>356156</v>
      </c>
      <c r="E1263" s="7" t="s">
        <v>7</v>
      </c>
      <c r="F1263" s="7" t="s">
        <v>13</v>
      </c>
      <c r="G1263" s="7">
        <f t="shared" si="19"/>
        <v>7</v>
      </c>
    </row>
    <row r="1264" spans="1:7" x14ac:dyDescent="0.3">
      <c r="A1264" s="4">
        <v>43169.742002314815</v>
      </c>
      <c r="B1264" s="7" t="s">
        <v>4</v>
      </c>
      <c r="C1264" s="7">
        <v>495834</v>
      </c>
      <c r="D1264" s="7">
        <v>350860</v>
      </c>
      <c r="E1264" s="7" t="s">
        <v>9</v>
      </c>
      <c r="F1264" s="7" t="s">
        <v>14</v>
      </c>
      <c r="G1264" s="7">
        <f t="shared" si="19"/>
        <v>7</v>
      </c>
    </row>
    <row r="1265" spans="1:7" x14ac:dyDescent="0.3">
      <c r="A1265" s="4">
        <v>43169.742997685185</v>
      </c>
      <c r="B1265" s="7" t="s">
        <v>5</v>
      </c>
      <c r="C1265" s="7">
        <v>234098</v>
      </c>
      <c r="D1265" s="7">
        <v>267448</v>
      </c>
      <c r="E1265" s="7" t="s">
        <v>7</v>
      </c>
      <c r="F1265" s="7" t="s">
        <v>13</v>
      </c>
      <c r="G1265" s="7">
        <f t="shared" si="19"/>
        <v>7</v>
      </c>
    </row>
    <row r="1266" spans="1:7" x14ac:dyDescent="0.3">
      <c r="A1266" s="4">
        <v>43169.744004629632</v>
      </c>
      <c r="B1266" s="7" t="s">
        <v>4</v>
      </c>
      <c r="C1266" s="7">
        <v>234098</v>
      </c>
      <c r="D1266" s="7">
        <v>166824</v>
      </c>
      <c r="E1266" s="7" t="s">
        <v>7</v>
      </c>
      <c r="F1266" s="7" t="s">
        <v>12</v>
      </c>
      <c r="G1266" s="7">
        <f t="shared" si="19"/>
        <v>7</v>
      </c>
    </row>
    <row r="1267" spans="1:7" x14ac:dyDescent="0.3">
      <c r="A1267" s="4">
        <v>43169.745000000003</v>
      </c>
      <c r="B1267" s="7" t="s">
        <v>5</v>
      </c>
      <c r="C1267" s="7">
        <v>234098</v>
      </c>
      <c r="D1267" s="7">
        <v>72820</v>
      </c>
      <c r="E1267" s="7" t="s">
        <v>7</v>
      </c>
      <c r="F1267" s="7" t="s">
        <v>13</v>
      </c>
      <c r="G1267" s="7">
        <f t="shared" si="19"/>
        <v>7</v>
      </c>
    </row>
    <row r="1268" spans="1:7" x14ac:dyDescent="0.3">
      <c r="A1268" s="4">
        <v>43169.745000000003</v>
      </c>
      <c r="B1268" s="7" t="s">
        <v>4</v>
      </c>
      <c r="C1268" s="7">
        <v>495834</v>
      </c>
      <c r="D1268" s="7">
        <v>308492</v>
      </c>
      <c r="E1268" s="7" t="s">
        <v>7</v>
      </c>
      <c r="F1268" s="7" t="s">
        <v>14</v>
      </c>
      <c r="G1268" s="7">
        <f t="shared" si="19"/>
        <v>7</v>
      </c>
    </row>
    <row r="1269" spans="1:7" x14ac:dyDescent="0.3">
      <c r="A1269" s="4">
        <v>43169.745000000003</v>
      </c>
      <c r="B1269" s="7" t="s">
        <v>4</v>
      </c>
      <c r="C1269" s="7">
        <v>495834</v>
      </c>
      <c r="D1269" s="7">
        <v>229052</v>
      </c>
      <c r="E1269" s="7" t="s">
        <v>9</v>
      </c>
      <c r="F1269" s="7" t="s">
        <v>13</v>
      </c>
      <c r="G1269" s="7">
        <f t="shared" si="19"/>
        <v>7</v>
      </c>
    </row>
    <row r="1270" spans="1:7" x14ac:dyDescent="0.3">
      <c r="A1270" s="4">
        <v>43169.747002314813</v>
      </c>
      <c r="B1270" s="7" t="s">
        <v>5</v>
      </c>
      <c r="C1270" s="7">
        <v>495834</v>
      </c>
      <c r="D1270" s="7">
        <v>332324</v>
      </c>
      <c r="E1270" s="7" t="s">
        <v>10</v>
      </c>
      <c r="F1270" s="7" t="s">
        <v>13</v>
      </c>
      <c r="G1270" s="7">
        <f t="shared" si="19"/>
        <v>7</v>
      </c>
    </row>
    <row r="1271" spans="1:7" x14ac:dyDescent="0.3">
      <c r="A1271" s="4">
        <v>43169.757997685185</v>
      </c>
      <c r="B1271" s="7" t="s">
        <v>4</v>
      </c>
      <c r="C1271" s="7">
        <v>495834</v>
      </c>
      <c r="D1271" s="7">
        <v>289956</v>
      </c>
      <c r="E1271" s="7" t="s">
        <v>7</v>
      </c>
      <c r="F1271" s="7" t="s">
        <v>12</v>
      </c>
      <c r="G1271" s="7">
        <f t="shared" si="19"/>
        <v>7</v>
      </c>
    </row>
    <row r="1272" spans="1:7" x14ac:dyDescent="0.3">
      <c r="A1272" s="4">
        <v>43169.762002314812</v>
      </c>
      <c r="B1272" s="7" t="s">
        <v>5</v>
      </c>
      <c r="C1272" s="7">
        <v>495834</v>
      </c>
      <c r="D1272" s="7">
        <v>148288</v>
      </c>
      <c r="E1272" s="7" t="s">
        <v>7</v>
      </c>
      <c r="F1272" s="7" t="s">
        <v>12</v>
      </c>
      <c r="G1272" s="7">
        <f t="shared" si="19"/>
        <v>7</v>
      </c>
    </row>
    <row r="1273" spans="1:7" x14ac:dyDescent="0.3">
      <c r="A1273" s="4">
        <v>43169.762002314812</v>
      </c>
      <c r="B1273" s="7" t="s">
        <v>5</v>
      </c>
      <c r="C1273" s="7">
        <v>495834</v>
      </c>
      <c r="D1273" s="7">
        <v>262152</v>
      </c>
      <c r="E1273" s="7" t="s">
        <v>7</v>
      </c>
      <c r="F1273" s="7" t="s">
        <v>13</v>
      </c>
      <c r="G1273" s="7">
        <f t="shared" si="19"/>
        <v>7</v>
      </c>
    </row>
    <row r="1274" spans="1:7" x14ac:dyDescent="0.3">
      <c r="A1274" s="4">
        <v>43169.762997685182</v>
      </c>
      <c r="B1274" s="7" t="s">
        <v>4</v>
      </c>
      <c r="C1274" s="7">
        <v>495834</v>
      </c>
      <c r="D1274" s="7">
        <v>184036</v>
      </c>
      <c r="E1274" s="7" t="s">
        <v>7</v>
      </c>
      <c r="F1274" s="7" t="s">
        <v>12</v>
      </c>
      <c r="G1274" s="7">
        <f t="shared" si="19"/>
        <v>7</v>
      </c>
    </row>
    <row r="1275" spans="1:7" x14ac:dyDescent="0.3">
      <c r="A1275" s="4">
        <v>43169.764004629629</v>
      </c>
      <c r="B1275" s="7" t="s">
        <v>4</v>
      </c>
      <c r="C1275" s="7">
        <v>234098</v>
      </c>
      <c r="D1275" s="7">
        <v>315112</v>
      </c>
      <c r="E1275" s="7" t="s">
        <v>7</v>
      </c>
      <c r="F1275" s="7" t="s">
        <v>14</v>
      </c>
      <c r="G1275" s="7">
        <f t="shared" si="19"/>
        <v>7</v>
      </c>
    </row>
    <row r="1276" spans="1:7" x14ac:dyDescent="0.3">
      <c r="A1276" s="4">
        <v>43169.767002314817</v>
      </c>
      <c r="B1276" s="7" t="s">
        <v>4</v>
      </c>
      <c r="C1276" s="7">
        <v>234098</v>
      </c>
      <c r="D1276" s="7">
        <v>168148</v>
      </c>
      <c r="E1276" s="7" t="s">
        <v>9</v>
      </c>
      <c r="F1276" s="7" t="s">
        <v>12</v>
      </c>
      <c r="G1276" s="7">
        <f t="shared" si="19"/>
        <v>7</v>
      </c>
    </row>
    <row r="1277" spans="1:7" x14ac:dyDescent="0.3">
      <c r="A1277" s="4">
        <v>43169.767002314817</v>
      </c>
      <c r="B1277" s="7" t="s">
        <v>5</v>
      </c>
      <c r="C1277" s="7">
        <v>859385</v>
      </c>
      <c r="D1277" s="7">
        <v>47664</v>
      </c>
      <c r="E1277" s="7" t="s">
        <v>8</v>
      </c>
      <c r="F1277" s="7" t="s">
        <v>13</v>
      </c>
      <c r="G1277" s="7">
        <f t="shared" si="19"/>
        <v>7</v>
      </c>
    </row>
    <row r="1278" spans="1:7" x14ac:dyDescent="0.3">
      <c r="A1278" s="4">
        <v>43169.767002314817</v>
      </c>
      <c r="B1278" s="7" t="s">
        <v>5</v>
      </c>
      <c r="C1278" s="7">
        <v>495834</v>
      </c>
      <c r="D1278" s="7">
        <v>43692</v>
      </c>
      <c r="E1278" s="7" t="s">
        <v>7</v>
      </c>
      <c r="F1278" s="7" t="s">
        <v>13</v>
      </c>
      <c r="G1278" s="7">
        <f t="shared" si="19"/>
        <v>7</v>
      </c>
    </row>
    <row r="1279" spans="1:7" x14ac:dyDescent="0.3">
      <c r="A1279" s="4">
        <v>43169.77</v>
      </c>
      <c r="B1279" s="7" t="s">
        <v>4</v>
      </c>
      <c r="C1279" s="7">
        <v>859385</v>
      </c>
      <c r="D1279" s="7">
        <v>128428</v>
      </c>
      <c r="E1279" s="7" t="s">
        <v>9</v>
      </c>
      <c r="F1279" s="7" t="s">
        <v>13</v>
      </c>
      <c r="G1279" s="7">
        <f t="shared" si="19"/>
        <v>7</v>
      </c>
    </row>
    <row r="1280" spans="1:7" x14ac:dyDescent="0.3">
      <c r="A1280" s="4">
        <v>43169.775995370372</v>
      </c>
      <c r="B1280" s="7" t="s">
        <v>5</v>
      </c>
      <c r="C1280" s="7">
        <v>234098</v>
      </c>
      <c r="D1280" s="7">
        <v>366748</v>
      </c>
      <c r="E1280" s="7" t="s">
        <v>10</v>
      </c>
      <c r="F1280" s="7" t="s">
        <v>13</v>
      </c>
      <c r="G1280" s="7">
        <f t="shared" si="19"/>
        <v>7</v>
      </c>
    </row>
    <row r="1281" spans="1:7" x14ac:dyDescent="0.3">
      <c r="A1281" s="4">
        <v>43169.782997685186</v>
      </c>
      <c r="B1281" s="7" t="s">
        <v>4</v>
      </c>
      <c r="C1281" s="7">
        <v>859385</v>
      </c>
      <c r="D1281" s="7">
        <v>173444</v>
      </c>
      <c r="E1281" s="7" t="s">
        <v>8</v>
      </c>
      <c r="F1281" s="7" t="s">
        <v>12</v>
      </c>
      <c r="G1281" s="7">
        <f t="shared" si="19"/>
        <v>7</v>
      </c>
    </row>
    <row r="1282" spans="1:7" x14ac:dyDescent="0.3">
      <c r="A1282" s="4">
        <v>43169.785000000003</v>
      </c>
      <c r="B1282" s="7" t="s">
        <v>5</v>
      </c>
      <c r="C1282" s="7">
        <v>859385</v>
      </c>
      <c r="D1282" s="7">
        <v>39720</v>
      </c>
      <c r="E1282" s="7" t="s">
        <v>7</v>
      </c>
      <c r="F1282" s="7" t="s">
        <v>12</v>
      </c>
      <c r="G1282" s="7">
        <f t="shared" si="19"/>
        <v>7</v>
      </c>
    </row>
    <row r="1283" spans="1:7" x14ac:dyDescent="0.3">
      <c r="A1283" s="4">
        <v>43169.785000000003</v>
      </c>
      <c r="B1283" s="7" t="s">
        <v>5</v>
      </c>
      <c r="C1283" s="7">
        <v>859385</v>
      </c>
      <c r="D1283" s="7">
        <v>55608</v>
      </c>
      <c r="E1283" s="7" t="s">
        <v>8</v>
      </c>
      <c r="F1283" s="7" t="s">
        <v>14</v>
      </c>
      <c r="G1283" s="7">
        <f t="shared" ref="G1283:G1346" si="20">WEEKDAY($A1283)</f>
        <v>7</v>
      </c>
    </row>
    <row r="1284" spans="1:7" x14ac:dyDescent="0.3">
      <c r="A1284" s="4">
        <v>43169.785995370374</v>
      </c>
      <c r="B1284" s="7" t="s">
        <v>4</v>
      </c>
      <c r="C1284" s="7">
        <v>234098</v>
      </c>
      <c r="D1284" s="7">
        <v>82088</v>
      </c>
      <c r="E1284" s="7" t="s">
        <v>8</v>
      </c>
      <c r="F1284" s="7" t="s">
        <v>13</v>
      </c>
      <c r="G1284" s="7">
        <f t="shared" si="20"/>
        <v>7</v>
      </c>
    </row>
    <row r="1285" spans="1:7" x14ac:dyDescent="0.3">
      <c r="A1285" s="4">
        <v>43169.787002314813</v>
      </c>
      <c r="B1285" s="7" t="s">
        <v>5</v>
      </c>
      <c r="C1285" s="7">
        <v>583728</v>
      </c>
      <c r="D1285" s="7">
        <v>305844</v>
      </c>
      <c r="E1285" s="7" t="s">
        <v>7</v>
      </c>
      <c r="F1285" s="7" t="s">
        <v>13</v>
      </c>
      <c r="G1285" s="7">
        <f t="shared" si="20"/>
        <v>7</v>
      </c>
    </row>
    <row r="1286" spans="1:7" x14ac:dyDescent="0.3">
      <c r="A1286" s="4">
        <v>43169.787997685184</v>
      </c>
      <c r="B1286" s="7" t="s">
        <v>4</v>
      </c>
      <c r="C1286" s="7">
        <v>495834</v>
      </c>
      <c r="D1286" s="7">
        <v>229052</v>
      </c>
      <c r="E1286" s="7" t="s">
        <v>9</v>
      </c>
      <c r="F1286" s="7" t="s">
        <v>14</v>
      </c>
      <c r="G1286" s="7">
        <f t="shared" si="20"/>
        <v>7</v>
      </c>
    </row>
    <row r="1287" spans="1:7" x14ac:dyDescent="0.3">
      <c r="A1287" s="4">
        <v>43169.79</v>
      </c>
      <c r="B1287" s="7" t="s">
        <v>4</v>
      </c>
      <c r="C1287" s="7">
        <v>495834</v>
      </c>
      <c r="D1287" s="7">
        <v>279364</v>
      </c>
      <c r="E1287" s="7" t="s">
        <v>8</v>
      </c>
      <c r="F1287" s="7" t="s">
        <v>12</v>
      </c>
      <c r="G1287" s="7">
        <f t="shared" si="20"/>
        <v>7</v>
      </c>
    </row>
    <row r="1288" spans="1:7" x14ac:dyDescent="0.3">
      <c r="A1288" s="4">
        <v>43169.792002314818</v>
      </c>
      <c r="B1288" s="7" t="s">
        <v>5</v>
      </c>
      <c r="C1288" s="7">
        <v>495834</v>
      </c>
      <c r="D1288" s="7">
        <v>211840</v>
      </c>
      <c r="E1288" s="7" t="s">
        <v>10</v>
      </c>
      <c r="F1288" s="7" t="s">
        <v>12</v>
      </c>
      <c r="G1288" s="7">
        <f t="shared" si="20"/>
        <v>7</v>
      </c>
    </row>
    <row r="1289" spans="1:7" x14ac:dyDescent="0.3">
      <c r="A1289" s="4">
        <v>43169.792002314818</v>
      </c>
      <c r="B1289" s="7" t="s">
        <v>4</v>
      </c>
      <c r="C1289" s="7">
        <v>495834</v>
      </c>
      <c r="D1289" s="7">
        <v>268772</v>
      </c>
      <c r="E1289" s="7" t="s">
        <v>9</v>
      </c>
      <c r="F1289" s="7" t="s">
        <v>12</v>
      </c>
      <c r="G1289" s="7">
        <f t="shared" si="20"/>
        <v>7</v>
      </c>
    </row>
    <row r="1290" spans="1:7" x14ac:dyDescent="0.3">
      <c r="A1290" s="4">
        <v>43169.799004629633</v>
      </c>
      <c r="B1290" s="7" t="s">
        <v>5</v>
      </c>
      <c r="C1290" s="7">
        <v>234098</v>
      </c>
      <c r="D1290" s="7">
        <v>264800</v>
      </c>
      <c r="E1290" s="7" t="s">
        <v>7</v>
      </c>
      <c r="F1290" s="7" t="s">
        <v>12</v>
      </c>
      <c r="G1290" s="7">
        <f t="shared" si="20"/>
        <v>7</v>
      </c>
    </row>
    <row r="1291" spans="1:7" x14ac:dyDescent="0.3">
      <c r="A1291" s="4">
        <v>43169.800995370373</v>
      </c>
      <c r="B1291" s="7" t="s">
        <v>5</v>
      </c>
      <c r="C1291" s="7">
        <v>239480</v>
      </c>
      <c r="D1291" s="7">
        <v>389256</v>
      </c>
      <c r="E1291" s="7" t="s">
        <v>7</v>
      </c>
      <c r="F1291" s="7" t="s">
        <v>13</v>
      </c>
      <c r="G1291" s="7">
        <f t="shared" si="20"/>
        <v>7</v>
      </c>
    </row>
    <row r="1292" spans="1:7" x14ac:dyDescent="0.3">
      <c r="A1292" s="4">
        <v>43169.805995370371</v>
      </c>
      <c r="B1292" s="7" t="s">
        <v>4</v>
      </c>
      <c r="C1292" s="7">
        <v>583728</v>
      </c>
      <c r="D1292" s="7">
        <v>356156</v>
      </c>
      <c r="E1292" s="7" t="s">
        <v>8</v>
      </c>
      <c r="F1292" s="7" t="s">
        <v>13</v>
      </c>
      <c r="G1292" s="7">
        <f t="shared" si="20"/>
        <v>7</v>
      </c>
    </row>
    <row r="1293" spans="1:7" x14ac:dyDescent="0.3">
      <c r="A1293" s="4">
        <v>43169.805995370371</v>
      </c>
      <c r="B1293" s="7" t="s">
        <v>4</v>
      </c>
      <c r="C1293" s="7">
        <v>234098</v>
      </c>
      <c r="D1293" s="7">
        <v>180064</v>
      </c>
      <c r="E1293" s="7" t="s">
        <v>7</v>
      </c>
      <c r="F1293" s="7" t="s">
        <v>14</v>
      </c>
      <c r="G1293" s="7">
        <f t="shared" si="20"/>
        <v>7</v>
      </c>
    </row>
    <row r="1294" spans="1:7" x14ac:dyDescent="0.3">
      <c r="A1294" s="4">
        <v>43169.809004629627</v>
      </c>
      <c r="B1294" s="7" t="s">
        <v>4</v>
      </c>
      <c r="C1294" s="7">
        <v>583728</v>
      </c>
      <c r="D1294" s="7">
        <v>272744</v>
      </c>
      <c r="E1294" s="7" t="s">
        <v>8</v>
      </c>
      <c r="F1294" s="7" t="s">
        <v>13</v>
      </c>
      <c r="G1294" s="7">
        <f t="shared" si="20"/>
        <v>7</v>
      </c>
    </row>
    <row r="1295" spans="1:7" x14ac:dyDescent="0.3">
      <c r="A1295" s="4">
        <v>43169.814004629632</v>
      </c>
      <c r="B1295" s="7" t="s">
        <v>4</v>
      </c>
      <c r="C1295" s="7">
        <v>495834</v>
      </c>
      <c r="D1295" s="7">
        <v>116512</v>
      </c>
      <c r="E1295" s="7" t="s">
        <v>7</v>
      </c>
      <c r="F1295" s="7" t="s">
        <v>12</v>
      </c>
      <c r="G1295" s="7">
        <f t="shared" si="20"/>
        <v>7</v>
      </c>
    </row>
    <row r="1296" spans="1:7" x14ac:dyDescent="0.3">
      <c r="A1296" s="4">
        <v>43169.832002314812</v>
      </c>
      <c r="B1296" s="7" t="s">
        <v>4</v>
      </c>
      <c r="C1296" s="7">
        <v>583728</v>
      </c>
      <c r="D1296" s="7">
        <v>105920</v>
      </c>
      <c r="E1296" s="7" t="s">
        <v>7</v>
      </c>
      <c r="F1296" s="7" t="s">
        <v>12</v>
      </c>
      <c r="G1296" s="7">
        <f t="shared" si="20"/>
        <v>7</v>
      </c>
    </row>
    <row r="1297" spans="1:7" x14ac:dyDescent="0.3">
      <c r="A1297" s="4">
        <v>43169.835995370369</v>
      </c>
      <c r="B1297" s="7" t="s">
        <v>5</v>
      </c>
      <c r="C1297" s="7">
        <v>234098</v>
      </c>
      <c r="D1297" s="7">
        <v>379988</v>
      </c>
      <c r="E1297" s="7" t="s">
        <v>8</v>
      </c>
      <c r="F1297" s="7" t="s">
        <v>14</v>
      </c>
      <c r="G1297" s="7">
        <f t="shared" si="20"/>
        <v>7</v>
      </c>
    </row>
    <row r="1298" spans="1:7" x14ac:dyDescent="0.3">
      <c r="A1298" s="4">
        <v>43169.835995370369</v>
      </c>
      <c r="B1298" s="7" t="s">
        <v>4</v>
      </c>
      <c r="C1298" s="7">
        <v>859385</v>
      </c>
      <c r="D1298" s="7">
        <v>246264</v>
      </c>
      <c r="E1298" s="7" t="s">
        <v>8</v>
      </c>
      <c r="F1298" s="7" t="s">
        <v>12</v>
      </c>
      <c r="G1298" s="7">
        <f t="shared" si="20"/>
        <v>7</v>
      </c>
    </row>
    <row r="1299" spans="1:7" x14ac:dyDescent="0.3">
      <c r="A1299" s="4">
        <v>43169.849004629628</v>
      </c>
      <c r="B1299" s="7" t="s">
        <v>5</v>
      </c>
      <c r="C1299" s="7">
        <v>495834</v>
      </c>
      <c r="D1299" s="7">
        <v>378664</v>
      </c>
      <c r="E1299" s="7" t="s">
        <v>10</v>
      </c>
      <c r="F1299" s="7" t="s">
        <v>13</v>
      </c>
      <c r="G1299" s="7">
        <f t="shared" si="20"/>
        <v>7</v>
      </c>
    </row>
    <row r="1300" spans="1:7" x14ac:dyDescent="0.3">
      <c r="A1300" s="4">
        <v>43169.850995370369</v>
      </c>
      <c r="B1300" s="7" t="s">
        <v>5</v>
      </c>
      <c r="C1300" s="7">
        <v>583728</v>
      </c>
      <c r="D1300" s="7">
        <v>362776</v>
      </c>
      <c r="E1300" s="7" t="s">
        <v>9</v>
      </c>
      <c r="F1300" s="7" t="s">
        <v>12</v>
      </c>
      <c r="G1300" s="7">
        <f t="shared" si="20"/>
        <v>7</v>
      </c>
    </row>
    <row r="1301" spans="1:7" x14ac:dyDescent="0.3">
      <c r="A1301" s="4">
        <v>43169.852997685186</v>
      </c>
      <c r="B1301" s="7" t="s">
        <v>4</v>
      </c>
      <c r="C1301" s="7">
        <v>234098</v>
      </c>
      <c r="D1301" s="7">
        <v>206544</v>
      </c>
      <c r="E1301" s="7" t="s">
        <v>7</v>
      </c>
      <c r="F1301" s="7" t="s">
        <v>13</v>
      </c>
      <c r="G1301" s="7">
        <f t="shared" si="20"/>
        <v>7</v>
      </c>
    </row>
    <row r="1302" spans="1:7" x14ac:dyDescent="0.3">
      <c r="A1302" s="4">
        <v>43169.857002314813</v>
      </c>
      <c r="B1302" s="7" t="s">
        <v>5</v>
      </c>
      <c r="C1302" s="7">
        <v>239480</v>
      </c>
      <c r="D1302" s="7">
        <v>205220</v>
      </c>
      <c r="E1302" s="7" t="s">
        <v>10</v>
      </c>
      <c r="F1302" s="7" t="s">
        <v>12</v>
      </c>
      <c r="G1302" s="7">
        <f t="shared" si="20"/>
        <v>7</v>
      </c>
    </row>
    <row r="1303" spans="1:7" x14ac:dyDescent="0.3">
      <c r="A1303" s="4">
        <v>43169.857997685183</v>
      </c>
      <c r="B1303" s="7" t="s">
        <v>4</v>
      </c>
      <c r="C1303" s="7">
        <v>234098</v>
      </c>
      <c r="D1303" s="7">
        <v>332324</v>
      </c>
      <c r="E1303" s="7" t="s">
        <v>8</v>
      </c>
      <c r="F1303" s="7" t="s">
        <v>14</v>
      </c>
      <c r="G1303" s="7">
        <f t="shared" si="20"/>
        <v>7</v>
      </c>
    </row>
    <row r="1304" spans="1:7" x14ac:dyDescent="0.3">
      <c r="A1304" s="4">
        <v>43169.862002314818</v>
      </c>
      <c r="B1304" s="7" t="s">
        <v>5</v>
      </c>
      <c r="C1304" s="7">
        <v>495834</v>
      </c>
      <c r="D1304" s="7">
        <v>333648</v>
      </c>
      <c r="E1304" s="7" t="s">
        <v>7</v>
      </c>
      <c r="F1304" s="7" t="s">
        <v>14</v>
      </c>
      <c r="G1304" s="7">
        <f t="shared" si="20"/>
        <v>7</v>
      </c>
    </row>
    <row r="1305" spans="1:7" x14ac:dyDescent="0.3">
      <c r="A1305" s="4">
        <v>43169.865995370368</v>
      </c>
      <c r="B1305" s="7" t="s">
        <v>4</v>
      </c>
      <c r="C1305" s="7">
        <v>234098</v>
      </c>
      <c r="D1305" s="7">
        <v>377340</v>
      </c>
      <c r="E1305" s="7" t="s">
        <v>9</v>
      </c>
      <c r="F1305" s="7" t="s">
        <v>12</v>
      </c>
      <c r="G1305" s="7">
        <f t="shared" si="20"/>
        <v>7</v>
      </c>
    </row>
    <row r="1306" spans="1:7" x14ac:dyDescent="0.3">
      <c r="A1306" s="4">
        <v>43169.870995370373</v>
      </c>
      <c r="B1306" s="7" t="s">
        <v>5</v>
      </c>
      <c r="C1306" s="7">
        <v>495834</v>
      </c>
      <c r="D1306" s="7">
        <v>13240</v>
      </c>
      <c r="E1306" s="7" t="s">
        <v>8</v>
      </c>
      <c r="F1306" s="7" t="s">
        <v>12</v>
      </c>
      <c r="G1306" s="7">
        <f t="shared" si="20"/>
        <v>7</v>
      </c>
    </row>
    <row r="1307" spans="1:7" x14ac:dyDescent="0.3">
      <c r="A1307" s="4">
        <v>43169.870995370373</v>
      </c>
      <c r="B1307" s="7" t="s">
        <v>5</v>
      </c>
      <c r="C1307" s="7">
        <v>495834</v>
      </c>
      <c r="D1307" s="7">
        <v>391904</v>
      </c>
      <c r="E1307" s="7" t="s">
        <v>7</v>
      </c>
      <c r="F1307" s="7" t="s">
        <v>12</v>
      </c>
      <c r="G1307" s="7">
        <f t="shared" si="20"/>
        <v>7</v>
      </c>
    </row>
    <row r="1308" spans="1:7" x14ac:dyDescent="0.3">
      <c r="A1308" s="4">
        <v>43169.882997685185</v>
      </c>
      <c r="B1308" s="7" t="s">
        <v>4</v>
      </c>
      <c r="C1308" s="7">
        <v>234098</v>
      </c>
      <c r="D1308" s="7">
        <v>256856</v>
      </c>
      <c r="E1308" s="7" t="s">
        <v>8</v>
      </c>
      <c r="F1308" s="7" t="s">
        <v>12</v>
      </c>
      <c r="G1308" s="7">
        <f t="shared" si="20"/>
        <v>7</v>
      </c>
    </row>
    <row r="1309" spans="1:7" x14ac:dyDescent="0.3">
      <c r="A1309" s="4">
        <v>43169.884004629632</v>
      </c>
      <c r="B1309" s="7" t="s">
        <v>4</v>
      </c>
      <c r="C1309" s="7">
        <v>495834</v>
      </c>
      <c r="D1309" s="7">
        <v>42368</v>
      </c>
      <c r="E1309" s="7" t="s">
        <v>7</v>
      </c>
      <c r="F1309" s="7" t="s">
        <v>14</v>
      </c>
      <c r="G1309" s="7">
        <f t="shared" si="20"/>
        <v>7</v>
      </c>
    </row>
    <row r="1310" spans="1:7" x14ac:dyDescent="0.3">
      <c r="A1310" s="4">
        <v>43169.887002314812</v>
      </c>
      <c r="B1310" s="7" t="s">
        <v>4</v>
      </c>
      <c r="C1310" s="7">
        <v>234098</v>
      </c>
      <c r="D1310" s="7">
        <v>316436</v>
      </c>
      <c r="E1310" s="7" t="s">
        <v>7</v>
      </c>
      <c r="F1310" s="7" t="s">
        <v>12</v>
      </c>
      <c r="G1310" s="7">
        <f t="shared" si="20"/>
        <v>7</v>
      </c>
    </row>
    <row r="1311" spans="1:7" x14ac:dyDescent="0.3">
      <c r="A1311" s="4">
        <v>43169.892997685187</v>
      </c>
      <c r="B1311" s="7" t="s">
        <v>4</v>
      </c>
      <c r="C1311" s="7">
        <v>234098</v>
      </c>
      <c r="D1311" s="7">
        <v>278040</v>
      </c>
      <c r="E1311" s="7" t="s">
        <v>7</v>
      </c>
      <c r="F1311" s="7" t="s">
        <v>12</v>
      </c>
      <c r="G1311" s="7">
        <f t="shared" si="20"/>
        <v>7</v>
      </c>
    </row>
    <row r="1312" spans="1:7" x14ac:dyDescent="0.3">
      <c r="A1312" s="4">
        <v>43169.915995370371</v>
      </c>
      <c r="B1312" s="7" t="s">
        <v>4</v>
      </c>
      <c r="C1312" s="7">
        <v>859385</v>
      </c>
      <c r="D1312" s="7">
        <v>235672</v>
      </c>
      <c r="E1312" s="7" t="s">
        <v>7</v>
      </c>
      <c r="F1312" s="7" t="s">
        <v>14</v>
      </c>
      <c r="G1312" s="7">
        <f t="shared" si="20"/>
        <v>7</v>
      </c>
    </row>
    <row r="1313" spans="1:7" x14ac:dyDescent="0.3">
      <c r="A1313" s="4">
        <v>43169.922997685186</v>
      </c>
      <c r="B1313" s="7" t="s">
        <v>5</v>
      </c>
      <c r="C1313" s="7">
        <v>239480</v>
      </c>
      <c r="D1313" s="7">
        <v>324380</v>
      </c>
      <c r="E1313" s="7" t="s">
        <v>7</v>
      </c>
      <c r="F1313" s="7" t="s">
        <v>12</v>
      </c>
      <c r="G1313" s="7">
        <f t="shared" si="20"/>
        <v>7</v>
      </c>
    </row>
    <row r="1314" spans="1:7" x14ac:dyDescent="0.3">
      <c r="A1314" s="4">
        <v>43170.1</v>
      </c>
      <c r="B1314" s="7" t="s">
        <v>4</v>
      </c>
      <c r="C1314" s="7">
        <v>495834</v>
      </c>
      <c r="D1314" s="7">
        <v>26480</v>
      </c>
      <c r="E1314" s="7" t="s">
        <v>9</v>
      </c>
      <c r="F1314" s="7" t="s">
        <v>12</v>
      </c>
      <c r="G1314" s="7">
        <f t="shared" si="20"/>
        <v>1</v>
      </c>
    </row>
    <row r="1315" spans="1:7" x14ac:dyDescent="0.3">
      <c r="A1315" s="4">
        <v>43170.132002314815</v>
      </c>
      <c r="B1315" s="7" t="s">
        <v>5</v>
      </c>
      <c r="C1315" s="7">
        <v>495834</v>
      </c>
      <c r="D1315" s="7">
        <v>345564</v>
      </c>
      <c r="E1315" s="7" t="s">
        <v>7</v>
      </c>
      <c r="F1315" s="7" t="s">
        <v>13</v>
      </c>
      <c r="G1315" s="7">
        <f t="shared" si="20"/>
        <v>1</v>
      </c>
    </row>
    <row r="1316" spans="1:7" x14ac:dyDescent="0.3">
      <c r="A1316" s="4">
        <v>43170.185995370368</v>
      </c>
      <c r="B1316" s="7" t="s">
        <v>4</v>
      </c>
      <c r="C1316" s="7">
        <v>495834</v>
      </c>
      <c r="D1316" s="7">
        <v>346888</v>
      </c>
      <c r="E1316" s="7" t="s">
        <v>10</v>
      </c>
      <c r="F1316" s="7" t="s">
        <v>12</v>
      </c>
      <c r="G1316" s="7">
        <f t="shared" si="20"/>
        <v>1</v>
      </c>
    </row>
    <row r="1317" spans="1:7" x14ac:dyDescent="0.3">
      <c r="A1317" s="4">
        <v>43170.192997685182</v>
      </c>
      <c r="B1317" s="7" t="s">
        <v>4</v>
      </c>
      <c r="C1317" s="7">
        <v>234098</v>
      </c>
      <c r="D1317" s="7">
        <v>10592</v>
      </c>
      <c r="E1317" s="7" t="s">
        <v>10</v>
      </c>
      <c r="F1317" s="7" t="s">
        <v>12</v>
      </c>
      <c r="G1317" s="7">
        <f t="shared" si="20"/>
        <v>1</v>
      </c>
    </row>
    <row r="1318" spans="1:7" x14ac:dyDescent="0.3">
      <c r="A1318" s="4">
        <v>43170.222002314818</v>
      </c>
      <c r="B1318" s="7" t="s">
        <v>4</v>
      </c>
      <c r="C1318" s="7">
        <v>495834</v>
      </c>
      <c r="D1318" s="7">
        <v>22508</v>
      </c>
      <c r="E1318" s="7" t="s">
        <v>10</v>
      </c>
      <c r="F1318" s="7" t="s">
        <v>13</v>
      </c>
      <c r="G1318" s="7">
        <f t="shared" si="20"/>
        <v>1</v>
      </c>
    </row>
    <row r="1319" spans="1:7" x14ac:dyDescent="0.3">
      <c r="A1319" s="4">
        <v>43170.235000000001</v>
      </c>
      <c r="B1319" s="7" t="s">
        <v>5</v>
      </c>
      <c r="C1319" s="7">
        <v>495834</v>
      </c>
      <c r="D1319" s="7">
        <v>341592</v>
      </c>
      <c r="E1319" s="7" t="s">
        <v>9</v>
      </c>
      <c r="F1319" s="7" t="s">
        <v>12</v>
      </c>
      <c r="G1319" s="7">
        <f t="shared" si="20"/>
        <v>1</v>
      </c>
    </row>
    <row r="1320" spans="1:7" x14ac:dyDescent="0.3">
      <c r="A1320" s="4">
        <v>43170.274004629631</v>
      </c>
      <c r="B1320" s="7" t="s">
        <v>4</v>
      </c>
      <c r="C1320" s="7">
        <v>234098</v>
      </c>
      <c r="D1320" s="7">
        <v>299224</v>
      </c>
      <c r="E1320" s="7" t="s">
        <v>9</v>
      </c>
      <c r="F1320" s="7" t="s">
        <v>14</v>
      </c>
      <c r="G1320" s="7">
        <f t="shared" si="20"/>
        <v>1</v>
      </c>
    </row>
    <row r="1321" spans="1:7" x14ac:dyDescent="0.3">
      <c r="A1321" s="4">
        <v>43170.275000000001</v>
      </c>
      <c r="B1321" s="7" t="s">
        <v>4</v>
      </c>
      <c r="C1321" s="7">
        <v>234098</v>
      </c>
      <c r="D1321" s="7">
        <v>87384</v>
      </c>
      <c r="E1321" s="7" t="s">
        <v>9</v>
      </c>
      <c r="F1321" s="7" t="s">
        <v>12</v>
      </c>
      <c r="G1321" s="7">
        <f t="shared" si="20"/>
        <v>1</v>
      </c>
    </row>
    <row r="1322" spans="1:7" x14ac:dyDescent="0.3">
      <c r="A1322" s="4">
        <v>43170.290995370371</v>
      </c>
      <c r="B1322" s="7" t="s">
        <v>4</v>
      </c>
      <c r="C1322" s="7">
        <v>234098</v>
      </c>
      <c r="D1322" s="7">
        <v>289956</v>
      </c>
      <c r="E1322" s="7" t="s">
        <v>10</v>
      </c>
      <c r="F1322" s="7" t="s">
        <v>13</v>
      </c>
      <c r="G1322" s="7">
        <f t="shared" si="20"/>
        <v>1</v>
      </c>
    </row>
    <row r="1323" spans="1:7" x14ac:dyDescent="0.3">
      <c r="A1323" s="4">
        <v>43170.294004629628</v>
      </c>
      <c r="B1323" s="7" t="s">
        <v>4</v>
      </c>
      <c r="C1323" s="7">
        <v>239480</v>
      </c>
      <c r="D1323" s="7">
        <v>153584</v>
      </c>
      <c r="E1323" s="7" t="s">
        <v>7</v>
      </c>
      <c r="F1323" s="7" t="s">
        <v>12</v>
      </c>
      <c r="G1323" s="7">
        <f t="shared" si="20"/>
        <v>1</v>
      </c>
    </row>
    <row r="1324" spans="1:7" x14ac:dyDescent="0.3">
      <c r="A1324" s="4">
        <v>43170.294004629628</v>
      </c>
      <c r="B1324" s="7" t="s">
        <v>5</v>
      </c>
      <c r="C1324" s="7">
        <v>495834</v>
      </c>
      <c r="D1324" s="7">
        <v>105920</v>
      </c>
      <c r="E1324" s="7" t="s">
        <v>8</v>
      </c>
      <c r="F1324" s="7" t="s">
        <v>14</v>
      </c>
      <c r="G1324" s="7">
        <f t="shared" si="20"/>
        <v>1</v>
      </c>
    </row>
    <row r="1325" spans="1:7" x14ac:dyDescent="0.3">
      <c r="A1325" s="4">
        <v>43170.317997685182</v>
      </c>
      <c r="B1325" s="7" t="s">
        <v>4</v>
      </c>
      <c r="C1325" s="7">
        <v>495834</v>
      </c>
      <c r="D1325" s="7">
        <v>137696</v>
      </c>
      <c r="E1325" s="7" t="s">
        <v>9</v>
      </c>
      <c r="F1325" s="7" t="s">
        <v>13</v>
      </c>
      <c r="G1325" s="7">
        <f t="shared" si="20"/>
        <v>1</v>
      </c>
    </row>
    <row r="1326" spans="1:7" x14ac:dyDescent="0.3">
      <c r="A1326" s="4">
        <v>43170.332002314812</v>
      </c>
      <c r="B1326" s="7" t="s">
        <v>4</v>
      </c>
      <c r="C1326" s="7">
        <v>234098</v>
      </c>
      <c r="D1326" s="7">
        <v>29128</v>
      </c>
      <c r="E1326" s="7" t="s">
        <v>7</v>
      </c>
      <c r="F1326" s="7" t="s">
        <v>12</v>
      </c>
      <c r="G1326" s="7">
        <f t="shared" si="20"/>
        <v>1</v>
      </c>
    </row>
    <row r="1327" spans="1:7" x14ac:dyDescent="0.3">
      <c r="A1327" s="4">
        <v>43170.332997685182</v>
      </c>
      <c r="B1327" s="7" t="s">
        <v>5</v>
      </c>
      <c r="C1327" s="7">
        <v>234098</v>
      </c>
      <c r="D1327" s="7">
        <v>305844</v>
      </c>
      <c r="E1327" s="7" t="s">
        <v>10</v>
      </c>
      <c r="F1327" s="7" t="s">
        <v>13</v>
      </c>
      <c r="G1327" s="7">
        <f t="shared" si="20"/>
        <v>1</v>
      </c>
    </row>
    <row r="1328" spans="1:7" x14ac:dyDescent="0.3">
      <c r="A1328" s="4">
        <v>43170.355995370373</v>
      </c>
      <c r="B1328" s="7" t="s">
        <v>5</v>
      </c>
      <c r="C1328" s="7">
        <v>239480</v>
      </c>
      <c r="D1328" s="7">
        <v>22508</v>
      </c>
      <c r="E1328" s="7" t="s">
        <v>7</v>
      </c>
      <c r="F1328" s="7" t="s">
        <v>12</v>
      </c>
      <c r="G1328" s="7">
        <f t="shared" si="20"/>
        <v>1</v>
      </c>
    </row>
    <row r="1329" spans="1:7" x14ac:dyDescent="0.3">
      <c r="A1329" s="4">
        <v>43170.37</v>
      </c>
      <c r="B1329" s="7" t="s">
        <v>4</v>
      </c>
      <c r="C1329" s="7">
        <v>859385</v>
      </c>
      <c r="D1329" s="7">
        <v>295252</v>
      </c>
      <c r="E1329" s="7" t="s">
        <v>8</v>
      </c>
      <c r="F1329" s="7" t="s">
        <v>12</v>
      </c>
      <c r="G1329" s="7">
        <f t="shared" si="20"/>
        <v>1</v>
      </c>
    </row>
    <row r="1330" spans="1:7" x14ac:dyDescent="0.3">
      <c r="A1330" s="4">
        <v>43170.372002314813</v>
      </c>
      <c r="B1330" s="7" t="s">
        <v>4</v>
      </c>
      <c r="C1330" s="7">
        <v>234098</v>
      </c>
      <c r="D1330" s="7">
        <v>282012</v>
      </c>
      <c r="E1330" s="7" t="s">
        <v>8</v>
      </c>
      <c r="F1330" s="7" t="s">
        <v>13</v>
      </c>
      <c r="G1330" s="7">
        <f t="shared" si="20"/>
        <v>1</v>
      </c>
    </row>
    <row r="1331" spans="1:7" x14ac:dyDescent="0.3">
      <c r="A1331" s="4">
        <v>43170.37599537037</v>
      </c>
      <c r="B1331" s="7" t="s">
        <v>4</v>
      </c>
      <c r="C1331" s="7">
        <v>234098</v>
      </c>
      <c r="D1331" s="7">
        <v>217136</v>
      </c>
      <c r="E1331" s="7" t="s">
        <v>8</v>
      </c>
      <c r="F1331" s="7" t="s">
        <v>13</v>
      </c>
      <c r="G1331" s="7">
        <f t="shared" si="20"/>
        <v>1</v>
      </c>
    </row>
    <row r="1332" spans="1:7" x14ac:dyDescent="0.3">
      <c r="A1332" s="4">
        <v>43170.379004629627</v>
      </c>
      <c r="B1332" s="7" t="s">
        <v>4</v>
      </c>
      <c r="C1332" s="7">
        <v>495834</v>
      </c>
      <c r="D1332" s="7">
        <v>139020</v>
      </c>
      <c r="E1332" s="7" t="s">
        <v>9</v>
      </c>
      <c r="F1332" s="7" t="s">
        <v>12</v>
      </c>
      <c r="G1332" s="7">
        <f t="shared" si="20"/>
        <v>1</v>
      </c>
    </row>
    <row r="1333" spans="1:7" x14ac:dyDescent="0.3">
      <c r="A1333" s="4">
        <v>43170.39099537037</v>
      </c>
      <c r="B1333" s="7" t="s">
        <v>4</v>
      </c>
      <c r="C1333" s="7">
        <v>234098</v>
      </c>
      <c r="D1333" s="7">
        <v>214488</v>
      </c>
      <c r="E1333" s="7" t="s">
        <v>7</v>
      </c>
      <c r="F1333" s="7" t="s">
        <v>12</v>
      </c>
      <c r="G1333" s="7">
        <f t="shared" si="20"/>
        <v>1</v>
      </c>
    </row>
    <row r="1334" spans="1:7" x14ac:dyDescent="0.3">
      <c r="A1334" s="4">
        <v>43170.394999999997</v>
      </c>
      <c r="B1334" s="7" t="s">
        <v>4</v>
      </c>
      <c r="C1334" s="7">
        <v>239480</v>
      </c>
      <c r="D1334" s="7">
        <v>63552</v>
      </c>
      <c r="E1334" s="7" t="s">
        <v>7</v>
      </c>
      <c r="F1334" s="7" t="s">
        <v>13</v>
      </c>
      <c r="G1334" s="7">
        <f t="shared" si="20"/>
        <v>1</v>
      </c>
    </row>
    <row r="1335" spans="1:7" x14ac:dyDescent="0.3">
      <c r="A1335" s="4">
        <v>43170.402997685182</v>
      </c>
      <c r="B1335" s="7" t="s">
        <v>4</v>
      </c>
      <c r="C1335" s="7">
        <v>859385</v>
      </c>
      <c r="D1335" s="7">
        <v>64876</v>
      </c>
      <c r="E1335" s="7" t="s">
        <v>10</v>
      </c>
      <c r="F1335" s="7" t="s">
        <v>12</v>
      </c>
      <c r="G1335" s="7">
        <f t="shared" si="20"/>
        <v>1</v>
      </c>
    </row>
    <row r="1336" spans="1:7" x14ac:dyDescent="0.3">
      <c r="A1336" s="4">
        <v>43170.422997685186</v>
      </c>
      <c r="B1336" s="7" t="s">
        <v>4</v>
      </c>
      <c r="C1336" s="7">
        <v>495834</v>
      </c>
      <c r="D1336" s="7">
        <v>43692</v>
      </c>
      <c r="E1336" s="7" t="s">
        <v>9</v>
      </c>
      <c r="F1336" s="7" t="s">
        <v>13</v>
      </c>
      <c r="G1336" s="7">
        <f t="shared" si="20"/>
        <v>1</v>
      </c>
    </row>
    <row r="1337" spans="1:7" x14ac:dyDescent="0.3">
      <c r="A1337" s="4">
        <v>43170.427002314813</v>
      </c>
      <c r="B1337" s="7" t="s">
        <v>5</v>
      </c>
      <c r="C1337" s="7">
        <v>495834</v>
      </c>
      <c r="D1337" s="7">
        <v>33100</v>
      </c>
      <c r="E1337" s="7" t="s">
        <v>9</v>
      </c>
      <c r="F1337" s="7" t="s">
        <v>12</v>
      </c>
      <c r="G1337" s="7">
        <f t="shared" si="20"/>
        <v>1</v>
      </c>
    </row>
    <row r="1338" spans="1:7" x14ac:dyDescent="0.3">
      <c r="A1338" s="4">
        <v>43170.49900462963</v>
      </c>
      <c r="B1338" s="7" t="s">
        <v>4</v>
      </c>
      <c r="C1338" s="7">
        <v>234098</v>
      </c>
      <c r="D1338" s="7">
        <v>194628</v>
      </c>
      <c r="E1338" s="7" t="s">
        <v>7</v>
      </c>
      <c r="F1338" s="7" t="s">
        <v>13</v>
      </c>
      <c r="G1338" s="7">
        <f t="shared" si="20"/>
        <v>1</v>
      </c>
    </row>
    <row r="1339" spans="1:7" x14ac:dyDescent="0.3">
      <c r="A1339" s="4">
        <v>43170.5</v>
      </c>
      <c r="B1339" s="7" t="s">
        <v>4</v>
      </c>
      <c r="C1339" s="7">
        <v>495834</v>
      </c>
      <c r="D1339" s="7">
        <v>103272</v>
      </c>
      <c r="E1339" s="7" t="s">
        <v>9</v>
      </c>
      <c r="F1339" s="7" t="s">
        <v>12</v>
      </c>
      <c r="G1339" s="7">
        <f t="shared" si="20"/>
        <v>1</v>
      </c>
    </row>
    <row r="1340" spans="1:7" x14ac:dyDescent="0.3">
      <c r="A1340" s="4">
        <v>43170.502002314817</v>
      </c>
      <c r="B1340" s="7" t="s">
        <v>4</v>
      </c>
      <c r="C1340" s="7">
        <v>495834</v>
      </c>
      <c r="D1340" s="7">
        <v>96652</v>
      </c>
      <c r="E1340" s="7" t="s">
        <v>7</v>
      </c>
      <c r="F1340" s="7" t="s">
        <v>12</v>
      </c>
      <c r="G1340" s="7">
        <f t="shared" si="20"/>
        <v>1</v>
      </c>
    </row>
    <row r="1341" spans="1:7" x14ac:dyDescent="0.3">
      <c r="A1341" s="4">
        <v>43170.507002314815</v>
      </c>
      <c r="B1341" s="7" t="s">
        <v>4</v>
      </c>
      <c r="C1341" s="7">
        <v>239480</v>
      </c>
      <c r="D1341" s="7">
        <v>334972</v>
      </c>
      <c r="E1341" s="7" t="s">
        <v>7</v>
      </c>
      <c r="F1341" s="7" t="s">
        <v>14</v>
      </c>
      <c r="G1341" s="7">
        <f t="shared" si="20"/>
        <v>1</v>
      </c>
    </row>
    <row r="1342" spans="1:7" x14ac:dyDescent="0.3">
      <c r="A1342" s="4">
        <v>43170.507002314815</v>
      </c>
      <c r="B1342" s="7" t="s">
        <v>5</v>
      </c>
      <c r="C1342" s="7">
        <v>859385</v>
      </c>
      <c r="D1342" s="7">
        <v>22508</v>
      </c>
      <c r="E1342" s="7" t="s">
        <v>7</v>
      </c>
      <c r="F1342" s="7" t="s">
        <v>12</v>
      </c>
      <c r="G1342" s="7">
        <f t="shared" si="20"/>
        <v>1</v>
      </c>
    </row>
    <row r="1343" spans="1:7" x14ac:dyDescent="0.3">
      <c r="A1343" s="4">
        <v>43170.509004629632</v>
      </c>
      <c r="B1343" s="7" t="s">
        <v>5</v>
      </c>
      <c r="C1343" s="7">
        <v>495834</v>
      </c>
      <c r="D1343" s="7">
        <v>94004</v>
      </c>
      <c r="E1343" s="7" t="s">
        <v>7</v>
      </c>
      <c r="F1343" s="7" t="s">
        <v>12</v>
      </c>
      <c r="G1343" s="7">
        <f t="shared" si="20"/>
        <v>1</v>
      </c>
    </row>
    <row r="1344" spans="1:7" x14ac:dyDescent="0.3">
      <c r="A1344" s="4">
        <v>43170.514004629629</v>
      </c>
      <c r="B1344" s="7" t="s">
        <v>4</v>
      </c>
      <c r="C1344" s="7">
        <v>859385</v>
      </c>
      <c r="D1344" s="7">
        <v>38396</v>
      </c>
      <c r="E1344" s="7" t="s">
        <v>10</v>
      </c>
      <c r="F1344" s="7" t="s">
        <v>12</v>
      </c>
      <c r="G1344" s="7">
        <f t="shared" si="20"/>
        <v>1</v>
      </c>
    </row>
    <row r="1345" spans="1:7" x14ac:dyDescent="0.3">
      <c r="A1345" s="4">
        <v>43170.514004629629</v>
      </c>
      <c r="B1345" s="7" t="s">
        <v>4</v>
      </c>
      <c r="C1345" s="7">
        <v>495834</v>
      </c>
      <c r="D1345" s="7">
        <v>83412</v>
      </c>
      <c r="E1345" s="7" t="s">
        <v>8</v>
      </c>
      <c r="F1345" s="7" t="s">
        <v>14</v>
      </c>
      <c r="G1345" s="7">
        <f t="shared" si="20"/>
        <v>1</v>
      </c>
    </row>
    <row r="1346" spans="1:7" x14ac:dyDescent="0.3">
      <c r="A1346" s="4">
        <v>43170.517002314817</v>
      </c>
      <c r="B1346" s="7" t="s">
        <v>4</v>
      </c>
      <c r="C1346" s="7">
        <v>859385</v>
      </c>
      <c r="D1346" s="7">
        <v>320408</v>
      </c>
      <c r="E1346" s="7" t="s">
        <v>7</v>
      </c>
      <c r="F1346" s="7" t="s">
        <v>13</v>
      </c>
      <c r="G1346" s="7">
        <f t="shared" si="20"/>
        <v>1</v>
      </c>
    </row>
    <row r="1347" spans="1:7" x14ac:dyDescent="0.3">
      <c r="A1347" s="4">
        <v>43170.517997685187</v>
      </c>
      <c r="B1347" s="7" t="s">
        <v>4</v>
      </c>
      <c r="C1347" s="7">
        <v>495834</v>
      </c>
      <c r="D1347" s="7">
        <v>255532</v>
      </c>
      <c r="E1347" s="7" t="s">
        <v>7</v>
      </c>
      <c r="F1347" s="7" t="s">
        <v>12</v>
      </c>
      <c r="G1347" s="7">
        <f t="shared" ref="G1347:G1396" si="21">WEEKDAY($A1347)</f>
        <v>1</v>
      </c>
    </row>
    <row r="1348" spans="1:7" x14ac:dyDescent="0.3">
      <c r="A1348" s="4">
        <v>43170.519004629627</v>
      </c>
      <c r="B1348" s="7" t="s">
        <v>5</v>
      </c>
      <c r="C1348" s="7">
        <v>495834</v>
      </c>
      <c r="D1348" s="7">
        <v>329676</v>
      </c>
      <c r="E1348" s="7" t="s">
        <v>10</v>
      </c>
      <c r="F1348" s="7" t="s">
        <v>12</v>
      </c>
      <c r="G1348" s="7">
        <f t="shared" si="21"/>
        <v>1</v>
      </c>
    </row>
    <row r="1349" spans="1:7" x14ac:dyDescent="0.3">
      <c r="A1349" s="4">
        <v>43170.52</v>
      </c>
      <c r="B1349" s="7" t="s">
        <v>4</v>
      </c>
      <c r="C1349" s="7">
        <v>859385</v>
      </c>
      <c r="D1349" s="7">
        <v>13240</v>
      </c>
      <c r="E1349" s="7" t="s">
        <v>9</v>
      </c>
      <c r="F1349" s="7" t="s">
        <v>12</v>
      </c>
      <c r="G1349" s="7">
        <f t="shared" si="21"/>
        <v>1</v>
      </c>
    </row>
    <row r="1350" spans="1:7" x14ac:dyDescent="0.3">
      <c r="A1350" s="4">
        <v>43170.525995370372</v>
      </c>
      <c r="B1350" s="7" t="s">
        <v>5</v>
      </c>
      <c r="C1350" s="7">
        <v>495834</v>
      </c>
      <c r="D1350" s="7">
        <v>365424</v>
      </c>
      <c r="E1350" s="7" t="s">
        <v>8</v>
      </c>
      <c r="F1350" s="7" t="s">
        <v>13</v>
      </c>
      <c r="G1350" s="7">
        <f t="shared" si="21"/>
        <v>1</v>
      </c>
    </row>
    <row r="1351" spans="1:7" x14ac:dyDescent="0.3">
      <c r="A1351" s="4">
        <v>43170.527002314811</v>
      </c>
      <c r="B1351" s="7" t="s">
        <v>5</v>
      </c>
      <c r="C1351" s="7">
        <v>495834</v>
      </c>
      <c r="D1351" s="7">
        <v>116512</v>
      </c>
      <c r="E1351" s="7" t="s">
        <v>7</v>
      </c>
      <c r="F1351" s="7" t="s">
        <v>13</v>
      </c>
      <c r="G1351" s="7">
        <f t="shared" si="21"/>
        <v>1</v>
      </c>
    </row>
    <row r="1352" spans="1:7" x14ac:dyDescent="0.3">
      <c r="A1352" s="4">
        <v>43170.53</v>
      </c>
      <c r="B1352" s="7" t="s">
        <v>4</v>
      </c>
      <c r="C1352" s="7">
        <v>234098</v>
      </c>
      <c r="D1352" s="7">
        <v>154908</v>
      </c>
      <c r="E1352" s="7" t="s">
        <v>7</v>
      </c>
      <c r="F1352" s="7" t="s">
        <v>12</v>
      </c>
      <c r="G1352" s="7">
        <f t="shared" si="21"/>
        <v>1</v>
      </c>
    </row>
    <row r="1353" spans="1:7" x14ac:dyDescent="0.3">
      <c r="A1353" s="4">
        <v>43170.532997685186</v>
      </c>
      <c r="B1353" s="7" t="s">
        <v>4</v>
      </c>
      <c r="C1353" s="7">
        <v>583728</v>
      </c>
      <c r="D1353" s="7">
        <v>354832</v>
      </c>
      <c r="E1353" s="7" t="s">
        <v>9</v>
      </c>
      <c r="F1353" s="7" t="s">
        <v>12</v>
      </c>
      <c r="G1353" s="7">
        <f t="shared" si="21"/>
        <v>1</v>
      </c>
    </row>
    <row r="1354" spans="1:7" x14ac:dyDescent="0.3">
      <c r="A1354" s="4">
        <v>43170.535000000003</v>
      </c>
      <c r="B1354" s="7" t="s">
        <v>4</v>
      </c>
      <c r="C1354" s="7">
        <v>234098</v>
      </c>
      <c r="D1354" s="7">
        <v>178740</v>
      </c>
      <c r="E1354" s="7" t="s">
        <v>8</v>
      </c>
      <c r="F1354" s="7" t="s">
        <v>13</v>
      </c>
      <c r="G1354" s="7">
        <f t="shared" si="21"/>
        <v>1</v>
      </c>
    </row>
    <row r="1355" spans="1:7" x14ac:dyDescent="0.3">
      <c r="A1355" s="4">
        <v>43170.55400462963</v>
      </c>
      <c r="B1355" s="7" t="s">
        <v>5</v>
      </c>
      <c r="C1355" s="7">
        <v>495834</v>
      </c>
      <c r="D1355" s="7">
        <v>30452</v>
      </c>
      <c r="E1355" s="7" t="s">
        <v>7</v>
      </c>
      <c r="F1355" s="7" t="s">
        <v>13</v>
      </c>
      <c r="G1355" s="7">
        <f t="shared" si="21"/>
        <v>1</v>
      </c>
    </row>
    <row r="1356" spans="1:7" x14ac:dyDescent="0.3">
      <c r="A1356" s="4">
        <v>43170.577002314814</v>
      </c>
      <c r="B1356" s="7" t="s">
        <v>4</v>
      </c>
      <c r="C1356" s="7">
        <v>239480</v>
      </c>
      <c r="D1356" s="7">
        <v>263476</v>
      </c>
      <c r="E1356" s="7" t="s">
        <v>7</v>
      </c>
      <c r="F1356" s="7" t="s">
        <v>12</v>
      </c>
      <c r="G1356" s="7">
        <f t="shared" si="21"/>
        <v>1</v>
      </c>
    </row>
    <row r="1357" spans="1:7" x14ac:dyDescent="0.3">
      <c r="A1357" s="4">
        <v>43170.635000000002</v>
      </c>
      <c r="B1357" s="7" t="s">
        <v>4</v>
      </c>
      <c r="C1357" s="7">
        <v>859385</v>
      </c>
      <c r="D1357" s="7">
        <v>243616</v>
      </c>
      <c r="E1357" s="7" t="s">
        <v>8</v>
      </c>
      <c r="F1357" s="7" t="s">
        <v>14</v>
      </c>
      <c r="G1357" s="7">
        <f t="shared" si="21"/>
        <v>1</v>
      </c>
    </row>
    <row r="1358" spans="1:7" x14ac:dyDescent="0.3">
      <c r="A1358" s="4">
        <v>43170.672002314815</v>
      </c>
      <c r="B1358" s="7" t="s">
        <v>4</v>
      </c>
      <c r="C1358" s="7">
        <v>234098</v>
      </c>
      <c r="D1358" s="7">
        <v>360128</v>
      </c>
      <c r="E1358" s="7" t="s">
        <v>9</v>
      </c>
      <c r="F1358" s="7" t="s">
        <v>12</v>
      </c>
      <c r="G1358" s="7">
        <f t="shared" si="21"/>
        <v>1</v>
      </c>
    </row>
    <row r="1359" spans="1:7" x14ac:dyDescent="0.3">
      <c r="A1359" s="4">
        <v>43170.687997685185</v>
      </c>
      <c r="B1359" s="7" t="s">
        <v>4</v>
      </c>
      <c r="C1359" s="7">
        <v>234098</v>
      </c>
      <c r="D1359" s="7">
        <v>239644</v>
      </c>
      <c r="E1359" s="7" t="s">
        <v>9</v>
      </c>
      <c r="F1359" s="7" t="s">
        <v>13</v>
      </c>
      <c r="G1359" s="7">
        <f t="shared" si="21"/>
        <v>1</v>
      </c>
    </row>
    <row r="1360" spans="1:7" x14ac:dyDescent="0.3">
      <c r="A1360" s="4">
        <v>43170.7</v>
      </c>
      <c r="B1360" s="7" t="s">
        <v>4</v>
      </c>
      <c r="C1360" s="7">
        <v>495834</v>
      </c>
      <c r="D1360" s="7">
        <v>270096</v>
      </c>
      <c r="E1360" s="7" t="s">
        <v>8</v>
      </c>
      <c r="F1360" s="7" t="s">
        <v>12</v>
      </c>
      <c r="G1360" s="7">
        <f t="shared" si="21"/>
        <v>1</v>
      </c>
    </row>
    <row r="1361" spans="1:7" x14ac:dyDescent="0.3">
      <c r="A1361" s="4">
        <v>43170.702997685185</v>
      </c>
      <c r="B1361" s="7" t="s">
        <v>5</v>
      </c>
      <c r="C1361" s="7">
        <v>239480</v>
      </c>
      <c r="D1361" s="7">
        <v>186684</v>
      </c>
      <c r="E1361" s="7" t="s">
        <v>7</v>
      </c>
      <c r="F1361" s="7" t="s">
        <v>12</v>
      </c>
      <c r="G1361" s="7">
        <f t="shared" si="21"/>
        <v>1</v>
      </c>
    </row>
    <row r="1362" spans="1:7" x14ac:dyDescent="0.3">
      <c r="A1362" s="4">
        <v>43170.722002314818</v>
      </c>
      <c r="B1362" s="7" t="s">
        <v>5</v>
      </c>
      <c r="C1362" s="7">
        <v>234098</v>
      </c>
      <c r="D1362" s="7">
        <v>29128</v>
      </c>
      <c r="E1362" s="7" t="s">
        <v>7</v>
      </c>
      <c r="F1362" s="7" t="s">
        <v>12</v>
      </c>
      <c r="G1362" s="7">
        <f t="shared" si="21"/>
        <v>1</v>
      </c>
    </row>
    <row r="1363" spans="1:7" x14ac:dyDescent="0.3">
      <c r="A1363" s="4">
        <v>43170.727997685186</v>
      </c>
      <c r="B1363" s="7" t="s">
        <v>4</v>
      </c>
      <c r="C1363" s="7">
        <v>495834</v>
      </c>
      <c r="D1363" s="7">
        <v>121808</v>
      </c>
      <c r="E1363" s="7" t="s">
        <v>7</v>
      </c>
      <c r="F1363" s="7" t="s">
        <v>14</v>
      </c>
      <c r="G1363" s="7">
        <f t="shared" si="21"/>
        <v>1</v>
      </c>
    </row>
    <row r="1364" spans="1:7" x14ac:dyDescent="0.3">
      <c r="A1364" s="4">
        <v>43170.735000000001</v>
      </c>
      <c r="B1364" s="7" t="s">
        <v>4</v>
      </c>
      <c r="C1364" s="7">
        <v>234098</v>
      </c>
      <c r="D1364" s="7">
        <v>107244</v>
      </c>
      <c r="E1364" s="7" t="s">
        <v>9</v>
      </c>
      <c r="F1364" s="7" t="s">
        <v>13</v>
      </c>
      <c r="G1364" s="7">
        <f t="shared" si="21"/>
        <v>1</v>
      </c>
    </row>
    <row r="1365" spans="1:7" x14ac:dyDescent="0.3">
      <c r="A1365" s="4">
        <v>43170.740995370368</v>
      </c>
      <c r="B1365" s="7" t="s">
        <v>4</v>
      </c>
      <c r="C1365" s="7">
        <v>495834</v>
      </c>
      <c r="D1365" s="7">
        <v>140344</v>
      </c>
      <c r="E1365" s="7" t="s">
        <v>7</v>
      </c>
      <c r="F1365" s="7" t="s">
        <v>12</v>
      </c>
      <c r="G1365" s="7">
        <f t="shared" si="21"/>
        <v>1</v>
      </c>
    </row>
    <row r="1366" spans="1:7" x14ac:dyDescent="0.3">
      <c r="A1366" s="4">
        <v>43170.742002314815</v>
      </c>
      <c r="B1366" s="7" t="s">
        <v>4</v>
      </c>
      <c r="C1366" s="7">
        <v>234098</v>
      </c>
      <c r="D1366" s="7">
        <v>194628</v>
      </c>
      <c r="E1366" s="7" t="s">
        <v>9</v>
      </c>
      <c r="F1366" s="7" t="s">
        <v>13</v>
      </c>
      <c r="G1366" s="7">
        <f t="shared" si="21"/>
        <v>1</v>
      </c>
    </row>
    <row r="1367" spans="1:7" x14ac:dyDescent="0.3">
      <c r="A1367" s="4">
        <v>43170.744004629632</v>
      </c>
      <c r="B1367" s="7" t="s">
        <v>4</v>
      </c>
      <c r="C1367" s="7">
        <v>583728</v>
      </c>
      <c r="D1367" s="7">
        <v>146964</v>
      </c>
      <c r="E1367" s="7" t="s">
        <v>7</v>
      </c>
      <c r="F1367" s="7" t="s">
        <v>14</v>
      </c>
      <c r="G1367" s="7">
        <f t="shared" si="21"/>
        <v>1</v>
      </c>
    </row>
    <row r="1368" spans="1:7" x14ac:dyDescent="0.3">
      <c r="A1368" s="4">
        <v>43170.745995370373</v>
      </c>
      <c r="B1368" s="7" t="s">
        <v>4</v>
      </c>
      <c r="C1368" s="7">
        <v>234098</v>
      </c>
      <c r="D1368" s="7">
        <v>348212</v>
      </c>
      <c r="E1368" s="7" t="s">
        <v>8</v>
      </c>
      <c r="F1368" s="7" t="s">
        <v>12</v>
      </c>
      <c r="G1368" s="7">
        <f t="shared" si="21"/>
        <v>1</v>
      </c>
    </row>
    <row r="1369" spans="1:7" x14ac:dyDescent="0.3">
      <c r="A1369" s="4">
        <v>43170.745995370373</v>
      </c>
      <c r="B1369" s="7" t="s">
        <v>4</v>
      </c>
      <c r="C1369" s="7">
        <v>234098</v>
      </c>
      <c r="D1369" s="7">
        <v>222432</v>
      </c>
      <c r="E1369" s="7" t="s">
        <v>7</v>
      </c>
      <c r="F1369" s="7" t="s">
        <v>12</v>
      </c>
      <c r="G1369" s="7">
        <f t="shared" si="21"/>
        <v>1</v>
      </c>
    </row>
    <row r="1370" spans="1:7" x14ac:dyDescent="0.3">
      <c r="A1370" s="4">
        <v>43170.74900462963</v>
      </c>
      <c r="B1370" s="7" t="s">
        <v>5</v>
      </c>
      <c r="C1370" s="7">
        <v>234098</v>
      </c>
      <c r="D1370" s="7">
        <v>82088</v>
      </c>
      <c r="E1370" s="7" t="s">
        <v>9</v>
      </c>
      <c r="F1370" s="7" t="s">
        <v>14</v>
      </c>
      <c r="G1370" s="7">
        <f t="shared" si="21"/>
        <v>1</v>
      </c>
    </row>
    <row r="1371" spans="1:7" x14ac:dyDescent="0.3">
      <c r="A1371" s="4">
        <v>43170.74900462963</v>
      </c>
      <c r="B1371" s="7" t="s">
        <v>4</v>
      </c>
      <c r="C1371" s="7">
        <v>495834</v>
      </c>
      <c r="D1371" s="7">
        <v>346888</v>
      </c>
      <c r="E1371" s="7" t="s">
        <v>7</v>
      </c>
      <c r="F1371" s="7" t="s">
        <v>14</v>
      </c>
      <c r="G1371" s="7">
        <f t="shared" si="21"/>
        <v>1</v>
      </c>
    </row>
    <row r="1372" spans="1:7" x14ac:dyDescent="0.3">
      <c r="A1372" s="4">
        <v>43170.754999999997</v>
      </c>
      <c r="B1372" s="7" t="s">
        <v>4</v>
      </c>
      <c r="C1372" s="7">
        <v>239480</v>
      </c>
      <c r="D1372" s="7">
        <v>308492</v>
      </c>
      <c r="E1372" s="7" t="s">
        <v>8</v>
      </c>
      <c r="F1372" s="7" t="s">
        <v>12</v>
      </c>
      <c r="G1372" s="7">
        <f t="shared" si="21"/>
        <v>1</v>
      </c>
    </row>
    <row r="1373" spans="1:7" x14ac:dyDescent="0.3">
      <c r="A1373" s="4">
        <v>43170.757997685185</v>
      </c>
      <c r="B1373" s="7" t="s">
        <v>4</v>
      </c>
      <c r="C1373" s="7">
        <v>583728</v>
      </c>
      <c r="D1373" s="7">
        <v>235672</v>
      </c>
      <c r="E1373" s="7" t="s">
        <v>9</v>
      </c>
      <c r="F1373" s="7" t="s">
        <v>12</v>
      </c>
      <c r="G1373" s="7">
        <f t="shared" si="21"/>
        <v>1</v>
      </c>
    </row>
    <row r="1374" spans="1:7" x14ac:dyDescent="0.3">
      <c r="A1374" s="4">
        <v>43170.760995370372</v>
      </c>
      <c r="B1374" s="7" t="s">
        <v>4</v>
      </c>
      <c r="C1374" s="7">
        <v>859385</v>
      </c>
      <c r="D1374" s="7">
        <v>255532</v>
      </c>
      <c r="E1374" s="7" t="s">
        <v>10</v>
      </c>
      <c r="F1374" s="7" t="s">
        <v>12</v>
      </c>
      <c r="G1374" s="7">
        <f t="shared" si="21"/>
        <v>1</v>
      </c>
    </row>
    <row r="1375" spans="1:7" x14ac:dyDescent="0.3">
      <c r="A1375" s="4">
        <v>43170.767002314817</v>
      </c>
      <c r="B1375" s="7" t="s">
        <v>5</v>
      </c>
      <c r="C1375" s="7">
        <v>234098</v>
      </c>
      <c r="D1375" s="7">
        <v>345564</v>
      </c>
      <c r="E1375" s="7" t="s">
        <v>8</v>
      </c>
      <c r="F1375" s="7" t="s">
        <v>13</v>
      </c>
      <c r="G1375" s="7">
        <f t="shared" si="21"/>
        <v>1</v>
      </c>
    </row>
    <row r="1376" spans="1:7" x14ac:dyDescent="0.3">
      <c r="A1376" s="4">
        <v>43170.769004629627</v>
      </c>
      <c r="B1376" s="7" t="s">
        <v>4</v>
      </c>
      <c r="C1376" s="7">
        <v>495834</v>
      </c>
      <c r="D1376" s="7">
        <v>107244</v>
      </c>
      <c r="E1376" s="7" t="s">
        <v>7</v>
      </c>
      <c r="F1376" s="7" t="s">
        <v>12</v>
      </c>
      <c r="G1376" s="7">
        <f t="shared" si="21"/>
        <v>1</v>
      </c>
    </row>
    <row r="1377" spans="1:7" x14ac:dyDescent="0.3">
      <c r="A1377" s="4">
        <v>43170.777002314811</v>
      </c>
      <c r="B1377" s="7" t="s">
        <v>5</v>
      </c>
      <c r="C1377" s="7">
        <v>495834</v>
      </c>
      <c r="D1377" s="7">
        <v>121808</v>
      </c>
      <c r="E1377" s="7" t="s">
        <v>8</v>
      </c>
      <c r="F1377" s="7" t="s">
        <v>12</v>
      </c>
      <c r="G1377" s="7">
        <f t="shared" si="21"/>
        <v>1</v>
      </c>
    </row>
    <row r="1378" spans="1:7" x14ac:dyDescent="0.3">
      <c r="A1378" s="4">
        <v>43170.78</v>
      </c>
      <c r="B1378" s="7" t="s">
        <v>5</v>
      </c>
      <c r="C1378" s="7">
        <v>239480</v>
      </c>
      <c r="D1378" s="7">
        <v>354832</v>
      </c>
      <c r="E1378" s="7" t="s">
        <v>10</v>
      </c>
      <c r="F1378" s="7" t="s">
        <v>13</v>
      </c>
      <c r="G1378" s="7">
        <f t="shared" si="21"/>
        <v>1</v>
      </c>
    </row>
    <row r="1379" spans="1:7" x14ac:dyDescent="0.3">
      <c r="A1379" s="4">
        <v>43170.78</v>
      </c>
      <c r="B1379" s="7" t="s">
        <v>4</v>
      </c>
      <c r="C1379" s="7">
        <v>234098</v>
      </c>
      <c r="D1379" s="7">
        <v>274068</v>
      </c>
      <c r="E1379" s="7" t="s">
        <v>8</v>
      </c>
      <c r="F1379" s="7" t="s">
        <v>13</v>
      </c>
      <c r="G1379" s="7">
        <f t="shared" si="21"/>
        <v>1</v>
      </c>
    </row>
    <row r="1380" spans="1:7" x14ac:dyDescent="0.3">
      <c r="A1380" s="4">
        <v>43170.782997685186</v>
      </c>
      <c r="B1380" s="7" t="s">
        <v>4</v>
      </c>
      <c r="C1380" s="7">
        <v>495834</v>
      </c>
      <c r="D1380" s="7">
        <v>271420</v>
      </c>
      <c r="E1380" s="7" t="s">
        <v>8</v>
      </c>
      <c r="F1380" s="7" t="s">
        <v>13</v>
      </c>
      <c r="G1380" s="7">
        <f t="shared" si="21"/>
        <v>1</v>
      </c>
    </row>
    <row r="1381" spans="1:7" x14ac:dyDescent="0.3">
      <c r="A1381" s="4">
        <v>43170.785995370374</v>
      </c>
      <c r="B1381" s="7" t="s">
        <v>5</v>
      </c>
      <c r="C1381" s="7">
        <v>495834</v>
      </c>
      <c r="D1381" s="7">
        <v>100624</v>
      </c>
      <c r="E1381" s="7" t="s">
        <v>8</v>
      </c>
      <c r="F1381" s="7" t="s">
        <v>12</v>
      </c>
      <c r="G1381" s="7">
        <f t="shared" si="21"/>
        <v>1</v>
      </c>
    </row>
    <row r="1382" spans="1:7" x14ac:dyDescent="0.3">
      <c r="A1382" s="4">
        <v>43170.789004629631</v>
      </c>
      <c r="B1382" s="7" t="s">
        <v>4</v>
      </c>
      <c r="C1382" s="7">
        <v>495834</v>
      </c>
      <c r="D1382" s="7">
        <v>11916</v>
      </c>
      <c r="E1382" s="7" t="s">
        <v>7</v>
      </c>
      <c r="F1382" s="7" t="s">
        <v>12</v>
      </c>
      <c r="G1382" s="7">
        <f t="shared" si="21"/>
        <v>1</v>
      </c>
    </row>
    <row r="1383" spans="1:7" x14ac:dyDescent="0.3">
      <c r="A1383" s="4">
        <v>43170.794004629628</v>
      </c>
      <c r="B1383" s="7" t="s">
        <v>4</v>
      </c>
      <c r="C1383" s="7">
        <v>495834</v>
      </c>
      <c r="D1383" s="7">
        <v>3972</v>
      </c>
      <c r="E1383" s="7" t="s">
        <v>8</v>
      </c>
      <c r="F1383" s="7" t="s">
        <v>13</v>
      </c>
      <c r="G1383" s="7">
        <f t="shared" si="21"/>
        <v>1</v>
      </c>
    </row>
    <row r="1384" spans="1:7" x14ac:dyDescent="0.3">
      <c r="A1384" s="4">
        <v>43170.794999999998</v>
      </c>
      <c r="B1384" s="7" t="s">
        <v>5</v>
      </c>
      <c r="C1384" s="7">
        <v>495834</v>
      </c>
      <c r="D1384" s="7">
        <v>99300</v>
      </c>
      <c r="E1384" s="7" t="s">
        <v>9</v>
      </c>
      <c r="F1384" s="7" t="s">
        <v>14</v>
      </c>
      <c r="G1384" s="7">
        <f t="shared" si="21"/>
        <v>1</v>
      </c>
    </row>
    <row r="1385" spans="1:7" x14ac:dyDescent="0.3">
      <c r="A1385" s="4">
        <v>43170.795995370368</v>
      </c>
      <c r="B1385" s="7" t="s">
        <v>4</v>
      </c>
      <c r="C1385" s="7">
        <v>495834</v>
      </c>
      <c r="D1385" s="7">
        <v>87384</v>
      </c>
      <c r="E1385" s="7" t="s">
        <v>7</v>
      </c>
      <c r="F1385" s="7" t="s">
        <v>12</v>
      </c>
      <c r="G1385" s="7">
        <f t="shared" si="21"/>
        <v>1</v>
      </c>
    </row>
    <row r="1386" spans="1:7" x14ac:dyDescent="0.3">
      <c r="A1386" s="4">
        <v>43170.827002314814</v>
      </c>
      <c r="B1386" s="7" t="s">
        <v>5</v>
      </c>
      <c r="C1386" s="7">
        <v>583728</v>
      </c>
      <c r="D1386" s="7">
        <v>242292</v>
      </c>
      <c r="E1386" s="7" t="s">
        <v>7</v>
      </c>
      <c r="F1386" s="7" t="s">
        <v>12</v>
      </c>
      <c r="G1386" s="7">
        <f t="shared" si="21"/>
        <v>1</v>
      </c>
    </row>
    <row r="1387" spans="1:7" x14ac:dyDescent="0.3">
      <c r="A1387" s="4">
        <v>43170.837997685187</v>
      </c>
      <c r="B1387" s="7" t="s">
        <v>4</v>
      </c>
      <c r="C1387" s="7">
        <v>859385</v>
      </c>
      <c r="D1387" s="7">
        <v>248912</v>
      </c>
      <c r="E1387" s="7" t="s">
        <v>8</v>
      </c>
      <c r="F1387" s="7" t="s">
        <v>13</v>
      </c>
      <c r="G1387" s="7">
        <f t="shared" si="21"/>
        <v>1</v>
      </c>
    </row>
    <row r="1388" spans="1:7" x14ac:dyDescent="0.3">
      <c r="A1388" s="4">
        <v>43170.842997685184</v>
      </c>
      <c r="B1388" s="7" t="s">
        <v>5</v>
      </c>
      <c r="C1388" s="7">
        <v>234098</v>
      </c>
      <c r="D1388" s="7">
        <v>222432</v>
      </c>
      <c r="E1388" s="7" t="s">
        <v>10</v>
      </c>
      <c r="F1388" s="7" t="s">
        <v>14</v>
      </c>
      <c r="G1388" s="7">
        <f t="shared" si="21"/>
        <v>1</v>
      </c>
    </row>
    <row r="1389" spans="1:7" x14ac:dyDescent="0.3">
      <c r="A1389" s="4">
        <v>43170.852997685186</v>
      </c>
      <c r="B1389" s="7" t="s">
        <v>4</v>
      </c>
      <c r="C1389" s="7">
        <v>239480</v>
      </c>
      <c r="D1389" s="7">
        <v>389256</v>
      </c>
      <c r="E1389" s="7" t="s">
        <v>10</v>
      </c>
      <c r="F1389" s="7" t="s">
        <v>13</v>
      </c>
      <c r="G1389" s="7">
        <f t="shared" si="21"/>
        <v>1</v>
      </c>
    </row>
    <row r="1390" spans="1:7" x14ac:dyDescent="0.3">
      <c r="A1390" s="4">
        <v>43170.862002314818</v>
      </c>
      <c r="B1390" s="7" t="s">
        <v>5</v>
      </c>
      <c r="C1390" s="7">
        <v>583728</v>
      </c>
      <c r="D1390" s="7">
        <v>181388</v>
      </c>
      <c r="E1390" s="7" t="s">
        <v>9</v>
      </c>
      <c r="F1390" s="7" t="s">
        <v>12</v>
      </c>
      <c r="G1390" s="7">
        <f t="shared" si="21"/>
        <v>1</v>
      </c>
    </row>
    <row r="1391" spans="1:7" x14ac:dyDescent="0.3">
      <c r="A1391" s="4">
        <v>43170.865995370368</v>
      </c>
      <c r="B1391" s="7" t="s">
        <v>4</v>
      </c>
      <c r="C1391" s="7">
        <v>234098</v>
      </c>
      <c r="D1391" s="7">
        <v>72820</v>
      </c>
      <c r="E1391" s="7" t="s">
        <v>7</v>
      </c>
      <c r="F1391" s="7" t="s">
        <v>12</v>
      </c>
      <c r="G1391" s="7">
        <f t="shared" si="21"/>
        <v>1</v>
      </c>
    </row>
    <row r="1392" spans="1:7" x14ac:dyDescent="0.3">
      <c r="A1392" s="4">
        <v>43170.877997685187</v>
      </c>
      <c r="B1392" s="7" t="s">
        <v>4</v>
      </c>
      <c r="C1392" s="7">
        <v>234098</v>
      </c>
      <c r="D1392" s="7">
        <v>160204</v>
      </c>
      <c r="E1392" s="7" t="s">
        <v>10</v>
      </c>
      <c r="F1392" s="7" t="s">
        <v>14</v>
      </c>
      <c r="G1392" s="7">
        <f t="shared" si="21"/>
        <v>1</v>
      </c>
    </row>
    <row r="1393" spans="1:7" x14ac:dyDescent="0.3">
      <c r="A1393" s="4">
        <v>43170.920995370368</v>
      </c>
      <c r="B1393" s="7" t="s">
        <v>4</v>
      </c>
      <c r="C1393" s="7">
        <v>495834</v>
      </c>
      <c r="D1393" s="7">
        <v>287308</v>
      </c>
      <c r="E1393" s="7" t="s">
        <v>7</v>
      </c>
      <c r="F1393" s="7" t="s">
        <v>13</v>
      </c>
      <c r="G1393" s="7">
        <f t="shared" si="21"/>
        <v>1</v>
      </c>
    </row>
    <row r="1394" spans="1:7" x14ac:dyDescent="0.3">
      <c r="A1394" s="4">
        <v>43170.934999999998</v>
      </c>
      <c r="B1394" s="7" t="s">
        <v>4</v>
      </c>
      <c r="C1394" s="7">
        <v>495834</v>
      </c>
      <c r="D1394" s="7">
        <v>120484</v>
      </c>
      <c r="E1394" s="7" t="s">
        <v>7</v>
      </c>
      <c r="F1394" s="7" t="s">
        <v>12</v>
      </c>
      <c r="G1394" s="7">
        <f t="shared" si="21"/>
        <v>1</v>
      </c>
    </row>
    <row r="1395" spans="1:7" x14ac:dyDescent="0.3">
      <c r="A1395" s="4">
        <v>43170.944004629629</v>
      </c>
      <c r="B1395" s="7" t="s">
        <v>4</v>
      </c>
      <c r="C1395" s="7">
        <v>495834</v>
      </c>
      <c r="D1395" s="7">
        <v>346888</v>
      </c>
      <c r="E1395" s="7" t="s">
        <v>8</v>
      </c>
      <c r="F1395" s="7" t="s">
        <v>12</v>
      </c>
      <c r="G1395" s="7">
        <f t="shared" si="21"/>
        <v>1</v>
      </c>
    </row>
    <row r="1396" spans="1:7" x14ac:dyDescent="0.3">
      <c r="A1396" s="4">
        <v>43170.955995370372</v>
      </c>
      <c r="B1396" s="7" t="s">
        <v>4</v>
      </c>
      <c r="C1396" s="7">
        <v>234098</v>
      </c>
      <c r="D1396" s="7">
        <v>223756</v>
      </c>
      <c r="E1396" s="7" t="s">
        <v>10</v>
      </c>
      <c r="F1396" s="7" t="s">
        <v>12</v>
      </c>
      <c r="G1396" s="7">
        <f t="shared" si="21"/>
        <v>1</v>
      </c>
    </row>
    <row r="1399" spans="1:7" ht="23.4" x14ac:dyDescent="0.45">
      <c r="C1399" s="13" t="s">
        <v>89</v>
      </c>
    </row>
    <row r="1403" spans="1:7" x14ac:dyDescent="0.3">
      <c r="A1403" t="s">
        <v>54</v>
      </c>
      <c r="E1403" s="7">
        <f>(COUNTIF(B2:B1396, "Offer Viewed")/COUNTA(_xlfn.UNIQUE(D2:D1396)))</f>
        <v>3.0769230769230771</v>
      </c>
    </row>
    <row r="1404" spans="1:7" x14ac:dyDescent="0.3">
      <c r="A1404" t="s">
        <v>55</v>
      </c>
      <c r="E1404" s="7">
        <f>(COUNTIF(B2:B1396, "Offer Redeemed")/COUNTA(_xlfn.UNIQUE(D2:D1396)))</f>
        <v>1.5886287625418061</v>
      </c>
    </row>
    <row r="1408" spans="1:7" x14ac:dyDescent="0.3">
      <c r="A1408" s="5" t="s">
        <v>59</v>
      </c>
      <c r="B1408" s="8" t="s">
        <v>56</v>
      </c>
    </row>
    <row r="1409" spans="1:6" x14ac:dyDescent="0.3">
      <c r="A1409" s="5" t="s">
        <v>58</v>
      </c>
      <c r="B1409" s="7" t="s">
        <v>13</v>
      </c>
      <c r="C1409" s="7" t="s">
        <v>14</v>
      </c>
      <c r="D1409" s="7" t="s">
        <v>12</v>
      </c>
      <c r="E1409" s="7" t="s">
        <v>57</v>
      </c>
    </row>
    <row r="1410" spans="1:6" x14ac:dyDescent="0.3">
      <c r="A1410" s="6" t="s">
        <v>5</v>
      </c>
      <c r="B1410" s="9">
        <v>114</v>
      </c>
      <c r="C1410" s="9">
        <v>107</v>
      </c>
      <c r="D1410" s="9">
        <v>254</v>
      </c>
      <c r="E1410" s="9">
        <v>475</v>
      </c>
    </row>
    <row r="1411" spans="1:6" x14ac:dyDescent="0.3">
      <c r="A1411" s="6" t="s">
        <v>4</v>
      </c>
      <c r="B1411" s="9">
        <v>265</v>
      </c>
      <c r="C1411" s="9">
        <v>204</v>
      </c>
      <c r="D1411" s="9">
        <v>451</v>
      </c>
      <c r="E1411" s="9">
        <v>920</v>
      </c>
    </row>
    <row r="1412" spans="1:6" x14ac:dyDescent="0.3">
      <c r="A1412" s="6" t="s">
        <v>57</v>
      </c>
      <c r="B1412" s="9">
        <v>379</v>
      </c>
      <c r="C1412" s="9">
        <v>311</v>
      </c>
      <c r="D1412" s="9">
        <v>705</v>
      </c>
      <c r="E1412" s="9">
        <v>1395</v>
      </c>
    </row>
    <row r="1418" spans="1:6" x14ac:dyDescent="0.3">
      <c r="A1418" s="5" t="s">
        <v>59</v>
      </c>
      <c r="B1418" s="8" t="s">
        <v>56</v>
      </c>
    </row>
    <row r="1419" spans="1:6" x14ac:dyDescent="0.3">
      <c r="A1419" s="5" t="s">
        <v>58</v>
      </c>
      <c r="B1419" s="7" t="s">
        <v>9</v>
      </c>
      <c r="C1419" s="7" t="s">
        <v>8</v>
      </c>
      <c r="D1419" s="7" t="s">
        <v>7</v>
      </c>
      <c r="E1419" s="7" t="s">
        <v>10</v>
      </c>
      <c r="F1419" s="7" t="s">
        <v>57</v>
      </c>
    </row>
    <row r="1420" spans="1:6" x14ac:dyDescent="0.3">
      <c r="A1420" s="6" t="s">
        <v>5</v>
      </c>
      <c r="B1420" s="9">
        <v>93</v>
      </c>
      <c r="C1420" s="9">
        <v>103</v>
      </c>
      <c r="D1420" s="9">
        <v>181</v>
      </c>
      <c r="E1420" s="9">
        <v>98</v>
      </c>
      <c r="F1420" s="9">
        <v>475</v>
      </c>
    </row>
    <row r="1421" spans="1:6" x14ac:dyDescent="0.3">
      <c r="A1421" s="6" t="s">
        <v>4</v>
      </c>
      <c r="B1421" s="9">
        <v>198</v>
      </c>
      <c r="C1421" s="9">
        <v>179</v>
      </c>
      <c r="D1421" s="9">
        <v>373</v>
      </c>
      <c r="E1421" s="9">
        <v>170</v>
      </c>
      <c r="F1421" s="9">
        <v>920</v>
      </c>
    </row>
    <row r="1422" spans="1:6" x14ac:dyDescent="0.3">
      <c r="A1422" s="6" t="s">
        <v>57</v>
      </c>
      <c r="B1422" s="9">
        <v>291</v>
      </c>
      <c r="C1422" s="9">
        <v>282</v>
      </c>
      <c r="D1422" s="9">
        <v>554</v>
      </c>
      <c r="E1422" s="9">
        <v>268</v>
      </c>
      <c r="F1422" s="9">
        <v>1395</v>
      </c>
    </row>
    <row r="1432" spans="1:4" x14ac:dyDescent="0.3">
      <c r="A1432" s="5" t="s">
        <v>59</v>
      </c>
      <c r="B1432" s="8" t="s">
        <v>56</v>
      </c>
    </row>
    <row r="1433" spans="1:4" x14ac:dyDescent="0.3">
      <c r="A1433" s="5" t="s">
        <v>58</v>
      </c>
      <c r="B1433" s="7" t="s">
        <v>5</v>
      </c>
      <c r="C1433" s="7" t="s">
        <v>4</v>
      </c>
      <c r="D1433" s="7" t="s">
        <v>57</v>
      </c>
    </row>
    <row r="1434" spans="1:4" x14ac:dyDescent="0.3">
      <c r="A1434" s="6">
        <v>234098</v>
      </c>
      <c r="B1434" s="9">
        <v>125</v>
      </c>
      <c r="C1434" s="9">
        <v>277</v>
      </c>
      <c r="D1434" s="9">
        <v>402</v>
      </c>
    </row>
    <row r="1435" spans="1:4" x14ac:dyDescent="0.3">
      <c r="A1435" s="6">
        <v>239480</v>
      </c>
      <c r="B1435" s="9">
        <v>52</v>
      </c>
      <c r="C1435" s="9">
        <v>86</v>
      </c>
      <c r="D1435" s="9">
        <v>138</v>
      </c>
    </row>
    <row r="1436" spans="1:4" x14ac:dyDescent="0.3">
      <c r="A1436" s="6">
        <v>495834</v>
      </c>
      <c r="B1436" s="9">
        <v>192</v>
      </c>
      <c r="C1436" s="9">
        <v>339</v>
      </c>
      <c r="D1436" s="9">
        <v>531</v>
      </c>
    </row>
    <row r="1437" spans="1:4" x14ac:dyDescent="0.3">
      <c r="A1437" s="6">
        <v>583728</v>
      </c>
      <c r="B1437" s="9">
        <v>61</v>
      </c>
      <c r="C1437" s="9">
        <v>103</v>
      </c>
      <c r="D1437" s="9">
        <v>164</v>
      </c>
    </row>
    <row r="1438" spans="1:4" x14ac:dyDescent="0.3">
      <c r="A1438" s="6">
        <v>859385</v>
      </c>
      <c r="B1438" s="9">
        <v>45</v>
      </c>
      <c r="C1438" s="9">
        <v>115</v>
      </c>
      <c r="D1438" s="9">
        <v>160</v>
      </c>
    </row>
    <row r="1439" spans="1:4" x14ac:dyDescent="0.3">
      <c r="A1439" s="6" t="s">
        <v>57</v>
      </c>
      <c r="B1439" s="9">
        <v>475</v>
      </c>
      <c r="C1439" s="9">
        <v>920</v>
      </c>
      <c r="D1439" s="9">
        <v>1395</v>
      </c>
    </row>
    <row r="1446" spans="1:4" x14ac:dyDescent="0.3">
      <c r="A1446" s="5" t="s">
        <v>59</v>
      </c>
      <c r="B1446" s="8" t="s">
        <v>56</v>
      </c>
    </row>
    <row r="1447" spans="1:4" x14ac:dyDescent="0.3">
      <c r="A1447" s="5" t="s">
        <v>58</v>
      </c>
      <c r="B1447" s="7" t="s">
        <v>5</v>
      </c>
      <c r="C1447" s="7" t="s">
        <v>4</v>
      </c>
      <c r="D1447" s="7" t="s">
        <v>57</v>
      </c>
    </row>
    <row r="1448" spans="1:4" x14ac:dyDescent="0.3">
      <c r="A1448" s="6">
        <v>1</v>
      </c>
      <c r="B1448" s="9">
        <v>23</v>
      </c>
      <c r="C1448" s="9">
        <v>60</v>
      </c>
      <c r="D1448" s="9">
        <v>83</v>
      </c>
    </row>
    <row r="1449" spans="1:4" x14ac:dyDescent="0.3">
      <c r="A1449" s="6">
        <v>2</v>
      </c>
      <c r="B1449" s="9">
        <v>46</v>
      </c>
      <c r="C1449" s="9">
        <v>118</v>
      </c>
      <c r="D1449" s="9">
        <v>164</v>
      </c>
    </row>
    <row r="1450" spans="1:4" x14ac:dyDescent="0.3">
      <c r="A1450" s="6">
        <v>3</v>
      </c>
      <c r="B1450" s="9">
        <v>62</v>
      </c>
      <c r="C1450" s="9">
        <v>102</v>
      </c>
      <c r="D1450" s="9">
        <v>164</v>
      </c>
    </row>
    <row r="1451" spans="1:4" x14ac:dyDescent="0.3">
      <c r="A1451" s="6">
        <v>4</v>
      </c>
      <c r="B1451" s="9">
        <v>81</v>
      </c>
      <c r="C1451" s="9">
        <v>165</v>
      </c>
      <c r="D1451" s="9">
        <v>246</v>
      </c>
    </row>
    <row r="1452" spans="1:4" x14ac:dyDescent="0.3">
      <c r="A1452" s="6">
        <v>5</v>
      </c>
      <c r="B1452" s="9">
        <v>86</v>
      </c>
      <c r="C1452" s="9">
        <v>160</v>
      </c>
      <c r="D1452" s="9">
        <v>246</v>
      </c>
    </row>
    <row r="1453" spans="1:4" x14ac:dyDescent="0.3">
      <c r="A1453" s="6">
        <v>6</v>
      </c>
      <c r="B1453" s="9">
        <v>119</v>
      </c>
      <c r="C1453" s="9">
        <v>209</v>
      </c>
      <c r="D1453" s="9">
        <v>328</v>
      </c>
    </row>
    <row r="1454" spans="1:4" x14ac:dyDescent="0.3">
      <c r="A1454" s="6">
        <v>7</v>
      </c>
      <c r="B1454" s="9">
        <v>58</v>
      </c>
      <c r="C1454" s="9">
        <v>106</v>
      </c>
      <c r="D1454" s="9">
        <v>164</v>
      </c>
    </row>
    <row r="1455" spans="1:4" x14ac:dyDescent="0.3">
      <c r="A1455" s="6" t="s">
        <v>57</v>
      </c>
      <c r="B1455" s="9">
        <v>475</v>
      </c>
      <c r="C1455" s="9">
        <v>920</v>
      </c>
      <c r="D1455" s="9">
        <v>1395</v>
      </c>
    </row>
    <row r="1459" spans="1:4" x14ac:dyDescent="0.3">
      <c r="A1459" s="5" t="s">
        <v>59</v>
      </c>
      <c r="B1459" s="8" t="s">
        <v>56</v>
      </c>
    </row>
    <row r="1460" spans="1:4" x14ac:dyDescent="0.3">
      <c r="A1460" s="5" t="s">
        <v>58</v>
      </c>
      <c r="B1460" s="7" t="s">
        <v>5</v>
      </c>
      <c r="C1460" s="7" t="s">
        <v>4</v>
      </c>
      <c r="D1460" s="7" t="s">
        <v>57</v>
      </c>
    </row>
    <row r="1461" spans="1:4" x14ac:dyDescent="0.3">
      <c r="A1461" s="6" t="s">
        <v>60</v>
      </c>
      <c r="B1461" s="9">
        <v>4</v>
      </c>
      <c r="C1461" s="9">
        <v>6</v>
      </c>
      <c r="D1461" s="9">
        <v>10</v>
      </c>
    </row>
    <row r="1462" spans="1:4" x14ac:dyDescent="0.3">
      <c r="A1462" s="6" t="s">
        <v>61</v>
      </c>
      <c r="B1462" s="9">
        <v>4</v>
      </c>
      <c r="C1462" s="9">
        <v>9</v>
      </c>
      <c r="D1462" s="9">
        <v>13</v>
      </c>
    </row>
    <row r="1463" spans="1:4" x14ac:dyDescent="0.3">
      <c r="A1463" s="6" t="s">
        <v>83</v>
      </c>
      <c r="B1463" s="9">
        <v>1</v>
      </c>
      <c r="C1463" s="9">
        <v>9</v>
      </c>
      <c r="D1463" s="9">
        <v>10</v>
      </c>
    </row>
    <row r="1464" spans="1:4" x14ac:dyDescent="0.3">
      <c r="A1464" s="6" t="s">
        <v>62</v>
      </c>
      <c r="B1464" s="9">
        <v>10</v>
      </c>
      <c r="C1464" s="9">
        <v>16</v>
      </c>
      <c r="D1464" s="9">
        <v>26</v>
      </c>
    </row>
    <row r="1465" spans="1:4" x14ac:dyDescent="0.3">
      <c r="A1465" s="6" t="s">
        <v>63</v>
      </c>
      <c r="B1465" s="9">
        <v>6</v>
      </c>
      <c r="C1465" s="9">
        <v>19</v>
      </c>
      <c r="D1465" s="9">
        <v>25</v>
      </c>
    </row>
    <row r="1466" spans="1:4" x14ac:dyDescent="0.3">
      <c r="A1466" s="6" t="s">
        <v>64</v>
      </c>
      <c r="B1466" s="9">
        <v>9</v>
      </c>
      <c r="C1466" s="9">
        <v>6</v>
      </c>
      <c r="D1466" s="9">
        <v>15</v>
      </c>
    </row>
    <row r="1467" spans="1:4" x14ac:dyDescent="0.3">
      <c r="A1467" s="6" t="s">
        <v>65</v>
      </c>
      <c r="B1467" s="9">
        <v>25</v>
      </c>
      <c r="C1467" s="9">
        <v>39</v>
      </c>
      <c r="D1467" s="9">
        <v>64</v>
      </c>
    </row>
    <row r="1468" spans="1:4" x14ac:dyDescent="0.3">
      <c r="A1468" s="6" t="s">
        <v>66</v>
      </c>
      <c r="B1468" s="9">
        <v>18</v>
      </c>
      <c r="C1468" s="9">
        <v>40</v>
      </c>
      <c r="D1468" s="9">
        <v>58</v>
      </c>
    </row>
    <row r="1469" spans="1:4" x14ac:dyDescent="0.3">
      <c r="A1469" s="6" t="s">
        <v>67</v>
      </c>
      <c r="B1469" s="9">
        <v>20</v>
      </c>
      <c r="C1469" s="9">
        <v>45</v>
      </c>
      <c r="D1469" s="9">
        <v>65</v>
      </c>
    </row>
    <row r="1470" spans="1:4" x14ac:dyDescent="0.3">
      <c r="A1470" s="6" t="s">
        <v>68</v>
      </c>
      <c r="B1470" s="9">
        <v>17</v>
      </c>
      <c r="C1470" s="9">
        <v>54</v>
      </c>
      <c r="D1470" s="9">
        <v>71</v>
      </c>
    </row>
    <row r="1471" spans="1:4" x14ac:dyDescent="0.3">
      <c r="A1471" s="6" t="s">
        <v>69</v>
      </c>
      <c r="B1471" s="9">
        <v>12</v>
      </c>
      <c r="C1471" s="9">
        <v>17</v>
      </c>
      <c r="D1471" s="9">
        <v>29</v>
      </c>
    </row>
    <row r="1472" spans="1:4" x14ac:dyDescent="0.3">
      <c r="A1472" s="6" t="s">
        <v>70</v>
      </c>
      <c r="B1472" s="9">
        <v>14</v>
      </c>
      <c r="C1472" s="9">
        <v>16</v>
      </c>
      <c r="D1472" s="9">
        <v>30</v>
      </c>
    </row>
    <row r="1473" spans="1:4" x14ac:dyDescent="0.3">
      <c r="A1473" s="6" t="s">
        <v>71</v>
      </c>
      <c r="B1473" s="9">
        <v>82</v>
      </c>
      <c r="C1473" s="9">
        <v>186</v>
      </c>
      <c r="D1473" s="9">
        <v>268</v>
      </c>
    </row>
    <row r="1474" spans="1:4" x14ac:dyDescent="0.3">
      <c r="A1474" s="6" t="s">
        <v>72</v>
      </c>
      <c r="B1474" s="9">
        <v>6</v>
      </c>
      <c r="C1474" s="9">
        <v>15</v>
      </c>
      <c r="D1474" s="9">
        <v>21</v>
      </c>
    </row>
    <row r="1475" spans="1:4" x14ac:dyDescent="0.3">
      <c r="A1475" s="6" t="s">
        <v>73</v>
      </c>
      <c r="B1475" s="9">
        <v>11</v>
      </c>
      <c r="C1475" s="9">
        <v>25</v>
      </c>
      <c r="D1475" s="9">
        <v>36</v>
      </c>
    </row>
    <row r="1476" spans="1:4" x14ac:dyDescent="0.3">
      <c r="A1476" s="6" t="s">
        <v>74</v>
      </c>
      <c r="B1476" s="9">
        <v>6</v>
      </c>
      <c r="C1476" s="9">
        <v>18</v>
      </c>
      <c r="D1476" s="9">
        <v>24</v>
      </c>
    </row>
    <row r="1477" spans="1:4" x14ac:dyDescent="0.3">
      <c r="A1477" s="6" t="s">
        <v>75</v>
      </c>
      <c r="B1477" s="9">
        <v>13</v>
      </c>
      <c r="C1477" s="9">
        <v>21</v>
      </c>
      <c r="D1477" s="9">
        <v>34</v>
      </c>
    </row>
    <row r="1478" spans="1:4" x14ac:dyDescent="0.3">
      <c r="A1478" s="6" t="s">
        <v>76</v>
      </c>
      <c r="B1478" s="9">
        <v>66</v>
      </c>
      <c r="C1478" s="9">
        <v>126</v>
      </c>
      <c r="D1478" s="9">
        <v>192</v>
      </c>
    </row>
    <row r="1479" spans="1:4" x14ac:dyDescent="0.3">
      <c r="A1479" s="6" t="s">
        <v>77</v>
      </c>
      <c r="B1479" s="9">
        <v>72</v>
      </c>
      <c r="C1479" s="9">
        <v>105</v>
      </c>
      <c r="D1479" s="9">
        <v>177</v>
      </c>
    </row>
    <row r="1480" spans="1:4" x14ac:dyDescent="0.3">
      <c r="A1480" s="6" t="s">
        <v>78</v>
      </c>
      <c r="B1480" s="9">
        <v>22</v>
      </c>
      <c r="C1480" s="9">
        <v>47</v>
      </c>
      <c r="D1480" s="9">
        <v>69</v>
      </c>
    </row>
    <row r="1481" spans="1:4" x14ac:dyDescent="0.3">
      <c r="A1481" s="6" t="s">
        <v>79</v>
      </c>
      <c r="B1481" s="9">
        <v>34</v>
      </c>
      <c r="C1481" s="9">
        <v>55</v>
      </c>
      <c r="D1481" s="9">
        <v>89</v>
      </c>
    </row>
    <row r="1482" spans="1:4" x14ac:dyDescent="0.3">
      <c r="A1482" s="6" t="s">
        <v>80</v>
      </c>
      <c r="B1482" s="9">
        <v>9</v>
      </c>
      <c r="C1482" s="9">
        <v>27</v>
      </c>
      <c r="D1482" s="9">
        <v>36</v>
      </c>
    </row>
    <row r="1483" spans="1:4" x14ac:dyDescent="0.3">
      <c r="A1483" s="6" t="s">
        <v>81</v>
      </c>
      <c r="B1483" s="9">
        <v>7</v>
      </c>
      <c r="C1483" s="9">
        <v>10</v>
      </c>
      <c r="D1483" s="9">
        <v>17</v>
      </c>
    </row>
    <row r="1484" spans="1:4" x14ac:dyDescent="0.3">
      <c r="A1484" s="6" t="s">
        <v>82</v>
      </c>
      <c r="B1484" s="9">
        <v>7</v>
      </c>
      <c r="C1484" s="9">
        <v>9</v>
      </c>
      <c r="D1484" s="9">
        <v>16</v>
      </c>
    </row>
    <row r="1485" spans="1:4" x14ac:dyDescent="0.3">
      <c r="A1485" s="6" t="s">
        <v>57</v>
      </c>
      <c r="B1485" s="9">
        <v>475</v>
      </c>
      <c r="C1485" s="9">
        <v>920</v>
      </c>
      <c r="D1485" s="9">
        <v>1395</v>
      </c>
    </row>
  </sheetData>
  <autoFilter ref="A1:F1396" xr:uid="{00000000-0009-0000-0000-000000000000}"/>
  <pageMargins left="0.75" right="0.75" top="1" bottom="1" header="0.5" footer="0.5"/>
  <pageSetup orientation="portrait" horizontalDpi="4294967292" verticalDpi="4294967292" r:id="rId6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F6"/>
  <sheetViews>
    <sheetView workbookViewId="0"/>
  </sheetViews>
  <sheetFormatPr defaultColWidth="11.19921875" defaultRowHeight="15.6" x14ac:dyDescent="0.3"/>
  <cols>
    <col min="2" max="3" width="25.5" customWidth="1"/>
    <col min="4" max="5" width="28" customWidth="1"/>
    <col min="6" max="6" width="24.69921875" customWidth="1"/>
  </cols>
  <sheetData>
    <row r="1" spans="1:6" x14ac:dyDescent="0.3">
      <c r="A1" s="1" t="s">
        <v>2</v>
      </c>
      <c r="B1" s="1" t="s">
        <v>16</v>
      </c>
      <c r="C1" s="1" t="s">
        <v>0</v>
      </c>
      <c r="D1" s="1" t="s">
        <v>32</v>
      </c>
      <c r="E1" s="1" t="s">
        <v>33</v>
      </c>
      <c r="F1" s="1" t="s">
        <v>31</v>
      </c>
    </row>
    <row r="2" spans="1:6" x14ac:dyDescent="0.3">
      <c r="A2">
        <v>583728</v>
      </c>
      <c r="B2" t="s">
        <v>30</v>
      </c>
      <c r="C2" t="s">
        <v>35</v>
      </c>
      <c r="D2" t="s">
        <v>42</v>
      </c>
      <c r="E2" t="s">
        <v>43</v>
      </c>
      <c r="F2" s="2">
        <v>1</v>
      </c>
    </row>
    <row r="3" spans="1:6" x14ac:dyDescent="0.3">
      <c r="A3">
        <v>234098</v>
      </c>
      <c r="B3" t="s">
        <v>34</v>
      </c>
      <c r="C3" t="s">
        <v>36</v>
      </c>
      <c r="D3" t="s">
        <v>44</v>
      </c>
      <c r="E3" t="s">
        <v>45</v>
      </c>
      <c r="F3" s="2">
        <v>1.69</v>
      </c>
    </row>
    <row r="4" spans="1:6" x14ac:dyDescent="0.3">
      <c r="A4">
        <v>239480</v>
      </c>
      <c r="B4" t="s">
        <v>37</v>
      </c>
      <c r="C4" t="s">
        <v>38</v>
      </c>
      <c r="D4" t="s">
        <v>46</v>
      </c>
      <c r="E4" t="s">
        <v>47</v>
      </c>
      <c r="F4" s="2">
        <v>1</v>
      </c>
    </row>
    <row r="5" spans="1:6" x14ac:dyDescent="0.3">
      <c r="A5">
        <v>495834</v>
      </c>
      <c r="B5" t="s">
        <v>39</v>
      </c>
      <c r="C5" t="s">
        <v>36</v>
      </c>
      <c r="D5" t="s">
        <v>48</v>
      </c>
      <c r="E5" t="s">
        <v>49</v>
      </c>
      <c r="F5" s="2">
        <v>2.34</v>
      </c>
    </row>
    <row r="6" spans="1:6" x14ac:dyDescent="0.3">
      <c r="A6">
        <v>859385</v>
      </c>
      <c r="B6" t="s">
        <v>40</v>
      </c>
      <c r="C6" t="s">
        <v>41</v>
      </c>
      <c r="D6" t="s">
        <v>50</v>
      </c>
      <c r="E6" t="s">
        <v>51</v>
      </c>
      <c r="F6" s="2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O1499"/>
  <sheetViews>
    <sheetView tabSelected="1" workbookViewId="0">
      <pane ySplit="1" topLeftCell="A1474" activePane="bottomLeft" state="frozen"/>
      <selection pane="bottomLeft" activeCell="F1495" sqref="F1495"/>
    </sheetView>
  </sheetViews>
  <sheetFormatPr defaultColWidth="11.19921875" defaultRowHeight="15.6" x14ac:dyDescent="0.3"/>
  <cols>
    <col min="1" max="1" width="23.296875" style="7" customWidth="1"/>
    <col min="2" max="2" width="23.296875" style="15" customWidth="1"/>
    <col min="3" max="3" width="23.296875" style="16" customWidth="1"/>
    <col min="4" max="4" width="23.296875" style="20" customWidth="1"/>
    <col min="5" max="5" width="23.296875" style="7" customWidth="1"/>
    <col min="6" max="6" width="20.796875" style="7" customWidth="1"/>
    <col min="7" max="7" width="17" style="7" customWidth="1"/>
    <col min="8" max="8" width="17.19921875" style="7" customWidth="1"/>
    <col min="9" max="9" width="17.8984375" customWidth="1"/>
    <col min="10" max="10" width="21" customWidth="1"/>
    <col min="11" max="11" width="17.796875" customWidth="1"/>
    <col min="12" max="12" width="5.59765625" customWidth="1"/>
    <col min="13" max="13" width="13.69921875" customWidth="1"/>
  </cols>
  <sheetData>
    <row r="1" spans="1:9" x14ac:dyDescent="0.3">
      <c r="A1" s="1" t="s">
        <v>1</v>
      </c>
      <c r="B1" s="18" t="s">
        <v>94</v>
      </c>
      <c r="C1" s="17" t="s">
        <v>84</v>
      </c>
      <c r="D1" s="19" t="s">
        <v>95</v>
      </c>
      <c r="E1" s="1" t="s">
        <v>18</v>
      </c>
      <c r="F1" s="1" t="s">
        <v>52</v>
      </c>
      <c r="G1" s="1" t="s">
        <v>17</v>
      </c>
      <c r="H1" s="1" t="s">
        <v>15</v>
      </c>
      <c r="I1" s="14" t="s">
        <v>53</v>
      </c>
    </row>
    <row r="2" spans="1:9" x14ac:dyDescent="0.3">
      <c r="A2" s="4">
        <v>43161.344328703701</v>
      </c>
      <c r="B2" s="15">
        <v>43161.344328703701</v>
      </c>
      <c r="C2" s="16" t="str">
        <f>TEXT(B2,"dddd")</f>
        <v>Friday</v>
      </c>
      <c r="D2" s="20">
        <f>MOD(A2,1)</f>
        <v>0.34432870370073942</v>
      </c>
      <c r="E2" s="10">
        <v>123098</v>
      </c>
      <c r="F2" s="11">
        <v>111100001234</v>
      </c>
      <c r="G2" s="12">
        <v>1.8</v>
      </c>
      <c r="H2" s="7" t="s">
        <v>13</v>
      </c>
      <c r="I2" t="str">
        <f>VLOOKUP(F2, 'Product UPC Key'!$A$2:$B$13, 2, FALSE)</f>
        <v>Coke 20 oz</v>
      </c>
    </row>
    <row r="3" spans="1:9" x14ac:dyDescent="0.3">
      <c r="A3" s="4">
        <v>43161.344328703701</v>
      </c>
      <c r="B3" s="15">
        <v>43161.344328703701</v>
      </c>
      <c r="C3" s="16" t="str">
        <f t="shared" ref="C3:C66" si="0">TEXT(B3,"dddd")</f>
        <v>Friday</v>
      </c>
      <c r="D3" s="20">
        <f>MOD(A3,1)</f>
        <v>0.34432870370073942</v>
      </c>
      <c r="E3" s="10">
        <v>123098</v>
      </c>
      <c r="F3" s="11">
        <v>111100001235</v>
      </c>
      <c r="G3" s="12">
        <v>23.45</v>
      </c>
      <c r="H3" s="7" t="s">
        <v>13</v>
      </c>
      <c r="I3" t="str">
        <f>VLOOKUP(F3, 'Product UPC Key'!$A$2:$B$13, 2, FALSE)</f>
        <v>Miller Lite 24 Pack</v>
      </c>
    </row>
    <row r="4" spans="1:9" x14ac:dyDescent="0.3">
      <c r="A4" s="4">
        <v>43161.344328703701</v>
      </c>
      <c r="B4" s="15">
        <v>43161.344328703701</v>
      </c>
      <c r="C4" s="16" t="str">
        <f t="shared" si="0"/>
        <v>Friday</v>
      </c>
      <c r="D4" s="20">
        <f t="shared" ref="D4:D67" si="1">MOD(A4,1)</f>
        <v>0.34432870370073942</v>
      </c>
      <c r="E4" s="10">
        <v>123098</v>
      </c>
      <c r="F4" s="11">
        <v>111100001236</v>
      </c>
      <c r="G4" s="12">
        <v>6.99</v>
      </c>
      <c r="H4" s="7" t="s">
        <v>13</v>
      </c>
      <c r="I4" t="str">
        <f>VLOOKUP(F4, 'Product UPC Key'!$A$2:$B$13, 2, FALSE)</f>
        <v>Pepsi 12 Pack</v>
      </c>
    </row>
    <row r="5" spans="1:9" x14ac:dyDescent="0.3">
      <c r="A5" s="4">
        <v>43161.347128703703</v>
      </c>
      <c r="B5" s="15">
        <v>43161.347128703703</v>
      </c>
      <c r="C5" s="16" t="str">
        <f t="shared" si="0"/>
        <v>Friday</v>
      </c>
      <c r="D5" s="20">
        <f t="shared" si="1"/>
        <v>0.34712870370276505</v>
      </c>
      <c r="E5" s="10">
        <v>123099</v>
      </c>
      <c r="F5" s="11">
        <v>111100001236</v>
      </c>
      <c r="G5" s="12">
        <v>6.99</v>
      </c>
      <c r="H5" s="7" t="s">
        <v>12</v>
      </c>
      <c r="I5" t="str">
        <f>VLOOKUP(F5, 'Product UPC Key'!$A$2:$B$13, 2, FALSE)</f>
        <v>Pepsi 12 Pack</v>
      </c>
    </row>
    <row r="6" spans="1:9" x14ac:dyDescent="0.3">
      <c r="A6" s="4">
        <v>43161.347128703703</v>
      </c>
      <c r="B6" s="15">
        <v>43161.347128703703</v>
      </c>
      <c r="C6" s="16" t="str">
        <f t="shared" si="0"/>
        <v>Friday</v>
      </c>
      <c r="D6" s="20">
        <f t="shared" si="1"/>
        <v>0.34712870370276505</v>
      </c>
      <c r="E6" s="10">
        <v>123099</v>
      </c>
      <c r="F6" s="11">
        <v>111100001237</v>
      </c>
      <c r="G6" s="12">
        <v>7.15</v>
      </c>
      <c r="H6" s="7" t="s">
        <v>12</v>
      </c>
      <c r="I6" t="str">
        <f>VLOOKUP(F6, 'Product UPC Key'!$A$2:$B$13, 2, FALSE)</f>
        <v>Coke 12 Pack</v>
      </c>
    </row>
    <row r="7" spans="1:9" x14ac:dyDescent="0.3">
      <c r="A7" s="4">
        <v>43161.347128703703</v>
      </c>
      <c r="B7" s="15">
        <v>43161.347128703703</v>
      </c>
      <c r="C7" s="16" t="str">
        <f t="shared" si="0"/>
        <v>Friday</v>
      </c>
      <c r="D7" s="20">
        <f t="shared" si="1"/>
        <v>0.34712870370276505</v>
      </c>
      <c r="E7" s="10">
        <v>123099</v>
      </c>
      <c r="F7" s="11">
        <v>111100001237</v>
      </c>
      <c r="G7" s="12">
        <v>7.15</v>
      </c>
      <c r="H7" s="7" t="s">
        <v>12</v>
      </c>
      <c r="I7" t="str">
        <f>VLOOKUP(F7, 'Product UPC Key'!$A$2:$B$13, 2, FALSE)</f>
        <v>Coke 12 Pack</v>
      </c>
    </row>
    <row r="8" spans="1:9" x14ac:dyDescent="0.3">
      <c r="A8" s="4">
        <v>43161.347128703703</v>
      </c>
      <c r="B8" s="15">
        <v>43161.347128703703</v>
      </c>
      <c r="C8" s="16" t="str">
        <f t="shared" si="0"/>
        <v>Friday</v>
      </c>
      <c r="D8" s="20">
        <f t="shared" si="1"/>
        <v>0.34712870370276505</v>
      </c>
      <c r="E8" s="10">
        <v>123099</v>
      </c>
      <c r="F8" s="11">
        <v>111100001238</v>
      </c>
      <c r="G8" s="12">
        <v>1.53</v>
      </c>
      <c r="H8" s="7" t="s">
        <v>12</v>
      </c>
      <c r="I8" t="str">
        <f>VLOOKUP(F8, 'Product UPC Key'!$A$2:$B$13, 2, FALSE)</f>
        <v>Doritos 12 oz.</v>
      </c>
    </row>
    <row r="9" spans="1:9" x14ac:dyDescent="0.3">
      <c r="A9" s="4">
        <v>43161.3521287037</v>
      </c>
      <c r="B9" s="15">
        <v>43161.3521287037</v>
      </c>
      <c r="C9" s="16" t="str">
        <f t="shared" si="0"/>
        <v>Friday</v>
      </c>
      <c r="D9" s="20">
        <f t="shared" si="1"/>
        <v>0.35212870370014571</v>
      </c>
      <c r="E9" s="10">
        <v>123100</v>
      </c>
      <c r="F9" s="11">
        <v>111100001234</v>
      </c>
      <c r="G9" s="12">
        <v>1.8</v>
      </c>
      <c r="H9" s="7" t="s">
        <v>13</v>
      </c>
      <c r="I9" t="str">
        <f>VLOOKUP(F9, 'Product UPC Key'!$A$2:$B$13, 2, FALSE)</f>
        <v>Coke 20 oz</v>
      </c>
    </row>
    <row r="10" spans="1:9" x14ac:dyDescent="0.3">
      <c r="A10" s="4">
        <v>43161.3521287037</v>
      </c>
      <c r="B10" s="15">
        <v>43161.3521287037</v>
      </c>
      <c r="C10" s="16" t="str">
        <f t="shared" si="0"/>
        <v>Friday</v>
      </c>
      <c r="D10" s="20">
        <f t="shared" si="1"/>
        <v>0.35212870370014571</v>
      </c>
      <c r="E10" s="10">
        <v>123100</v>
      </c>
      <c r="F10" s="11">
        <v>111100001239</v>
      </c>
      <c r="G10" s="12">
        <v>1.45</v>
      </c>
      <c r="H10" s="7" t="s">
        <v>13</v>
      </c>
      <c r="I10" t="str">
        <f>VLOOKUP(F10, 'Product UPC Key'!$A$2:$B$13, 2, FALSE)</f>
        <v>Lays Chips 12 oz.</v>
      </c>
    </row>
    <row r="11" spans="1:9" x14ac:dyDescent="0.3">
      <c r="A11" s="4">
        <v>43161.3521287037</v>
      </c>
      <c r="B11" s="15">
        <v>43161.3521287037</v>
      </c>
      <c r="C11" s="16" t="str">
        <f t="shared" si="0"/>
        <v>Friday</v>
      </c>
      <c r="D11" s="20">
        <f t="shared" si="1"/>
        <v>0.35212870370014571</v>
      </c>
      <c r="E11" s="10">
        <v>123100</v>
      </c>
      <c r="F11" s="11">
        <v>111100001240</v>
      </c>
      <c r="G11" s="12">
        <v>0.99</v>
      </c>
      <c r="H11" s="7" t="s">
        <v>13</v>
      </c>
      <c r="I11" t="str">
        <f>VLOOKUP(F11, 'Product UPC Key'!$A$2:$B$13, 2, FALSE)</f>
        <v>Slim Jim</v>
      </c>
    </row>
    <row r="12" spans="1:9" x14ac:dyDescent="0.3">
      <c r="A12" s="4">
        <v>43161.3521287037</v>
      </c>
      <c r="B12" s="15">
        <v>43161.3521287037</v>
      </c>
      <c r="C12" s="16" t="str">
        <f t="shared" si="0"/>
        <v>Friday</v>
      </c>
      <c r="D12" s="20">
        <f t="shared" si="1"/>
        <v>0.35212870370014571</v>
      </c>
      <c r="E12" s="10">
        <v>123100</v>
      </c>
      <c r="F12" s="11">
        <v>111100001241</v>
      </c>
      <c r="G12" s="12">
        <v>1.25</v>
      </c>
      <c r="H12" s="7" t="s">
        <v>12</v>
      </c>
      <c r="I12" t="str">
        <f>VLOOKUP(F12, 'Product UPC Key'!$A$2:$B$13, 2, FALSE)</f>
        <v>M&amp;M's Candy</v>
      </c>
    </row>
    <row r="13" spans="1:9" x14ac:dyDescent="0.3">
      <c r="A13" s="4">
        <v>43161.3521287037</v>
      </c>
      <c r="B13" s="15">
        <v>43161.3521287037</v>
      </c>
      <c r="C13" s="16" t="str">
        <f t="shared" si="0"/>
        <v>Friday</v>
      </c>
      <c r="D13" s="20">
        <f t="shared" si="1"/>
        <v>0.35212870370014571</v>
      </c>
      <c r="E13" s="10">
        <v>123100</v>
      </c>
      <c r="F13" s="11">
        <v>111100001240</v>
      </c>
      <c r="G13" s="12">
        <v>0.99</v>
      </c>
      <c r="H13" s="7" t="s">
        <v>13</v>
      </c>
      <c r="I13" t="str">
        <f>VLOOKUP(F13, 'Product UPC Key'!$A$2:$B$13, 2, FALSE)</f>
        <v>Slim Jim</v>
      </c>
    </row>
    <row r="14" spans="1:9" x14ac:dyDescent="0.3">
      <c r="A14" s="4">
        <v>43161.356628703703</v>
      </c>
      <c r="B14" s="15">
        <v>43161.356628703703</v>
      </c>
      <c r="C14" s="16" t="str">
        <f t="shared" si="0"/>
        <v>Friday</v>
      </c>
      <c r="D14" s="20">
        <f t="shared" si="1"/>
        <v>0.35662870370288147</v>
      </c>
      <c r="E14" s="10">
        <v>123101</v>
      </c>
      <c r="F14" s="11">
        <v>111100001235</v>
      </c>
      <c r="G14" s="12">
        <v>23.45</v>
      </c>
      <c r="H14" s="7" t="s">
        <v>13</v>
      </c>
      <c r="I14" t="str">
        <f>VLOOKUP(F14, 'Product UPC Key'!$A$2:$B$13, 2, FALSE)</f>
        <v>Miller Lite 24 Pack</v>
      </c>
    </row>
    <row r="15" spans="1:9" x14ac:dyDescent="0.3">
      <c r="A15" s="4">
        <v>43161.356628703703</v>
      </c>
      <c r="B15" s="15">
        <v>43161.356628703703</v>
      </c>
      <c r="C15" s="16" t="str">
        <f t="shared" si="0"/>
        <v>Friday</v>
      </c>
      <c r="D15" s="20">
        <f t="shared" si="1"/>
        <v>0.35662870370288147</v>
      </c>
      <c r="E15" s="10">
        <v>123101</v>
      </c>
      <c r="F15" s="11">
        <v>111100001242</v>
      </c>
      <c r="G15" s="12">
        <v>19.989999999999998</v>
      </c>
      <c r="H15" s="7" t="s">
        <v>13</v>
      </c>
      <c r="I15" t="str">
        <f>VLOOKUP(F15, 'Product UPC Key'!$A$2:$B$13, 2, FALSE)</f>
        <v>Bud Light 24 Pack</v>
      </c>
    </row>
    <row r="16" spans="1:9" x14ac:dyDescent="0.3">
      <c r="A16" s="4">
        <v>43161.356628703703</v>
      </c>
      <c r="B16" s="15">
        <v>43161.356628703703</v>
      </c>
      <c r="C16" s="16" t="str">
        <f t="shared" si="0"/>
        <v>Friday</v>
      </c>
      <c r="D16" s="20">
        <f t="shared" si="1"/>
        <v>0.35662870370288147</v>
      </c>
      <c r="E16" s="10">
        <v>123101</v>
      </c>
      <c r="F16" s="11">
        <v>111100001235</v>
      </c>
      <c r="G16" s="12">
        <v>23.45</v>
      </c>
      <c r="H16" s="7" t="s">
        <v>13</v>
      </c>
      <c r="I16" t="str">
        <f>VLOOKUP(F16, 'Product UPC Key'!$A$2:$B$13, 2, FALSE)</f>
        <v>Miller Lite 24 Pack</v>
      </c>
    </row>
    <row r="17" spans="1:9" x14ac:dyDescent="0.3">
      <c r="A17" s="4">
        <v>43161.356628703703</v>
      </c>
      <c r="B17" s="15">
        <v>43161.356628703703</v>
      </c>
      <c r="C17" s="16" t="str">
        <f t="shared" si="0"/>
        <v>Friday</v>
      </c>
      <c r="D17" s="20">
        <f t="shared" si="1"/>
        <v>0.35662870370288147</v>
      </c>
      <c r="E17" s="10">
        <v>123101</v>
      </c>
      <c r="F17" s="11">
        <v>111100001242</v>
      </c>
      <c r="G17" s="12">
        <v>19.989999999999998</v>
      </c>
      <c r="H17" s="7" t="s">
        <v>13</v>
      </c>
      <c r="I17" t="str">
        <f>VLOOKUP(F17, 'Product UPC Key'!$A$2:$B$13, 2, FALSE)</f>
        <v>Bud Light 24 Pack</v>
      </c>
    </row>
    <row r="18" spans="1:9" x14ac:dyDescent="0.3">
      <c r="A18" s="4">
        <v>43161.356628703703</v>
      </c>
      <c r="B18" s="15">
        <v>43161.356628703703</v>
      </c>
      <c r="C18" s="16" t="str">
        <f t="shared" si="0"/>
        <v>Friday</v>
      </c>
      <c r="D18" s="20">
        <f t="shared" si="1"/>
        <v>0.35662870370288147</v>
      </c>
      <c r="E18" s="10">
        <v>123101</v>
      </c>
      <c r="F18" s="11">
        <v>111100001238</v>
      </c>
      <c r="G18" s="12">
        <v>1.49</v>
      </c>
      <c r="H18" s="7" t="s">
        <v>13</v>
      </c>
      <c r="I18" t="str">
        <f>VLOOKUP(F18, 'Product UPC Key'!$A$2:$B$13, 2, FALSE)</f>
        <v>Doritos 12 oz.</v>
      </c>
    </row>
    <row r="19" spans="1:9" x14ac:dyDescent="0.3">
      <c r="A19" s="4">
        <v>43161.364728703702</v>
      </c>
      <c r="B19" s="15">
        <v>43161.364728703702</v>
      </c>
      <c r="C19" s="16" t="str">
        <f t="shared" si="0"/>
        <v>Friday</v>
      </c>
      <c r="D19" s="20">
        <f t="shared" si="1"/>
        <v>0.36472870370198507</v>
      </c>
      <c r="E19" s="10">
        <v>123102</v>
      </c>
      <c r="F19" s="11">
        <v>111100001236</v>
      </c>
      <c r="G19" s="12">
        <v>6.99</v>
      </c>
      <c r="H19" s="7" t="s">
        <v>13</v>
      </c>
      <c r="I19" t="str">
        <f>VLOOKUP(F19, 'Product UPC Key'!$A$2:$B$13, 2, FALSE)</f>
        <v>Pepsi 12 Pack</v>
      </c>
    </row>
    <row r="20" spans="1:9" x14ac:dyDescent="0.3">
      <c r="A20" s="4">
        <v>43161.364728703702</v>
      </c>
      <c r="B20" s="15">
        <v>43161.364728703702</v>
      </c>
      <c r="C20" s="16" t="str">
        <f t="shared" si="0"/>
        <v>Friday</v>
      </c>
      <c r="D20" s="20">
        <f t="shared" si="1"/>
        <v>0.36472870370198507</v>
      </c>
      <c r="E20" s="10">
        <v>123102</v>
      </c>
      <c r="F20" s="11">
        <v>111100001244</v>
      </c>
      <c r="G20" s="12">
        <v>1.75</v>
      </c>
      <c r="H20" s="7" t="s">
        <v>13</v>
      </c>
      <c r="I20" t="str">
        <f>VLOOKUP(F20, 'Product UPC Key'!$A$2:$B$13, 2, FALSE)</f>
        <v>Pepsi 20 oz</v>
      </c>
    </row>
    <row r="21" spans="1:9" x14ac:dyDescent="0.3">
      <c r="A21" s="4">
        <v>43161.364728703702</v>
      </c>
      <c r="B21" s="15">
        <v>43161.364728703702</v>
      </c>
      <c r="C21" s="16" t="str">
        <f t="shared" si="0"/>
        <v>Friday</v>
      </c>
      <c r="D21" s="20">
        <f t="shared" si="1"/>
        <v>0.36472870370198507</v>
      </c>
      <c r="E21" s="10">
        <v>123102</v>
      </c>
      <c r="F21" s="11">
        <v>111100001237</v>
      </c>
      <c r="G21" s="12">
        <v>7.15</v>
      </c>
      <c r="H21" s="7" t="s">
        <v>12</v>
      </c>
      <c r="I21" t="str">
        <f>VLOOKUP(F21, 'Product UPC Key'!$A$2:$B$13, 2, FALSE)</f>
        <v>Coke 12 Pack</v>
      </c>
    </row>
    <row r="22" spans="1:9" x14ac:dyDescent="0.3">
      <c r="A22" s="4">
        <v>43161.365128703699</v>
      </c>
      <c r="B22" s="15">
        <v>43161.365128703699</v>
      </c>
      <c r="C22" s="16" t="str">
        <f t="shared" si="0"/>
        <v>Friday</v>
      </c>
      <c r="D22" s="20">
        <f t="shared" si="1"/>
        <v>0.36512870369915618</v>
      </c>
      <c r="E22" s="10">
        <v>123103</v>
      </c>
      <c r="F22" s="11">
        <v>111100001245</v>
      </c>
      <c r="G22" s="12">
        <v>1.3</v>
      </c>
      <c r="H22" s="7" t="s">
        <v>12</v>
      </c>
      <c r="I22" t="str">
        <f>VLOOKUP(F22, 'Product UPC Key'!$A$2:$B$13, 2, FALSE)</f>
        <v>Hersheys Candy</v>
      </c>
    </row>
    <row r="23" spans="1:9" x14ac:dyDescent="0.3">
      <c r="A23" s="4">
        <v>43161.365128703699</v>
      </c>
      <c r="B23" s="15">
        <v>43161.365128703699</v>
      </c>
      <c r="C23" s="16" t="str">
        <f t="shared" si="0"/>
        <v>Friday</v>
      </c>
      <c r="D23" s="20">
        <f t="shared" si="1"/>
        <v>0.36512870369915618</v>
      </c>
      <c r="E23" s="10">
        <v>123103</v>
      </c>
      <c r="F23" s="11">
        <v>111100001245</v>
      </c>
      <c r="G23" s="12">
        <v>1.36</v>
      </c>
      <c r="H23" s="7" t="s">
        <v>13</v>
      </c>
      <c r="I23" t="str">
        <f>VLOOKUP(F23, 'Product UPC Key'!$A$2:$B$13, 2, FALSE)</f>
        <v>Hersheys Candy</v>
      </c>
    </row>
    <row r="24" spans="1:9" x14ac:dyDescent="0.3">
      <c r="A24" s="4">
        <v>43161.365128703699</v>
      </c>
      <c r="B24" s="15">
        <v>43161.365128703699</v>
      </c>
      <c r="C24" s="16" t="str">
        <f t="shared" si="0"/>
        <v>Friday</v>
      </c>
      <c r="D24" s="20">
        <f t="shared" si="1"/>
        <v>0.36512870369915618</v>
      </c>
      <c r="E24" s="10">
        <v>123103</v>
      </c>
      <c r="F24" s="11">
        <v>111100001236</v>
      </c>
      <c r="G24" s="12">
        <v>6.99</v>
      </c>
      <c r="H24" s="7" t="s">
        <v>13</v>
      </c>
      <c r="I24" t="str">
        <f>VLOOKUP(F24, 'Product UPC Key'!$A$2:$B$13, 2, FALSE)</f>
        <v>Pepsi 12 Pack</v>
      </c>
    </row>
    <row r="25" spans="1:9" x14ac:dyDescent="0.3">
      <c r="A25" s="4">
        <v>43161.365128703699</v>
      </c>
      <c r="B25" s="15">
        <v>43161.365128703699</v>
      </c>
      <c r="C25" s="16" t="str">
        <f t="shared" si="0"/>
        <v>Friday</v>
      </c>
      <c r="D25" s="20">
        <f t="shared" si="1"/>
        <v>0.36512870369915618</v>
      </c>
      <c r="E25" s="10">
        <v>123103</v>
      </c>
      <c r="F25" s="11">
        <v>111100001237</v>
      </c>
      <c r="G25" s="12">
        <v>7.15</v>
      </c>
      <c r="H25" s="7" t="s">
        <v>12</v>
      </c>
      <c r="I25" t="str">
        <f>VLOOKUP(F25, 'Product UPC Key'!$A$2:$B$13, 2, FALSE)</f>
        <v>Coke 12 Pack</v>
      </c>
    </row>
    <row r="26" spans="1:9" x14ac:dyDescent="0.3">
      <c r="A26" s="4">
        <v>43161.365128703699</v>
      </c>
      <c r="B26" s="15">
        <v>43161.365128703699</v>
      </c>
      <c r="C26" s="16" t="str">
        <f t="shared" si="0"/>
        <v>Friday</v>
      </c>
      <c r="D26" s="20">
        <f t="shared" si="1"/>
        <v>0.36512870369915618</v>
      </c>
      <c r="E26" s="10">
        <v>123103</v>
      </c>
      <c r="F26" s="11">
        <v>111100001237</v>
      </c>
      <c r="G26" s="12">
        <v>7.1</v>
      </c>
      <c r="H26" s="7" t="s">
        <v>13</v>
      </c>
      <c r="I26" t="str">
        <f>VLOOKUP(F26, 'Product UPC Key'!$A$2:$B$13, 2, FALSE)</f>
        <v>Coke 12 Pack</v>
      </c>
    </row>
    <row r="27" spans="1:9" x14ac:dyDescent="0.3">
      <c r="A27" s="4">
        <v>43161.365128703699</v>
      </c>
      <c r="B27" s="15">
        <v>43161.365128703699</v>
      </c>
      <c r="C27" s="16" t="str">
        <f t="shared" si="0"/>
        <v>Friday</v>
      </c>
      <c r="D27" s="20">
        <f t="shared" si="1"/>
        <v>0.36512870369915618</v>
      </c>
      <c r="E27" s="10">
        <v>123103</v>
      </c>
      <c r="F27" s="11">
        <v>111100001240</v>
      </c>
      <c r="G27" s="12">
        <v>0.89</v>
      </c>
      <c r="H27" s="7" t="s">
        <v>12</v>
      </c>
      <c r="I27" t="str">
        <f>VLOOKUP(F27, 'Product UPC Key'!$A$2:$B$13, 2, FALSE)</f>
        <v>Slim Jim</v>
      </c>
    </row>
    <row r="28" spans="1:9" x14ac:dyDescent="0.3">
      <c r="A28" s="4">
        <v>43161.365128703699</v>
      </c>
      <c r="B28" s="15">
        <v>43161.365128703699</v>
      </c>
      <c r="C28" s="16" t="str">
        <f t="shared" si="0"/>
        <v>Friday</v>
      </c>
      <c r="D28" s="20">
        <f t="shared" si="1"/>
        <v>0.36512870369915618</v>
      </c>
      <c r="E28" s="10">
        <v>123103</v>
      </c>
      <c r="F28" s="11">
        <v>111100001242</v>
      </c>
      <c r="G28" s="12">
        <v>19.989999999999998</v>
      </c>
      <c r="H28" s="7" t="s">
        <v>13</v>
      </c>
      <c r="I28" t="str">
        <f>VLOOKUP(F28, 'Product UPC Key'!$A$2:$B$13, 2, FALSE)</f>
        <v>Bud Light 24 Pack</v>
      </c>
    </row>
    <row r="29" spans="1:9" x14ac:dyDescent="0.3">
      <c r="A29" s="4">
        <v>43161.365128703699</v>
      </c>
      <c r="B29" s="15">
        <v>43161.365128703699</v>
      </c>
      <c r="C29" s="16" t="str">
        <f t="shared" si="0"/>
        <v>Friday</v>
      </c>
      <c r="D29" s="20">
        <f t="shared" si="1"/>
        <v>0.36512870369915618</v>
      </c>
      <c r="E29" s="10">
        <v>123103</v>
      </c>
      <c r="F29" s="11">
        <v>111100001238</v>
      </c>
      <c r="G29" s="12">
        <v>1.53</v>
      </c>
      <c r="H29" s="7" t="s">
        <v>12</v>
      </c>
      <c r="I29" t="str">
        <f>VLOOKUP(F29, 'Product UPC Key'!$A$2:$B$13, 2, FALSE)</f>
        <v>Doritos 12 oz.</v>
      </c>
    </row>
    <row r="30" spans="1:9" x14ac:dyDescent="0.3">
      <c r="A30" s="4">
        <v>43161.365128703699</v>
      </c>
      <c r="B30" s="15">
        <v>43161.365128703699</v>
      </c>
      <c r="C30" s="16" t="str">
        <f t="shared" si="0"/>
        <v>Friday</v>
      </c>
      <c r="D30" s="20">
        <f t="shared" si="1"/>
        <v>0.36512870369915618</v>
      </c>
      <c r="E30" s="10">
        <v>123103</v>
      </c>
      <c r="F30" s="11">
        <v>111100001239</v>
      </c>
      <c r="G30" s="12">
        <v>1.45</v>
      </c>
      <c r="H30" s="7" t="s">
        <v>13</v>
      </c>
      <c r="I30" t="str">
        <f>VLOOKUP(F30, 'Product UPC Key'!$A$2:$B$13, 2, FALSE)</f>
        <v>Lays Chips 12 oz.</v>
      </c>
    </row>
    <row r="31" spans="1:9" x14ac:dyDescent="0.3">
      <c r="A31" s="4">
        <v>43161.365128703699</v>
      </c>
      <c r="B31" s="15">
        <v>43161.365128703699</v>
      </c>
      <c r="C31" s="16" t="str">
        <f t="shared" si="0"/>
        <v>Friday</v>
      </c>
      <c r="D31" s="20">
        <f t="shared" si="1"/>
        <v>0.36512870369915618</v>
      </c>
      <c r="E31" s="10">
        <v>123103</v>
      </c>
      <c r="F31" s="11">
        <v>111100001239</v>
      </c>
      <c r="G31" s="12">
        <v>1.56</v>
      </c>
      <c r="H31" s="7" t="s">
        <v>12</v>
      </c>
      <c r="I31" t="str">
        <f>VLOOKUP(F31, 'Product UPC Key'!$A$2:$B$13, 2, FALSE)</f>
        <v>Lays Chips 12 oz.</v>
      </c>
    </row>
    <row r="32" spans="1:9" x14ac:dyDescent="0.3">
      <c r="A32" s="4">
        <v>43161.365128703699</v>
      </c>
      <c r="B32" s="15">
        <v>43161.365128703699</v>
      </c>
      <c r="C32" s="16" t="str">
        <f t="shared" si="0"/>
        <v>Friday</v>
      </c>
      <c r="D32" s="20">
        <f t="shared" si="1"/>
        <v>0.36512870369915618</v>
      </c>
      <c r="E32" s="10">
        <v>123103</v>
      </c>
      <c r="F32" s="11">
        <v>111100001244</v>
      </c>
      <c r="G32" s="12">
        <v>1.75</v>
      </c>
      <c r="H32" s="7" t="s">
        <v>13</v>
      </c>
      <c r="I32" t="str">
        <f>VLOOKUP(F32, 'Product UPC Key'!$A$2:$B$13, 2, FALSE)</f>
        <v>Pepsi 20 oz</v>
      </c>
    </row>
    <row r="33" spans="1:9" x14ac:dyDescent="0.3">
      <c r="A33" s="4">
        <v>43161.369628703702</v>
      </c>
      <c r="B33" s="15">
        <v>43161.369628703702</v>
      </c>
      <c r="C33" s="16" t="str">
        <f t="shared" si="0"/>
        <v>Friday</v>
      </c>
      <c r="D33" s="20">
        <f t="shared" si="1"/>
        <v>0.36962870370189194</v>
      </c>
      <c r="E33" s="10">
        <v>123104</v>
      </c>
      <c r="F33" s="11">
        <v>111100001242</v>
      </c>
      <c r="G33" s="12">
        <v>25.65</v>
      </c>
      <c r="H33" s="7" t="s">
        <v>13</v>
      </c>
      <c r="I33" t="str">
        <f>VLOOKUP(F33, 'Product UPC Key'!$A$2:$B$13, 2, FALSE)</f>
        <v>Bud Light 24 Pack</v>
      </c>
    </row>
    <row r="34" spans="1:9" x14ac:dyDescent="0.3">
      <c r="A34" s="4">
        <v>43161.369628703702</v>
      </c>
      <c r="B34" s="15">
        <v>43161.369628703702</v>
      </c>
      <c r="C34" s="16" t="str">
        <f t="shared" si="0"/>
        <v>Friday</v>
      </c>
      <c r="D34" s="20">
        <f t="shared" si="1"/>
        <v>0.36962870370189194</v>
      </c>
      <c r="E34" s="10">
        <v>123104</v>
      </c>
      <c r="F34" s="11">
        <v>111100001241</v>
      </c>
      <c r="G34" s="12">
        <v>1.25</v>
      </c>
      <c r="H34" s="7" t="s">
        <v>12</v>
      </c>
      <c r="I34" t="str">
        <f>VLOOKUP(F34, 'Product UPC Key'!$A$2:$B$13, 2, FALSE)</f>
        <v>M&amp;M's Candy</v>
      </c>
    </row>
    <row r="35" spans="1:9" x14ac:dyDescent="0.3">
      <c r="A35" s="4">
        <v>43161.369628703702</v>
      </c>
      <c r="B35" s="15">
        <v>43161.369628703702</v>
      </c>
      <c r="C35" s="16" t="str">
        <f t="shared" si="0"/>
        <v>Friday</v>
      </c>
      <c r="D35" s="20">
        <f t="shared" si="1"/>
        <v>0.36962870370189194</v>
      </c>
      <c r="E35" s="10">
        <v>123104</v>
      </c>
      <c r="F35" s="11">
        <v>111100001238</v>
      </c>
      <c r="G35" s="12">
        <v>1.53</v>
      </c>
      <c r="H35" s="7" t="s">
        <v>12</v>
      </c>
      <c r="I35" t="str">
        <f>VLOOKUP(F35, 'Product UPC Key'!$A$2:$B$13, 2, FALSE)</f>
        <v>Doritos 12 oz.</v>
      </c>
    </row>
    <row r="36" spans="1:9" x14ac:dyDescent="0.3">
      <c r="A36" s="4">
        <v>43161.369628703702</v>
      </c>
      <c r="B36" s="15">
        <v>43161.369628703702</v>
      </c>
      <c r="C36" s="16" t="str">
        <f t="shared" si="0"/>
        <v>Friday</v>
      </c>
      <c r="D36" s="20">
        <f t="shared" si="1"/>
        <v>0.36962870370189194</v>
      </c>
      <c r="E36" s="10">
        <v>123104</v>
      </c>
      <c r="F36" s="11">
        <v>111100001244</v>
      </c>
      <c r="G36" s="12">
        <v>1.75</v>
      </c>
      <c r="H36" s="7" t="s">
        <v>13</v>
      </c>
      <c r="I36" t="str">
        <f>VLOOKUP(F36, 'Product UPC Key'!$A$2:$B$13, 2, FALSE)</f>
        <v>Pepsi 20 oz</v>
      </c>
    </row>
    <row r="37" spans="1:9" x14ac:dyDescent="0.3">
      <c r="A37" s="4">
        <v>43161.369628703702</v>
      </c>
      <c r="B37" s="15">
        <v>43161.369628703702</v>
      </c>
      <c r="C37" s="16" t="str">
        <f t="shared" si="0"/>
        <v>Friday</v>
      </c>
      <c r="D37" s="20">
        <f t="shared" si="1"/>
        <v>0.36962870370189194</v>
      </c>
      <c r="E37" s="10">
        <v>123104</v>
      </c>
      <c r="F37" s="11">
        <v>111100001239</v>
      </c>
      <c r="G37" s="12">
        <v>1.56</v>
      </c>
      <c r="H37" s="7" t="s">
        <v>12</v>
      </c>
      <c r="I37" t="str">
        <f>VLOOKUP(F37, 'Product UPC Key'!$A$2:$B$13, 2, FALSE)</f>
        <v>Lays Chips 12 oz.</v>
      </c>
    </row>
    <row r="38" spans="1:9" x14ac:dyDescent="0.3">
      <c r="A38" s="4">
        <v>43161.369628703702</v>
      </c>
      <c r="B38" s="15">
        <v>43161.369628703702</v>
      </c>
      <c r="C38" s="16" t="str">
        <f t="shared" si="0"/>
        <v>Friday</v>
      </c>
      <c r="D38" s="20">
        <f t="shared" si="1"/>
        <v>0.36962870370189194</v>
      </c>
      <c r="E38" s="10">
        <v>123104</v>
      </c>
      <c r="F38" s="11">
        <v>111100001242</v>
      </c>
      <c r="G38" s="12">
        <v>24.99</v>
      </c>
      <c r="H38" s="7" t="s">
        <v>12</v>
      </c>
      <c r="I38" t="str">
        <f>VLOOKUP(F38, 'Product UPC Key'!$A$2:$B$13, 2, FALSE)</f>
        <v>Bud Light 24 Pack</v>
      </c>
    </row>
    <row r="39" spans="1:9" x14ac:dyDescent="0.3">
      <c r="A39" s="4">
        <v>43161.369628703702</v>
      </c>
      <c r="B39" s="15">
        <v>43161.369628703702</v>
      </c>
      <c r="C39" s="16" t="str">
        <f t="shared" si="0"/>
        <v>Friday</v>
      </c>
      <c r="D39" s="20">
        <f t="shared" si="1"/>
        <v>0.36962870370189194</v>
      </c>
      <c r="E39" s="10">
        <v>123104</v>
      </c>
      <c r="F39" s="11">
        <v>111100001236</v>
      </c>
      <c r="G39" s="12">
        <v>6.99</v>
      </c>
      <c r="H39" s="7" t="s">
        <v>13</v>
      </c>
      <c r="I39" t="str">
        <f>VLOOKUP(F39, 'Product UPC Key'!$A$2:$B$13, 2, FALSE)</f>
        <v>Pepsi 12 Pack</v>
      </c>
    </row>
    <row r="40" spans="1:9" x14ac:dyDescent="0.3">
      <c r="A40" s="4">
        <v>43161.369628703702</v>
      </c>
      <c r="B40" s="15">
        <v>43161.369628703702</v>
      </c>
      <c r="C40" s="16" t="str">
        <f t="shared" si="0"/>
        <v>Friday</v>
      </c>
      <c r="D40" s="20">
        <f t="shared" si="1"/>
        <v>0.36962870370189194</v>
      </c>
      <c r="E40" s="10">
        <v>123104</v>
      </c>
      <c r="F40" s="11">
        <v>111100001242</v>
      </c>
      <c r="G40" s="12">
        <v>25.65</v>
      </c>
      <c r="H40" s="7" t="s">
        <v>13</v>
      </c>
      <c r="I40" t="str">
        <f>VLOOKUP(F40, 'Product UPC Key'!$A$2:$B$13, 2, FALSE)</f>
        <v>Bud Light 24 Pack</v>
      </c>
    </row>
    <row r="41" spans="1:9" x14ac:dyDescent="0.3">
      <c r="A41" s="4">
        <v>43161.369628703702</v>
      </c>
      <c r="B41" s="15">
        <v>43161.369628703702</v>
      </c>
      <c r="C41" s="16" t="str">
        <f t="shared" si="0"/>
        <v>Friday</v>
      </c>
      <c r="D41" s="20">
        <f t="shared" si="1"/>
        <v>0.36962870370189194</v>
      </c>
      <c r="E41" s="10">
        <v>123104</v>
      </c>
      <c r="F41" s="11">
        <v>111100001245</v>
      </c>
      <c r="G41" s="12">
        <v>1.36</v>
      </c>
      <c r="H41" s="7" t="s">
        <v>13</v>
      </c>
      <c r="I41" t="str">
        <f>VLOOKUP(F41, 'Product UPC Key'!$A$2:$B$13, 2, FALSE)</f>
        <v>Hersheys Candy</v>
      </c>
    </row>
    <row r="42" spans="1:9" x14ac:dyDescent="0.3">
      <c r="A42" s="4">
        <v>43161.375428703701</v>
      </c>
      <c r="B42" s="15">
        <v>43161.375428703701</v>
      </c>
      <c r="C42" s="16" t="str">
        <f t="shared" si="0"/>
        <v>Friday</v>
      </c>
      <c r="D42" s="20">
        <f t="shared" si="1"/>
        <v>0.37542870370089076</v>
      </c>
      <c r="E42" s="10">
        <v>123105</v>
      </c>
      <c r="F42" s="11">
        <v>111100001242</v>
      </c>
      <c r="G42" s="12">
        <v>25.65</v>
      </c>
      <c r="H42" s="7" t="s">
        <v>13</v>
      </c>
      <c r="I42" t="str">
        <f>VLOOKUP(F42, 'Product UPC Key'!$A$2:$B$13, 2, FALSE)</f>
        <v>Bud Light 24 Pack</v>
      </c>
    </row>
    <row r="43" spans="1:9" x14ac:dyDescent="0.3">
      <c r="A43" s="4">
        <v>43161.375428703701</v>
      </c>
      <c r="B43" s="15">
        <v>43161.375428703701</v>
      </c>
      <c r="C43" s="16" t="str">
        <f t="shared" si="0"/>
        <v>Friday</v>
      </c>
      <c r="D43" s="20">
        <f t="shared" si="1"/>
        <v>0.37542870370089076</v>
      </c>
      <c r="E43" s="10">
        <v>123105</v>
      </c>
      <c r="F43" s="11">
        <v>111100001239</v>
      </c>
      <c r="G43" s="12">
        <v>1.56</v>
      </c>
      <c r="H43" s="7" t="s">
        <v>12</v>
      </c>
      <c r="I43" t="str">
        <f>VLOOKUP(F43, 'Product UPC Key'!$A$2:$B$13, 2, FALSE)</f>
        <v>Lays Chips 12 oz.</v>
      </c>
    </row>
    <row r="44" spans="1:9" x14ac:dyDescent="0.3">
      <c r="A44" s="4">
        <v>43161.375428703701</v>
      </c>
      <c r="B44" s="15">
        <v>43161.375428703701</v>
      </c>
      <c r="C44" s="16" t="str">
        <f t="shared" si="0"/>
        <v>Friday</v>
      </c>
      <c r="D44" s="20">
        <f t="shared" si="1"/>
        <v>0.37542870370089076</v>
      </c>
      <c r="E44" s="10">
        <v>123105</v>
      </c>
      <c r="F44" s="11">
        <v>111100001242</v>
      </c>
      <c r="G44" s="12">
        <v>19.989999999999998</v>
      </c>
      <c r="H44" s="7" t="s">
        <v>13</v>
      </c>
      <c r="I44" t="str">
        <f>VLOOKUP(F44, 'Product UPC Key'!$A$2:$B$13, 2, FALSE)</f>
        <v>Bud Light 24 Pack</v>
      </c>
    </row>
    <row r="45" spans="1:9" x14ac:dyDescent="0.3">
      <c r="A45" s="4">
        <v>43161.382228703704</v>
      </c>
      <c r="B45" s="15">
        <v>43161.382228703704</v>
      </c>
      <c r="C45" s="16" t="str">
        <f t="shared" si="0"/>
        <v>Friday</v>
      </c>
      <c r="D45" s="20">
        <f t="shared" si="1"/>
        <v>0.3822287037037313</v>
      </c>
      <c r="E45" s="10">
        <v>123106</v>
      </c>
      <c r="F45" s="11">
        <v>111100001234</v>
      </c>
      <c r="G45" s="12">
        <v>1.8</v>
      </c>
      <c r="H45" s="7" t="s">
        <v>13</v>
      </c>
      <c r="I45" t="str">
        <f>VLOOKUP(F45, 'Product UPC Key'!$A$2:$B$13, 2, FALSE)</f>
        <v>Coke 20 oz</v>
      </c>
    </row>
    <row r="46" spans="1:9" x14ac:dyDescent="0.3">
      <c r="A46" s="4">
        <v>43161.382228703704</v>
      </c>
      <c r="B46" s="15">
        <v>43161.382228703704</v>
      </c>
      <c r="C46" s="16" t="str">
        <f t="shared" si="0"/>
        <v>Friday</v>
      </c>
      <c r="D46" s="20">
        <f t="shared" si="1"/>
        <v>0.3822287037037313</v>
      </c>
      <c r="E46" s="10">
        <v>123106</v>
      </c>
      <c r="F46" s="11">
        <v>111100001236</v>
      </c>
      <c r="G46" s="12">
        <v>6.99</v>
      </c>
      <c r="H46" s="7" t="s">
        <v>13</v>
      </c>
      <c r="I46" t="str">
        <f>VLOOKUP(F46, 'Product UPC Key'!$A$2:$B$13, 2, FALSE)</f>
        <v>Pepsi 12 Pack</v>
      </c>
    </row>
    <row r="47" spans="1:9" x14ac:dyDescent="0.3">
      <c r="A47" s="4">
        <v>43161.382228703704</v>
      </c>
      <c r="B47" s="15">
        <v>43161.382228703704</v>
      </c>
      <c r="C47" s="16" t="str">
        <f t="shared" si="0"/>
        <v>Friday</v>
      </c>
      <c r="D47" s="20">
        <f t="shared" si="1"/>
        <v>0.3822287037037313</v>
      </c>
      <c r="E47" s="10">
        <v>123106</v>
      </c>
      <c r="F47" s="11">
        <v>111100001245</v>
      </c>
      <c r="G47" s="12">
        <v>1.36</v>
      </c>
      <c r="H47" s="7" t="s">
        <v>13</v>
      </c>
      <c r="I47" t="str">
        <f>VLOOKUP(F47, 'Product UPC Key'!$A$2:$B$13, 2, FALSE)</f>
        <v>Hersheys Candy</v>
      </c>
    </row>
    <row r="48" spans="1:9" x14ac:dyDescent="0.3">
      <c r="A48" s="4">
        <v>43161.390528703705</v>
      </c>
      <c r="B48" s="15">
        <v>43161.390528703705</v>
      </c>
      <c r="C48" s="16" t="str">
        <f t="shared" si="0"/>
        <v>Friday</v>
      </c>
      <c r="D48" s="20">
        <f t="shared" si="1"/>
        <v>0.39052870370505843</v>
      </c>
      <c r="E48" s="10">
        <v>123107</v>
      </c>
      <c r="F48" s="11">
        <v>111100001236</v>
      </c>
      <c r="G48" s="12">
        <v>6.99</v>
      </c>
      <c r="H48" s="7" t="s">
        <v>13</v>
      </c>
      <c r="I48" t="str">
        <f>VLOOKUP(F48, 'Product UPC Key'!$A$2:$B$13, 2, FALSE)</f>
        <v>Pepsi 12 Pack</v>
      </c>
    </row>
    <row r="49" spans="1:9" x14ac:dyDescent="0.3">
      <c r="A49" s="4">
        <v>43161.390528703705</v>
      </c>
      <c r="B49" s="15">
        <v>43161.390528703705</v>
      </c>
      <c r="C49" s="16" t="str">
        <f t="shared" si="0"/>
        <v>Friday</v>
      </c>
      <c r="D49" s="20">
        <f t="shared" si="1"/>
        <v>0.39052870370505843</v>
      </c>
      <c r="E49" s="10">
        <v>123107</v>
      </c>
      <c r="F49" s="11">
        <v>111100001244</v>
      </c>
      <c r="G49" s="12">
        <v>1.75</v>
      </c>
      <c r="H49" s="7" t="s">
        <v>13</v>
      </c>
      <c r="I49" t="str">
        <f>VLOOKUP(F49, 'Product UPC Key'!$A$2:$B$13, 2, FALSE)</f>
        <v>Pepsi 20 oz</v>
      </c>
    </row>
    <row r="50" spans="1:9" x14ac:dyDescent="0.3">
      <c r="A50" s="4">
        <v>43161.390528703705</v>
      </c>
      <c r="B50" s="15">
        <v>43161.390528703705</v>
      </c>
      <c r="C50" s="16" t="str">
        <f t="shared" si="0"/>
        <v>Friday</v>
      </c>
      <c r="D50" s="20">
        <f t="shared" si="1"/>
        <v>0.39052870370505843</v>
      </c>
      <c r="E50" s="10">
        <v>123107</v>
      </c>
      <c r="F50" s="11">
        <v>111100001245</v>
      </c>
      <c r="G50" s="12">
        <v>1.36</v>
      </c>
      <c r="H50" s="7" t="s">
        <v>13</v>
      </c>
      <c r="I50" t="str">
        <f>VLOOKUP(F50, 'Product UPC Key'!$A$2:$B$13, 2, FALSE)</f>
        <v>Hersheys Candy</v>
      </c>
    </row>
    <row r="51" spans="1:9" x14ac:dyDescent="0.3">
      <c r="A51" s="4">
        <v>43161.393528703702</v>
      </c>
      <c r="B51" s="15">
        <v>43161.393528703702</v>
      </c>
      <c r="C51" s="16" t="str">
        <f t="shared" si="0"/>
        <v>Friday</v>
      </c>
      <c r="D51" s="20">
        <f t="shared" si="1"/>
        <v>0.39352870370203163</v>
      </c>
      <c r="E51" s="10">
        <v>123108</v>
      </c>
      <c r="F51" s="11">
        <v>111100001239</v>
      </c>
      <c r="G51" s="12">
        <v>1.45</v>
      </c>
      <c r="H51" s="7" t="s">
        <v>13</v>
      </c>
      <c r="I51" t="str">
        <f>VLOOKUP(F51, 'Product UPC Key'!$A$2:$B$13, 2, FALSE)</f>
        <v>Lays Chips 12 oz.</v>
      </c>
    </row>
    <row r="52" spans="1:9" x14ac:dyDescent="0.3">
      <c r="A52" s="4">
        <v>43161.393528703702</v>
      </c>
      <c r="B52" s="15">
        <v>43161.393528703702</v>
      </c>
      <c r="C52" s="16" t="str">
        <f t="shared" si="0"/>
        <v>Friday</v>
      </c>
      <c r="D52" s="20">
        <f t="shared" si="1"/>
        <v>0.39352870370203163</v>
      </c>
      <c r="E52" s="10">
        <v>123108</v>
      </c>
      <c r="F52" s="11">
        <v>111100001238</v>
      </c>
      <c r="G52" s="12">
        <v>1.49</v>
      </c>
      <c r="H52" s="7" t="s">
        <v>13</v>
      </c>
      <c r="I52" t="str">
        <f>VLOOKUP(F52, 'Product UPC Key'!$A$2:$B$13, 2, FALSE)</f>
        <v>Doritos 12 oz.</v>
      </c>
    </row>
    <row r="53" spans="1:9" x14ac:dyDescent="0.3">
      <c r="A53" s="4">
        <v>43161.399828703703</v>
      </c>
      <c r="B53" s="15">
        <v>43161.399828703703</v>
      </c>
      <c r="C53" s="16" t="str">
        <f t="shared" si="0"/>
        <v>Friday</v>
      </c>
      <c r="D53" s="20">
        <f t="shared" si="1"/>
        <v>0.39982870370295132</v>
      </c>
      <c r="E53" s="10">
        <v>123109</v>
      </c>
      <c r="F53" s="11">
        <v>111100001236</v>
      </c>
      <c r="G53" s="12">
        <v>6.99</v>
      </c>
      <c r="H53" s="7" t="s">
        <v>13</v>
      </c>
      <c r="I53" t="str">
        <f>VLOOKUP(F53, 'Product UPC Key'!$A$2:$B$13, 2, FALSE)</f>
        <v>Pepsi 12 Pack</v>
      </c>
    </row>
    <row r="54" spans="1:9" x14ac:dyDescent="0.3">
      <c r="A54" s="4">
        <v>43161.406728703703</v>
      </c>
      <c r="B54" s="15">
        <v>43161.406728703703</v>
      </c>
      <c r="C54" s="16" t="str">
        <f t="shared" si="0"/>
        <v>Friday</v>
      </c>
      <c r="D54" s="20">
        <f t="shared" si="1"/>
        <v>0.40672870370326564</v>
      </c>
      <c r="E54" s="10">
        <v>123110</v>
      </c>
      <c r="F54" s="11">
        <v>111100001239</v>
      </c>
      <c r="G54" s="12">
        <v>1.56</v>
      </c>
      <c r="H54" s="7" t="s">
        <v>12</v>
      </c>
      <c r="I54" t="str">
        <f>VLOOKUP(F54, 'Product UPC Key'!$A$2:$B$13, 2, FALSE)</f>
        <v>Lays Chips 12 oz.</v>
      </c>
    </row>
    <row r="55" spans="1:9" x14ac:dyDescent="0.3">
      <c r="A55" s="4">
        <v>43161.406728703703</v>
      </c>
      <c r="B55" s="15">
        <v>43161.406728703703</v>
      </c>
      <c r="C55" s="16" t="str">
        <f t="shared" si="0"/>
        <v>Friday</v>
      </c>
      <c r="D55" s="20">
        <f t="shared" si="1"/>
        <v>0.40672870370326564</v>
      </c>
      <c r="E55" s="10">
        <v>123110</v>
      </c>
      <c r="F55" s="11">
        <v>111100001235</v>
      </c>
      <c r="G55" s="12">
        <v>23.45</v>
      </c>
      <c r="H55" s="7" t="s">
        <v>13</v>
      </c>
      <c r="I55" t="str">
        <f>VLOOKUP(F55, 'Product UPC Key'!$A$2:$B$13, 2, FALSE)</f>
        <v>Miller Lite 24 Pack</v>
      </c>
    </row>
    <row r="56" spans="1:9" x14ac:dyDescent="0.3">
      <c r="A56" s="4">
        <v>43161.406728703703</v>
      </c>
      <c r="B56" s="15">
        <v>43161.406728703703</v>
      </c>
      <c r="C56" s="16" t="str">
        <f t="shared" si="0"/>
        <v>Friday</v>
      </c>
      <c r="D56" s="20">
        <f t="shared" si="1"/>
        <v>0.40672870370326564</v>
      </c>
      <c r="E56" s="10">
        <v>123110</v>
      </c>
      <c r="F56" s="11">
        <v>111100001240</v>
      </c>
      <c r="G56" s="12">
        <v>0.99</v>
      </c>
      <c r="H56" s="7" t="s">
        <v>13</v>
      </c>
      <c r="I56" t="str">
        <f>VLOOKUP(F56, 'Product UPC Key'!$A$2:$B$13, 2, FALSE)</f>
        <v>Slim Jim</v>
      </c>
    </row>
    <row r="57" spans="1:9" x14ac:dyDescent="0.3">
      <c r="A57" s="4">
        <v>43161.412728703704</v>
      </c>
      <c r="B57" s="15">
        <v>43161.412728703704</v>
      </c>
      <c r="C57" s="16" t="str">
        <f t="shared" si="0"/>
        <v>Friday</v>
      </c>
      <c r="D57" s="20">
        <f t="shared" si="1"/>
        <v>0.412728703704488</v>
      </c>
      <c r="E57" s="10">
        <v>123111</v>
      </c>
      <c r="F57" s="11">
        <v>111100001238</v>
      </c>
      <c r="G57" s="12">
        <v>1.49</v>
      </c>
      <c r="H57" s="7" t="s">
        <v>13</v>
      </c>
      <c r="I57" t="str">
        <f>VLOOKUP(F57, 'Product UPC Key'!$A$2:$B$13, 2, FALSE)</f>
        <v>Doritos 12 oz.</v>
      </c>
    </row>
    <row r="58" spans="1:9" x14ac:dyDescent="0.3">
      <c r="A58" s="4">
        <v>43161.412728703704</v>
      </c>
      <c r="B58" s="15">
        <v>43161.412728703704</v>
      </c>
      <c r="C58" s="16" t="str">
        <f t="shared" si="0"/>
        <v>Friday</v>
      </c>
      <c r="D58" s="20">
        <f t="shared" si="1"/>
        <v>0.412728703704488</v>
      </c>
      <c r="E58" s="10">
        <v>123111</v>
      </c>
      <c r="F58" s="11">
        <v>111100001236</v>
      </c>
      <c r="G58" s="12">
        <v>6.99</v>
      </c>
      <c r="H58" s="7" t="s">
        <v>13</v>
      </c>
      <c r="I58" t="str">
        <f>VLOOKUP(F58, 'Product UPC Key'!$A$2:$B$13, 2, FALSE)</f>
        <v>Pepsi 12 Pack</v>
      </c>
    </row>
    <row r="59" spans="1:9" x14ac:dyDescent="0.3">
      <c r="A59" s="4">
        <v>43161.412728703704</v>
      </c>
      <c r="B59" s="15">
        <v>43161.412728703704</v>
      </c>
      <c r="C59" s="16" t="str">
        <f t="shared" si="0"/>
        <v>Friday</v>
      </c>
      <c r="D59" s="20">
        <f t="shared" si="1"/>
        <v>0.412728703704488</v>
      </c>
      <c r="E59" s="10">
        <v>123111</v>
      </c>
      <c r="F59" s="11">
        <v>111100001235</v>
      </c>
      <c r="G59" s="12">
        <v>23.45</v>
      </c>
      <c r="H59" s="7" t="s">
        <v>13</v>
      </c>
      <c r="I59" t="str">
        <f>VLOOKUP(F59, 'Product UPC Key'!$A$2:$B$13, 2, FALSE)</f>
        <v>Miller Lite 24 Pack</v>
      </c>
    </row>
    <row r="60" spans="1:9" x14ac:dyDescent="0.3">
      <c r="A60" s="4">
        <v>43161.412728703704</v>
      </c>
      <c r="B60" s="15">
        <v>43161.412728703704</v>
      </c>
      <c r="C60" s="16" t="str">
        <f t="shared" si="0"/>
        <v>Friday</v>
      </c>
      <c r="D60" s="20">
        <f t="shared" si="1"/>
        <v>0.412728703704488</v>
      </c>
      <c r="E60" s="10">
        <v>123111</v>
      </c>
      <c r="F60" s="11">
        <v>111100001242</v>
      </c>
      <c r="G60" s="12">
        <v>24.99</v>
      </c>
      <c r="H60" s="7" t="s">
        <v>12</v>
      </c>
      <c r="I60" t="str">
        <f>VLOOKUP(F60, 'Product UPC Key'!$A$2:$B$13, 2, FALSE)</f>
        <v>Bud Light 24 Pack</v>
      </c>
    </row>
    <row r="61" spans="1:9" x14ac:dyDescent="0.3">
      <c r="A61" s="4">
        <v>43161.412728703704</v>
      </c>
      <c r="B61" s="15">
        <v>43161.412728703704</v>
      </c>
      <c r="C61" s="16" t="str">
        <f t="shared" si="0"/>
        <v>Friday</v>
      </c>
      <c r="D61" s="20">
        <f t="shared" si="1"/>
        <v>0.412728703704488</v>
      </c>
      <c r="E61" s="10">
        <v>123111</v>
      </c>
      <c r="F61" s="11">
        <v>111100001235</v>
      </c>
      <c r="G61" s="12">
        <v>23.45</v>
      </c>
      <c r="H61" s="7" t="s">
        <v>13</v>
      </c>
      <c r="I61" t="str">
        <f>VLOOKUP(F61, 'Product UPC Key'!$A$2:$B$13, 2, FALSE)</f>
        <v>Miller Lite 24 Pack</v>
      </c>
    </row>
    <row r="62" spans="1:9" x14ac:dyDescent="0.3">
      <c r="A62" s="4">
        <v>43161.412728703704</v>
      </c>
      <c r="B62" s="15">
        <v>43161.412728703704</v>
      </c>
      <c r="C62" s="16" t="str">
        <f t="shared" si="0"/>
        <v>Friday</v>
      </c>
      <c r="D62" s="20">
        <f t="shared" si="1"/>
        <v>0.412728703704488</v>
      </c>
      <c r="E62" s="10">
        <v>123111</v>
      </c>
      <c r="F62" s="11">
        <v>111100001245</v>
      </c>
      <c r="G62" s="12">
        <v>1.36</v>
      </c>
      <c r="H62" s="7" t="s">
        <v>13</v>
      </c>
      <c r="I62" t="str">
        <f>VLOOKUP(F62, 'Product UPC Key'!$A$2:$B$13, 2, FALSE)</f>
        <v>Hersheys Candy</v>
      </c>
    </row>
    <row r="63" spans="1:9" x14ac:dyDescent="0.3">
      <c r="A63" s="4">
        <v>43161.412728703704</v>
      </c>
      <c r="B63" s="15">
        <v>43161.412728703704</v>
      </c>
      <c r="C63" s="16" t="str">
        <f t="shared" si="0"/>
        <v>Friday</v>
      </c>
      <c r="D63" s="20">
        <f t="shared" si="1"/>
        <v>0.412728703704488</v>
      </c>
      <c r="E63" s="10">
        <v>123111</v>
      </c>
      <c r="F63" s="11">
        <v>111100001242</v>
      </c>
      <c r="G63" s="12">
        <v>24.99</v>
      </c>
      <c r="H63" s="7" t="s">
        <v>12</v>
      </c>
      <c r="I63" t="str">
        <f>VLOOKUP(F63, 'Product UPC Key'!$A$2:$B$13, 2, FALSE)</f>
        <v>Bud Light 24 Pack</v>
      </c>
    </row>
    <row r="64" spans="1:9" x14ac:dyDescent="0.3">
      <c r="A64" s="4">
        <v>43161.420528703704</v>
      </c>
      <c r="B64" s="15">
        <v>43161.420528703704</v>
      </c>
      <c r="C64" s="16" t="str">
        <f t="shared" si="0"/>
        <v>Friday</v>
      </c>
      <c r="D64" s="20">
        <f t="shared" si="1"/>
        <v>0.42052870370389428</v>
      </c>
      <c r="E64" s="10">
        <v>123112</v>
      </c>
      <c r="F64" s="11">
        <v>111100001239</v>
      </c>
      <c r="G64" s="12">
        <v>1.56</v>
      </c>
      <c r="H64" s="7" t="s">
        <v>12</v>
      </c>
      <c r="I64" t="str">
        <f>VLOOKUP(F64, 'Product UPC Key'!$A$2:$B$13, 2, FALSE)</f>
        <v>Lays Chips 12 oz.</v>
      </c>
    </row>
    <row r="65" spans="1:9" x14ac:dyDescent="0.3">
      <c r="A65" s="4">
        <v>43161.425628703706</v>
      </c>
      <c r="B65" s="15">
        <v>43161.425628703706</v>
      </c>
      <c r="C65" s="16" t="str">
        <f t="shared" si="0"/>
        <v>Friday</v>
      </c>
      <c r="D65" s="20">
        <f t="shared" si="1"/>
        <v>0.42562870370602468</v>
      </c>
      <c r="E65" s="10">
        <v>123113</v>
      </c>
      <c r="F65" s="11">
        <v>111100001242</v>
      </c>
      <c r="G65" s="12">
        <v>24.99</v>
      </c>
      <c r="H65" s="7" t="s">
        <v>12</v>
      </c>
      <c r="I65" t="str">
        <f>VLOOKUP(F65, 'Product UPC Key'!$A$2:$B$13, 2, FALSE)</f>
        <v>Bud Light 24 Pack</v>
      </c>
    </row>
    <row r="66" spans="1:9" x14ac:dyDescent="0.3">
      <c r="A66" s="4">
        <v>43161.433828703703</v>
      </c>
      <c r="B66" s="15">
        <v>43161.433828703703</v>
      </c>
      <c r="C66" s="16" t="str">
        <f t="shared" si="0"/>
        <v>Friday</v>
      </c>
      <c r="D66" s="20">
        <f t="shared" si="1"/>
        <v>0.43382870370260207</v>
      </c>
      <c r="E66" s="10">
        <v>123114</v>
      </c>
      <c r="F66" s="11">
        <v>111100001235</v>
      </c>
      <c r="G66" s="12">
        <v>23.45</v>
      </c>
      <c r="H66" s="7" t="s">
        <v>13</v>
      </c>
      <c r="I66" t="str">
        <f>VLOOKUP(F66, 'Product UPC Key'!$A$2:$B$13, 2, FALSE)</f>
        <v>Miller Lite 24 Pack</v>
      </c>
    </row>
    <row r="67" spans="1:9" x14ac:dyDescent="0.3">
      <c r="A67" s="4">
        <v>43161.433828703703</v>
      </c>
      <c r="B67" s="15">
        <v>43161.433828703703</v>
      </c>
      <c r="C67" s="16" t="str">
        <f t="shared" ref="C67:C130" si="2">TEXT(B67,"dddd")</f>
        <v>Friday</v>
      </c>
      <c r="D67" s="20">
        <f t="shared" si="1"/>
        <v>0.43382870370260207</v>
      </c>
      <c r="E67" s="10">
        <v>123114</v>
      </c>
      <c r="F67" s="11">
        <v>111100001242</v>
      </c>
      <c r="G67" s="12">
        <v>19.989999999999998</v>
      </c>
      <c r="H67" s="7" t="s">
        <v>13</v>
      </c>
      <c r="I67" t="str">
        <f>VLOOKUP(F67, 'Product UPC Key'!$A$2:$B$13, 2, FALSE)</f>
        <v>Bud Light 24 Pack</v>
      </c>
    </row>
    <row r="68" spans="1:9" x14ac:dyDescent="0.3">
      <c r="A68" s="4">
        <v>43161.433828703703</v>
      </c>
      <c r="B68" s="15">
        <v>43161.433828703703</v>
      </c>
      <c r="C68" s="16" t="str">
        <f t="shared" si="2"/>
        <v>Friday</v>
      </c>
      <c r="D68" s="20">
        <f t="shared" ref="D68:D131" si="3">MOD(A68,1)</f>
        <v>0.43382870370260207</v>
      </c>
      <c r="E68" s="10">
        <v>123114</v>
      </c>
      <c r="F68" s="11">
        <v>111100001242</v>
      </c>
      <c r="G68" s="12">
        <v>24.99</v>
      </c>
      <c r="H68" s="7" t="s">
        <v>12</v>
      </c>
      <c r="I68" t="str">
        <f>VLOOKUP(F68, 'Product UPC Key'!$A$2:$B$13, 2, FALSE)</f>
        <v>Bud Light 24 Pack</v>
      </c>
    </row>
    <row r="69" spans="1:9" x14ac:dyDescent="0.3">
      <c r="A69" s="4">
        <v>43161.433828703703</v>
      </c>
      <c r="B69" s="15">
        <v>43161.433828703703</v>
      </c>
      <c r="C69" s="16" t="str">
        <f t="shared" si="2"/>
        <v>Friday</v>
      </c>
      <c r="D69" s="20">
        <f t="shared" si="3"/>
        <v>0.43382870370260207</v>
      </c>
      <c r="E69" s="10">
        <v>123114</v>
      </c>
      <c r="F69" s="11">
        <v>111100001238</v>
      </c>
      <c r="G69" s="12">
        <v>1.49</v>
      </c>
      <c r="H69" s="7" t="s">
        <v>13</v>
      </c>
      <c r="I69" t="str">
        <f>VLOOKUP(F69, 'Product UPC Key'!$A$2:$B$13, 2, FALSE)</f>
        <v>Doritos 12 oz.</v>
      </c>
    </row>
    <row r="70" spans="1:9" x14ac:dyDescent="0.3">
      <c r="A70" s="4">
        <v>43161.433828703703</v>
      </c>
      <c r="B70" s="15">
        <v>43161.433828703703</v>
      </c>
      <c r="C70" s="16" t="str">
        <f t="shared" si="2"/>
        <v>Friday</v>
      </c>
      <c r="D70" s="20">
        <f t="shared" si="3"/>
        <v>0.43382870370260207</v>
      </c>
      <c r="E70" s="10">
        <v>123114</v>
      </c>
      <c r="F70" s="11">
        <v>111100001242</v>
      </c>
      <c r="G70" s="12">
        <v>24.99</v>
      </c>
      <c r="H70" s="7" t="s">
        <v>12</v>
      </c>
      <c r="I70" t="str">
        <f>VLOOKUP(F70, 'Product UPC Key'!$A$2:$B$13, 2, FALSE)</f>
        <v>Bud Light 24 Pack</v>
      </c>
    </row>
    <row r="71" spans="1:9" x14ac:dyDescent="0.3">
      <c r="A71" s="4">
        <v>43161.4431287037</v>
      </c>
      <c r="B71" s="15">
        <v>43161.4431287037</v>
      </c>
      <c r="C71" s="16" t="str">
        <f t="shared" si="2"/>
        <v>Friday</v>
      </c>
      <c r="D71" s="20">
        <f t="shared" si="3"/>
        <v>0.44312870370049495</v>
      </c>
      <c r="E71" s="10">
        <v>123115</v>
      </c>
      <c r="F71" s="11">
        <v>111100001237</v>
      </c>
      <c r="G71" s="12">
        <v>7.15</v>
      </c>
      <c r="H71" s="7" t="s">
        <v>12</v>
      </c>
      <c r="I71" t="str">
        <f>VLOOKUP(F71, 'Product UPC Key'!$A$2:$B$13, 2, FALSE)</f>
        <v>Coke 12 Pack</v>
      </c>
    </row>
    <row r="72" spans="1:9" x14ac:dyDescent="0.3">
      <c r="A72" s="4">
        <v>43161.446828703702</v>
      </c>
      <c r="B72" s="15">
        <v>43161.446828703702</v>
      </c>
      <c r="C72" s="16" t="str">
        <f t="shared" si="2"/>
        <v>Friday</v>
      </c>
      <c r="D72" s="20">
        <f t="shared" si="3"/>
        <v>0.44682870370161254</v>
      </c>
      <c r="E72" s="10">
        <v>123116</v>
      </c>
      <c r="F72" s="11">
        <v>111100001242</v>
      </c>
      <c r="G72" s="12">
        <v>19.989999999999998</v>
      </c>
      <c r="H72" s="7" t="s">
        <v>13</v>
      </c>
      <c r="I72" t="str">
        <f>VLOOKUP(F72, 'Product UPC Key'!$A$2:$B$13, 2, FALSE)</f>
        <v>Bud Light 24 Pack</v>
      </c>
    </row>
    <row r="73" spans="1:9" x14ac:dyDescent="0.3">
      <c r="A73" s="4">
        <v>43161.446828703702</v>
      </c>
      <c r="B73" s="15">
        <v>43161.446828703702</v>
      </c>
      <c r="C73" s="16" t="str">
        <f t="shared" si="2"/>
        <v>Friday</v>
      </c>
      <c r="D73" s="20">
        <f t="shared" si="3"/>
        <v>0.44682870370161254</v>
      </c>
      <c r="E73" s="10">
        <v>123116</v>
      </c>
      <c r="F73" s="11">
        <v>111100001234</v>
      </c>
      <c r="G73" s="12">
        <v>1.8</v>
      </c>
      <c r="H73" s="7" t="s">
        <v>13</v>
      </c>
      <c r="I73" t="str">
        <f>VLOOKUP(F73, 'Product UPC Key'!$A$2:$B$13, 2, FALSE)</f>
        <v>Coke 20 oz</v>
      </c>
    </row>
    <row r="74" spans="1:9" x14ac:dyDescent="0.3">
      <c r="A74" s="4">
        <v>43161.446828703702</v>
      </c>
      <c r="B74" s="15">
        <v>43161.446828703702</v>
      </c>
      <c r="C74" s="16" t="str">
        <f t="shared" si="2"/>
        <v>Friday</v>
      </c>
      <c r="D74" s="20">
        <f t="shared" si="3"/>
        <v>0.44682870370161254</v>
      </c>
      <c r="E74" s="10">
        <v>123116</v>
      </c>
      <c r="F74" s="11">
        <v>111100001236</v>
      </c>
      <c r="G74" s="12">
        <v>6.99</v>
      </c>
      <c r="H74" s="7" t="s">
        <v>13</v>
      </c>
      <c r="I74" t="str">
        <f>VLOOKUP(F74, 'Product UPC Key'!$A$2:$B$13, 2, FALSE)</f>
        <v>Pepsi 12 Pack</v>
      </c>
    </row>
    <row r="75" spans="1:9" x14ac:dyDescent="0.3">
      <c r="A75" s="4">
        <v>43161.455728703702</v>
      </c>
      <c r="B75" s="15">
        <v>43161.455728703702</v>
      </c>
      <c r="C75" s="16" t="str">
        <f t="shared" si="2"/>
        <v>Friday</v>
      </c>
      <c r="D75" s="20">
        <f t="shared" si="3"/>
        <v>0.45572870370233431</v>
      </c>
      <c r="E75" s="10">
        <v>123117</v>
      </c>
      <c r="F75" s="11">
        <v>111100001240</v>
      </c>
      <c r="G75" s="12">
        <v>0.99</v>
      </c>
      <c r="H75" s="7" t="s">
        <v>13</v>
      </c>
      <c r="I75" t="str">
        <f>VLOOKUP(F75, 'Product UPC Key'!$A$2:$B$13, 2, FALSE)</f>
        <v>Slim Jim</v>
      </c>
    </row>
    <row r="76" spans="1:9" x14ac:dyDescent="0.3">
      <c r="A76" s="4">
        <v>43161.455728703702</v>
      </c>
      <c r="B76" s="15">
        <v>43161.455728703702</v>
      </c>
      <c r="C76" s="16" t="str">
        <f t="shared" si="2"/>
        <v>Friday</v>
      </c>
      <c r="D76" s="20">
        <f t="shared" si="3"/>
        <v>0.45572870370233431</v>
      </c>
      <c r="E76" s="10">
        <v>123117</v>
      </c>
      <c r="F76" s="11">
        <v>111100001237</v>
      </c>
      <c r="G76" s="12">
        <v>7.1</v>
      </c>
      <c r="H76" s="7" t="s">
        <v>13</v>
      </c>
      <c r="I76" t="str">
        <f>VLOOKUP(F76, 'Product UPC Key'!$A$2:$B$13, 2, FALSE)</f>
        <v>Coke 12 Pack</v>
      </c>
    </row>
    <row r="77" spans="1:9" x14ac:dyDescent="0.3">
      <c r="A77" s="4">
        <v>43161.456628703701</v>
      </c>
      <c r="B77" s="15">
        <v>43161.456628703701</v>
      </c>
      <c r="C77" s="16" t="str">
        <f t="shared" si="2"/>
        <v>Friday</v>
      </c>
      <c r="D77" s="20">
        <f t="shared" si="3"/>
        <v>0.45662870370142628</v>
      </c>
      <c r="E77" s="10">
        <v>123118</v>
      </c>
      <c r="F77" s="11">
        <v>111100001240</v>
      </c>
      <c r="G77" s="12">
        <v>0.99</v>
      </c>
      <c r="H77" s="7" t="s">
        <v>13</v>
      </c>
      <c r="I77" t="str">
        <f>VLOOKUP(F77, 'Product UPC Key'!$A$2:$B$13, 2, FALSE)</f>
        <v>Slim Jim</v>
      </c>
    </row>
    <row r="78" spans="1:9" x14ac:dyDescent="0.3">
      <c r="A78" s="4">
        <v>43161.4630287037</v>
      </c>
      <c r="B78" s="15">
        <v>43161.4630287037</v>
      </c>
      <c r="C78" s="16" t="str">
        <f t="shared" si="2"/>
        <v>Friday</v>
      </c>
      <c r="D78" s="20">
        <f t="shared" si="3"/>
        <v>0.46302870369981974</v>
      </c>
      <c r="E78" s="10">
        <v>123119</v>
      </c>
      <c r="F78" s="11">
        <v>111100001242</v>
      </c>
      <c r="G78" s="12">
        <v>24.99</v>
      </c>
      <c r="H78" s="7" t="s">
        <v>12</v>
      </c>
      <c r="I78" t="str">
        <f>VLOOKUP(F78, 'Product UPC Key'!$A$2:$B$13, 2, FALSE)</f>
        <v>Bud Light 24 Pack</v>
      </c>
    </row>
    <row r="79" spans="1:9" x14ac:dyDescent="0.3">
      <c r="A79" s="4">
        <v>43161.4630287037</v>
      </c>
      <c r="B79" s="15">
        <v>43161.4630287037</v>
      </c>
      <c r="C79" s="16" t="str">
        <f t="shared" si="2"/>
        <v>Friday</v>
      </c>
      <c r="D79" s="20">
        <f t="shared" si="3"/>
        <v>0.46302870369981974</v>
      </c>
      <c r="E79" s="10">
        <v>123119</v>
      </c>
      <c r="F79" s="11">
        <v>111100001245</v>
      </c>
      <c r="G79" s="12">
        <v>1.3</v>
      </c>
      <c r="H79" s="7" t="s">
        <v>12</v>
      </c>
      <c r="I79" t="str">
        <f>VLOOKUP(F79, 'Product UPC Key'!$A$2:$B$13, 2, FALSE)</f>
        <v>Hersheys Candy</v>
      </c>
    </row>
    <row r="80" spans="1:9" x14ac:dyDescent="0.3">
      <c r="A80" s="4">
        <v>43161.4630287037</v>
      </c>
      <c r="B80" s="15">
        <v>43161.4630287037</v>
      </c>
      <c r="C80" s="16" t="str">
        <f t="shared" si="2"/>
        <v>Friday</v>
      </c>
      <c r="D80" s="20">
        <f t="shared" si="3"/>
        <v>0.46302870369981974</v>
      </c>
      <c r="E80" s="10">
        <v>123119</v>
      </c>
      <c r="F80" s="11">
        <v>111100001242</v>
      </c>
      <c r="G80" s="12">
        <v>24.99</v>
      </c>
      <c r="H80" s="7" t="s">
        <v>12</v>
      </c>
      <c r="I80" t="str">
        <f>VLOOKUP(F80, 'Product UPC Key'!$A$2:$B$13, 2, FALSE)</f>
        <v>Bud Light 24 Pack</v>
      </c>
    </row>
    <row r="81" spans="1:9" x14ac:dyDescent="0.3">
      <c r="A81" s="4">
        <v>43161.464128703701</v>
      </c>
      <c r="B81" s="15">
        <v>43161.464128703701</v>
      </c>
      <c r="C81" s="16" t="str">
        <f t="shared" si="2"/>
        <v>Friday</v>
      </c>
      <c r="D81" s="20">
        <f t="shared" si="3"/>
        <v>0.46412870370113524</v>
      </c>
      <c r="E81" s="10">
        <v>123120</v>
      </c>
      <c r="F81" s="11">
        <v>111100001234</v>
      </c>
      <c r="G81" s="12">
        <v>1.8</v>
      </c>
      <c r="H81" s="7" t="s">
        <v>13</v>
      </c>
      <c r="I81" t="str">
        <f>VLOOKUP(F81, 'Product UPC Key'!$A$2:$B$13, 2, FALSE)</f>
        <v>Coke 20 oz</v>
      </c>
    </row>
    <row r="82" spans="1:9" x14ac:dyDescent="0.3">
      <c r="A82" s="4">
        <v>43161.468828703699</v>
      </c>
      <c r="B82" s="15">
        <v>43161.468828703699</v>
      </c>
      <c r="C82" s="16" t="str">
        <f t="shared" si="2"/>
        <v>Friday</v>
      </c>
      <c r="D82" s="20">
        <f t="shared" si="3"/>
        <v>0.46882870369881857</v>
      </c>
      <c r="E82" s="10">
        <v>123121</v>
      </c>
      <c r="F82" s="11">
        <v>111100001238</v>
      </c>
      <c r="G82" s="12">
        <v>1.49</v>
      </c>
      <c r="H82" s="7" t="s">
        <v>13</v>
      </c>
      <c r="I82" t="str">
        <f>VLOOKUP(F82, 'Product UPC Key'!$A$2:$B$13, 2, FALSE)</f>
        <v>Doritos 12 oz.</v>
      </c>
    </row>
    <row r="83" spans="1:9" x14ac:dyDescent="0.3">
      <c r="A83" s="4">
        <v>43161.468828703699</v>
      </c>
      <c r="B83" s="15">
        <v>43161.468828703699</v>
      </c>
      <c r="C83" s="16" t="str">
        <f t="shared" si="2"/>
        <v>Friday</v>
      </c>
      <c r="D83" s="20">
        <f t="shared" si="3"/>
        <v>0.46882870369881857</v>
      </c>
      <c r="E83" s="10">
        <v>123121</v>
      </c>
      <c r="F83" s="11">
        <v>111100001235</v>
      </c>
      <c r="G83" s="12">
        <v>23.45</v>
      </c>
      <c r="H83" s="7" t="s">
        <v>13</v>
      </c>
      <c r="I83" t="str">
        <f>VLOOKUP(F83, 'Product UPC Key'!$A$2:$B$13, 2, FALSE)</f>
        <v>Miller Lite 24 Pack</v>
      </c>
    </row>
    <row r="84" spans="1:9" x14ac:dyDescent="0.3">
      <c r="A84" s="4">
        <v>43161.475628703702</v>
      </c>
      <c r="B84" s="15">
        <v>43161.475628703702</v>
      </c>
      <c r="C84" s="16" t="str">
        <f t="shared" si="2"/>
        <v>Friday</v>
      </c>
      <c r="D84" s="20">
        <f t="shared" si="3"/>
        <v>0.47562870370165911</v>
      </c>
      <c r="E84" s="10">
        <v>123122</v>
      </c>
      <c r="F84" s="11">
        <v>111100001245</v>
      </c>
      <c r="G84" s="12">
        <v>1.3</v>
      </c>
      <c r="H84" s="7" t="s">
        <v>12</v>
      </c>
      <c r="I84" t="str">
        <f>VLOOKUP(F84, 'Product UPC Key'!$A$2:$B$13, 2, FALSE)</f>
        <v>Hersheys Candy</v>
      </c>
    </row>
    <row r="85" spans="1:9" x14ac:dyDescent="0.3">
      <c r="A85" s="4">
        <v>43161.483028703704</v>
      </c>
      <c r="B85" s="15">
        <v>43161.483028703704</v>
      </c>
      <c r="C85" s="16" t="str">
        <f t="shared" si="2"/>
        <v>Friday</v>
      </c>
      <c r="D85" s="20">
        <f t="shared" si="3"/>
        <v>0.48302870370389428</v>
      </c>
      <c r="E85" s="10">
        <v>123123</v>
      </c>
      <c r="F85" s="11">
        <v>111100001245</v>
      </c>
      <c r="G85" s="12">
        <v>1.36</v>
      </c>
      <c r="H85" s="7" t="s">
        <v>13</v>
      </c>
      <c r="I85" t="str">
        <f>VLOOKUP(F85, 'Product UPC Key'!$A$2:$B$13, 2, FALSE)</f>
        <v>Hersheys Candy</v>
      </c>
    </row>
    <row r="86" spans="1:9" x14ac:dyDescent="0.3">
      <c r="A86" s="4">
        <v>43161.483028703704</v>
      </c>
      <c r="B86" s="15">
        <v>43161.483028703704</v>
      </c>
      <c r="C86" s="16" t="str">
        <f t="shared" si="2"/>
        <v>Friday</v>
      </c>
      <c r="D86" s="20">
        <f t="shared" si="3"/>
        <v>0.48302870370389428</v>
      </c>
      <c r="E86" s="10">
        <v>123123</v>
      </c>
      <c r="F86" s="11">
        <v>111100001242</v>
      </c>
      <c r="G86" s="12">
        <v>25.65</v>
      </c>
      <c r="H86" s="7" t="s">
        <v>13</v>
      </c>
      <c r="I86" t="str">
        <f>VLOOKUP(F86, 'Product UPC Key'!$A$2:$B$13, 2, FALSE)</f>
        <v>Bud Light 24 Pack</v>
      </c>
    </row>
    <row r="87" spans="1:9" x14ac:dyDescent="0.3">
      <c r="A87" s="4">
        <v>43161.483028703704</v>
      </c>
      <c r="B87" s="15">
        <v>43161.483028703704</v>
      </c>
      <c r="C87" s="16" t="str">
        <f t="shared" si="2"/>
        <v>Friday</v>
      </c>
      <c r="D87" s="20">
        <f t="shared" si="3"/>
        <v>0.48302870370389428</v>
      </c>
      <c r="E87" s="10">
        <v>123123</v>
      </c>
      <c r="F87" s="11">
        <v>111100001237</v>
      </c>
      <c r="G87" s="12">
        <v>7.1</v>
      </c>
      <c r="H87" s="7" t="s">
        <v>13</v>
      </c>
      <c r="I87" t="str">
        <f>VLOOKUP(F87, 'Product UPC Key'!$A$2:$B$13, 2, FALSE)</f>
        <v>Coke 12 Pack</v>
      </c>
    </row>
    <row r="88" spans="1:9" x14ac:dyDescent="0.3">
      <c r="A88" s="4">
        <v>43161.483028703704</v>
      </c>
      <c r="B88" s="15">
        <v>43161.483028703704</v>
      </c>
      <c r="C88" s="16" t="str">
        <f t="shared" si="2"/>
        <v>Friday</v>
      </c>
      <c r="D88" s="20">
        <f t="shared" si="3"/>
        <v>0.48302870370389428</v>
      </c>
      <c r="E88" s="10">
        <v>123123</v>
      </c>
      <c r="F88" s="11">
        <v>111100001245</v>
      </c>
      <c r="G88" s="12">
        <v>1.36</v>
      </c>
      <c r="H88" s="7" t="s">
        <v>13</v>
      </c>
      <c r="I88" t="str">
        <f>VLOOKUP(F88, 'Product UPC Key'!$A$2:$B$13, 2, FALSE)</f>
        <v>Hersheys Candy</v>
      </c>
    </row>
    <row r="89" spans="1:9" x14ac:dyDescent="0.3">
      <c r="A89" s="4">
        <v>43161.483028703704</v>
      </c>
      <c r="B89" s="15">
        <v>43161.483028703704</v>
      </c>
      <c r="C89" s="16" t="str">
        <f t="shared" si="2"/>
        <v>Friday</v>
      </c>
      <c r="D89" s="20">
        <f t="shared" si="3"/>
        <v>0.48302870370389428</v>
      </c>
      <c r="E89" s="10">
        <v>123123</v>
      </c>
      <c r="F89" s="11">
        <v>111100001237</v>
      </c>
      <c r="G89" s="12">
        <v>7.15</v>
      </c>
      <c r="H89" s="7" t="s">
        <v>12</v>
      </c>
      <c r="I89" t="str">
        <f>VLOOKUP(F89, 'Product UPC Key'!$A$2:$B$13, 2, FALSE)</f>
        <v>Coke 12 Pack</v>
      </c>
    </row>
    <row r="90" spans="1:9" x14ac:dyDescent="0.3">
      <c r="A90" s="4">
        <v>43161.483028703704</v>
      </c>
      <c r="B90" s="15">
        <v>43161.483028703704</v>
      </c>
      <c r="C90" s="16" t="str">
        <f t="shared" si="2"/>
        <v>Friday</v>
      </c>
      <c r="D90" s="20">
        <f t="shared" si="3"/>
        <v>0.48302870370389428</v>
      </c>
      <c r="E90" s="10">
        <v>123123</v>
      </c>
      <c r="F90" s="11">
        <v>111100001237</v>
      </c>
      <c r="G90" s="12">
        <v>7.15</v>
      </c>
      <c r="H90" s="7" t="s">
        <v>12</v>
      </c>
      <c r="I90" t="str">
        <f>VLOOKUP(F90, 'Product UPC Key'!$A$2:$B$13, 2, FALSE)</f>
        <v>Coke 12 Pack</v>
      </c>
    </row>
    <row r="91" spans="1:9" x14ac:dyDescent="0.3">
      <c r="A91" s="4">
        <v>43161.483028703704</v>
      </c>
      <c r="B91" s="15">
        <v>43161.483028703704</v>
      </c>
      <c r="C91" s="16" t="str">
        <f t="shared" si="2"/>
        <v>Friday</v>
      </c>
      <c r="D91" s="20">
        <f t="shared" si="3"/>
        <v>0.48302870370389428</v>
      </c>
      <c r="E91" s="10">
        <v>123123</v>
      </c>
      <c r="F91" s="11">
        <v>111100001242</v>
      </c>
      <c r="G91" s="12">
        <v>24.99</v>
      </c>
      <c r="H91" s="7" t="s">
        <v>12</v>
      </c>
      <c r="I91" t="str">
        <f>VLOOKUP(F91, 'Product UPC Key'!$A$2:$B$13, 2, FALSE)</f>
        <v>Bud Light 24 Pack</v>
      </c>
    </row>
    <row r="92" spans="1:9" x14ac:dyDescent="0.3">
      <c r="A92" s="4">
        <v>43161.490828703703</v>
      </c>
      <c r="B92" s="15">
        <v>43161.490828703703</v>
      </c>
      <c r="C92" s="16" t="str">
        <f t="shared" si="2"/>
        <v>Friday</v>
      </c>
      <c r="D92" s="20">
        <f t="shared" si="3"/>
        <v>0.49082870370330056</v>
      </c>
      <c r="E92" s="10">
        <v>123124</v>
      </c>
      <c r="F92" s="11">
        <v>111100001246</v>
      </c>
      <c r="G92" s="12">
        <v>2.2999999999999998</v>
      </c>
      <c r="H92" s="7" t="s">
        <v>12</v>
      </c>
      <c r="I92" t="str">
        <f>VLOOKUP(F92, 'Product UPC Key'!$A$2:$B$13, 2, FALSE)</f>
        <v>Starbucks Ice</v>
      </c>
    </row>
    <row r="93" spans="1:9" x14ac:dyDescent="0.3">
      <c r="A93" s="4">
        <v>43161.499828703701</v>
      </c>
      <c r="B93" s="15">
        <v>43161.499828703701</v>
      </c>
      <c r="C93" s="16" t="str">
        <f t="shared" si="2"/>
        <v>Friday</v>
      </c>
      <c r="D93" s="20">
        <f t="shared" si="3"/>
        <v>0.49982870370149612</v>
      </c>
      <c r="E93" s="10">
        <v>123125</v>
      </c>
      <c r="F93" s="11">
        <v>111100001236</v>
      </c>
      <c r="G93" s="12">
        <v>6.99</v>
      </c>
      <c r="H93" s="7" t="s">
        <v>13</v>
      </c>
      <c r="I93" t="str">
        <f>VLOOKUP(F93, 'Product UPC Key'!$A$2:$B$13, 2, FALSE)</f>
        <v>Pepsi 12 Pack</v>
      </c>
    </row>
    <row r="94" spans="1:9" x14ac:dyDescent="0.3">
      <c r="A94" s="4">
        <v>43161.507428703699</v>
      </c>
      <c r="B94" s="15">
        <v>43161.507428703699</v>
      </c>
      <c r="C94" s="16" t="str">
        <f t="shared" si="2"/>
        <v>Friday</v>
      </c>
      <c r="D94" s="20">
        <f t="shared" si="3"/>
        <v>0.50742870369867887</v>
      </c>
      <c r="E94" s="10">
        <v>123126</v>
      </c>
      <c r="F94" s="11">
        <v>111100001246</v>
      </c>
      <c r="G94" s="12">
        <v>2.2999999999999998</v>
      </c>
      <c r="H94" s="7" t="s">
        <v>12</v>
      </c>
      <c r="I94" t="str">
        <f>VLOOKUP(F94, 'Product UPC Key'!$A$2:$B$13, 2, FALSE)</f>
        <v>Starbucks Ice</v>
      </c>
    </row>
    <row r="95" spans="1:9" x14ac:dyDescent="0.3">
      <c r="A95" s="4">
        <v>43161.507428703699</v>
      </c>
      <c r="B95" s="15">
        <v>43161.507428703699</v>
      </c>
      <c r="C95" s="16" t="str">
        <f t="shared" si="2"/>
        <v>Friday</v>
      </c>
      <c r="D95" s="20">
        <f t="shared" si="3"/>
        <v>0.50742870369867887</v>
      </c>
      <c r="E95" s="10">
        <v>123126</v>
      </c>
      <c r="F95" s="11">
        <v>111100001242</v>
      </c>
      <c r="G95" s="12">
        <v>19.989999999999998</v>
      </c>
      <c r="H95" s="7" t="s">
        <v>13</v>
      </c>
      <c r="I95" t="str">
        <f>VLOOKUP(F95, 'Product UPC Key'!$A$2:$B$13, 2, FALSE)</f>
        <v>Bud Light 24 Pack</v>
      </c>
    </row>
    <row r="96" spans="1:9" x14ac:dyDescent="0.3">
      <c r="A96" s="4">
        <v>43161.507828703696</v>
      </c>
      <c r="B96" s="15">
        <v>43161.507828703696</v>
      </c>
      <c r="C96" s="16" t="str">
        <f t="shared" si="2"/>
        <v>Friday</v>
      </c>
      <c r="D96" s="20">
        <f t="shared" si="3"/>
        <v>0.50782870369584998</v>
      </c>
      <c r="E96" s="10">
        <v>123127</v>
      </c>
      <c r="F96" s="11">
        <v>111100001242</v>
      </c>
      <c r="G96" s="12">
        <v>24.99</v>
      </c>
      <c r="H96" s="7" t="s">
        <v>12</v>
      </c>
      <c r="I96" t="str">
        <f>VLOOKUP(F96, 'Product UPC Key'!$A$2:$B$13, 2, FALSE)</f>
        <v>Bud Light 24 Pack</v>
      </c>
    </row>
    <row r="97" spans="1:9" x14ac:dyDescent="0.3">
      <c r="A97" s="4">
        <v>43161.507828703696</v>
      </c>
      <c r="B97" s="15">
        <v>43161.507828703696</v>
      </c>
      <c r="C97" s="16" t="str">
        <f t="shared" si="2"/>
        <v>Friday</v>
      </c>
      <c r="D97" s="20">
        <f t="shared" si="3"/>
        <v>0.50782870369584998</v>
      </c>
      <c r="E97" s="10">
        <v>123127</v>
      </c>
      <c r="F97" s="11">
        <v>111100001242</v>
      </c>
      <c r="G97" s="12">
        <v>19.989999999999998</v>
      </c>
      <c r="H97" s="7" t="s">
        <v>13</v>
      </c>
      <c r="I97" t="str">
        <f>VLOOKUP(F97, 'Product UPC Key'!$A$2:$B$13, 2, FALSE)</f>
        <v>Bud Light 24 Pack</v>
      </c>
    </row>
    <row r="98" spans="1:9" x14ac:dyDescent="0.3">
      <c r="A98" s="4">
        <v>43161.507828703696</v>
      </c>
      <c r="B98" s="15">
        <v>43161.507828703696</v>
      </c>
      <c r="C98" s="16" t="str">
        <f t="shared" si="2"/>
        <v>Friday</v>
      </c>
      <c r="D98" s="20">
        <f t="shared" si="3"/>
        <v>0.50782870369584998</v>
      </c>
      <c r="E98" s="10">
        <v>123127</v>
      </c>
      <c r="F98" s="11">
        <v>111100001238</v>
      </c>
      <c r="G98" s="12">
        <v>1.53</v>
      </c>
      <c r="H98" s="7" t="s">
        <v>12</v>
      </c>
      <c r="I98" t="str">
        <f>VLOOKUP(F98, 'Product UPC Key'!$A$2:$B$13, 2, FALSE)</f>
        <v>Doritos 12 oz.</v>
      </c>
    </row>
    <row r="99" spans="1:9" x14ac:dyDescent="0.3">
      <c r="A99" s="4">
        <v>43161.507828703696</v>
      </c>
      <c r="B99" s="15">
        <v>43161.507828703696</v>
      </c>
      <c r="C99" s="16" t="str">
        <f t="shared" si="2"/>
        <v>Friday</v>
      </c>
      <c r="D99" s="20">
        <f t="shared" si="3"/>
        <v>0.50782870369584998</v>
      </c>
      <c r="E99" s="10">
        <v>123127</v>
      </c>
      <c r="F99" s="11">
        <v>111100001244</v>
      </c>
      <c r="G99" s="12">
        <v>1.75</v>
      </c>
      <c r="H99" s="7" t="s">
        <v>13</v>
      </c>
      <c r="I99" t="str">
        <f>VLOOKUP(F99, 'Product UPC Key'!$A$2:$B$13, 2, FALSE)</f>
        <v>Pepsi 20 oz</v>
      </c>
    </row>
    <row r="100" spans="1:9" x14ac:dyDescent="0.3">
      <c r="A100" s="4">
        <v>43161.509328703694</v>
      </c>
      <c r="B100" s="15">
        <v>43161.509328703694</v>
      </c>
      <c r="C100" s="16" t="str">
        <f t="shared" si="2"/>
        <v>Friday</v>
      </c>
      <c r="D100" s="20">
        <f t="shared" si="3"/>
        <v>0.50932870369433658</v>
      </c>
      <c r="E100" s="10">
        <v>123128</v>
      </c>
      <c r="F100" s="11">
        <v>111100001242</v>
      </c>
      <c r="G100" s="12">
        <v>24.99</v>
      </c>
      <c r="H100" s="7" t="s">
        <v>12</v>
      </c>
      <c r="I100" t="str">
        <f>VLOOKUP(F100, 'Product UPC Key'!$A$2:$B$13, 2, FALSE)</f>
        <v>Bud Light 24 Pack</v>
      </c>
    </row>
    <row r="101" spans="1:9" x14ac:dyDescent="0.3">
      <c r="A101" s="4">
        <v>43161.509328703694</v>
      </c>
      <c r="B101" s="15">
        <v>43161.509328703694</v>
      </c>
      <c r="C101" s="16" t="str">
        <f t="shared" si="2"/>
        <v>Friday</v>
      </c>
      <c r="D101" s="20">
        <f t="shared" si="3"/>
        <v>0.50932870369433658</v>
      </c>
      <c r="E101" s="10">
        <v>123128</v>
      </c>
      <c r="F101" s="11">
        <v>111100001240</v>
      </c>
      <c r="G101" s="12">
        <v>0.89</v>
      </c>
      <c r="H101" s="7" t="s">
        <v>12</v>
      </c>
      <c r="I101" t="str">
        <f>VLOOKUP(F101, 'Product UPC Key'!$A$2:$B$13, 2, FALSE)</f>
        <v>Slim Jim</v>
      </c>
    </row>
    <row r="102" spans="1:9" x14ac:dyDescent="0.3">
      <c r="A102" s="4">
        <v>43161.514228703694</v>
      </c>
      <c r="B102" s="15">
        <v>43161.514228703694</v>
      </c>
      <c r="C102" s="16" t="str">
        <f t="shared" si="2"/>
        <v>Friday</v>
      </c>
      <c r="D102" s="20">
        <f t="shared" si="3"/>
        <v>0.51422870369424345</v>
      </c>
      <c r="E102" s="10">
        <v>123129</v>
      </c>
      <c r="F102" s="11">
        <v>111100001239</v>
      </c>
      <c r="G102" s="12">
        <v>1.45</v>
      </c>
      <c r="H102" s="7" t="s">
        <v>13</v>
      </c>
      <c r="I102" t="str">
        <f>VLOOKUP(F102, 'Product UPC Key'!$A$2:$B$13, 2, FALSE)</f>
        <v>Lays Chips 12 oz.</v>
      </c>
    </row>
    <row r="103" spans="1:9" x14ac:dyDescent="0.3">
      <c r="A103" s="4">
        <v>43161.514228703694</v>
      </c>
      <c r="B103" s="15">
        <v>43161.514228703694</v>
      </c>
      <c r="C103" s="16" t="str">
        <f t="shared" si="2"/>
        <v>Friday</v>
      </c>
      <c r="D103" s="20">
        <f t="shared" si="3"/>
        <v>0.51422870369424345</v>
      </c>
      <c r="E103" s="10">
        <v>123129</v>
      </c>
      <c r="F103" s="11">
        <v>111100001238</v>
      </c>
      <c r="G103" s="12">
        <v>1.49</v>
      </c>
      <c r="H103" s="7" t="s">
        <v>13</v>
      </c>
      <c r="I103" t="str">
        <f>VLOOKUP(F103, 'Product UPC Key'!$A$2:$B$13, 2, FALSE)</f>
        <v>Doritos 12 oz.</v>
      </c>
    </row>
    <row r="104" spans="1:9" x14ac:dyDescent="0.3">
      <c r="A104" s="4">
        <v>43161.514828703694</v>
      </c>
      <c r="B104" s="15">
        <v>43161.514828703694</v>
      </c>
      <c r="C104" s="16" t="str">
        <f t="shared" si="2"/>
        <v>Friday</v>
      </c>
      <c r="D104" s="20">
        <f t="shared" si="3"/>
        <v>0.51482870369363809</v>
      </c>
      <c r="E104" s="10">
        <v>123130</v>
      </c>
      <c r="F104" s="11">
        <v>111100001239</v>
      </c>
      <c r="G104" s="12">
        <v>1.45</v>
      </c>
      <c r="H104" s="7" t="s">
        <v>13</v>
      </c>
      <c r="I104" t="str">
        <f>VLOOKUP(F104, 'Product UPC Key'!$A$2:$B$13, 2, FALSE)</f>
        <v>Lays Chips 12 oz.</v>
      </c>
    </row>
    <row r="105" spans="1:9" x14ac:dyDescent="0.3">
      <c r="A105" s="4">
        <v>43161.519128703694</v>
      </c>
      <c r="B105" s="15">
        <v>43161.519128703694</v>
      </c>
      <c r="C105" s="16" t="str">
        <f t="shared" si="2"/>
        <v>Friday</v>
      </c>
      <c r="D105" s="20">
        <f t="shared" si="3"/>
        <v>0.51912870369415032</v>
      </c>
      <c r="E105" s="10">
        <v>123131</v>
      </c>
      <c r="F105" s="11">
        <v>111100001239</v>
      </c>
      <c r="G105" s="12">
        <v>1.56</v>
      </c>
      <c r="H105" s="7" t="s">
        <v>12</v>
      </c>
      <c r="I105" t="str">
        <f>VLOOKUP(F105, 'Product UPC Key'!$A$2:$B$13, 2, FALSE)</f>
        <v>Lays Chips 12 oz.</v>
      </c>
    </row>
    <row r="106" spans="1:9" x14ac:dyDescent="0.3">
      <c r="A106" s="4">
        <v>43161.519128703694</v>
      </c>
      <c r="B106" s="15">
        <v>43161.519128703694</v>
      </c>
      <c r="C106" s="16" t="str">
        <f t="shared" si="2"/>
        <v>Friday</v>
      </c>
      <c r="D106" s="20">
        <f t="shared" si="3"/>
        <v>0.51912870369415032</v>
      </c>
      <c r="E106" s="10">
        <v>123131</v>
      </c>
      <c r="F106" s="11">
        <v>111100001239</v>
      </c>
      <c r="G106" s="12">
        <v>1.56</v>
      </c>
      <c r="H106" s="7" t="s">
        <v>12</v>
      </c>
      <c r="I106" t="str">
        <f>VLOOKUP(F106, 'Product UPC Key'!$A$2:$B$13, 2, FALSE)</f>
        <v>Lays Chips 12 oz.</v>
      </c>
    </row>
    <row r="107" spans="1:9" x14ac:dyDescent="0.3">
      <c r="A107" s="4">
        <v>43161.521528703692</v>
      </c>
      <c r="B107" s="15">
        <v>43161.521528703692</v>
      </c>
      <c r="C107" s="16" t="str">
        <f t="shared" si="2"/>
        <v>Friday</v>
      </c>
      <c r="D107" s="20">
        <f t="shared" si="3"/>
        <v>0.52152870369172888</v>
      </c>
      <c r="E107" s="10">
        <v>123132</v>
      </c>
      <c r="F107" s="11">
        <v>111100001240</v>
      </c>
      <c r="G107" s="12">
        <v>0.99</v>
      </c>
      <c r="H107" s="7" t="s">
        <v>13</v>
      </c>
      <c r="I107" t="str">
        <f>VLOOKUP(F107, 'Product UPC Key'!$A$2:$B$13, 2, FALSE)</f>
        <v>Slim Jim</v>
      </c>
    </row>
    <row r="108" spans="1:9" x14ac:dyDescent="0.3">
      <c r="A108" s="4">
        <v>43161.521528703692</v>
      </c>
      <c r="B108" s="15">
        <v>43161.521528703692</v>
      </c>
      <c r="C108" s="16" t="str">
        <f t="shared" si="2"/>
        <v>Friday</v>
      </c>
      <c r="D108" s="20">
        <f t="shared" si="3"/>
        <v>0.52152870369172888</v>
      </c>
      <c r="E108" s="10">
        <v>123132</v>
      </c>
      <c r="F108" s="11">
        <v>111100001239</v>
      </c>
      <c r="G108" s="12">
        <v>1.45</v>
      </c>
      <c r="H108" s="7" t="s">
        <v>13</v>
      </c>
      <c r="I108" t="str">
        <f>VLOOKUP(F108, 'Product UPC Key'!$A$2:$B$13, 2, FALSE)</f>
        <v>Lays Chips 12 oz.</v>
      </c>
    </row>
    <row r="109" spans="1:9" x14ac:dyDescent="0.3">
      <c r="A109" s="4">
        <v>43161.528028703695</v>
      </c>
      <c r="B109" s="15">
        <v>43161.528028703695</v>
      </c>
      <c r="C109" s="16" t="str">
        <f t="shared" si="2"/>
        <v>Friday</v>
      </c>
      <c r="D109" s="20">
        <f t="shared" si="3"/>
        <v>0.52802870369487209</v>
      </c>
      <c r="E109" s="10">
        <v>123133</v>
      </c>
      <c r="F109" s="11">
        <v>111100001241</v>
      </c>
      <c r="G109" s="12">
        <v>1.25</v>
      </c>
      <c r="H109" s="7" t="s">
        <v>12</v>
      </c>
      <c r="I109" t="str">
        <f>VLOOKUP(F109, 'Product UPC Key'!$A$2:$B$13, 2, FALSE)</f>
        <v>M&amp;M's Candy</v>
      </c>
    </row>
    <row r="110" spans="1:9" x14ac:dyDescent="0.3">
      <c r="A110" s="4">
        <v>43161.534228703698</v>
      </c>
      <c r="B110" s="15">
        <v>43161.534228703698</v>
      </c>
      <c r="C110" s="16" t="str">
        <f t="shared" si="2"/>
        <v>Friday</v>
      </c>
      <c r="D110" s="20">
        <f t="shared" si="3"/>
        <v>0.53422870369831799</v>
      </c>
      <c r="E110" s="10">
        <v>123134</v>
      </c>
      <c r="F110" s="11">
        <v>111100001236</v>
      </c>
      <c r="G110" s="12">
        <v>6.99</v>
      </c>
      <c r="H110" s="7" t="s">
        <v>13</v>
      </c>
      <c r="I110" t="str">
        <f>VLOOKUP(F110, 'Product UPC Key'!$A$2:$B$13, 2, FALSE)</f>
        <v>Pepsi 12 Pack</v>
      </c>
    </row>
    <row r="111" spans="1:9" x14ac:dyDescent="0.3">
      <c r="A111" s="4">
        <v>43161.534228703698</v>
      </c>
      <c r="B111" s="15">
        <v>43161.534228703698</v>
      </c>
      <c r="C111" s="16" t="str">
        <f t="shared" si="2"/>
        <v>Friday</v>
      </c>
      <c r="D111" s="20">
        <f t="shared" si="3"/>
        <v>0.53422870369831799</v>
      </c>
      <c r="E111" s="10">
        <v>123134</v>
      </c>
      <c r="F111" s="11">
        <v>111100001236</v>
      </c>
      <c r="G111" s="12">
        <v>6.99</v>
      </c>
      <c r="H111" s="7" t="s">
        <v>13</v>
      </c>
      <c r="I111" t="str">
        <f>VLOOKUP(F111, 'Product UPC Key'!$A$2:$B$13, 2, FALSE)</f>
        <v>Pepsi 12 Pack</v>
      </c>
    </row>
    <row r="112" spans="1:9" x14ac:dyDescent="0.3">
      <c r="A112" s="4">
        <v>43161.534228703698</v>
      </c>
      <c r="B112" s="15">
        <v>43161.534228703698</v>
      </c>
      <c r="C112" s="16" t="str">
        <f t="shared" si="2"/>
        <v>Friday</v>
      </c>
      <c r="D112" s="20">
        <f t="shared" si="3"/>
        <v>0.53422870369831799</v>
      </c>
      <c r="E112" s="10">
        <v>123134</v>
      </c>
      <c r="F112" s="11">
        <v>111100001236</v>
      </c>
      <c r="G112" s="12">
        <v>6.99</v>
      </c>
      <c r="H112" s="7" t="s">
        <v>13</v>
      </c>
      <c r="I112" t="str">
        <f>VLOOKUP(F112, 'Product UPC Key'!$A$2:$B$13, 2, FALSE)</f>
        <v>Pepsi 12 Pack</v>
      </c>
    </row>
    <row r="113" spans="1:9" x14ac:dyDescent="0.3">
      <c r="A113" s="4">
        <v>43161.534228703698</v>
      </c>
      <c r="B113" s="15">
        <v>43161.534228703698</v>
      </c>
      <c r="C113" s="16" t="str">
        <f t="shared" si="2"/>
        <v>Friday</v>
      </c>
      <c r="D113" s="20">
        <f t="shared" si="3"/>
        <v>0.53422870369831799</v>
      </c>
      <c r="E113" s="10">
        <v>123134</v>
      </c>
      <c r="F113" s="11">
        <v>111100001240</v>
      </c>
      <c r="G113" s="12">
        <v>0.99</v>
      </c>
      <c r="H113" s="7" t="s">
        <v>13</v>
      </c>
      <c r="I113" t="str">
        <f>VLOOKUP(F113, 'Product UPC Key'!$A$2:$B$13, 2, FALSE)</f>
        <v>Slim Jim</v>
      </c>
    </row>
    <row r="114" spans="1:9" x14ac:dyDescent="0.3">
      <c r="A114" s="4">
        <v>43161.534228703698</v>
      </c>
      <c r="B114" s="15">
        <v>43161.534228703698</v>
      </c>
      <c r="C114" s="16" t="str">
        <f t="shared" si="2"/>
        <v>Friday</v>
      </c>
      <c r="D114" s="20">
        <f t="shared" si="3"/>
        <v>0.53422870369831799</v>
      </c>
      <c r="E114" s="10">
        <v>123134</v>
      </c>
      <c r="F114" s="11">
        <v>111100001234</v>
      </c>
      <c r="G114" s="12">
        <v>1.8</v>
      </c>
      <c r="H114" s="7" t="s">
        <v>13</v>
      </c>
      <c r="I114" t="str">
        <f>VLOOKUP(F114, 'Product UPC Key'!$A$2:$B$13, 2, FALSE)</f>
        <v>Coke 20 oz</v>
      </c>
    </row>
    <row r="115" spans="1:9" x14ac:dyDescent="0.3">
      <c r="A115" s="4">
        <v>43161.534228703698</v>
      </c>
      <c r="B115" s="15">
        <v>43161.534228703698</v>
      </c>
      <c r="C115" s="16" t="str">
        <f t="shared" si="2"/>
        <v>Friday</v>
      </c>
      <c r="D115" s="20">
        <f t="shared" si="3"/>
        <v>0.53422870369831799</v>
      </c>
      <c r="E115" s="10">
        <v>123134</v>
      </c>
      <c r="F115" s="11">
        <v>111100001235</v>
      </c>
      <c r="G115" s="12">
        <v>23.45</v>
      </c>
      <c r="H115" s="7" t="s">
        <v>13</v>
      </c>
      <c r="I115" t="str">
        <f>VLOOKUP(F115, 'Product UPC Key'!$A$2:$B$13, 2, FALSE)</f>
        <v>Miller Lite 24 Pack</v>
      </c>
    </row>
    <row r="116" spans="1:9" x14ac:dyDescent="0.3">
      <c r="A116" s="4">
        <v>43161.534228703698</v>
      </c>
      <c r="B116" s="15">
        <v>43161.534228703698</v>
      </c>
      <c r="C116" s="16" t="str">
        <f t="shared" si="2"/>
        <v>Friday</v>
      </c>
      <c r="D116" s="20">
        <f t="shared" si="3"/>
        <v>0.53422870369831799</v>
      </c>
      <c r="E116" s="10">
        <v>123134</v>
      </c>
      <c r="F116" s="11">
        <v>111100001237</v>
      </c>
      <c r="G116" s="12">
        <v>7.15</v>
      </c>
      <c r="H116" s="7" t="s">
        <v>12</v>
      </c>
      <c r="I116" t="str">
        <f>VLOOKUP(F116, 'Product UPC Key'!$A$2:$B$13, 2, FALSE)</f>
        <v>Coke 12 Pack</v>
      </c>
    </row>
    <row r="117" spans="1:9" x14ac:dyDescent="0.3">
      <c r="A117" s="4">
        <v>43161.541128703699</v>
      </c>
      <c r="B117" s="15">
        <v>43161.541128703699</v>
      </c>
      <c r="C117" s="16" t="str">
        <f t="shared" si="2"/>
        <v>Friday</v>
      </c>
      <c r="D117" s="20">
        <f t="shared" si="3"/>
        <v>0.54112870369863231</v>
      </c>
      <c r="E117" s="10">
        <v>123135</v>
      </c>
      <c r="F117" s="11">
        <v>111100001242</v>
      </c>
      <c r="G117" s="12">
        <v>25.65</v>
      </c>
      <c r="H117" s="7" t="s">
        <v>13</v>
      </c>
      <c r="I117" t="str">
        <f>VLOOKUP(F117, 'Product UPC Key'!$A$2:$B$13, 2, FALSE)</f>
        <v>Bud Light 24 Pack</v>
      </c>
    </row>
    <row r="118" spans="1:9" x14ac:dyDescent="0.3">
      <c r="A118" s="4">
        <v>43161.541128703699</v>
      </c>
      <c r="B118" s="15">
        <v>43161.541128703699</v>
      </c>
      <c r="C118" s="16" t="str">
        <f t="shared" si="2"/>
        <v>Friday</v>
      </c>
      <c r="D118" s="20">
        <f t="shared" si="3"/>
        <v>0.54112870369863231</v>
      </c>
      <c r="E118" s="10">
        <v>123135</v>
      </c>
      <c r="F118" s="11">
        <v>111100001238</v>
      </c>
      <c r="G118" s="12">
        <v>1.49</v>
      </c>
      <c r="H118" s="7" t="s">
        <v>13</v>
      </c>
      <c r="I118" t="str">
        <f>VLOOKUP(F118, 'Product UPC Key'!$A$2:$B$13, 2, FALSE)</f>
        <v>Doritos 12 oz.</v>
      </c>
    </row>
    <row r="119" spans="1:9" x14ac:dyDescent="0.3">
      <c r="A119" s="4">
        <v>43161.548928703698</v>
      </c>
      <c r="B119" s="15">
        <v>43161.548928703698</v>
      </c>
      <c r="C119" s="16" t="str">
        <f t="shared" si="2"/>
        <v>Friday</v>
      </c>
      <c r="D119" s="20">
        <f t="shared" si="3"/>
        <v>0.54892870369803859</v>
      </c>
      <c r="E119" s="10">
        <v>123136</v>
      </c>
      <c r="F119" s="11">
        <v>111100001237</v>
      </c>
      <c r="G119" s="12">
        <v>7.15</v>
      </c>
      <c r="H119" s="7" t="s">
        <v>12</v>
      </c>
      <c r="I119" t="str">
        <f>VLOOKUP(F119, 'Product UPC Key'!$A$2:$B$13, 2, FALSE)</f>
        <v>Coke 12 Pack</v>
      </c>
    </row>
    <row r="120" spans="1:9" x14ac:dyDescent="0.3">
      <c r="A120" s="4">
        <v>43161.548928703698</v>
      </c>
      <c r="B120" s="15">
        <v>43161.548928703698</v>
      </c>
      <c r="C120" s="16" t="str">
        <f t="shared" si="2"/>
        <v>Friday</v>
      </c>
      <c r="D120" s="20">
        <f t="shared" si="3"/>
        <v>0.54892870369803859</v>
      </c>
      <c r="E120" s="10">
        <v>123136</v>
      </c>
      <c r="F120" s="11">
        <v>111100001236</v>
      </c>
      <c r="G120" s="12">
        <v>6.99</v>
      </c>
      <c r="H120" s="7" t="s">
        <v>13</v>
      </c>
      <c r="I120" t="str">
        <f>VLOOKUP(F120, 'Product UPC Key'!$A$2:$B$13, 2, FALSE)</f>
        <v>Pepsi 12 Pack</v>
      </c>
    </row>
    <row r="121" spans="1:9" x14ac:dyDescent="0.3">
      <c r="A121" s="4">
        <v>43161.555128703701</v>
      </c>
      <c r="B121" s="15">
        <v>43161.555128703701</v>
      </c>
      <c r="C121" s="16" t="str">
        <f t="shared" si="2"/>
        <v>Friday</v>
      </c>
      <c r="D121" s="20">
        <f t="shared" si="3"/>
        <v>0.55512870370148448</v>
      </c>
      <c r="E121" s="10">
        <v>123137</v>
      </c>
      <c r="F121" s="11">
        <v>111100001238</v>
      </c>
      <c r="G121" s="12">
        <v>1.49</v>
      </c>
      <c r="H121" s="7" t="s">
        <v>13</v>
      </c>
      <c r="I121" t="str">
        <f>VLOOKUP(F121, 'Product UPC Key'!$A$2:$B$13, 2, FALSE)</f>
        <v>Doritos 12 oz.</v>
      </c>
    </row>
    <row r="122" spans="1:9" x14ac:dyDescent="0.3">
      <c r="A122" s="4">
        <v>43161.555128703701</v>
      </c>
      <c r="B122" s="15">
        <v>43161.555128703701</v>
      </c>
      <c r="C122" s="16" t="str">
        <f t="shared" si="2"/>
        <v>Friday</v>
      </c>
      <c r="D122" s="20">
        <f t="shared" si="3"/>
        <v>0.55512870370148448</v>
      </c>
      <c r="E122" s="10">
        <v>123137</v>
      </c>
      <c r="F122" s="11">
        <v>111100001246</v>
      </c>
      <c r="G122" s="12">
        <v>2.2999999999999998</v>
      </c>
      <c r="H122" s="7" t="s">
        <v>12</v>
      </c>
      <c r="I122" t="str">
        <f>VLOOKUP(F122, 'Product UPC Key'!$A$2:$B$13, 2, FALSE)</f>
        <v>Starbucks Ice</v>
      </c>
    </row>
    <row r="123" spans="1:9" x14ac:dyDescent="0.3">
      <c r="A123" s="4">
        <v>43161.555128703701</v>
      </c>
      <c r="B123" s="15">
        <v>43161.555128703701</v>
      </c>
      <c r="C123" s="16" t="str">
        <f t="shared" si="2"/>
        <v>Friday</v>
      </c>
      <c r="D123" s="20">
        <f t="shared" si="3"/>
        <v>0.55512870370148448</v>
      </c>
      <c r="E123" s="10">
        <v>123137</v>
      </c>
      <c r="F123" s="11">
        <v>111100001238</v>
      </c>
      <c r="G123" s="12">
        <v>1.49</v>
      </c>
      <c r="H123" s="7" t="s">
        <v>13</v>
      </c>
      <c r="I123" t="str">
        <f>VLOOKUP(F123, 'Product UPC Key'!$A$2:$B$13, 2, FALSE)</f>
        <v>Doritos 12 oz.</v>
      </c>
    </row>
    <row r="124" spans="1:9" x14ac:dyDescent="0.3">
      <c r="A124" s="4">
        <v>43161.555128703701</v>
      </c>
      <c r="B124" s="15">
        <v>43161.555128703701</v>
      </c>
      <c r="C124" s="16" t="str">
        <f t="shared" si="2"/>
        <v>Friday</v>
      </c>
      <c r="D124" s="20">
        <f t="shared" si="3"/>
        <v>0.55512870370148448</v>
      </c>
      <c r="E124" s="10">
        <v>123137</v>
      </c>
      <c r="F124" s="11">
        <v>111100001240</v>
      </c>
      <c r="G124" s="12">
        <v>0.89</v>
      </c>
      <c r="H124" s="7" t="s">
        <v>12</v>
      </c>
      <c r="I124" t="str">
        <f>VLOOKUP(F124, 'Product UPC Key'!$A$2:$B$13, 2, FALSE)</f>
        <v>Slim Jim</v>
      </c>
    </row>
    <row r="125" spans="1:9" x14ac:dyDescent="0.3">
      <c r="A125" s="4">
        <v>43161.555128703701</v>
      </c>
      <c r="B125" s="15">
        <v>43161.555128703701</v>
      </c>
      <c r="C125" s="16" t="str">
        <f t="shared" si="2"/>
        <v>Friday</v>
      </c>
      <c r="D125" s="20">
        <f t="shared" si="3"/>
        <v>0.55512870370148448</v>
      </c>
      <c r="E125" s="10">
        <v>123137</v>
      </c>
      <c r="F125" s="11">
        <v>111100001239</v>
      </c>
      <c r="G125" s="12">
        <v>1.45</v>
      </c>
      <c r="H125" s="7" t="s">
        <v>13</v>
      </c>
      <c r="I125" t="str">
        <f>VLOOKUP(F125, 'Product UPC Key'!$A$2:$B$13, 2, FALSE)</f>
        <v>Lays Chips 12 oz.</v>
      </c>
    </row>
    <row r="126" spans="1:9" x14ac:dyDescent="0.3">
      <c r="A126" s="4">
        <v>43161.555128703701</v>
      </c>
      <c r="B126" s="15">
        <v>43161.555128703701</v>
      </c>
      <c r="C126" s="16" t="str">
        <f t="shared" si="2"/>
        <v>Friday</v>
      </c>
      <c r="D126" s="20">
        <f t="shared" si="3"/>
        <v>0.55512870370148448</v>
      </c>
      <c r="E126" s="10">
        <v>123137</v>
      </c>
      <c r="F126" s="11">
        <v>111100001239</v>
      </c>
      <c r="G126" s="12">
        <v>1.45</v>
      </c>
      <c r="H126" s="7" t="s">
        <v>13</v>
      </c>
      <c r="I126" t="str">
        <f>VLOOKUP(F126, 'Product UPC Key'!$A$2:$B$13, 2, FALSE)</f>
        <v>Lays Chips 12 oz.</v>
      </c>
    </row>
    <row r="127" spans="1:9" x14ac:dyDescent="0.3">
      <c r="A127" s="4">
        <v>43161.555128703701</v>
      </c>
      <c r="B127" s="15">
        <v>43161.555128703701</v>
      </c>
      <c r="C127" s="16" t="str">
        <f t="shared" si="2"/>
        <v>Friday</v>
      </c>
      <c r="D127" s="20">
        <f t="shared" si="3"/>
        <v>0.55512870370148448</v>
      </c>
      <c r="E127" s="10">
        <v>123137</v>
      </c>
      <c r="F127" s="11">
        <v>111100001238</v>
      </c>
      <c r="G127" s="12">
        <v>1.49</v>
      </c>
      <c r="H127" s="7" t="s">
        <v>13</v>
      </c>
      <c r="I127" t="str">
        <f>VLOOKUP(F127, 'Product UPC Key'!$A$2:$B$13, 2, FALSE)</f>
        <v>Doritos 12 oz.</v>
      </c>
    </row>
    <row r="128" spans="1:9" x14ac:dyDescent="0.3">
      <c r="A128" s="4">
        <v>43161.555128703701</v>
      </c>
      <c r="B128" s="15">
        <v>43161.555128703701</v>
      </c>
      <c r="C128" s="16" t="str">
        <f t="shared" si="2"/>
        <v>Friday</v>
      </c>
      <c r="D128" s="20">
        <f t="shared" si="3"/>
        <v>0.55512870370148448</v>
      </c>
      <c r="E128" s="10">
        <v>123137</v>
      </c>
      <c r="F128" s="11">
        <v>111100001238</v>
      </c>
      <c r="G128" s="12">
        <v>1.49</v>
      </c>
      <c r="H128" s="7" t="s">
        <v>13</v>
      </c>
      <c r="I128" t="str">
        <f>VLOOKUP(F128, 'Product UPC Key'!$A$2:$B$13, 2, FALSE)</f>
        <v>Doritos 12 oz.</v>
      </c>
    </row>
    <row r="129" spans="1:9" x14ac:dyDescent="0.3">
      <c r="A129" s="4">
        <v>43161.555128703701</v>
      </c>
      <c r="B129" s="15">
        <v>43161.555128703701</v>
      </c>
      <c r="C129" s="16" t="str">
        <f t="shared" si="2"/>
        <v>Friday</v>
      </c>
      <c r="D129" s="20">
        <f t="shared" si="3"/>
        <v>0.55512870370148448</v>
      </c>
      <c r="E129" s="10">
        <v>123137</v>
      </c>
      <c r="F129" s="11">
        <v>111100001245</v>
      </c>
      <c r="G129" s="12">
        <v>1.36</v>
      </c>
      <c r="H129" s="7" t="s">
        <v>13</v>
      </c>
      <c r="I129" t="str">
        <f>VLOOKUP(F129, 'Product UPC Key'!$A$2:$B$13, 2, FALSE)</f>
        <v>Hersheys Candy</v>
      </c>
    </row>
    <row r="130" spans="1:9" x14ac:dyDescent="0.3">
      <c r="A130" s="4">
        <v>43161.555128703701</v>
      </c>
      <c r="B130" s="15">
        <v>43161.555128703701</v>
      </c>
      <c r="C130" s="16" t="str">
        <f t="shared" si="2"/>
        <v>Friday</v>
      </c>
      <c r="D130" s="20">
        <f t="shared" si="3"/>
        <v>0.55512870370148448</v>
      </c>
      <c r="E130" s="10">
        <v>123137</v>
      </c>
      <c r="F130" s="11">
        <v>111100001242</v>
      </c>
      <c r="G130" s="12">
        <v>24.99</v>
      </c>
      <c r="H130" s="7" t="s">
        <v>12</v>
      </c>
      <c r="I130" t="str">
        <f>VLOOKUP(F130, 'Product UPC Key'!$A$2:$B$13, 2, FALSE)</f>
        <v>Bud Light 24 Pack</v>
      </c>
    </row>
    <row r="131" spans="1:9" x14ac:dyDescent="0.3">
      <c r="A131" s="4">
        <v>43161.559028703705</v>
      </c>
      <c r="B131" s="15">
        <v>43161.559028703705</v>
      </c>
      <c r="C131" s="16" t="str">
        <f t="shared" ref="C131:C194" si="4">TEXT(B131,"dddd")</f>
        <v>Friday</v>
      </c>
      <c r="D131" s="20">
        <f t="shared" si="3"/>
        <v>0.5590287037048256</v>
      </c>
      <c r="E131" s="10">
        <v>123138</v>
      </c>
      <c r="F131" s="11">
        <v>111100001241</v>
      </c>
      <c r="G131" s="12">
        <v>1.25</v>
      </c>
      <c r="H131" s="7" t="s">
        <v>12</v>
      </c>
      <c r="I131" t="str">
        <f>VLOOKUP(F131, 'Product UPC Key'!$A$2:$B$13, 2, FALSE)</f>
        <v>M&amp;M's Candy</v>
      </c>
    </row>
    <row r="132" spans="1:9" x14ac:dyDescent="0.3">
      <c r="A132" s="4">
        <v>43161.559028703705</v>
      </c>
      <c r="B132" s="15">
        <v>43161.559028703705</v>
      </c>
      <c r="C132" s="16" t="str">
        <f t="shared" si="4"/>
        <v>Friday</v>
      </c>
      <c r="D132" s="20">
        <f t="shared" ref="D132:D195" si="5">MOD(A132,1)</f>
        <v>0.5590287037048256</v>
      </c>
      <c r="E132" s="10">
        <v>123138</v>
      </c>
      <c r="F132" s="11">
        <v>111100001239</v>
      </c>
      <c r="G132" s="12">
        <v>1.45</v>
      </c>
      <c r="H132" s="7" t="s">
        <v>13</v>
      </c>
      <c r="I132" t="str">
        <f>VLOOKUP(F132, 'Product UPC Key'!$A$2:$B$13, 2, FALSE)</f>
        <v>Lays Chips 12 oz.</v>
      </c>
    </row>
    <row r="133" spans="1:9" x14ac:dyDescent="0.3">
      <c r="A133" s="4">
        <v>43161.559028703705</v>
      </c>
      <c r="B133" s="15">
        <v>43161.559028703705</v>
      </c>
      <c r="C133" s="16" t="str">
        <f t="shared" si="4"/>
        <v>Friday</v>
      </c>
      <c r="D133" s="20">
        <f t="shared" si="5"/>
        <v>0.5590287037048256</v>
      </c>
      <c r="E133" s="10">
        <v>123138</v>
      </c>
      <c r="F133" s="11">
        <v>111100001237</v>
      </c>
      <c r="G133" s="12">
        <v>7.1</v>
      </c>
      <c r="H133" s="7" t="s">
        <v>13</v>
      </c>
      <c r="I133" t="str">
        <f>VLOOKUP(F133, 'Product UPC Key'!$A$2:$B$13, 2, FALSE)</f>
        <v>Coke 12 Pack</v>
      </c>
    </row>
    <row r="134" spans="1:9" x14ac:dyDescent="0.3">
      <c r="A134" s="4">
        <v>43161.560628703708</v>
      </c>
      <c r="B134" s="15">
        <v>43161.560628703708</v>
      </c>
      <c r="C134" s="16" t="str">
        <f t="shared" si="4"/>
        <v>Friday</v>
      </c>
      <c r="D134" s="20">
        <f t="shared" si="5"/>
        <v>0.56062870370806195</v>
      </c>
      <c r="E134" s="10">
        <v>123139</v>
      </c>
      <c r="F134" s="11">
        <v>111100001239</v>
      </c>
      <c r="G134" s="12">
        <v>1.56</v>
      </c>
      <c r="H134" s="7" t="s">
        <v>12</v>
      </c>
      <c r="I134" t="str">
        <f>VLOOKUP(F134, 'Product UPC Key'!$A$2:$B$13, 2, FALSE)</f>
        <v>Lays Chips 12 oz.</v>
      </c>
    </row>
    <row r="135" spans="1:9" x14ac:dyDescent="0.3">
      <c r="A135" s="4">
        <v>43161.563828703707</v>
      </c>
      <c r="B135" s="15">
        <v>43161.563828703707</v>
      </c>
      <c r="C135" s="16" t="str">
        <f t="shared" si="4"/>
        <v>Friday</v>
      </c>
      <c r="D135" s="20">
        <f t="shared" si="5"/>
        <v>0.56382870370725868</v>
      </c>
      <c r="E135" s="10">
        <v>123140</v>
      </c>
      <c r="F135" s="11">
        <v>111100001242</v>
      </c>
      <c r="G135" s="12">
        <v>24.99</v>
      </c>
      <c r="H135" s="7" t="s">
        <v>12</v>
      </c>
      <c r="I135" t="str">
        <f>VLOOKUP(F135, 'Product UPC Key'!$A$2:$B$13, 2, FALSE)</f>
        <v>Bud Light 24 Pack</v>
      </c>
    </row>
    <row r="136" spans="1:9" x14ac:dyDescent="0.3">
      <c r="A136" s="4">
        <v>43161.573128703705</v>
      </c>
      <c r="B136" s="15">
        <v>43161.573128703705</v>
      </c>
      <c r="C136" s="16" t="str">
        <f t="shared" si="4"/>
        <v>Friday</v>
      </c>
      <c r="D136" s="20">
        <f t="shared" si="5"/>
        <v>0.57312870370515157</v>
      </c>
      <c r="E136" s="10">
        <v>123141</v>
      </c>
      <c r="F136" s="11">
        <v>111100001240</v>
      </c>
      <c r="G136" s="12">
        <v>0.89</v>
      </c>
      <c r="H136" s="7" t="s">
        <v>12</v>
      </c>
      <c r="I136" t="str">
        <f>VLOOKUP(F136, 'Product UPC Key'!$A$2:$B$13, 2, FALSE)</f>
        <v>Slim Jim</v>
      </c>
    </row>
    <row r="137" spans="1:9" x14ac:dyDescent="0.3">
      <c r="A137" s="4">
        <v>43161.573128703705</v>
      </c>
      <c r="B137" s="15">
        <v>43161.573128703705</v>
      </c>
      <c r="C137" s="16" t="str">
        <f t="shared" si="4"/>
        <v>Friday</v>
      </c>
      <c r="D137" s="20">
        <f t="shared" si="5"/>
        <v>0.57312870370515157</v>
      </c>
      <c r="E137" s="10">
        <v>123141</v>
      </c>
      <c r="F137" s="11">
        <v>111100001242</v>
      </c>
      <c r="G137" s="12">
        <v>19.989999999999998</v>
      </c>
      <c r="H137" s="7" t="s">
        <v>13</v>
      </c>
      <c r="I137" t="str">
        <f>VLOOKUP(F137, 'Product UPC Key'!$A$2:$B$13, 2, FALSE)</f>
        <v>Bud Light 24 Pack</v>
      </c>
    </row>
    <row r="138" spans="1:9" x14ac:dyDescent="0.3">
      <c r="A138" s="4">
        <v>43161.573128703705</v>
      </c>
      <c r="B138" s="15">
        <v>43161.573128703705</v>
      </c>
      <c r="C138" s="16" t="str">
        <f t="shared" si="4"/>
        <v>Friday</v>
      </c>
      <c r="D138" s="20">
        <f t="shared" si="5"/>
        <v>0.57312870370515157</v>
      </c>
      <c r="E138" s="10">
        <v>123141</v>
      </c>
      <c r="F138" s="11">
        <v>111100001237</v>
      </c>
      <c r="G138" s="12">
        <v>7.1</v>
      </c>
      <c r="H138" s="7" t="s">
        <v>13</v>
      </c>
      <c r="I138" t="str">
        <f>VLOOKUP(F138, 'Product UPC Key'!$A$2:$B$13, 2, FALSE)</f>
        <v>Coke 12 Pack</v>
      </c>
    </row>
    <row r="139" spans="1:9" x14ac:dyDescent="0.3">
      <c r="A139" s="4">
        <v>43161.573128703705</v>
      </c>
      <c r="B139" s="15">
        <v>43161.573128703705</v>
      </c>
      <c r="C139" s="16" t="str">
        <f t="shared" si="4"/>
        <v>Friday</v>
      </c>
      <c r="D139" s="20">
        <f t="shared" si="5"/>
        <v>0.57312870370515157</v>
      </c>
      <c r="E139" s="10">
        <v>123141</v>
      </c>
      <c r="F139" s="11">
        <v>111100001242</v>
      </c>
      <c r="G139" s="12">
        <v>19.989999999999998</v>
      </c>
      <c r="H139" s="7" t="s">
        <v>13</v>
      </c>
      <c r="I139" t="str">
        <f>VLOOKUP(F139, 'Product UPC Key'!$A$2:$B$13, 2, FALSE)</f>
        <v>Bud Light 24 Pack</v>
      </c>
    </row>
    <row r="140" spans="1:9" x14ac:dyDescent="0.3">
      <c r="A140" s="4">
        <v>43161.573128703705</v>
      </c>
      <c r="B140" s="15">
        <v>43161.573128703705</v>
      </c>
      <c r="C140" s="16" t="str">
        <f t="shared" si="4"/>
        <v>Friday</v>
      </c>
      <c r="D140" s="20">
        <f t="shared" si="5"/>
        <v>0.57312870370515157</v>
      </c>
      <c r="E140" s="10">
        <v>123141</v>
      </c>
      <c r="F140" s="11">
        <v>111100001242</v>
      </c>
      <c r="G140" s="12">
        <v>25.65</v>
      </c>
      <c r="H140" s="7" t="s">
        <v>13</v>
      </c>
      <c r="I140" t="str">
        <f>VLOOKUP(F140, 'Product UPC Key'!$A$2:$B$13, 2, FALSE)</f>
        <v>Bud Light 24 Pack</v>
      </c>
    </row>
    <row r="141" spans="1:9" x14ac:dyDescent="0.3">
      <c r="A141" s="4">
        <v>43161.573128703705</v>
      </c>
      <c r="B141" s="15">
        <v>43161.573128703705</v>
      </c>
      <c r="C141" s="16" t="str">
        <f t="shared" si="4"/>
        <v>Friday</v>
      </c>
      <c r="D141" s="20">
        <f t="shared" si="5"/>
        <v>0.57312870370515157</v>
      </c>
      <c r="E141" s="10">
        <v>123141</v>
      </c>
      <c r="F141" s="11">
        <v>111100001237</v>
      </c>
      <c r="G141" s="12">
        <v>7.1</v>
      </c>
      <c r="H141" s="7" t="s">
        <v>13</v>
      </c>
      <c r="I141" t="str">
        <f>VLOOKUP(F141, 'Product UPC Key'!$A$2:$B$13, 2, FALSE)</f>
        <v>Coke 12 Pack</v>
      </c>
    </row>
    <row r="142" spans="1:9" x14ac:dyDescent="0.3">
      <c r="A142" s="4">
        <v>43161.573128703705</v>
      </c>
      <c r="B142" s="15">
        <v>43161.573128703705</v>
      </c>
      <c r="C142" s="16" t="str">
        <f t="shared" si="4"/>
        <v>Friday</v>
      </c>
      <c r="D142" s="20">
        <f t="shared" si="5"/>
        <v>0.57312870370515157</v>
      </c>
      <c r="E142" s="10">
        <v>123141</v>
      </c>
      <c r="F142" s="11">
        <v>111100001239</v>
      </c>
      <c r="G142" s="12">
        <v>1.45</v>
      </c>
      <c r="H142" s="7" t="s">
        <v>13</v>
      </c>
      <c r="I142" t="str">
        <f>VLOOKUP(F142, 'Product UPC Key'!$A$2:$B$13, 2, FALSE)</f>
        <v>Lays Chips 12 oz.</v>
      </c>
    </row>
    <row r="143" spans="1:9" x14ac:dyDescent="0.3">
      <c r="A143" s="4">
        <v>43161.574328703704</v>
      </c>
      <c r="B143" s="15">
        <v>43161.574328703704</v>
      </c>
      <c r="C143" s="16" t="str">
        <f t="shared" si="4"/>
        <v>Friday</v>
      </c>
      <c r="D143" s="20">
        <f t="shared" si="5"/>
        <v>0.57432870370394085</v>
      </c>
      <c r="E143" s="10">
        <v>123142</v>
      </c>
      <c r="F143" s="11">
        <v>111100001240</v>
      </c>
      <c r="G143" s="12">
        <v>0.89</v>
      </c>
      <c r="H143" s="7" t="s">
        <v>12</v>
      </c>
      <c r="I143" t="str">
        <f>VLOOKUP(F143, 'Product UPC Key'!$A$2:$B$13, 2, FALSE)</f>
        <v>Slim Jim</v>
      </c>
    </row>
    <row r="144" spans="1:9" x14ac:dyDescent="0.3">
      <c r="A144" s="4">
        <v>43161.5802287037</v>
      </c>
      <c r="B144" s="15">
        <v>43161.5802287037</v>
      </c>
      <c r="C144" s="16" t="str">
        <f t="shared" si="4"/>
        <v>Friday</v>
      </c>
      <c r="D144" s="20">
        <f t="shared" si="5"/>
        <v>0.58022870370041346</v>
      </c>
      <c r="E144" s="10">
        <v>123143</v>
      </c>
      <c r="F144" s="11">
        <v>111100001236</v>
      </c>
      <c r="G144" s="12">
        <v>6.99</v>
      </c>
      <c r="H144" s="7" t="s">
        <v>13</v>
      </c>
      <c r="I144" t="str">
        <f>VLOOKUP(F144, 'Product UPC Key'!$A$2:$B$13, 2, FALSE)</f>
        <v>Pepsi 12 Pack</v>
      </c>
    </row>
    <row r="145" spans="1:9" x14ac:dyDescent="0.3">
      <c r="A145" s="4">
        <v>43161.5802287037</v>
      </c>
      <c r="B145" s="15">
        <v>43161.5802287037</v>
      </c>
      <c r="C145" s="16" t="str">
        <f t="shared" si="4"/>
        <v>Friday</v>
      </c>
      <c r="D145" s="20">
        <f t="shared" si="5"/>
        <v>0.58022870370041346</v>
      </c>
      <c r="E145" s="10">
        <v>123143</v>
      </c>
      <c r="F145" s="11">
        <v>111100001237</v>
      </c>
      <c r="G145" s="12">
        <v>7.1</v>
      </c>
      <c r="H145" s="7" t="s">
        <v>13</v>
      </c>
      <c r="I145" t="str">
        <f>VLOOKUP(F145, 'Product UPC Key'!$A$2:$B$13, 2, FALSE)</f>
        <v>Coke 12 Pack</v>
      </c>
    </row>
    <row r="146" spans="1:9" x14ac:dyDescent="0.3">
      <c r="A146" s="4">
        <v>43161.581528703704</v>
      </c>
      <c r="B146" s="15">
        <v>43161.581528703704</v>
      </c>
      <c r="C146" s="16" t="str">
        <f t="shared" si="4"/>
        <v>Friday</v>
      </c>
      <c r="D146" s="20">
        <f t="shared" si="5"/>
        <v>0.58152870370395249</v>
      </c>
      <c r="E146" s="10">
        <v>123144</v>
      </c>
      <c r="F146" s="11">
        <v>111100001238</v>
      </c>
      <c r="G146" s="12">
        <v>1.49</v>
      </c>
      <c r="H146" s="7" t="s">
        <v>13</v>
      </c>
      <c r="I146" t="str">
        <f>VLOOKUP(F146, 'Product UPC Key'!$A$2:$B$13, 2, FALSE)</f>
        <v>Doritos 12 oz.</v>
      </c>
    </row>
    <row r="147" spans="1:9" x14ac:dyDescent="0.3">
      <c r="A147" s="4">
        <v>43161.581528703704</v>
      </c>
      <c r="B147" s="15">
        <v>43161.581528703704</v>
      </c>
      <c r="C147" s="16" t="str">
        <f t="shared" si="4"/>
        <v>Friday</v>
      </c>
      <c r="D147" s="20">
        <f t="shared" si="5"/>
        <v>0.58152870370395249</v>
      </c>
      <c r="E147" s="10">
        <v>123144</v>
      </c>
      <c r="F147" s="11">
        <v>111100001234</v>
      </c>
      <c r="G147" s="12">
        <v>1.8</v>
      </c>
      <c r="H147" s="7" t="s">
        <v>13</v>
      </c>
      <c r="I147" t="str">
        <f>VLOOKUP(F147, 'Product UPC Key'!$A$2:$B$13, 2, FALSE)</f>
        <v>Coke 20 oz</v>
      </c>
    </row>
    <row r="148" spans="1:9" x14ac:dyDescent="0.3">
      <c r="A148" s="4">
        <v>43161.583428703707</v>
      </c>
      <c r="B148" s="15">
        <v>43161.583428703707</v>
      </c>
      <c r="C148" s="16" t="str">
        <f t="shared" si="4"/>
        <v>Friday</v>
      </c>
      <c r="D148" s="20">
        <f t="shared" si="5"/>
        <v>0.58342870370688615</v>
      </c>
      <c r="E148" s="10">
        <v>123145</v>
      </c>
      <c r="F148" s="11">
        <v>111100001236</v>
      </c>
      <c r="G148" s="12">
        <v>6.99</v>
      </c>
      <c r="H148" s="7" t="s">
        <v>13</v>
      </c>
      <c r="I148" t="str">
        <f>VLOOKUP(F148, 'Product UPC Key'!$A$2:$B$13, 2, FALSE)</f>
        <v>Pepsi 12 Pack</v>
      </c>
    </row>
    <row r="149" spans="1:9" x14ac:dyDescent="0.3">
      <c r="A149" s="4">
        <v>43161.583428703707</v>
      </c>
      <c r="B149" s="15">
        <v>43161.583428703707</v>
      </c>
      <c r="C149" s="16" t="str">
        <f t="shared" si="4"/>
        <v>Friday</v>
      </c>
      <c r="D149" s="20">
        <f t="shared" si="5"/>
        <v>0.58342870370688615</v>
      </c>
      <c r="E149" s="10">
        <v>123145</v>
      </c>
      <c r="F149" s="11">
        <v>111100001237</v>
      </c>
      <c r="G149" s="12">
        <v>7.1</v>
      </c>
      <c r="H149" s="7" t="s">
        <v>13</v>
      </c>
      <c r="I149" t="str">
        <f>VLOOKUP(F149, 'Product UPC Key'!$A$2:$B$13, 2, FALSE)</f>
        <v>Coke 12 Pack</v>
      </c>
    </row>
    <row r="150" spans="1:9" x14ac:dyDescent="0.3">
      <c r="A150" s="4">
        <v>43161.583428703707</v>
      </c>
      <c r="B150" s="15">
        <v>43161.583428703707</v>
      </c>
      <c r="C150" s="16" t="str">
        <f t="shared" si="4"/>
        <v>Friday</v>
      </c>
      <c r="D150" s="20">
        <f t="shared" si="5"/>
        <v>0.58342870370688615</v>
      </c>
      <c r="E150" s="10">
        <v>123145</v>
      </c>
      <c r="F150" s="11">
        <v>111100001237</v>
      </c>
      <c r="G150" s="12">
        <v>7.15</v>
      </c>
      <c r="H150" s="7" t="s">
        <v>12</v>
      </c>
      <c r="I150" t="str">
        <f>VLOOKUP(F150, 'Product UPC Key'!$A$2:$B$13, 2, FALSE)</f>
        <v>Coke 12 Pack</v>
      </c>
    </row>
    <row r="151" spans="1:9" x14ac:dyDescent="0.3">
      <c r="A151" s="4">
        <v>43161.583428703707</v>
      </c>
      <c r="B151" s="15">
        <v>43161.583428703707</v>
      </c>
      <c r="C151" s="16" t="str">
        <f t="shared" si="4"/>
        <v>Friday</v>
      </c>
      <c r="D151" s="20">
        <f t="shared" si="5"/>
        <v>0.58342870370688615</v>
      </c>
      <c r="E151" s="10">
        <v>123145</v>
      </c>
      <c r="F151" s="11">
        <v>111100001242</v>
      </c>
      <c r="G151" s="12">
        <v>19.989999999999998</v>
      </c>
      <c r="H151" s="7" t="s">
        <v>13</v>
      </c>
      <c r="I151" t="str">
        <f>VLOOKUP(F151, 'Product UPC Key'!$A$2:$B$13, 2, FALSE)</f>
        <v>Bud Light 24 Pack</v>
      </c>
    </row>
    <row r="152" spans="1:9" x14ac:dyDescent="0.3">
      <c r="A152" s="4">
        <v>43161.583428703707</v>
      </c>
      <c r="B152" s="15">
        <v>43161.583428703707</v>
      </c>
      <c r="C152" s="16" t="str">
        <f t="shared" si="4"/>
        <v>Friday</v>
      </c>
      <c r="D152" s="20">
        <f t="shared" si="5"/>
        <v>0.58342870370688615</v>
      </c>
      <c r="E152" s="10">
        <v>123145</v>
      </c>
      <c r="F152" s="11">
        <v>111100001234</v>
      </c>
      <c r="G152" s="12">
        <v>1.8</v>
      </c>
      <c r="H152" s="7" t="s">
        <v>13</v>
      </c>
      <c r="I152" t="str">
        <f>VLOOKUP(F152, 'Product UPC Key'!$A$2:$B$13, 2, FALSE)</f>
        <v>Coke 20 oz</v>
      </c>
    </row>
    <row r="153" spans="1:9" x14ac:dyDescent="0.3">
      <c r="A153" s="4">
        <v>43161.583428703707</v>
      </c>
      <c r="B153" s="15">
        <v>43161.583428703707</v>
      </c>
      <c r="C153" s="16" t="str">
        <f t="shared" si="4"/>
        <v>Friday</v>
      </c>
      <c r="D153" s="20">
        <f t="shared" si="5"/>
        <v>0.58342870370688615</v>
      </c>
      <c r="E153" s="10">
        <v>123145</v>
      </c>
      <c r="F153" s="11">
        <v>111100001246</v>
      </c>
      <c r="G153" s="12">
        <v>2.2999999999999998</v>
      </c>
      <c r="H153" s="7" t="s">
        <v>12</v>
      </c>
      <c r="I153" t="str">
        <f>VLOOKUP(F153, 'Product UPC Key'!$A$2:$B$13, 2, FALSE)</f>
        <v>Starbucks Ice</v>
      </c>
    </row>
    <row r="154" spans="1:9" x14ac:dyDescent="0.3">
      <c r="A154" s="4">
        <v>43161.583428703707</v>
      </c>
      <c r="B154" s="15">
        <v>43161.583428703707</v>
      </c>
      <c r="C154" s="16" t="str">
        <f t="shared" si="4"/>
        <v>Friday</v>
      </c>
      <c r="D154" s="20">
        <f t="shared" si="5"/>
        <v>0.58342870370688615</v>
      </c>
      <c r="E154" s="10">
        <v>123145</v>
      </c>
      <c r="F154" s="11">
        <v>111100001239</v>
      </c>
      <c r="G154" s="12">
        <v>1.45</v>
      </c>
      <c r="H154" s="7" t="s">
        <v>13</v>
      </c>
      <c r="I154" t="str">
        <f>VLOOKUP(F154, 'Product UPC Key'!$A$2:$B$13, 2, FALSE)</f>
        <v>Lays Chips 12 oz.</v>
      </c>
    </row>
    <row r="155" spans="1:9" x14ac:dyDescent="0.3">
      <c r="A155" s="4">
        <v>43161.583428703707</v>
      </c>
      <c r="B155" s="15">
        <v>43161.583428703707</v>
      </c>
      <c r="C155" s="16" t="str">
        <f t="shared" si="4"/>
        <v>Friday</v>
      </c>
      <c r="D155" s="20">
        <f t="shared" si="5"/>
        <v>0.58342870370688615</v>
      </c>
      <c r="E155" s="10">
        <v>123145</v>
      </c>
      <c r="F155" s="11">
        <v>111100001242</v>
      </c>
      <c r="G155" s="12">
        <v>25.65</v>
      </c>
      <c r="H155" s="7" t="s">
        <v>13</v>
      </c>
      <c r="I155" t="str">
        <f>VLOOKUP(F155, 'Product UPC Key'!$A$2:$B$13, 2, FALSE)</f>
        <v>Bud Light 24 Pack</v>
      </c>
    </row>
    <row r="156" spans="1:9" x14ac:dyDescent="0.3">
      <c r="A156" s="4">
        <v>43161.583428703707</v>
      </c>
      <c r="B156" s="15">
        <v>43161.583428703707</v>
      </c>
      <c r="C156" s="16" t="str">
        <f t="shared" si="4"/>
        <v>Friday</v>
      </c>
      <c r="D156" s="20">
        <f t="shared" si="5"/>
        <v>0.58342870370688615</v>
      </c>
      <c r="E156" s="10">
        <v>123145</v>
      </c>
      <c r="F156" s="11">
        <v>111100001239</v>
      </c>
      <c r="G156" s="12">
        <v>1.56</v>
      </c>
      <c r="H156" s="7" t="s">
        <v>12</v>
      </c>
      <c r="I156" t="str">
        <f>VLOOKUP(F156, 'Product UPC Key'!$A$2:$B$13, 2, FALSE)</f>
        <v>Lays Chips 12 oz.</v>
      </c>
    </row>
    <row r="157" spans="1:9" x14ac:dyDescent="0.3">
      <c r="A157" s="4">
        <v>43161.584928703705</v>
      </c>
      <c r="B157" s="15">
        <v>43161.584928703705</v>
      </c>
      <c r="C157" s="16" t="str">
        <f t="shared" si="4"/>
        <v>Friday</v>
      </c>
      <c r="D157" s="20">
        <f t="shared" si="5"/>
        <v>0.58492870370537275</v>
      </c>
      <c r="E157" s="10">
        <v>123146</v>
      </c>
      <c r="F157" s="11">
        <v>111100001246</v>
      </c>
      <c r="G157" s="12">
        <v>2.2999999999999998</v>
      </c>
      <c r="H157" s="7" t="s">
        <v>12</v>
      </c>
      <c r="I157" t="str">
        <f>VLOOKUP(F157, 'Product UPC Key'!$A$2:$B$13, 2, FALSE)</f>
        <v>Starbucks Ice</v>
      </c>
    </row>
    <row r="158" spans="1:9" x14ac:dyDescent="0.3">
      <c r="A158" s="4">
        <v>43161.593328703704</v>
      </c>
      <c r="B158" s="15">
        <v>43161.593328703704</v>
      </c>
      <c r="C158" s="16" t="str">
        <f t="shared" si="4"/>
        <v>Friday</v>
      </c>
      <c r="D158" s="20">
        <f t="shared" si="5"/>
        <v>0.59332870370417368</v>
      </c>
      <c r="E158" s="10">
        <v>123147</v>
      </c>
      <c r="F158" s="11">
        <v>111100001234</v>
      </c>
      <c r="G158" s="12">
        <v>1.8</v>
      </c>
      <c r="H158" s="7" t="s">
        <v>13</v>
      </c>
      <c r="I158" t="str">
        <f>VLOOKUP(F158, 'Product UPC Key'!$A$2:$B$13, 2, FALSE)</f>
        <v>Coke 20 oz</v>
      </c>
    </row>
    <row r="159" spans="1:9" x14ac:dyDescent="0.3">
      <c r="A159" s="4">
        <v>43161.593328703704</v>
      </c>
      <c r="B159" s="15">
        <v>43161.593328703704</v>
      </c>
      <c r="C159" s="16" t="str">
        <f t="shared" si="4"/>
        <v>Friday</v>
      </c>
      <c r="D159" s="20">
        <f t="shared" si="5"/>
        <v>0.59332870370417368</v>
      </c>
      <c r="E159" s="10">
        <v>123147</v>
      </c>
      <c r="F159" s="11">
        <v>111100001245</v>
      </c>
      <c r="G159" s="12">
        <v>1.3</v>
      </c>
      <c r="H159" s="7" t="s">
        <v>12</v>
      </c>
      <c r="I159" t="str">
        <f>VLOOKUP(F159, 'Product UPC Key'!$A$2:$B$13, 2, FALSE)</f>
        <v>Hersheys Candy</v>
      </c>
    </row>
    <row r="160" spans="1:9" x14ac:dyDescent="0.3">
      <c r="A160" s="4">
        <v>43161.593328703704</v>
      </c>
      <c r="B160" s="15">
        <v>43161.593328703704</v>
      </c>
      <c r="C160" s="16" t="str">
        <f t="shared" si="4"/>
        <v>Friday</v>
      </c>
      <c r="D160" s="20">
        <f t="shared" si="5"/>
        <v>0.59332870370417368</v>
      </c>
      <c r="E160" s="10">
        <v>123147</v>
      </c>
      <c r="F160" s="11">
        <v>111100001242</v>
      </c>
      <c r="G160" s="12">
        <v>19.989999999999998</v>
      </c>
      <c r="H160" s="7" t="s">
        <v>13</v>
      </c>
      <c r="I160" t="str">
        <f>VLOOKUP(F160, 'Product UPC Key'!$A$2:$B$13, 2, FALSE)</f>
        <v>Bud Light 24 Pack</v>
      </c>
    </row>
    <row r="161" spans="1:9" x14ac:dyDescent="0.3">
      <c r="A161" s="4">
        <v>43161.594428703705</v>
      </c>
      <c r="B161" s="15">
        <v>43161.594428703705</v>
      </c>
      <c r="C161" s="16" t="str">
        <f t="shared" si="4"/>
        <v>Friday</v>
      </c>
      <c r="D161" s="20">
        <f t="shared" si="5"/>
        <v>0.59442870370548917</v>
      </c>
      <c r="E161" s="10">
        <v>123148</v>
      </c>
      <c r="F161" s="11">
        <v>111100001242</v>
      </c>
      <c r="G161" s="12">
        <v>25.65</v>
      </c>
      <c r="H161" s="7" t="s">
        <v>13</v>
      </c>
      <c r="I161" t="str">
        <f>VLOOKUP(F161, 'Product UPC Key'!$A$2:$B$13, 2, FALSE)</f>
        <v>Bud Light 24 Pack</v>
      </c>
    </row>
    <row r="162" spans="1:9" x14ac:dyDescent="0.3">
      <c r="A162" s="4">
        <v>43161.594428703705</v>
      </c>
      <c r="B162" s="15">
        <v>43161.594428703705</v>
      </c>
      <c r="C162" s="16" t="str">
        <f t="shared" si="4"/>
        <v>Friday</v>
      </c>
      <c r="D162" s="20">
        <f t="shared" si="5"/>
        <v>0.59442870370548917</v>
      </c>
      <c r="E162" s="10">
        <v>123148</v>
      </c>
      <c r="F162" s="11">
        <v>111100001235</v>
      </c>
      <c r="G162" s="12">
        <v>23.45</v>
      </c>
      <c r="H162" s="7" t="s">
        <v>13</v>
      </c>
      <c r="I162" t="str">
        <f>VLOOKUP(F162, 'Product UPC Key'!$A$2:$B$13, 2, FALSE)</f>
        <v>Miller Lite 24 Pack</v>
      </c>
    </row>
    <row r="163" spans="1:9" x14ac:dyDescent="0.3">
      <c r="A163" s="4">
        <v>43161.594428703705</v>
      </c>
      <c r="B163" s="15">
        <v>43161.594428703705</v>
      </c>
      <c r="C163" s="16" t="str">
        <f t="shared" si="4"/>
        <v>Friday</v>
      </c>
      <c r="D163" s="20">
        <f t="shared" si="5"/>
        <v>0.59442870370548917</v>
      </c>
      <c r="E163" s="10">
        <v>123148</v>
      </c>
      <c r="F163" s="11">
        <v>111100001246</v>
      </c>
      <c r="G163" s="12">
        <v>2.2999999999999998</v>
      </c>
      <c r="H163" s="7" t="s">
        <v>12</v>
      </c>
      <c r="I163" t="str">
        <f>VLOOKUP(F163, 'Product UPC Key'!$A$2:$B$13, 2, FALSE)</f>
        <v>Starbucks Ice</v>
      </c>
    </row>
    <row r="164" spans="1:9" x14ac:dyDescent="0.3">
      <c r="A164" s="4">
        <v>43161.594428703705</v>
      </c>
      <c r="B164" s="15">
        <v>43161.594428703705</v>
      </c>
      <c r="C164" s="16" t="str">
        <f t="shared" si="4"/>
        <v>Friday</v>
      </c>
      <c r="D164" s="20">
        <f t="shared" si="5"/>
        <v>0.59442870370548917</v>
      </c>
      <c r="E164" s="10">
        <v>123148</v>
      </c>
      <c r="F164" s="11">
        <v>111100001236</v>
      </c>
      <c r="G164" s="12">
        <v>6.99</v>
      </c>
      <c r="H164" s="7" t="s">
        <v>13</v>
      </c>
      <c r="I164" t="str">
        <f>VLOOKUP(F164, 'Product UPC Key'!$A$2:$B$13, 2, FALSE)</f>
        <v>Pepsi 12 Pack</v>
      </c>
    </row>
    <row r="165" spans="1:9" x14ac:dyDescent="0.3">
      <c r="A165" s="4">
        <v>43161.594428703705</v>
      </c>
      <c r="B165" s="15">
        <v>43161.594428703705</v>
      </c>
      <c r="C165" s="16" t="str">
        <f t="shared" si="4"/>
        <v>Friday</v>
      </c>
      <c r="D165" s="20">
        <f t="shared" si="5"/>
        <v>0.59442870370548917</v>
      </c>
      <c r="E165" s="10">
        <v>123148</v>
      </c>
      <c r="F165" s="11">
        <v>111100001238</v>
      </c>
      <c r="G165" s="12">
        <v>1.49</v>
      </c>
      <c r="H165" s="7" t="s">
        <v>13</v>
      </c>
      <c r="I165" t="str">
        <f>VLOOKUP(F165, 'Product UPC Key'!$A$2:$B$13, 2, FALSE)</f>
        <v>Doritos 12 oz.</v>
      </c>
    </row>
    <row r="166" spans="1:9" x14ac:dyDescent="0.3">
      <c r="A166" s="4">
        <v>43161.594428703705</v>
      </c>
      <c r="B166" s="15">
        <v>43161.594428703705</v>
      </c>
      <c r="C166" s="16" t="str">
        <f t="shared" si="4"/>
        <v>Friday</v>
      </c>
      <c r="D166" s="20">
        <f t="shared" si="5"/>
        <v>0.59442870370548917</v>
      </c>
      <c r="E166" s="10">
        <v>123148</v>
      </c>
      <c r="F166" s="11">
        <v>111100001238</v>
      </c>
      <c r="G166" s="12">
        <v>1.53</v>
      </c>
      <c r="H166" s="7" t="s">
        <v>12</v>
      </c>
      <c r="I166" t="str">
        <f>VLOOKUP(F166, 'Product UPC Key'!$A$2:$B$13, 2, FALSE)</f>
        <v>Doritos 12 oz.</v>
      </c>
    </row>
    <row r="167" spans="1:9" x14ac:dyDescent="0.3">
      <c r="A167" s="4">
        <v>43161.602728703707</v>
      </c>
      <c r="B167" s="15">
        <v>43161.602728703707</v>
      </c>
      <c r="C167" s="16" t="str">
        <f t="shared" si="4"/>
        <v>Friday</v>
      </c>
      <c r="D167" s="20">
        <f t="shared" si="5"/>
        <v>0.6027287037068163</v>
      </c>
      <c r="E167" s="10">
        <v>123149</v>
      </c>
      <c r="F167" s="11">
        <v>111100001238</v>
      </c>
      <c r="G167" s="12">
        <v>1.49</v>
      </c>
      <c r="H167" s="7" t="s">
        <v>13</v>
      </c>
      <c r="I167" t="str">
        <f>VLOOKUP(F167, 'Product UPC Key'!$A$2:$B$13, 2, FALSE)</f>
        <v>Doritos 12 oz.</v>
      </c>
    </row>
    <row r="168" spans="1:9" x14ac:dyDescent="0.3">
      <c r="A168" s="4">
        <v>43161.609628703707</v>
      </c>
      <c r="B168" s="15">
        <v>43161.609628703707</v>
      </c>
      <c r="C168" s="16" t="str">
        <f t="shared" si="4"/>
        <v>Friday</v>
      </c>
      <c r="D168" s="20">
        <f t="shared" si="5"/>
        <v>0.60962870370713063</v>
      </c>
      <c r="E168" s="10">
        <v>123150</v>
      </c>
      <c r="F168" s="11">
        <v>111100001242</v>
      </c>
      <c r="G168" s="12">
        <v>19.989999999999998</v>
      </c>
      <c r="H168" s="7" t="s">
        <v>13</v>
      </c>
      <c r="I168" t="str">
        <f>VLOOKUP(F168, 'Product UPC Key'!$A$2:$B$13, 2, FALSE)</f>
        <v>Bud Light 24 Pack</v>
      </c>
    </row>
    <row r="169" spans="1:9" x14ac:dyDescent="0.3">
      <c r="A169" s="4">
        <v>43161.609628703707</v>
      </c>
      <c r="B169" s="15">
        <v>43161.609628703707</v>
      </c>
      <c r="C169" s="16" t="str">
        <f t="shared" si="4"/>
        <v>Friday</v>
      </c>
      <c r="D169" s="20">
        <f t="shared" si="5"/>
        <v>0.60962870370713063</v>
      </c>
      <c r="E169" s="10">
        <v>123150</v>
      </c>
      <c r="F169" s="11">
        <v>111100001238</v>
      </c>
      <c r="G169" s="12">
        <v>1.53</v>
      </c>
      <c r="H169" s="7" t="s">
        <v>12</v>
      </c>
      <c r="I169" t="str">
        <f>VLOOKUP(F169, 'Product UPC Key'!$A$2:$B$13, 2, FALSE)</f>
        <v>Doritos 12 oz.</v>
      </c>
    </row>
    <row r="170" spans="1:9" x14ac:dyDescent="0.3">
      <c r="A170" s="4">
        <v>43161.61182870371</v>
      </c>
      <c r="B170" s="15">
        <v>43161.61182870371</v>
      </c>
      <c r="C170" s="16" t="str">
        <f t="shared" si="4"/>
        <v>Friday</v>
      </c>
      <c r="D170" s="20">
        <f t="shared" si="5"/>
        <v>0.61182870370976161</v>
      </c>
      <c r="E170" s="10">
        <v>123151</v>
      </c>
      <c r="F170" s="11">
        <v>111100001239</v>
      </c>
      <c r="G170" s="12">
        <v>1.56</v>
      </c>
      <c r="H170" s="7" t="s">
        <v>12</v>
      </c>
      <c r="I170" t="str">
        <f>VLOOKUP(F170, 'Product UPC Key'!$A$2:$B$13, 2, FALSE)</f>
        <v>Lays Chips 12 oz.</v>
      </c>
    </row>
    <row r="171" spans="1:9" x14ac:dyDescent="0.3">
      <c r="A171" s="4">
        <v>43161.620228703709</v>
      </c>
      <c r="B171" s="15">
        <v>43161.620228703709</v>
      </c>
      <c r="C171" s="16" t="str">
        <f t="shared" si="4"/>
        <v>Friday</v>
      </c>
      <c r="D171" s="20">
        <f t="shared" si="5"/>
        <v>0.62022870370856253</v>
      </c>
      <c r="E171" s="10">
        <v>123152</v>
      </c>
      <c r="F171" s="11">
        <v>111100001238</v>
      </c>
      <c r="G171" s="12">
        <v>1.49</v>
      </c>
      <c r="H171" s="7" t="s">
        <v>13</v>
      </c>
      <c r="I171" t="str">
        <f>VLOOKUP(F171, 'Product UPC Key'!$A$2:$B$13, 2, FALSE)</f>
        <v>Doritos 12 oz.</v>
      </c>
    </row>
    <row r="172" spans="1:9" x14ac:dyDescent="0.3">
      <c r="A172" s="4">
        <v>43161.624328703707</v>
      </c>
      <c r="B172" s="15">
        <v>43161.624328703707</v>
      </c>
      <c r="C172" s="16" t="str">
        <f t="shared" si="4"/>
        <v>Friday</v>
      </c>
      <c r="D172" s="20">
        <f t="shared" si="5"/>
        <v>0.62432870370685123</v>
      </c>
      <c r="E172" s="10">
        <v>123153</v>
      </c>
      <c r="F172" s="11">
        <v>111100001237</v>
      </c>
      <c r="G172" s="12">
        <v>7.1</v>
      </c>
      <c r="H172" s="7" t="s">
        <v>13</v>
      </c>
      <c r="I172" t="str">
        <f>VLOOKUP(F172, 'Product UPC Key'!$A$2:$B$13, 2, FALSE)</f>
        <v>Coke 12 Pack</v>
      </c>
    </row>
    <row r="173" spans="1:9" x14ac:dyDescent="0.3">
      <c r="A173" s="4">
        <v>43161.624328703707</v>
      </c>
      <c r="B173" s="15">
        <v>43161.624328703707</v>
      </c>
      <c r="C173" s="16" t="str">
        <f t="shared" si="4"/>
        <v>Friday</v>
      </c>
      <c r="D173" s="20">
        <f t="shared" si="5"/>
        <v>0.62432870370685123</v>
      </c>
      <c r="E173" s="10">
        <v>123153</v>
      </c>
      <c r="F173" s="11">
        <v>111100001235</v>
      </c>
      <c r="G173" s="12">
        <v>23.45</v>
      </c>
      <c r="H173" s="7" t="s">
        <v>13</v>
      </c>
      <c r="I173" t="str">
        <f>VLOOKUP(F173, 'Product UPC Key'!$A$2:$B$13, 2, FALSE)</f>
        <v>Miller Lite 24 Pack</v>
      </c>
    </row>
    <row r="174" spans="1:9" x14ac:dyDescent="0.3">
      <c r="A174" s="4">
        <v>43161.624328703707</v>
      </c>
      <c r="B174" s="15">
        <v>43161.624328703707</v>
      </c>
      <c r="C174" s="16" t="str">
        <f t="shared" si="4"/>
        <v>Friday</v>
      </c>
      <c r="D174" s="20">
        <f t="shared" si="5"/>
        <v>0.62432870370685123</v>
      </c>
      <c r="E174" s="10">
        <v>123153</v>
      </c>
      <c r="F174" s="11">
        <v>111100001237</v>
      </c>
      <c r="G174" s="12">
        <v>7.1</v>
      </c>
      <c r="H174" s="7" t="s">
        <v>13</v>
      </c>
      <c r="I174" t="str">
        <f>VLOOKUP(F174, 'Product UPC Key'!$A$2:$B$13, 2, FALSE)</f>
        <v>Coke 12 Pack</v>
      </c>
    </row>
    <row r="175" spans="1:9" x14ac:dyDescent="0.3">
      <c r="A175" s="4">
        <v>43161.634128703707</v>
      </c>
      <c r="B175" s="15">
        <v>43161.634128703707</v>
      </c>
      <c r="C175" s="16" t="str">
        <f t="shared" si="4"/>
        <v>Friday</v>
      </c>
      <c r="D175" s="20">
        <f t="shared" si="5"/>
        <v>0.63412870370666496</v>
      </c>
      <c r="E175" s="10">
        <v>123154</v>
      </c>
      <c r="F175" s="11">
        <v>111100001245</v>
      </c>
      <c r="G175" s="12">
        <v>1.36</v>
      </c>
      <c r="H175" s="7" t="s">
        <v>13</v>
      </c>
      <c r="I175" t="str">
        <f>VLOOKUP(F175, 'Product UPC Key'!$A$2:$B$13, 2, FALSE)</f>
        <v>Hersheys Candy</v>
      </c>
    </row>
    <row r="176" spans="1:9" x14ac:dyDescent="0.3">
      <c r="A176" s="4">
        <v>43161.634128703707</v>
      </c>
      <c r="B176" s="15">
        <v>43161.634128703707</v>
      </c>
      <c r="C176" s="16" t="str">
        <f t="shared" si="4"/>
        <v>Friday</v>
      </c>
      <c r="D176" s="20">
        <f t="shared" si="5"/>
        <v>0.63412870370666496</v>
      </c>
      <c r="E176" s="10">
        <v>123154</v>
      </c>
      <c r="F176" s="11">
        <v>111100001246</v>
      </c>
      <c r="G176" s="12">
        <v>2.2999999999999998</v>
      </c>
      <c r="H176" s="7" t="s">
        <v>12</v>
      </c>
      <c r="I176" t="str">
        <f>VLOOKUP(F176, 'Product UPC Key'!$A$2:$B$13, 2, FALSE)</f>
        <v>Starbucks Ice</v>
      </c>
    </row>
    <row r="177" spans="1:9" x14ac:dyDescent="0.3">
      <c r="A177" s="4">
        <v>43161.634128703707</v>
      </c>
      <c r="B177" s="15">
        <v>43161.634128703707</v>
      </c>
      <c r="C177" s="16" t="str">
        <f t="shared" si="4"/>
        <v>Friday</v>
      </c>
      <c r="D177" s="20">
        <f t="shared" si="5"/>
        <v>0.63412870370666496</v>
      </c>
      <c r="E177" s="10">
        <v>123154</v>
      </c>
      <c r="F177" s="11">
        <v>111100001239</v>
      </c>
      <c r="G177" s="12">
        <v>1.45</v>
      </c>
      <c r="H177" s="7" t="s">
        <v>13</v>
      </c>
      <c r="I177" t="str">
        <f>VLOOKUP(F177, 'Product UPC Key'!$A$2:$B$13, 2, FALSE)</f>
        <v>Lays Chips 12 oz.</v>
      </c>
    </row>
    <row r="178" spans="1:9" x14ac:dyDescent="0.3">
      <c r="A178" s="4">
        <v>43161.634128703707</v>
      </c>
      <c r="B178" s="15">
        <v>43161.634128703707</v>
      </c>
      <c r="C178" s="16" t="str">
        <f t="shared" si="4"/>
        <v>Friday</v>
      </c>
      <c r="D178" s="20">
        <f t="shared" si="5"/>
        <v>0.63412870370666496</v>
      </c>
      <c r="E178" s="10">
        <v>123154</v>
      </c>
      <c r="F178" s="11">
        <v>111100001242</v>
      </c>
      <c r="G178" s="12">
        <v>25.65</v>
      </c>
      <c r="H178" s="7" t="s">
        <v>13</v>
      </c>
      <c r="I178" t="str">
        <f>VLOOKUP(F178, 'Product UPC Key'!$A$2:$B$13, 2, FALSE)</f>
        <v>Bud Light 24 Pack</v>
      </c>
    </row>
    <row r="179" spans="1:9" x14ac:dyDescent="0.3">
      <c r="A179" s="4">
        <v>43161.634128703707</v>
      </c>
      <c r="B179" s="15">
        <v>43161.634128703707</v>
      </c>
      <c r="C179" s="16" t="str">
        <f t="shared" si="4"/>
        <v>Friday</v>
      </c>
      <c r="D179" s="20">
        <f t="shared" si="5"/>
        <v>0.63412870370666496</v>
      </c>
      <c r="E179" s="10">
        <v>123154</v>
      </c>
      <c r="F179" s="11">
        <v>111100001242</v>
      </c>
      <c r="G179" s="12">
        <v>19.989999999999998</v>
      </c>
      <c r="H179" s="7" t="s">
        <v>13</v>
      </c>
      <c r="I179" t="str">
        <f>VLOOKUP(F179, 'Product UPC Key'!$A$2:$B$13, 2, FALSE)</f>
        <v>Bud Light 24 Pack</v>
      </c>
    </row>
    <row r="180" spans="1:9" x14ac:dyDescent="0.3">
      <c r="A180" s="4">
        <v>43161.634128703707</v>
      </c>
      <c r="B180" s="15">
        <v>43161.634128703707</v>
      </c>
      <c r="C180" s="16" t="str">
        <f t="shared" si="4"/>
        <v>Friday</v>
      </c>
      <c r="D180" s="20">
        <f t="shared" si="5"/>
        <v>0.63412870370666496</v>
      </c>
      <c r="E180" s="10">
        <v>123154</v>
      </c>
      <c r="F180" s="11">
        <v>111100001235</v>
      </c>
      <c r="G180" s="12">
        <v>23.45</v>
      </c>
      <c r="H180" s="7" t="s">
        <v>13</v>
      </c>
      <c r="I180" t="str">
        <f>VLOOKUP(F180, 'Product UPC Key'!$A$2:$B$13, 2, FALSE)</f>
        <v>Miller Lite 24 Pack</v>
      </c>
    </row>
    <row r="181" spans="1:9" x14ac:dyDescent="0.3">
      <c r="A181" s="4">
        <v>43161.635028703706</v>
      </c>
      <c r="B181" s="15">
        <v>43161.635028703706</v>
      </c>
      <c r="C181" s="16" t="str">
        <f t="shared" si="4"/>
        <v>Friday</v>
      </c>
      <c r="D181" s="20">
        <f t="shared" si="5"/>
        <v>0.63502870370575693</v>
      </c>
      <c r="E181" s="10">
        <v>123155</v>
      </c>
      <c r="F181" s="11">
        <v>111100001245</v>
      </c>
      <c r="G181" s="12">
        <v>1.3</v>
      </c>
      <c r="H181" s="7" t="s">
        <v>12</v>
      </c>
      <c r="I181" t="str">
        <f>VLOOKUP(F181, 'Product UPC Key'!$A$2:$B$13, 2, FALSE)</f>
        <v>Hersheys Candy</v>
      </c>
    </row>
    <row r="182" spans="1:9" x14ac:dyDescent="0.3">
      <c r="A182" s="4">
        <v>43161.639428703704</v>
      </c>
      <c r="B182" s="15">
        <v>43161.639428703704</v>
      </c>
      <c r="C182" s="16" t="str">
        <f t="shared" si="4"/>
        <v>Friday</v>
      </c>
      <c r="D182" s="20">
        <f t="shared" si="5"/>
        <v>0.63942870370374294</v>
      </c>
      <c r="E182" s="10">
        <v>123156</v>
      </c>
      <c r="F182" s="11">
        <v>111100001245</v>
      </c>
      <c r="G182" s="12">
        <v>1.36</v>
      </c>
      <c r="H182" s="7" t="s">
        <v>13</v>
      </c>
      <c r="I182" t="str">
        <f>VLOOKUP(F182, 'Product UPC Key'!$A$2:$B$13, 2, FALSE)</f>
        <v>Hersheys Candy</v>
      </c>
    </row>
    <row r="183" spans="1:9" x14ac:dyDescent="0.3">
      <c r="A183" s="4">
        <v>43161.639428703704</v>
      </c>
      <c r="B183" s="15">
        <v>43161.639428703704</v>
      </c>
      <c r="C183" s="16" t="str">
        <f t="shared" si="4"/>
        <v>Friday</v>
      </c>
      <c r="D183" s="20">
        <f t="shared" si="5"/>
        <v>0.63942870370374294</v>
      </c>
      <c r="E183" s="10">
        <v>123156</v>
      </c>
      <c r="F183" s="11">
        <v>111100001241</v>
      </c>
      <c r="G183" s="12">
        <v>1.25</v>
      </c>
      <c r="H183" s="7" t="s">
        <v>12</v>
      </c>
      <c r="I183" t="str">
        <f>VLOOKUP(F183, 'Product UPC Key'!$A$2:$B$13, 2, FALSE)</f>
        <v>M&amp;M's Candy</v>
      </c>
    </row>
    <row r="184" spans="1:9" x14ac:dyDescent="0.3">
      <c r="A184" s="4">
        <v>43161.639628703706</v>
      </c>
      <c r="B184" s="15">
        <v>43161.639628703706</v>
      </c>
      <c r="C184" s="16" t="str">
        <f t="shared" si="4"/>
        <v>Friday</v>
      </c>
      <c r="D184" s="20">
        <f t="shared" si="5"/>
        <v>0.63962870370596647</v>
      </c>
      <c r="E184" s="10">
        <v>123157</v>
      </c>
      <c r="F184" s="11">
        <v>111100001246</v>
      </c>
      <c r="G184" s="12">
        <v>2.2999999999999998</v>
      </c>
      <c r="H184" s="7" t="s">
        <v>12</v>
      </c>
      <c r="I184" t="str">
        <f>VLOOKUP(F184, 'Product UPC Key'!$A$2:$B$13, 2, FALSE)</f>
        <v>Starbucks Ice</v>
      </c>
    </row>
    <row r="185" spans="1:9" x14ac:dyDescent="0.3">
      <c r="A185" s="4">
        <v>43161.639628703706</v>
      </c>
      <c r="B185" s="15">
        <v>43161.639628703706</v>
      </c>
      <c r="C185" s="16" t="str">
        <f t="shared" si="4"/>
        <v>Friday</v>
      </c>
      <c r="D185" s="20">
        <f t="shared" si="5"/>
        <v>0.63962870370596647</v>
      </c>
      <c r="E185" s="10">
        <v>123157</v>
      </c>
      <c r="F185" s="11">
        <v>111100001244</v>
      </c>
      <c r="G185" s="12">
        <v>1.75</v>
      </c>
      <c r="H185" s="7" t="s">
        <v>13</v>
      </c>
      <c r="I185" t="str">
        <f>VLOOKUP(F185, 'Product UPC Key'!$A$2:$B$13, 2, FALSE)</f>
        <v>Pepsi 20 oz</v>
      </c>
    </row>
    <row r="186" spans="1:9" x14ac:dyDescent="0.3">
      <c r="A186" s="4">
        <v>43161.639628703706</v>
      </c>
      <c r="B186" s="15">
        <v>43161.639628703706</v>
      </c>
      <c r="C186" s="16" t="str">
        <f t="shared" si="4"/>
        <v>Friday</v>
      </c>
      <c r="D186" s="20">
        <f t="shared" si="5"/>
        <v>0.63962870370596647</v>
      </c>
      <c r="E186" s="10">
        <v>123157</v>
      </c>
      <c r="F186" s="11">
        <v>111100001242</v>
      </c>
      <c r="G186" s="12">
        <v>25.65</v>
      </c>
      <c r="H186" s="7" t="s">
        <v>13</v>
      </c>
      <c r="I186" t="str">
        <f>VLOOKUP(F186, 'Product UPC Key'!$A$2:$B$13, 2, FALSE)</f>
        <v>Bud Light 24 Pack</v>
      </c>
    </row>
    <row r="187" spans="1:9" x14ac:dyDescent="0.3">
      <c r="A187" s="4">
        <v>43161.639728703703</v>
      </c>
      <c r="B187" s="15">
        <v>43161.639728703703</v>
      </c>
      <c r="C187" s="16" t="str">
        <f t="shared" si="4"/>
        <v>Friday</v>
      </c>
      <c r="D187" s="20">
        <f t="shared" si="5"/>
        <v>0.63972870370344026</v>
      </c>
      <c r="E187" s="10">
        <v>123158</v>
      </c>
      <c r="F187" s="11">
        <v>111100001241</v>
      </c>
      <c r="G187" s="12">
        <v>1.25</v>
      </c>
      <c r="H187" s="7" t="s">
        <v>12</v>
      </c>
      <c r="I187" t="str">
        <f>VLOOKUP(F187, 'Product UPC Key'!$A$2:$B$13, 2, FALSE)</f>
        <v>M&amp;M's Candy</v>
      </c>
    </row>
    <row r="188" spans="1:9" x14ac:dyDescent="0.3">
      <c r="A188" s="4">
        <v>43161.639728703703</v>
      </c>
      <c r="B188" s="15">
        <v>43161.639728703703</v>
      </c>
      <c r="C188" s="16" t="str">
        <f t="shared" si="4"/>
        <v>Friday</v>
      </c>
      <c r="D188" s="20">
        <f t="shared" si="5"/>
        <v>0.63972870370344026</v>
      </c>
      <c r="E188" s="10">
        <v>123158</v>
      </c>
      <c r="F188" s="11">
        <v>111100001236</v>
      </c>
      <c r="G188" s="12">
        <v>6.99</v>
      </c>
      <c r="H188" s="7" t="s">
        <v>13</v>
      </c>
      <c r="I188" t="str">
        <f>VLOOKUP(F188, 'Product UPC Key'!$A$2:$B$13, 2, FALSE)</f>
        <v>Pepsi 12 Pack</v>
      </c>
    </row>
    <row r="189" spans="1:9" x14ac:dyDescent="0.3">
      <c r="A189" s="4">
        <v>43161.645228703703</v>
      </c>
      <c r="B189" s="15">
        <v>43161.645228703703</v>
      </c>
      <c r="C189" s="16" t="str">
        <f t="shared" si="4"/>
        <v>Friday</v>
      </c>
      <c r="D189" s="20">
        <f t="shared" si="5"/>
        <v>0.64522870370274177</v>
      </c>
      <c r="E189" s="10">
        <v>123159</v>
      </c>
      <c r="F189" s="11">
        <v>111100001245</v>
      </c>
      <c r="G189" s="12">
        <v>1.36</v>
      </c>
      <c r="H189" s="7" t="s">
        <v>13</v>
      </c>
      <c r="I189" t="str">
        <f>VLOOKUP(F189, 'Product UPC Key'!$A$2:$B$13, 2, FALSE)</f>
        <v>Hersheys Candy</v>
      </c>
    </row>
    <row r="190" spans="1:9" x14ac:dyDescent="0.3">
      <c r="A190" s="4">
        <v>43161.645228703703</v>
      </c>
      <c r="B190" s="15">
        <v>43161.645228703703</v>
      </c>
      <c r="C190" s="16" t="str">
        <f t="shared" si="4"/>
        <v>Friday</v>
      </c>
      <c r="D190" s="20">
        <f t="shared" si="5"/>
        <v>0.64522870370274177</v>
      </c>
      <c r="E190" s="10">
        <v>123159</v>
      </c>
      <c r="F190" s="11">
        <v>111100001238</v>
      </c>
      <c r="G190" s="12">
        <v>1.49</v>
      </c>
      <c r="H190" s="7" t="s">
        <v>13</v>
      </c>
      <c r="I190" t="str">
        <f>VLOOKUP(F190, 'Product UPC Key'!$A$2:$B$13, 2, FALSE)</f>
        <v>Doritos 12 oz.</v>
      </c>
    </row>
    <row r="191" spans="1:9" x14ac:dyDescent="0.3">
      <c r="A191" s="4">
        <v>43161.645228703703</v>
      </c>
      <c r="B191" s="15">
        <v>43161.645228703703</v>
      </c>
      <c r="C191" s="16" t="str">
        <f t="shared" si="4"/>
        <v>Friday</v>
      </c>
      <c r="D191" s="20">
        <f t="shared" si="5"/>
        <v>0.64522870370274177</v>
      </c>
      <c r="E191" s="10">
        <v>123159</v>
      </c>
      <c r="F191" s="11">
        <v>111100001242</v>
      </c>
      <c r="G191" s="12">
        <v>25.65</v>
      </c>
      <c r="H191" s="7" t="s">
        <v>13</v>
      </c>
      <c r="I191" t="str">
        <f>VLOOKUP(F191, 'Product UPC Key'!$A$2:$B$13, 2, FALSE)</f>
        <v>Bud Light 24 Pack</v>
      </c>
    </row>
    <row r="192" spans="1:9" x14ac:dyDescent="0.3">
      <c r="A192" s="4">
        <v>43161.645828703702</v>
      </c>
      <c r="B192" s="15">
        <v>43161.645828703702</v>
      </c>
      <c r="C192" s="16" t="str">
        <f t="shared" si="4"/>
        <v>Friday</v>
      </c>
      <c r="D192" s="20">
        <f t="shared" si="5"/>
        <v>0.64582870370213641</v>
      </c>
      <c r="E192" s="10">
        <v>123160</v>
      </c>
      <c r="F192" s="11">
        <v>111100001246</v>
      </c>
      <c r="G192" s="12">
        <v>2.2999999999999998</v>
      </c>
      <c r="H192" s="7" t="s">
        <v>12</v>
      </c>
      <c r="I192" t="str">
        <f>VLOOKUP(F192, 'Product UPC Key'!$A$2:$B$13, 2, FALSE)</f>
        <v>Starbucks Ice</v>
      </c>
    </row>
    <row r="193" spans="1:9" x14ac:dyDescent="0.3">
      <c r="A193" s="4">
        <v>43161.647228703703</v>
      </c>
      <c r="B193" s="15">
        <v>43161.647228703703</v>
      </c>
      <c r="C193" s="16" t="str">
        <f t="shared" si="4"/>
        <v>Friday</v>
      </c>
      <c r="D193" s="20">
        <f t="shared" si="5"/>
        <v>0.64722870370314922</v>
      </c>
      <c r="E193" s="10">
        <v>123161</v>
      </c>
      <c r="F193" s="11">
        <v>111100001240</v>
      </c>
      <c r="G193" s="12">
        <v>0.89</v>
      </c>
      <c r="H193" s="7" t="s">
        <v>12</v>
      </c>
      <c r="I193" t="str">
        <f>VLOOKUP(F193, 'Product UPC Key'!$A$2:$B$13, 2, FALSE)</f>
        <v>Slim Jim</v>
      </c>
    </row>
    <row r="194" spans="1:9" x14ac:dyDescent="0.3">
      <c r="A194" s="4">
        <v>43161.6476287037</v>
      </c>
      <c r="B194" s="15">
        <v>43161.6476287037</v>
      </c>
      <c r="C194" s="16" t="str">
        <f t="shared" si="4"/>
        <v>Friday</v>
      </c>
      <c r="D194" s="20">
        <f t="shared" si="5"/>
        <v>0.64762870370032033</v>
      </c>
      <c r="E194" s="10">
        <v>123162</v>
      </c>
      <c r="F194" s="11">
        <v>111100001238</v>
      </c>
      <c r="G194" s="12">
        <v>1.53</v>
      </c>
      <c r="H194" s="7" t="s">
        <v>12</v>
      </c>
      <c r="I194" t="str">
        <f>VLOOKUP(F194, 'Product UPC Key'!$A$2:$B$13, 2, FALSE)</f>
        <v>Doritos 12 oz.</v>
      </c>
    </row>
    <row r="195" spans="1:9" x14ac:dyDescent="0.3">
      <c r="A195" s="4">
        <v>43161.6476287037</v>
      </c>
      <c r="B195" s="15">
        <v>43161.6476287037</v>
      </c>
      <c r="C195" s="16" t="str">
        <f t="shared" ref="C195:C258" si="6">TEXT(B195,"dddd")</f>
        <v>Friday</v>
      </c>
      <c r="D195" s="20">
        <f t="shared" si="5"/>
        <v>0.64762870370032033</v>
      </c>
      <c r="E195" s="10">
        <v>123162</v>
      </c>
      <c r="F195" s="11">
        <v>111100001245</v>
      </c>
      <c r="G195" s="12">
        <v>1.36</v>
      </c>
      <c r="H195" s="7" t="s">
        <v>13</v>
      </c>
      <c r="I195" t="str">
        <f>VLOOKUP(F195, 'Product UPC Key'!$A$2:$B$13, 2, FALSE)</f>
        <v>Hersheys Candy</v>
      </c>
    </row>
    <row r="196" spans="1:9" x14ac:dyDescent="0.3">
      <c r="A196" s="4">
        <v>43161.6476287037</v>
      </c>
      <c r="B196" s="15">
        <v>43161.6476287037</v>
      </c>
      <c r="C196" s="16" t="str">
        <f t="shared" si="6"/>
        <v>Friday</v>
      </c>
      <c r="D196" s="20">
        <f t="shared" ref="D196:D259" si="7">MOD(A196,1)</f>
        <v>0.64762870370032033</v>
      </c>
      <c r="E196" s="10">
        <v>123162</v>
      </c>
      <c r="F196" s="11">
        <v>111100001235</v>
      </c>
      <c r="G196" s="12">
        <v>23.45</v>
      </c>
      <c r="H196" s="7" t="s">
        <v>13</v>
      </c>
      <c r="I196" t="str">
        <f>VLOOKUP(F196, 'Product UPC Key'!$A$2:$B$13, 2, FALSE)</f>
        <v>Miller Lite 24 Pack</v>
      </c>
    </row>
    <row r="197" spans="1:9" x14ac:dyDescent="0.3">
      <c r="A197" s="4">
        <v>43161.6476287037</v>
      </c>
      <c r="B197" s="15">
        <v>43161.6476287037</v>
      </c>
      <c r="C197" s="16" t="str">
        <f t="shared" si="6"/>
        <v>Friday</v>
      </c>
      <c r="D197" s="20">
        <f t="shared" si="7"/>
        <v>0.64762870370032033</v>
      </c>
      <c r="E197" s="10">
        <v>123162</v>
      </c>
      <c r="F197" s="11">
        <v>111100001244</v>
      </c>
      <c r="G197" s="12">
        <v>1.75</v>
      </c>
      <c r="H197" s="7" t="s">
        <v>13</v>
      </c>
      <c r="I197" t="str">
        <f>VLOOKUP(F197, 'Product UPC Key'!$A$2:$B$13, 2, FALSE)</f>
        <v>Pepsi 20 oz</v>
      </c>
    </row>
    <row r="198" spans="1:9" x14ac:dyDescent="0.3">
      <c r="A198" s="4">
        <v>43161.6476287037</v>
      </c>
      <c r="B198" s="15">
        <v>43161.6476287037</v>
      </c>
      <c r="C198" s="16" t="str">
        <f t="shared" si="6"/>
        <v>Friday</v>
      </c>
      <c r="D198" s="20">
        <f t="shared" si="7"/>
        <v>0.64762870370032033</v>
      </c>
      <c r="E198" s="10">
        <v>123162</v>
      </c>
      <c r="F198" s="11">
        <v>111100001244</v>
      </c>
      <c r="G198" s="12">
        <v>1.75</v>
      </c>
      <c r="H198" s="7" t="s">
        <v>13</v>
      </c>
      <c r="I198" t="str">
        <f>VLOOKUP(F198, 'Product UPC Key'!$A$2:$B$13, 2, FALSE)</f>
        <v>Pepsi 20 oz</v>
      </c>
    </row>
    <row r="199" spans="1:9" x14ac:dyDescent="0.3">
      <c r="A199" s="4">
        <v>43161.6476287037</v>
      </c>
      <c r="B199" s="15">
        <v>43161.6476287037</v>
      </c>
      <c r="C199" s="16" t="str">
        <f t="shared" si="6"/>
        <v>Friday</v>
      </c>
      <c r="D199" s="20">
        <f t="shared" si="7"/>
        <v>0.64762870370032033</v>
      </c>
      <c r="E199" s="10">
        <v>123162</v>
      </c>
      <c r="F199" s="11">
        <v>111100001241</v>
      </c>
      <c r="G199" s="12">
        <v>1.25</v>
      </c>
      <c r="H199" s="7" t="s">
        <v>12</v>
      </c>
      <c r="I199" t="str">
        <f>VLOOKUP(F199, 'Product UPC Key'!$A$2:$B$13, 2, FALSE)</f>
        <v>M&amp;M's Candy</v>
      </c>
    </row>
    <row r="200" spans="1:9" x14ac:dyDescent="0.3">
      <c r="A200" s="4">
        <v>43161.6476287037</v>
      </c>
      <c r="B200" s="15">
        <v>43161.6476287037</v>
      </c>
      <c r="C200" s="16" t="str">
        <f t="shared" si="6"/>
        <v>Friday</v>
      </c>
      <c r="D200" s="20">
        <f t="shared" si="7"/>
        <v>0.64762870370032033</v>
      </c>
      <c r="E200" s="10">
        <v>123162</v>
      </c>
      <c r="F200" s="11">
        <v>111100001245</v>
      </c>
      <c r="G200" s="12">
        <v>1.36</v>
      </c>
      <c r="H200" s="7" t="s">
        <v>13</v>
      </c>
      <c r="I200" t="str">
        <f>VLOOKUP(F200, 'Product UPC Key'!$A$2:$B$13, 2, FALSE)</f>
        <v>Hersheys Candy</v>
      </c>
    </row>
    <row r="201" spans="1:9" x14ac:dyDescent="0.3">
      <c r="A201" s="4">
        <v>43161.652728703702</v>
      </c>
      <c r="B201" s="15">
        <v>43161.652728703702</v>
      </c>
      <c r="C201" s="16" t="str">
        <f t="shared" si="6"/>
        <v>Friday</v>
      </c>
      <c r="D201" s="20">
        <f t="shared" si="7"/>
        <v>0.65272870370245073</v>
      </c>
      <c r="E201" s="10">
        <v>123163</v>
      </c>
      <c r="F201" s="11">
        <v>111100001245</v>
      </c>
      <c r="G201" s="12">
        <v>1.36</v>
      </c>
      <c r="H201" s="7" t="s">
        <v>13</v>
      </c>
      <c r="I201" t="str">
        <f>VLOOKUP(F201, 'Product UPC Key'!$A$2:$B$13, 2, FALSE)</f>
        <v>Hersheys Candy</v>
      </c>
    </row>
    <row r="202" spans="1:9" x14ac:dyDescent="0.3">
      <c r="A202" s="4">
        <v>43161.661028703704</v>
      </c>
      <c r="B202" s="15">
        <v>43161.661028703704</v>
      </c>
      <c r="C202" s="16" t="str">
        <f t="shared" si="6"/>
        <v>Friday</v>
      </c>
      <c r="D202" s="20">
        <f t="shared" si="7"/>
        <v>0.66102870370377786</v>
      </c>
      <c r="E202" s="10">
        <v>123164</v>
      </c>
      <c r="F202" s="11">
        <v>111100001237</v>
      </c>
      <c r="G202" s="12">
        <v>7.15</v>
      </c>
      <c r="H202" s="7" t="s">
        <v>12</v>
      </c>
      <c r="I202" t="str">
        <f>VLOOKUP(F202, 'Product UPC Key'!$A$2:$B$13, 2, FALSE)</f>
        <v>Coke 12 Pack</v>
      </c>
    </row>
    <row r="203" spans="1:9" x14ac:dyDescent="0.3">
      <c r="A203" s="4">
        <v>43161.6620287037</v>
      </c>
      <c r="B203" s="15">
        <v>43161.6620287037</v>
      </c>
      <c r="C203" s="16" t="str">
        <f t="shared" si="6"/>
        <v>Friday</v>
      </c>
      <c r="D203" s="20">
        <f t="shared" si="7"/>
        <v>0.66202870370034361</v>
      </c>
      <c r="E203" s="10">
        <v>123165</v>
      </c>
      <c r="F203" s="11">
        <v>111100001238</v>
      </c>
      <c r="G203" s="12">
        <v>1.49</v>
      </c>
      <c r="H203" s="7" t="s">
        <v>13</v>
      </c>
      <c r="I203" t="str">
        <f>VLOOKUP(F203, 'Product UPC Key'!$A$2:$B$13, 2, FALSE)</f>
        <v>Doritos 12 oz.</v>
      </c>
    </row>
    <row r="204" spans="1:9" x14ac:dyDescent="0.3">
      <c r="A204" s="4">
        <v>43161.6620287037</v>
      </c>
      <c r="B204" s="15">
        <v>43161.6620287037</v>
      </c>
      <c r="C204" s="16" t="str">
        <f t="shared" si="6"/>
        <v>Friday</v>
      </c>
      <c r="D204" s="20">
        <f t="shared" si="7"/>
        <v>0.66202870370034361</v>
      </c>
      <c r="E204" s="10">
        <v>123165</v>
      </c>
      <c r="F204" s="11">
        <v>111100001244</v>
      </c>
      <c r="G204" s="12">
        <v>1.75</v>
      </c>
      <c r="H204" s="7" t="s">
        <v>13</v>
      </c>
      <c r="I204" t="str">
        <f>VLOOKUP(F204, 'Product UPC Key'!$A$2:$B$13, 2, FALSE)</f>
        <v>Pepsi 20 oz</v>
      </c>
    </row>
    <row r="205" spans="1:9" x14ac:dyDescent="0.3">
      <c r="A205" s="4">
        <v>43161.663928703703</v>
      </c>
      <c r="B205" s="15">
        <v>43161.663928703703</v>
      </c>
      <c r="C205" s="16" t="str">
        <f t="shared" si="6"/>
        <v>Friday</v>
      </c>
      <c r="D205" s="20">
        <f t="shared" si="7"/>
        <v>0.66392870370327728</v>
      </c>
      <c r="E205" s="10">
        <v>123166</v>
      </c>
      <c r="F205" s="11">
        <v>111100001245</v>
      </c>
      <c r="G205" s="12">
        <v>1.36</v>
      </c>
      <c r="H205" s="7" t="s">
        <v>13</v>
      </c>
      <c r="I205" t="str">
        <f>VLOOKUP(F205, 'Product UPC Key'!$A$2:$B$13, 2, FALSE)</f>
        <v>Hersheys Candy</v>
      </c>
    </row>
    <row r="206" spans="1:9" x14ac:dyDescent="0.3">
      <c r="A206" s="4">
        <v>43161.663928703703</v>
      </c>
      <c r="B206" s="15">
        <v>43161.663928703703</v>
      </c>
      <c r="C206" s="16" t="str">
        <f t="shared" si="6"/>
        <v>Friday</v>
      </c>
      <c r="D206" s="20">
        <f t="shared" si="7"/>
        <v>0.66392870370327728</v>
      </c>
      <c r="E206" s="10">
        <v>123166</v>
      </c>
      <c r="F206" s="11">
        <v>111100001240</v>
      </c>
      <c r="G206" s="12">
        <v>0.99</v>
      </c>
      <c r="H206" s="7" t="s">
        <v>13</v>
      </c>
      <c r="I206" t="str">
        <f>VLOOKUP(F206, 'Product UPC Key'!$A$2:$B$13, 2, FALSE)</f>
        <v>Slim Jim</v>
      </c>
    </row>
    <row r="207" spans="1:9" x14ac:dyDescent="0.3">
      <c r="A207" s="4">
        <v>43161.663928703703</v>
      </c>
      <c r="B207" s="15">
        <v>43161.663928703703</v>
      </c>
      <c r="C207" s="16" t="str">
        <f t="shared" si="6"/>
        <v>Friday</v>
      </c>
      <c r="D207" s="20">
        <f t="shared" si="7"/>
        <v>0.66392870370327728</v>
      </c>
      <c r="E207" s="10">
        <v>123166</v>
      </c>
      <c r="F207" s="11">
        <v>111100001242</v>
      </c>
      <c r="G207" s="12">
        <v>19.989999999999998</v>
      </c>
      <c r="H207" s="7" t="s">
        <v>13</v>
      </c>
      <c r="I207" t="str">
        <f>VLOOKUP(F207, 'Product UPC Key'!$A$2:$B$13, 2, FALSE)</f>
        <v>Bud Light 24 Pack</v>
      </c>
    </row>
    <row r="208" spans="1:9" x14ac:dyDescent="0.3">
      <c r="A208" s="4">
        <v>43161.663928703703</v>
      </c>
      <c r="B208" s="15">
        <v>43161.663928703703</v>
      </c>
      <c r="C208" s="16" t="str">
        <f t="shared" si="6"/>
        <v>Friday</v>
      </c>
      <c r="D208" s="20">
        <f t="shared" si="7"/>
        <v>0.66392870370327728</v>
      </c>
      <c r="E208" s="10">
        <v>123166</v>
      </c>
      <c r="F208" s="11">
        <v>111100001240</v>
      </c>
      <c r="G208" s="12">
        <v>0.89</v>
      </c>
      <c r="H208" s="7" t="s">
        <v>12</v>
      </c>
      <c r="I208" t="str">
        <f>VLOOKUP(F208, 'Product UPC Key'!$A$2:$B$13, 2, FALSE)</f>
        <v>Slim Jim</v>
      </c>
    </row>
    <row r="209" spans="1:9" x14ac:dyDescent="0.3">
      <c r="A209" s="4">
        <v>43161.670828703704</v>
      </c>
      <c r="B209" s="15">
        <v>43161.670828703704</v>
      </c>
      <c r="C209" s="16" t="str">
        <f t="shared" si="6"/>
        <v>Friday</v>
      </c>
      <c r="D209" s="20">
        <f t="shared" si="7"/>
        <v>0.6708287037035916</v>
      </c>
      <c r="E209" s="10">
        <v>123167</v>
      </c>
      <c r="F209" s="11">
        <v>111100001234</v>
      </c>
      <c r="G209" s="12">
        <v>1.8</v>
      </c>
      <c r="H209" s="7" t="s">
        <v>13</v>
      </c>
      <c r="I209" t="str">
        <f>VLOOKUP(F209, 'Product UPC Key'!$A$2:$B$13, 2, FALSE)</f>
        <v>Coke 20 oz</v>
      </c>
    </row>
    <row r="210" spans="1:9" x14ac:dyDescent="0.3">
      <c r="A210" s="4">
        <v>43161.679628703707</v>
      </c>
      <c r="B210" s="15">
        <v>43161.679628703707</v>
      </c>
      <c r="C210" s="16" t="str">
        <f t="shared" si="6"/>
        <v>Friday</v>
      </c>
      <c r="D210" s="20">
        <f t="shared" si="7"/>
        <v>0.67962870370683959</v>
      </c>
      <c r="E210" s="10">
        <v>123168</v>
      </c>
      <c r="F210" s="11">
        <v>111100001245</v>
      </c>
      <c r="G210" s="12">
        <v>1.36</v>
      </c>
      <c r="H210" s="7" t="s">
        <v>13</v>
      </c>
      <c r="I210" t="str">
        <f>VLOOKUP(F210, 'Product UPC Key'!$A$2:$B$13, 2, FALSE)</f>
        <v>Hersheys Candy</v>
      </c>
    </row>
    <row r="211" spans="1:9" x14ac:dyDescent="0.3">
      <c r="A211" s="4">
        <v>43161.682528703706</v>
      </c>
      <c r="B211" s="15">
        <v>43161.682528703706</v>
      </c>
      <c r="C211" s="16" t="str">
        <f t="shared" si="6"/>
        <v>Friday</v>
      </c>
      <c r="D211" s="20">
        <f t="shared" si="7"/>
        <v>0.682528703706339</v>
      </c>
      <c r="E211" s="10">
        <v>123169</v>
      </c>
      <c r="F211" s="11">
        <v>111100001245</v>
      </c>
      <c r="G211" s="12">
        <v>1.3</v>
      </c>
      <c r="H211" s="7" t="s">
        <v>12</v>
      </c>
      <c r="I211" t="str">
        <f>VLOOKUP(F211, 'Product UPC Key'!$A$2:$B$13, 2, FALSE)</f>
        <v>Hersheys Candy</v>
      </c>
    </row>
    <row r="212" spans="1:9" x14ac:dyDescent="0.3">
      <c r="A212" s="4">
        <v>43161.682528703706</v>
      </c>
      <c r="B212" s="15">
        <v>43161.682528703706</v>
      </c>
      <c r="C212" s="16" t="str">
        <f t="shared" si="6"/>
        <v>Friday</v>
      </c>
      <c r="D212" s="20">
        <f t="shared" si="7"/>
        <v>0.682528703706339</v>
      </c>
      <c r="E212" s="10">
        <v>123169</v>
      </c>
      <c r="F212" s="11">
        <v>111100001242</v>
      </c>
      <c r="G212" s="12">
        <v>25.65</v>
      </c>
      <c r="H212" s="7" t="s">
        <v>13</v>
      </c>
      <c r="I212" t="str">
        <f>VLOOKUP(F212, 'Product UPC Key'!$A$2:$B$13, 2, FALSE)</f>
        <v>Bud Light 24 Pack</v>
      </c>
    </row>
    <row r="213" spans="1:9" x14ac:dyDescent="0.3">
      <c r="A213" s="4">
        <v>43161.682528703706</v>
      </c>
      <c r="B213" s="15">
        <v>43161.682528703706</v>
      </c>
      <c r="C213" s="16" t="str">
        <f t="shared" si="6"/>
        <v>Friday</v>
      </c>
      <c r="D213" s="20">
        <f t="shared" si="7"/>
        <v>0.682528703706339</v>
      </c>
      <c r="E213" s="10">
        <v>123169</v>
      </c>
      <c r="F213" s="11">
        <v>111100001245</v>
      </c>
      <c r="G213" s="12">
        <v>1.3</v>
      </c>
      <c r="H213" s="7" t="s">
        <v>12</v>
      </c>
      <c r="I213" t="str">
        <f>VLOOKUP(F213, 'Product UPC Key'!$A$2:$B$13, 2, FALSE)</f>
        <v>Hersheys Candy</v>
      </c>
    </row>
    <row r="214" spans="1:9" x14ac:dyDescent="0.3">
      <c r="A214" s="4">
        <v>43161.682528703706</v>
      </c>
      <c r="B214" s="15">
        <v>43161.682528703706</v>
      </c>
      <c r="C214" s="16" t="str">
        <f t="shared" si="6"/>
        <v>Friday</v>
      </c>
      <c r="D214" s="20">
        <f t="shared" si="7"/>
        <v>0.682528703706339</v>
      </c>
      <c r="E214" s="10">
        <v>123169</v>
      </c>
      <c r="F214" s="11">
        <v>111100001240</v>
      </c>
      <c r="G214" s="12">
        <v>0.89</v>
      </c>
      <c r="H214" s="7" t="s">
        <v>12</v>
      </c>
      <c r="I214" t="str">
        <f>VLOOKUP(F214, 'Product UPC Key'!$A$2:$B$13, 2, FALSE)</f>
        <v>Slim Jim</v>
      </c>
    </row>
    <row r="215" spans="1:9" x14ac:dyDescent="0.3">
      <c r="A215" s="4">
        <v>43161.684728703709</v>
      </c>
      <c r="B215" s="15">
        <v>43161.684728703709</v>
      </c>
      <c r="C215" s="16" t="str">
        <f t="shared" si="6"/>
        <v>Friday</v>
      </c>
      <c r="D215" s="20">
        <f t="shared" si="7"/>
        <v>0.68472870370896999</v>
      </c>
      <c r="E215" s="10">
        <v>123170</v>
      </c>
      <c r="F215" s="11">
        <v>111100001244</v>
      </c>
      <c r="G215" s="12">
        <v>1.75</v>
      </c>
      <c r="H215" s="7" t="s">
        <v>13</v>
      </c>
      <c r="I215" t="str">
        <f>VLOOKUP(F215, 'Product UPC Key'!$A$2:$B$13, 2, FALSE)</f>
        <v>Pepsi 20 oz</v>
      </c>
    </row>
    <row r="216" spans="1:9" x14ac:dyDescent="0.3">
      <c r="A216" s="4">
        <v>43161.690828703708</v>
      </c>
      <c r="B216" s="15">
        <v>43161.690828703708</v>
      </c>
      <c r="C216" s="16" t="str">
        <f t="shared" si="6"/>
        <v>Friday</v>
      </c>
      <c r="D216" s="20">
        <f t="shared" si="7"/>
        <v>0.69082870370766614</v>
      </c>
      <c r="E216" s="10">
        <v>123171</v>
      </c>
      <c r="F216" s="11">
        <v>111100001242</v>
      </c>
      <c r="G216" s="12">
        <v>19.989999999999998</v>
      </c>
      <c r="H216" s="7" t="s">
        <v>13</v>
      </c>
      <c r="I216" t="str">
        <f>VLOOKUP(F216, 'Product UPC Key'!$A$2:$B$13, 2, FALSE)</f>
        <v>Bud Light 24 Pack</v>
      </c>
    </row>
    <row r="217" spans="1:9" x14ac:dyDescent="0.3">
      <c r="A217" s="4">
        <v>43161.690828703708</v>
      </c>
      <c r="B217" s="15">
        <v>43161.690828703708</v>
      </c>
      <c r="C217" s="16" t="str">
        <f t="shared" si="6"/>
        <v>Friday</v>
      </c>
      <c r="D217" s="20">
        <f t="shared" si="7"/>
        <v>0.69082870370766614</v>
      </c>
      <c r="E217" s="10">
        <v>123171</v>
      </c>
      <c r="F217" s="11">
        <v>111100001234</v>
      </c>
      <c r="G217" s="12">
        <v>1.8</v>
      </c>
      <c r="H217" s="7" t="s">
        <v>13</v>
      </c>
      <c r="I217" t="str">
        <f>VLOOKUP(F217, 'Product UPC Key'!$A$2:$B$13, 2, FALSE)</f>
        <v>Coke 20 oz</v>
      </c>
    </row>
    <row r="218" spans="1:9" x14ac:dyDescent="0.3">
      <c r="A218" s="4">
        <v>43161.697328703711</v>
      </c>
      <c r="B218" s="15">
        <v>43161.697328703711</v>
      </c>
      <c r="C218" s="16" t="str">
        <f t="shared" si="6"/>
        <v>Friday</v>
      </c>
      <c r="D218" s="20">
        <f t="shared" si="7"/>
        <v>0.69732870371080935</v>
      </c>
      <c r="E218" s="10">
        <v>123172</v>
      </c>
      <c r="F218" s="11">
        <v>111100001237</v>
      </c>
      <c r="G218" s="12">
        <v>7.1</v>
      </c>
      <c r="H218" s="7" t="s">
        <v>13</v>
      </c>
      <c r="I218" t="str">
        <f>VLOOKUP(F218, 'Product UPC Key'!$A$2:$B$13, 2, FALSE)</f>
        <v>Coke 12 Pack</v>
      </c>
    </row>
    <row r="219" spans="1:9" x14ac:dyDescent="0.3">
      <c r="A219" s="4">
        <v>43161.699428703709</v>
      </c>
      <c r="B219" s="15">
        <v>43161.699428703709</v>
      </c>
      <c r="C219" s="16" t="str">
        <f t="shared" si="6"/>
        <v>Friday</v>
      </c>
      <c r="D219" s="20">
        <f t="shared" si="7"/>
        <v>0.69942870370869059</v>
      </c>
      <c r="E219" s="10">
        <v>123173</v>
      </c>
      <c r="F219" s="11">
        <v>111100001244</v>
      </c>
      <c r="G219" s="12">
        <v>1.75</v>
      </c>
      <c r="H219" s="7" t="s">
        <v>13</v>
      </c>
      <c r="I219" t="str">
        <f>VLOOKUP(F219, 'Product UPC Key'!$A$2:$B$13, 2, FALSE)</f>
        <v>Pepsi 20 oz</v>
      </c>
    </row>
    <row r="220" spans="1:9" x14ac:dyDescent="0.3">
      <c r="A220" s="4">
        <v>43161.699428703709</v>
      </c>
      <c r="B220" s="15">
        <v>43161.699428703709</v>
      </c>
      <c r="C220" s="16" t="str">
        <f t="shared" si="6"/>
        <v>Friday</v>
      </c>
      <c r="D220" s="20">
        <f t="shared" si="7"/>
        <v>0.69942870370869059</v>
      </c>
      <c r="E220" s="10">
        <v>123173</v>
      </c>
      <c r="F220" s="11">
        <v>111100001240</v>
      </c>
      <c r="G220" s="12">
        <v>0.99</v>
      </c>
      <c r="H220" s="7" t="s">
        <v>13</v>
      </c>
      <c r="I220" t="str">
        <f>VLOOKUP(F220, 'Product UPC Key'!$A$2:$B$13, 2, FALSE)</f>
        <v>Slim Jim</v>
      </c>
    </row>
    <row r="221" spans="1:9" x14ac:dyDescent="0.3">
      <c r="A221" s="4">
        <v>43161.708328703709</v>
      </c>
      <c r="B221" s="15">
        <v>43161.708328703709</v>
      </c>
      <c r="C221" s="16" t="str">
        <f t="shared" si="6"/>
        <v>Friday</v>
      </c>
      <c r="D221" s="20">
        <f t="shared" si="7"/>
        <v>0.70832870370941237</v>
      </c>
      <c r="E221" s="10">
        <v>123174</v>
      </c>
      <c r="F221" s="11">
        <v>111100001234</v>
      </c>
      <c r="G221" s="12">
        <v>1.8</v>
      </c>
      <c r="H221" s="7" t="s">
        <v>13</v>
      </c>
      <c r="I221" t="str">
        <f>VLOOKUP(F221, 'Product UPC Key'!$A$2:$B$13, 2, FALSE)</f>
        <v>Coke 20 oz</v>
      </c>
    </row>
    <row r="222" spans="1:9" x14ac:dyDescent="0.3">
      <c r="A222" s="4">
        <v>43161.708328703709</v>
      </c>
      <c r="B222" s="15">
        <v>43161.708328703709</v>
      </c>
      <c r="C222" s="16" t="str">
        <f t="shared" si="6"/>
        <v>Friday</v>
      </c>
      <c r="D222" s="20">
        <f t="shared" si="7"/>
        <v>0.70832870370941237</v>
      </c>
      <c r="E222" s="10">
        <v>123174</v>
      </c>
      <c r="F222" s="11">
        <v>111100001236</v>
      </c>
      <c r="G222" s="12">
        <v>6.99</v>
      </c>
      <c r="H222" s="7" t="s">
        <v>13</v>
      </c>
      <c r="I222" t="str">
        <f>VLOOKUP(F222, 'Product UPC Key'!$A$2:$B$13, 2, FALSE)</f>
        <v>Pepsi 12 Pack</v>
      </c>
    </row>
    <row r="223" spans="1:9" x14ac:dyDescent="0.3">
      <c r="A223" s="4">
        <v>43161.708328703709</v>
      </c>
      <c r="B223" s="15">
        <v>43161.708328703709</v>
      </c>
      <c r="C223" s="16" t="str">
        <f t="shared" si="6"/>
        <v>Friday</v>
      </c>
      <c r="D223" s="20">
        <f t="shared" si="7"/>
        <v>0.70832870370941237</v>
      </c>
      <c r="E223" s="10">
        <v>123174</v>
      </c>
      <c r="F223" s="11">
        <v>111100001236</v>
      </c>
      <c r="G223" s="12">
        <v>6.99</v>
      </c>
      <c r="H223" s="7" t="s">
        <v>13</v>
      </c>
      <c r="I223" t="str">
        <f>VLOOKUP(F223, 'Product UPC Key'!$A$2:$B$13, 2, FALSE)</f>
        <v>Pepsi 12 Pack</v>
      </c>
    </row>
    <row r="224" spans="1:9" x14ac:dyDescent="0.3">
      <c r="A224" s="4">
        <v>43161.708328703709</v>
      </c>
      <c r="B224" s="15">
        <v>43161.708328703709</v>
      </c>
      <c r="C224" s="16" t="str">
        <f t="shared" si="6"/>
        <v>Friday</v>
      </c>
      <c r="D224" s="20">
        <f t="shared" si="7"/>
        <v>0.70832870370941237</v>
      </c>
      <c r="E224" s="10">
        <v>123174</v>
      </c>
      <c r="F224" s="11">
        <v>111100001244</v>
      </c>
      <c r="G224" s="12">
        <v>1.75</v>
      </c>
      <c r="H224" s="7" t="s">
        <v>13</v>
      </c>
      <c r="I224" t="str">
        <f>VLOOKUP(F224, 'Product UPC Key'!$A$2:$B$13, 2, FALSE)</f>
        <v>Pepsi 20 oz</v>
      </c>
    </row>
    <row r="225" spans="1:9" x14ac:dyDescent="0.3">
      <c r="A225" s="4">
        <v>43161.708328703709</v>
      </c>
      <c r="B225" s="15">
        <v>43161.708328703709</v>
      </c>
      <c r="C225" s="16" t="str">
        <f t="shared" si="6"/>
        <v>Friday</v>
      </c>
      <c r="D225" s="20">
        <f t="shared" si="7"/>
        <v>0.70832870370941237</v>
      </c>
      <c r="E225" s="10">
        <v>123174</v>
      </c>
      <c r="F225" s="11">
        <v>111100001237</v>
      </c>
      <c r="G225" s="12">
        <v>7.15</v>
      </c>
      <c r="H225" s="7" t="s">
        <v>12</v>
      </c>
      <c r="I225" t="str">
        <f>VLOOKUP(F225, 'Product UPC Key'!$A$2:$B$13, 2, FALSE)</f>
        <v>Coke 12 Pack</v>
      </c>
    </row>
    <row r="226" spans="1:9" x14ac:dyDescent="0.3">
      <c r="A226" s="4">
        <v>43161.708328703709</v>
      </c>
      <c r="B226" s="15">
        <v>43161.708328703709</v>
      </c>
      <c r="C226" s="16" t="str">
        <f t="shared" si="6"/>
        <v>Friday</v>
      </c>
      <c r="D226" s="20">
        <f t="shared" si="7"/>
        <v>0.70832870370941237</v>
      </c>
      <c r="E226" s="10">
        <v>123174</v>
      </c>
      <c r="F226" s="11">
        <v>111100001242</v>
      </c>
      <c r="G226" s="12">
        <v>24.99</v>
      </c>
      <c r="H226" s="7" t="s">
        <v>12</v>
      </c>
      <c r="I226" t="str">
        <f>VLOOKUP(F226, 'Product UPC Key'!$A$2:$B$13, 2, FALSE)</f>
        <v>Bud Light 24 Pack</v>
      </c>
    </row>
    <row r="227" spans="1:9" x14ac:dyDescent="0.3">
      <c r="A227" s="4">
        <v>43161.708328703709</v>
      </c>
      <c r="B227" s="15">
        <v>43161.708328703709</v>
      </c>
      <c r="C227" s="16" t="str">
        <f t="shared" si="6"/>
        <v>Friday</v>
      </c>
      <c r="D227" s="20">
        <f t="shared" si="7"/>
        <v>0.70832870370941237</v>
      </c>
      <c r="E227" s="10">
        <v>123174</v>
      </c>
      <c r="F227" s="11">
        <v>111100001237</v>
      </c>
      <c r="G227" s="12">
        <v>7.1</v>
      </c>
      <c r="H227" s="7" t="s">
        <v>13</v>
      </c>
      <c r="I227" t="str">
        <f>VLOOKUP(F227, 'Product UPC Key'!$A$2:$B$13, 2, FALSE)</f>
        <v>Coke 12 Pack</v>
      </c>
    </row>
    <row r="228" spans="1:9" x14ac:dyDescent="0.3">
      <c r="A228" s="4">
        <v>43161.717428703712</v>
      </c>
      <c r="B228" s="15">
        <v>43161.717428703712</v>
      </c>
      <c r="C228" s="16" t="str">
        <f t="shared" si="6"/>
        <v>Friday</v>
      </c>
      <c r="D228" s="20">
        <f t="shared" si="7"/>
        <v>0.71742870371235767</v>
      </c>
      <c r="E228" s="10">
        <v>123175</v>
      </c>
      <c r="F228" s="11">
        <v>111100001240</v>
      </c>
      <c r="G228" s="12">
        <v>0.89</v>
      </c>
      <c r="H228" s="7" t="s">
        <v>12</v>
      </c>
      <c r="I228" t="str">
        <f>VLOOKUP(F228, 'Product UPC Key'!$A$2:$B$13, 2, FALSE)</f>
        <v>Slim Jim</v>
      </c>
    </row>
    <row r="229" spans="1:9" x14ac:dyDescent="0.3">
      <c r="A229" s="4">
        <v>43161.717428703712</v>
      </c>
      <c r="B229" s="15">
        <v>43161.717428703712</v>
      </c>
      <c r="C229" s="16" t="str">
        <f t="shared" si="6"/>
        <v>Friday</v>
      </c>
      <c r="D229" s="20">
        <f t="shared" si="7"/>
        <v>0.71742870371235767</v>
      </c>
      <c r="E229" s="10">
        <v>123175</v>
      </c>
      <c r="F229" s="11">
        <v>111100001234</v>
      </c>
      <c r="G229" s="12">
        <v>1.8</v>
      </c>
      <c r="H229" s="7" t="s">
        <v>13</v>
      </c>
      <c r="I229" t="str">
        <f>VLOOKUP(F229, 'Product UPC Key'!$A$2:$B$13, 2, FALSE)</f>
        <v>Coke 20 oz</v>
      </c>
    </row>
    <row r="230" spans="1:9" x14ac:dyDescent="0.3">
      <c r="A230" s="4">
        <v>43161.717428703712</v>
      </c>
      <c r="B230" s="15">
        <v>43161.717428703712</v>
      </c>
      <c r="C230" s="16" t="str">
        <f t="shared" si="6"/>
        <v>Friday</v>
      </c>
      <c r="D230" s="20">
        <f t="shared" si="7"/>
        <v>0.71742870371235767</v>
      </c>
      <c r="E230" s="10">
        <v>123175</v>
      </c>
      <c r="F230" s="11">
        <v>111100001236</v>
      </c>
      <c r="G230" s="12">
        <v>6.99</v>
      </c>
      <c r="H230" s="7" t="s">
        <v>13</v>
      </c>
      <c r="I230" t="str">
        <f>VLOOKUP(F230, 'Product UPC Key'!$A$2:$B$13, 2, FALSE)</f>
        <v>Pepsi 12 Pack</v>
      </c>
    </row>
    <row r="231" spans="1:9" x14ac:dyDescent="0.3">
      <c r="A231" s="4">
        <v>43161.722528703714</v>
      </c>
      <c r="B231" s="15">
        <v>43161.722528703714</v>
      </c>
      <c r="C231" s="16" t="str">
        <f t="shared" si="6"/>
        <v>Friday</v>
      </c>
      <c r="D231" s="20">
        <f t="shared" si="7"/>
        <v>0.72252870371448807</v>
      </c>
      <c r="E231" s="10">
        <v>123176</v>
      </c>
      <c r="F231" s="11">
        <v>111100001239</v>
      </c>
      <c r="G231" s="12">
        <v>1.56</v>
      </c>
      <c r="H231" s="7" t="s">
        <v>12</v>
      </c>
      <c r="I231" t="str">
        <f>VLOOKUP(F231, 'Product UPC Key'!$A$2:$B$13, 2, FALSE)</f>
        <v>Lays Chips 12 oz.</v>
      </c>
    </row>
    <row r="232" spans="1:9" x14ac:dyDescent="0.3">
      <c r="A232" s="4">
        <v>43161.722528703714</v>
      </c>
      <c r="B232" s="15">
        <v>43161.722528703714</v>
      </c>
      <c r="C232" s="16" t="str">
        <f t="shared" si="6"/>
        <v>Friday</v>
      </c>
      <c r="D232" s="20">
        <f t="shared" si="7"/>
        <v>0.72252870371448807</v>
      </c>
      <c r="E232" s="10">
        <v>123176</v>
      </c>
      <c r="F232" s="11">
        <v>111100001239</v>
      </c>
      <c r="G232" s="12">
        <v>1.56</v>
      </c>
      <c r="H232" s="7" t="s">
        <v>12</v>
      </c>
      <c r="I232" t="str">
        <f>VLOOKUP(F232, 'Product UPC Key'!$A$2:$B$13, 2, FALSE)</f>
        <v>Lays Chips 12 oz.</v>
      </c>
    </row>
    <row r="233" spans="1:9" x14ac:dyDescent="0.3">
      <c r="A233" s="4">
        <v>43161.729828703712</v>
      </c>
      <c r="B233" s="15">
        <v>43161.729828703712</v>
      </c>
      <c r="C233" s="16" t="str">
        <f t="shared" si="6"/>
        <v>Friday</v>
      </c>
      <c r="D233" s="20">
        <f t="shared" si="7"/>
        <v>0.7298287037119735</v>
      </c>
      <c r="E233" s="10">
        <v>123177</v>
      </c>
      <c r="F233" s="11">
        <v>111100001240</v>
      </c>
      <c r="G233" s="12">
        <v>0.89</v>
      </c>
      <c r="H233" s="7" t="s">
        <v>12</v>
      </c>
      <c r="I233" t="str">
        <f>VLOOKUP(F233, 'Product UPC Key'!$A$2:$B$13, 2, FALSE)</f>
        <v>Slim Jim</v>
      </c>
    </row>
    <row r="234" spans="1:9" x14ac:dyDescent="0.3">
      <c r="A234" s="4">
        <v>43161.730928703713</v>
      </c>
      <c r="B234" s="15">
        <v>43161.730928703713</v>
      </c>
      <c r="C234" s="16" t="str">
        <f t="shared" si="6"/>
        <v>Friday</v>
      </c>
      <c r="D234" s="20">
        <f t="shared" si="7"/>
        <v>0.730928703713289</v>
      </c>
      <c r="E234" s="10">
        <v>123178</v>
      </c>
      <c r="F234" s="11">
        <v>111100001240</v>
      </c>
      <c r="G234" s="12">
        <v>0.99</v>
      </c>
      <c r="H234" s="7" t="s">
        <v>13</v>
      </c>
      <c r="I234" t="str">
        <f>VLOOKUP(F234, 'Product UPC Key'!$A$2:$B$13, 2, FALSE)</f>
        <v>Slim Jim</v>
      </c>
    </row>
    <row r="235" spans="1:9" x14ac:dyDescent="0.3">
      <c r="A235" s="4">
        <v>43161.730928703713</v>
      </c>
      <c r="B235" s="15">
        <v>43161.730928703713</v>
      </c>
      <c r="C235" s="16" t="str">
        <f t="shared" si="6"/>
        <v>Friday</v>
      </c>
      <c r="D235" s="20">
        <f t="shared" si="7"/>
        <v>0.730928703713289</v>
      </c>
      <c r="E235" s="10">
        <v>123178</v>
      </c>
      <c r="F235" s="11">
        <v>111100001236</v>
      </c>
      <c r="G235" s="12">
        <v>6.99</v>
      </c>
      <c r="H235" s="7" t="s">
        <v>13</v>
      </c>
      <c r="I235" t="str">
        <f>VLOOKUP(F235, 'Product UPC Key'!$A$2:$B$13, 2, FALSE)</f>
        <v>Pepsi 12 Pack</v>
      </c>
    </row>
    <row r="236" spans="1:9" x14ac:dyDescent="0.3">
      <c r="A236" s="4">
        <v>43161.732628703714</v>
      </c>
      <c r="B236" s="15">
        <v>43161.732628703714</v>
      </c>
      <c r="C236" s="16" t="str">
        <f t="shared" si="6"/>
        <v>Friday</v>
      </c>
      <c r="D236" s="20">
        <f t="shared" si="7"/>
        <v>0.73262870371399913</v>
      </c>
      <c r="E236" s="10">
        <v>123179</v>
      </c>
      <c r="F236" s="11">
        <v>111100001244</v>
      </c>
      <c r="G236" s="12">
        <v>1.75</v>
      </c>
      <c r="H236" s="7" t="s">
        <v>13</v>
      </c>
      <c r="I236" t="str">
        <f>VLOOKUP(F236, 'Product UPC Key'!$A$2:$B$13, 2, FALSE)</f>
        <v>Pepsi 20 oz</v>
      </c>
    </row>
    <row r="237" spans="1:9" x14ac:dyDescent="0.3">
      <c r="A237" s="4">
        <v>43161.735128703716</v>
      </c>
      <c r="B237" s="15">
        <v>43161.735128703716</v>
      </c>
      <c r="C237" s="16" t="str">
        <f t="shared" si="6"/>
        <v>Friday</v>
      </c>
      <c r="D237" s="20">
        <f t="shared" si="7"/>
        <v>0.73512870371632744</v>
      </c>
      <c r="E237" s="10">
        <v>123180</v>
      </c>
      <c r="F237" s="11">
        <v>111100001246</v>
      </c>
      <c r="G237" s="12">
        <v>2.2999999999999998</v>
      </c>
      <c r="H237" s="7" t="s">
        <v>12</v>
      </c>
      <c r="I237" t="str">
        <f>VLOOKUP(F237, 'Product UPC Key'!$A$2:$B$13, 2, FALSE)</f>
        <v>Starbucks Ice</v>
      </c>
    </row>
    <row r="238" spans="1:9" x14ac:dyDescent="0.3">
      <c r="A238" s="4">
        <v>43161.735128703716</v>
      </c>
      <c r="B238" s="15">
        <v>43161.735128703716</v>
      </c>
      <c r="C238" s="16" t="str">
        <f t="shared" si="6"/>
        <v>Friday</v>
      </c>
      <c r="D238" s="20">
        <f t="shared" si="7"/>
        <v>0.73512870371632744</v>
      </c>
      <c r="E238" s="10">
        <v>123180</v>
      </c>
      <c r="F238" s="11">
        <v>111100001237</v>
      </c>
      <c r="G238" s="12">
        <v>7.15</v>
      </c>
      <c r="H238" s="7" t="s">
        <v>12</v>
      </c>
      <c r="I238" t="str">
        <f>VLOOKUP(F238, 'Product UPC Key'!$A$2:$B$13, 2, FALSE)</f>
        <v>Coke 12 Pack</v>
      </c>
    </row>
    <row r="239" spans="1:9" x14ac:dyDescent="0.3">
      <c r="A239" s="4">
        <v>43161.745128703718</v>
      </c>
      <c r="B239" s="15">
        <v>43161.745128703718</v>
      </c>
      <c r="C239" s="16" t="str">
        <f t="shared" si="6"/>
        <v>Friday</v>
      </c>
      <c r="D239" s="20">
        <f t="shared" si="7"/>
        <v>0.7451287037183647</v>
      </c>
      <c r="E239" s="10">
        <v>123181</v>
      </c>
      <c r="F239" s="11">
        <v>111100001245</v>
      </c>
      <c r="G239" s="12">
        <v>1.36</v>
      </c>
      <c r="H239" s="7" t="s">
        <v>13</v>
      </c>
      <c r="I239" t="str">
        <f>VLOOKUP(F239, 'Product UPC Key'!$A$2:$B$13, 2, FALSE)</f>
        <v>Hersheys Candy</v>
      </c>
    </row>
    <row r="240" spans="1:9" x14ac:dyDescent="0.3">
      <c r="A240" s="4">
        <v>43161.745128703718</v>
      </c>
      <c r="B240" s="15">
        <v>43161.745128703718</v>
      </c>
      <c r="C240" s="16" t="str">
        <f t="shared" si="6"/>
        <v>Friday</v>
      </c>
      <c r="D240" s="20">
        <f t="shared" si="7"/>
        <v>0.7451287037183647</v>
      </c>
      <c r="E240" s="10">
        <v>123181</v>
      </c>
      <c r="F240" s="11">
        <v>111100001239</v>
      </c>
      <c r="G240" s="12">
        <v>1.56</v>
      </c>
      <c r="H240" s="7" t="s">
        <v>12</v>
      </c>
      <c r="I240" t="str">
        <f>VLOOKUP(F240, 'Product UPC Key'!$A$2:$B$13, 2, FALSE)</f>
        <v>Lays Chips 12 oz.</v>
      </c>
    </row>
    <row r="241" spans="1:9" x14ac:dyDescent="0.3">
      <c r="A241" s="4">
        <v>43161.754328703719</v>
      </c>
      <c r="B241" s="15">
        <v>43161.754328703719</v>
      </c>
      <c r="C241" s="16" t="str">
        <f t="shared" si="6"/>
        <v>Friday</v>
      </c>
      <c r="D241" s="20">
        <f t="shared" si="7"/>
        <v>0.7543287037187838</v>
      </c>
      <c r="E241" s="10">
        <v>123182</v>
      </c>
      <c r="F241" s="11">
        <v>111100001245</v>
      </c>
      <c r="G241" s="12">
        <v>1.3</v>
      </c>
      <c r="H241" s="7" t="s">
        <v>12</v>
      </c>
      <c r="I241" t="str">
        <f>VLOOKUP(F241, 'Product UPC Key'!$A$2:$B$13, 2, FALSE)</f>
        <v>Hersheys Candy</v>
      </c>
    </row>
    <row r="242" spans="1:9" x14ac:dyDescent="0.3">
      <c r="A242" s="4">
        <v>43161.754328703719</v>
      </c>
      <c r="B242" s="15">
        <v>43161.754328703719</v>
      </c>
      <c r="C242" s="16" t="str">
        <f t="shared" si="6"/>
        <v>Friday</v>
      </c>
      <c r="D242" s="20">
        <f t="shared" si="7"/>
        <v>0.7543287037187838</v>
      </c>
      <c r="E242" s="10">
        <v>123182</v>
      </c>
      <c r="F242" s="11">
        <v>111100001241</v>
      </c>
      <c r="G242" s="12">
        <v>1.25</v>
      </c>
      <c r="H242" s="7" t="s">
        <v>12</v>
      </c>
      <c r="I242" t="str">
        <f>VLOOKUP(F242, 'Product UPC Key'!$A$2:$B$13, 2, FALSE)</f>
        <v>M&amp;M's Candy</v>
      </c>
    </row>
    <row r="243" spans="1:9" x14ac:dyDescent="0.3">
      <c r="A243" s="4">
        <v>43161.754328703719</v>
      </c>
      <c r="B243" s="15">
        <v>43161.754328703719</v>
      </c>
      <c r="C243" s="16" t="str">
        <f t="shared" si="6"/>
        <v>Friday</v>
      </c>
      <c r="D243" s="20">
        <f t="shared" si="7"/>
        <v>0.7543287037187838</v>
      </c>
      <c r="E243" s="10">
        <v>123182</v>
      </c>
      <c r="F243" s="11">
        <v>111100001245</v>
      </c>
      <c r="G243" s="12">
        <v>1.36</v>
      </c>
      <c r="H243" s="7" t="s">
        <v>13</v>
      </c>
      <c r="I243" t="str">
        <f>VLOOKUP(F243, 'Product UPC Key'!$A$2:$B$13, 2, FALSE)</f>
        <v>Hersheys Candy</v>
      </c>
    </row>
    <row r="244" spans="1:9" x14ac:dyDescent="0.3">
      <c r="A244" s="4">
        <v>43161.755228703718</v>
      </c>
      <c r="B244" s="15">
        <v>43161.755228703718</v>
      </c>
      <c r="C244" s="16" t="str">
        <f t="shared" si="6"/>
        <v>Friday</v>
      </c>
      <c r="D244" s="20">
        <f t="shared" si="7"/>
        <v>0.75522870371787576</v>
      </c>
      <c r="E244" s="10">
        <v>123183</v>
      </c>
      <c r="F244" s="11">
        <v>111100001244</v>
      </c>
      <c r="G244" s="12">
        <v>1.75</v>
      </c>
      <c r="H244" s="7" t="s">
        <v>13</v>
      </c>
      <c r="I244" t="str">
        <f>VLOOKUP(F244, 'Product UPC Key'!$A$2:$B$13, 2, FALSE)</f>
        <v>Pepsi 20 oz</v>
      </c>
    </row>
    <row r="245" spans="1:9" x14ac:dyDescent="0.3">
      <c r="A245" s="4">
        <v>43161.763428703714</v>
      </c>
      <c r="B245" s="15">
        <v>43161.763428703714</v>
      </c>
      <c r="C245" s="16" t="str">
        <f t="shared" si="6"/>
        <v>Friday</v>
      </c>
      <c r="D245" s="20">
        <f t="shared" si="7"/>
        <v>0.76342870371445315</v>
      </c>
      <c r="E245" s="10">
        <v>123184</v>
      </c>
      <c r="F245" s="11">
        <v>111100001245</v>
      </c>
      <c r="G245" s="12">
        <v>1.3</v>
      </c>
      <c r="H245" s="7" t="s">
        <v>12</v>
      </c>
      <c r="I245" t="str">
        <f>VLOOKUP(F245, 'Product UPC Key'!$A$2:$B$13, 2, FALSE)</f>
        <v>Hersheys Candy</v>
      </c>
    </row>
    <row r="246" spans="1:9" x14ac:dyDescent="0.3">
      <c r="A246" s="4">
        <v>43161.772428703713</v>
      </c>
      <c r="B246" s="15">
        <v>43161.772428703713</v>
      </c>
      <c r="C246" s="16" t="str">
        <f t="shared" si="6"/>
        <v>Friday</v>
      </c>
      <c r="D246" s="20">
        <f t="shared" si="7"/>
        <v>0.77242870371264871</v>
      </c>
      <c r="E246" s="10">
        <v>123185</v>
      </c>
      <c r="F246" s="11">
        <v>111100001235</v>
      </c>
      <c r="G246" s="12">
        <v>23.45</v>
      </c>
      <c r="H246" s="7" t="s">
        <v>13</v>
      </c>
      <c r="I246" t="str">
        <f>VLOOKUP(F246, 'Product UPC Key'!$A$2:$B$13, 2, FALSE)</f>
        <v>Miller Lite 24 Pack</v>
      </c>
    </row>
    <row r="247" spans="1:9" x14ac:dyDescent="0.3">
      <c r="A247" s="4">
        <v>43161.772428703713</v>
      </c>
      <c r="B247" s="15">
        <v>43161.772428703713</v>
      </c>
      <c r="C247" s="16" t="str">
        <f t="shared" si="6"/>
        <v>Friday</v>
      </c>
      <c r="D247" s="20">
        <f t="shared" si="7"/>
        <v>0.77242870371264871</v>
      </c>
      <c r="E247" s="10">
        <v>123185</v>
      </c>
      <c r="F247" s="11">
        <v>111100001240</v>
      </c>
      <c r="G247" s="12">
        <v>0.99</v>
      </c>
      <c r="H247" s="7" t="s">
        <v>13</v>
      </c>
      <c r="I247" t="str">
        <f>VLOOKUP(F247, 'Product UPC Key'!$A$2:$B$13, 2, FALSE)</f>
        <v>Slim Jim</v>
      </c>
    </row>
    <row r="248" spans="1:9" x14ac:dyDescent="0.3">
      <c r="A248" s="4">
        <v>43161.772428703713</v>
      </c>
      <c r="B248" s="15">
        <v>43161.772428703713</v>
      </c>
      <c r="C248" s="16" t="str">
        <f t="shared" si="6"/>
        <v>Friday</v>
      </c>
      <c r="D248" s="20">
        <f t="shared" si="7"/>
        <v>0.77242870371264871</v>
      </c>
      <c r="E248" s="10">
        <v>123185</v>
      </c>
      <c r="F248" s="11">
        <v>111100001245</v>
      </c>
      <c r="G248" s="12">
        <v>1.3</v>
      </c>
      <c r="H248" s="7" t="s">
        <v>12</v>
      </c>
      <c r="I248" t="str">
        <f>VLOOKUP(F248, 'Product UPC Key'!$A$2:$B$13, 2, FALSE)</f>
        <v>Hersheys Candy</v>
      </c>
    </row>
    <row r="249" spans="1:9" x14ac:dyDescent="0.3">
      <c r="A249" s="4">
        <v>43161.780528703712</v>
      </c>
      <c r="B249" s="15">
        <v>43161.780528703712</v>
      </c>
      <c r="C249" s="16" t="str">
        <f t="shared" si="6"/>
        <v>Friday</v>
      </c>
      <c r="D249" s="20">
        <f t="shared" si="7"/>
        <v>0.78052870371175231</v>
      </c>
      <c r="E249" s="10">
        <v>123186</v>
      </c>
      <c r="F249" s="11">
        <v>111100001238</v>
      </c>
      <c r="G249" s="12">
        <v>1.53</v>
      </c>
      <c r="H249" s="7" t="s">
        <v>12</v>
      </c>
      <c r="I249" t="str">
        <f>VLOOKUP(F249, 'Product UPC Key'!$A$2:$B$13, 2, FALSE)</f>
        <v>Doritos 12 oz.</v>
      </c>
    </row>
    <row r="250" spans="1:9" x14ac:dyDescent="0.3">
      <c r="A250" s="4">
        <v>43161.780528703712</v>
      </c>
      <c r="B250" s="15">
        <v>43161.780528703712</v>
      </c>
      <c r="C250" s="16" t="str">
        <f t="shared" si="6"/>
        <v>Friday</v>
      </c>
      <c r="D250" s="20">
        <f t="shared" si="7"/>
        <v>0.78052870371175231</v>
      </c>
      <c r="E250" s="10">
        <v>123186</v>
      </c>
      <c r="F250" s="11">
        <v>111100001240</v>
      </c>
      <c r="G250" s="12">
        <v>0.89</v>
      </c>
      <c r="H250" s="7" t="s">
        <v>12</v>
      </c>
      <c r="I250" t="str">
        <f>VLOOKUP(F250, 'Product UPC Key'!$A$2:$B$13, 2, FALSE)</f>
        <v>Slim Jim</v>
      </c>
    </row>
    <row r="251" spans="1:9" x14ac:dyDescent="0.3">
      <c r="A251" s="4">
        <v>43161.786528703713</v>
      </c>
      <c r="B251" s="15">
        <v>43161.786528703713</v>
      </c>
      <c r="C251" s="16" t="str">
        <f t="shared" si="6"/>
        <v>Friday</v>
      </c>
      <c r="D251" s="20">
        <f t="shared" si="7"/>
        <v>0.78652870371297467</v>
      </c>
      <c r="E251" s="10">
        <v>123187</v>
      </c>
      <c r="F251" s="11">
        <v>111100001242</v>
      </c>
      <c r="G251" s="12">
        <v>19.989999999999998</v>
      </c>
      <c r="H251" s="7" t="s">
        <v>13</v>
      </c>
      <c r="I251" t="str">
        <f>VLOOKUP(F251, 'Product UPC Key'!$A$2:$B$13, 2, FALSE)</f>
        <v>Bud Light 24 Pack</v>
      </c>
    </row>
    <row r="252" spans="1:9" x14ac:dyDescent="0.3">
      <c r="A252" s="4">
        <v>43161.786528703713</v>
      </c>
      <c r="B252" s="15">
        <v>43161.786528703713</v>
      </c>
      <c r="C252" s="16" t="str">
        <f t="shared" si="6"/>
        <v>Friday</v>
      </c>
      <c r="D252" s="20">
        <f t="shared" si="7"/>
        <v>0.78652870371297467</v>
      </c>
      <c r="E252" s="10">
        <v>123187</v>
      </c>
      <c r="F252" s="11">
        <v>111100001245</v>
      </c>
      <c r="G252" s="12">
        <v>1.3</v>
      </c>
      <c r="H252" s="7" t="s">
        <v>12</v>
      </c>
      <c r="I252" t="str">
        <f>VLOOKUP(F252, 'Product UPC Key'!$A$2:$B$13, 2, FALSE)</f>
        <v>Hersheys Candy</v>
      </c>
    </row>
    <row r="253" spans="1:9" x14ac:dyDescent="0.3">
      <c r="A253" s="4">
        <v>43161.786528703713</v>
      </c>
      <c r="B253" s="15">
        <v>43161.786528703713</v>
      </c>
      <c r="C253" s="16" t="str">
        <f t="shared" si="6"/>
        <v>Friday</v>
      </c>
      <c r="D253" s="20">
        <f t="shared" si="7"/>
        <v>0.78652870371297467</v>
      </c>
      <c r="E253" s="10">
        <v>123187</v>
      </c>
      <c r="F253" s="11">
        <v>111100001245</v>
      </c>
      <c r="G253" s="12">
        <v>1.3</v>
      </c>
      <c r="H253" s="7" t="s">
        <v>12</v>
      </c>
      <c r="I253" t="str">
        <f>VLOOKUP(F253, 'Product UPC Key'!$A$2:$B$13, 2, FALSE)</f>
        <v>Hersheys Candy</v>
      </c>
    </row>
    <row r="254" spans="1:9" x14ac:dyDescent="0.3">
      <c r="A254" s="4">
        <v>43161.786528703713</v>
      </c>
      <c r="B254" s="15">
        <v>43161.786528703713</v>
      </c>
      <c r="C254" s="16" t="str">
        <f t="shared" si="6"/>
        <v>Friday</v>
      </c>
      <c r="D254" s="20">
        <f t="shared" si="7"/>
        <v>0.78652870371297467</v>
      </c>
      <c r="E254" s="10">
        <v>123187</v>
      </c>
      <c r="F254" s="11">
        <v>111100001245</v>
      </c>
      <c r="G254" s="12">
        <v>1.36</v>
      </c>
      <c r="H254" s="7" t="s">
        <v>13</v>
      </c>
      <c r="I254" t="str">
        <f>VLOOKUP(F254, 'Product UPC Key'!$A$2:$B$13, 2, FALSE)</f>
        <v>Hersheys Candy</v>
      </c>
    </row>
    <row r="255" spans="1:9" x14ac:dyDescent="0.3">
      <c r="A255" s="4">
        <v>43161.786528703713</v>
      </c>
      <c r="B255" s="15">
        <v>43161.786528703713</v>
      </c>
      <c r="C255" s="16" t="str">
        <f t="shared" si="6"/>
        <v>Friday</v>
      </c>
      <c r="D255" s="20">
        <f t="shared" si="7"/>
        <v>0.78652870371297467</v>
      </c>
      <c r="E255" s="10">
        <v>123187</v>
      </c>
      <c r="F255" s="11">
        <v>111100001236</v>
      </c>
      <c r="G255" s="12">
        <v>6.99</v>
      </c>
      <c r="H255" s="7" t="s">
        <v>13</v>
      </c>
      <c r="I255" t="str">
        <f>VLOOKUP(F255, 'Product UPC Key'!$A$2:$B$13, 2, FALSE)</f>
        <v>Pepsi 12 Pack</v>
      </c>
    </row>
    <row r="256" spans="1:9" x14ac:dyDescent="0.3">
      <c r="A256" s="4">
        <v>43161.787628703714</v>
      </c>
      <c r="B256" s="15">
        <v>43161.787628703714</v>
      </c>
      <c r="C256" s="16" t="str">
        <f t="shared" si="6"/>
        <v>Friday</v>
      </c>
      <c r="D256" s="20">
        <f t="shared" si="7"/>
        <v>0.78762870371429017</v>
      </c>
      <c r="E256" s="10">
        <v>123188</v>
      </c>
      <c r="F256" s="11">
        <v>111100001244</v>
      </c>
      <c r="G256" s="12">
        <v>1.75</v>
      </c>
      <c r="H256" s="7" t="s">
        <v>13</v>
      </c>
      <c r="I256" t="str">
        <f>VLOOKUP(F256, 'Product UPC Key'!$A$2:$B$13, 2, FALSE)</f>
        <v>Pepsi 20 oz</v>
      </c>
    </row>
    <row r="257" spans="1:9" x14ac:dyDescent="0.3">
      <c r="A257" s="4">
        <v>43161.795028703717</v>
      </c>
      <c r="B257" s="15">
        <v>43161.795028703717</v>
      </c>
      <c r="C257" s="16" t="str">
        <f t="shared" si="6"/>
        <v>Friday</v>
      </c>
      <c r="D257" s="20">
        <f t="shared" si="7"/>
        <v>0.79502870371652534</v>
      </c>
      <c r="E257" s="10">
        <v>123189</v>
      </c>
      <c r="F257" s="11">
        <v>111100001240</v>
      </c>
      <c r="G257" s="12">
        <v>0.89</v>
      </c>
      <c r="H257" s="7" t="s">
        <v>12</v>
      </c>
      <c r="I257" t="str">
        <f>VLOOKUP(F257, 'Product UPC Key'!$A$2:$B$13, 2, FALSE)</f>
        <v>Slim Jim</v>
      </c>
    </row>
    <row r="258" spans="1:9" x14ac:dyDescent="0.3">
      <c r="A258" s="4">
        <v>43161.795028703717</v>
      </c>
      <c r="B258" s="15">
        <v>43161.795028703717</v>
      </c>
      <c r="C258" s="16" t="str">
        <f t="shared" si="6"/>
        <v>Friday</v>
      </c>
      <c r="D258" s="20">
        <f t="shared" si="7"/>
        <v>0.79502870371652534</v>
      </c>
      <c r="E258" s="10">
        <v>123189</v>
      </c>
      <c r="F258" s="11">
        <v>111100001242</v>
      </c>
      <c r="G258" s="12">
        <v>19.989999999999998</v>
      </c>
      <c r="H258" s="7" t="s">
        <v>13</v>
      </c>
      <c r="I258" t="str">
        <f>VLOOKUP(F258, 'Product UPC Key'!$A$2:$B$13, 2, FALSE)</f>
        <v>Bud Light 24 Pack</v>
      </c>
    </row>
    <row r="259" spans="1:9" x14ac:dyDescent="0.3">
      <c r="A259" s="4">
        <v>43161.795028703717</v>
      </c>
      <c r="B259" s="15">
        <v>43161.795028703717</v>
      </c>
      <c r="C259" s="16" t="str">
        <f t="shared" ref="C259:C322" si="8">TEXT(B259,"dddd")</f>
        <v>Friday</v>
      </c>
      <c r="D259" s="20">
        <f t="shared" si="7"/>
        <v>0.79502870371652534</v>
      </c>
      <c r="E259" s="10">
        <v>123189</v>
      </c>
      <c r="F259" s="11">
        <v>111100001239</v>
      </c>
      <c r="G259" s="12">
        <v>1.56</v>
      </c>
      <c r="H259" s="7" t="s">
        <v>12</v>
      </c>
      <c r="I259" t="str">
        <f>VLOOKUP(F259, 'Product UPC Key'!$A$2:$B$13, 2, FALSE)</f>
        <v>Lays Chips 12 oz.</v>
      </c>
    </row>
    <row r="260" spans="1:9" x14ac:dyDescent="0.3">
      <c r="A260" s="4">
        <v>43161.798128703718</v>
      </c>
      <c r="B260" s="15">
        <v>43161.798128703718</v>
      </c>
      <c r="C260" s="16" t="str">
        <f t="shared" si="8"/>
        <v>Friday</v>
      </c>
      <c r="D260" s="20">
        <f t="shared" ref="D260:D323" si="9">MOD(A260,1)</f>
        <v>0.79812870371824829</v>
      </c>
      <c r="E260" s="10">
        <v>123190</v>
      </c>
      <c r="F260" s="11">
        <v>111100001242</v>
      </c>
      <c r="G260" s="12">
        <v>19.989999999999998</v>
      </c>
      <c r="H260" s="7" t="s">
        <v>13</v>
      </c>
      <c r="I260" t="str">
        <f>VLOOKUP(F260, 'Product UPC Key'!$A$2:$B$13, 2, FALSE)</f>
        <v>Bud Light 24 Pack</v>
      </c>
    </row>
    <row r="261" spans="1:9" x14ac:dyDescent="0.3">
      <c r="A261" s="4">
        <v>43161.798128703718</v>
      </c>
      <c r="B261" s="15">
        <v>43161.798128703718</v>
      </c>
      <c r="C261" s="16" t="str">
        <f t="shared" si="8"/>
        <v>Friday</v>
      </c>
      <c r="D261" s="20">
        <f t="shared" si="9"/>
        <v>0.79812870371824829</v>
      </c>
      <c r="E261" s="10">
        <v>123190</v>
      </c>
      <c r="F261" s="11">
        <v>111100001242</v>
      </c>
      <c r="G261" s="12">
        <v>19.989999999999998</v>
      </c>
      <c r="H261" s="7" t="s">
        <v>13</v>
      </c>
      <c r="I261" t="str">
        <f>VLOOKUP(F261, 'Product UPC Key'!$A$2:$B$13, 2, FALSE)</f>
        <v>Bud Light 24 Pack</v>
      </c>
    </row>
    <row r="262" spans="1:9" x14ac:dyDescent="0.3">
      <c r="A262" s="4">
        <v>43161.802828703716</v>
      </c>
      <c r="B262" s="15">
        <v>43161.802828703716</v>
      </c>
      <c r="C262" s="16" t="str">
        <f t="shared" si="8"/>
        <v>Friday</v>
      </c>
      <c r="D262" s="20">
        <f t="shared" si="9"/>
        <v>0.80282870371593162</v>
      </c>
      <c r="E262" s="10">
        <v>123191</v>
      </c>
      <c r="F262" s="11">
        <v>111100001238</v>
      </c>
      <c r="G262" s="12">
        <v>1.49</v>
      </c>
      <c r="H262" s="7" t="s">
        <v>13</v>
      </c>
      <c r="I262" t="str">
        <f>VLOOKUP(F262, 'Product UPC Key'!$A$2:$B$13, 2, FALSE)</f>
        <v>Doritos 12 oz.</v>
      </c>
    </row>
    <row r="263" spans="1:9" x14ac:dyDescent="0.3">
      <c r="A263" s="4">
        <v>43161.802828703716</v>
      </c>
      <c r="B263" s="15">
        <v>43161.802828703716</v>
      </c>
      <c r="C263" s="16" t="str">
        <f t="shared" si="8"/>
        <v>Friday</v>
      </c>
      <c r="D263" s="20">
        <f t="shared" si="9"/>
        <v>0.80282870371593162</v>
      </c>
      <c r="E263" s="10">
        <v>123191</v>
      </c>
      <c r="F263" s="11">
        <v>111100001239</v>
      </c>
      <c r="G263" s="12">
        <v>1.45</v>
      </c>
      <c r="H263" s="7" t="s">
        <v>13</v>
      </c>
      <c r="I263" t="str">
        <f>VLOOKUP(F263, 'Product UPC Key'!$A$2:$B$13, 2, FALSE)</f>
        <v>Lays Chips 12 oz.</v>
      </c>
    </row>
    <row r="264" spans="1:9" x14ac:dyDescent="0.3">
      <c r="A264" s="4">
        <v>43161.802828703716</v>
      </c>
      <c r="B264" s="15">
        <v>43161.802828703716</v>
      </c>
      <c r="C264" s="16" t="str">
        <f t="shared" si="8"/>
        <v>Friday</v>
      </c>
      <c r="D264" s="20">
        <f t="shared" si="9"/>
        <v>0.80282870371593162</v>
      </c>
      <c r="E264" s="10">
        <v>123191</v>
      </c>
      <c r="F264" s="11">
        <v>111100001239</v>
      </c>
      <c r="G264" s="12">
        <v>1.56</v>
      </c>
      <c r="H264" s="7" t="s">
        <v>12</v>
      </c>
      <c r="I264" t="str">
        <f>VLOOKUP(F264, 'Product UPC Key'!$A$2:$B$13, 2, FALSE)</f>
        <v>Lays Chips 12 oz.</v>
      </c>
    </row>
    <row r="265" spans="1:9" x14ac:dyDescent="0.3">
      <c r="A265" s="4">
        <v>43161.802828703716</v>
      </c>
      <c r="B265" s="15">
        <v>43161.802828703716</v>
      </c>
      <c r="C265" s="16" t="str">
        <f t="shared" si="8"/>
        <v>Friday</v>
      </c>
      <c r="D265" s="20">
        <f t="shared" si="9"/>
        <v>0.80282870371593162</v>
      </c>
      <c r="E265" s="10">
        <v>123191</v>
      </c>
      <c r="F265" s="11">
        <v>111100001238</v>
      </c>
      <c r="G265" s="12">
        <v>1.53</v>
      </c>
      <c r="H265" s="7" t="s">
        <v>12</v>
      </c>
      <c r="I265" t="str">
        <f>VLOOKUP(F265, 'Product UPC Key'!$A$2:$B$13, 2, FALSE)</f>
        <v>Doritos 12 oz.</v>
      </c>
    </row>
    <row r="266" spans="1:9" x14ac:dyDescent="0.3">
      <c r="A266" s="4">
        <v>43161.802828703716</v>
      </c>
      <c r="B266" s="15">
        <v>43161.802828703716</v>
      </c>
      <c r="C266" s="16" t="str">
        <f t="shared" si="8"/>
        <v>Friday</v>
      </c>
      <c r="D266" s="20">
        <f t="shared" si="9"/>
        <v>0.80282870371593162</v>
      </c>
      <c r="E266" s="10">
        <v>123191</v>
      </c>
      <c r="F266" s="11">
        <v>111100001236</v>
      </c>
      <c r="G266" s="12">
        <v>6.99</v>
      </c>
      <c r="H266" s="7" t="s">
        <v>13</v>
      </c>
      <c r="I266" t="str">
        <f>VLOOKUP(F266, 'Product UPC Key'!$A$2:$B$13, 2, FALSE)</f>
        <v>Pepsi 12 Pack</v>
      </c>
    </row>
    <row r="267" spans="1:9" x14ac:dyDescent="0.3">
      <c r="A267" s="4">
        <v>43161.810328703716</v>
      </c>
      <c r="B267" s="15">
        <v>43161.810328703716</v>
      </c>
      <c r="C267" s="16" t="str">
        <f t="shared" si="8"/>
        <v>Friday</v>
      </c>
      <c r="D267" s="20">
        <f t="shared" si="9"/>
        <v>0.81032870371564059</v>
      </c>
      <c r="E267" s="10">
        <v>123192</v>
      </c>
      <c r="F267" s="11">
        <v>111100001240</v>
      </c>
      <c r="G267" s="12">
        <v>0.99</v>
      </c>
      <c r="H267" s="7" t="s">
        <v>13</v>
      </c>
      <c r="I267" t="str">
        <f>VLOOKUP(F267, 'Product UPC Key'!$A$2:$B$13, 2, FALSE)</f>
        <v>Slim Jim</v>
      </c>
    </row>
    <row r="268" spans="1:9" x14ac:dyDescent="0.3">
      <c r="A268" s="4">
        <v>43161.811528703714</v>
      </c>
      <c r="B268" s="15">
        <v>43161.811528703714</v>
      </c>
      <c r="C268" s="16" t="str">
        <f t="shared" si="8"/>
        <v>Friday</v>
      </c>
      <c r="D268" s="20">
        <f t="shared" si="9"/>
        <v>0.81152870371442987</v>
      </c>
      <c r="E268" s="10">
        <v>123193</v>
      </c>
      <c r="F268" s="11">
        <v>111100001239</v>
      </c>
      <c r="G268" s="12">
        <v>1.56</v>
      </c>
      <c r="H268" s="7" t="s">
        <v>12</v>
      </c>
      <c r="I268" t="str">
        <f>VLOOKUP(F268, 'Product UPC Key'!$A$2:$B$13, 2, FALSE)</f>
        <v>Lays Chips 12 oz.</v>
      </c>
    </row>
    <row r="269" spans="1:9" x14ac:dyDescent="0.3">
      <c r="A269" s="4">
        <v>43161.811528703714</v>
      </c>
      <c r="B269" s="15">
        <v>43161.811528703714</v>
      </c>
      <c r="C269" s="16" t="str">
        <f t="shared" si="8"/>
        <v>Friday</v>
      </c>
      <c r="D269" s="20">
        <f t="shared" si="9"/>
        <v>0.81152870371442987</v>
      </c>
      <c r="E269" s="10">
        <v>123193</v>
      </c>
      <c r="F269" s="11">
        <v>111100001236</v>
      </c>
      <c r="G269" s="12">
        <v>6.99</v>
      </c>
      <c r="H269" s="7" t="s">
        <v>13</v>
      </c>
      <c r="I269" t="str">
        <f>VLOOKUP(F269, 'Product UPC Key'!$A$2:$B$13, 2, FALSE)</f>
        <v>Pepsi 12 Pack</v>
      </c>
    </row>
    <row r="270" spans="1:9" x14ac:dyDescent="0.3">
      <c r="A270" s="4">
        <v>43161.811528703714</v>
      </c>
      <c r="B270" s="15">
        <v>43161.811528703714</v>
      </c>
      <c r="C270" s="16" t="str">
        <f t="shared" si="8"/>
        <v>Friday</v>
      </c>
      <c r="D270" s="20">
        <f t="shared" si="9"/>
        <v>0.81152870371442987</v>
      </c>
      <c r="E270" s="10">
        <v>123193</v>
      </c>
      <c r="F270" s="11">
        <v>111100001245</v>
      </c>
      <c r="G270" s="12">
        <v>1.3</v>
      </c>
      <c r="H270" s="7" t="s">
        <v>12</v>
      </c>
      <c r="I270" t="str">
        <f>VLOOKUP(F270, 'Product UPC Key'!$A$2:$B$13, 2, FALSE)</f>
        <v>Hersheys Candy</v>
      </c>
    </row>
    <row r="271" spans="1:9" x14ac:dyDescent="0.3">
      <c r="A271" s="4">
        <v>43161.811628703712</v>
      </c>
      <c r="B271" s="15">
        <v>43161.811628703712</v>
      </c>
      <c r="C271" s="16" t="str">
        <f t="shared" si="8"/>
        <v>Friday</v>
      </c>
      <c r="D271" s="20">
        <f t="shared" si="9"/>
        <v>0.81162870371190365</v>
      </c>
      <c r="E271" s="10">
        <v>123194</v>
      </c>
      <c r="F271" s="11">
        <v>111100001245</v>
      </c>
      <c r="G271" s="12">
        <v>1.3</v>
      </c>
      <c r="H271" s="7" t="s">
        <v>12</v>
      </c>
      <c r="I271" t="str">
        <f>VLOOKUP(F271, 'Product UPC Key'!$A$2:$B$13, 2, FALSE)</f>
        <v>Hersheys Candy</v>
      </c>
    </row>
    <row r="272" spans="1:9" x14ac:dyDescent="0.3">
      <c r="A272" s="4">
        <v>43161.811628703712</v>
      </c>
      <c r="B272" s="15">
        <v>43161.811628703712</v>
      </c>
      <c r="C272" s="16" t="str">
        <f t="shared" si="8"/>
        <v>Friday</v>
      </c>
      <c r="D272" s="20">
        <f t="shared" si="9"/>
        <v>0.81162870371190365</v>
      </c>
      <c r="E272" s="10">
        <v>123194</v>
      </c>
      <c r="F272" s="11">
        <v>111100001236</v>
      </c>
      <c r="G272" s="12">
        <v>6.99</v>
      </c>
      <c r="H272" s="7" t="s">
        <v>13</v>
      </c>
      <c r="I272" t="str">
        <f>VLOOKUP(F272, 'Product UPC Key'!$A$2:$B$13, 2, FALSE)</f>
        <v>Pepsi 12 Pack</v>
      </c>
    </row>
    <row r="273" spans="1:9" x14ac:dyDescent="0.3">
      <c r="A273" s="4">
        <v>43161.81802870371</v>
      </c>
      <c r="B273" s="15">
        <v>43161.81802870371</v>
      </c>
      <c r="C273" s="16" t="str">
        <f t="shared" si="8"/>
        <v>Friday</v>
      </c>
      <c r="D273" s="20">
        <f t="shared" si="9"/>
        <v>0.81802870371029712</v>
      </c>
      <c r="E273" s="10">
        <v>123195</v>
      </c>
      <c r="F273" s="11">
        <v>111100001237</v>
      </c>
      <c r="G273" s="12">
        <v>7.1</v>
      </c>
      <c r="H273" s="7" t="s">
        <v>13</v>
      </c>
      <c r="I273" t="str">
        <f>VLOOKUP(F273, 'Product UPC Key'!$A$2:$B$13, 2, FALSE)</f>
        <v>Coke 12 Pack</v>
      </c>
    </row>
    <row r="274" spans="1:9" x14ac:dyDescent="0.3">
      <c r="A274" s="4">
        <v>43161.81802870371</v>
      </c>
      <c r="B274" s="15">
        <v>43161.81802870371</v>
      </c>
      <c r="C274" s="16" t="str">
        <f t="shared" si="8"/>
        <v>Friday</v>
      </c>
      <c r="D274" s="20">
        <f t="shared" si="9"/>
        <v>0.81802870371029712</v>
      </c>
      <c r="E274" s="10">
        <v>123195</v>
      </c>
      <c r="F274" s="11">
        <v>111100001245</v>
      </c>
      <c r="G274" s="12">
        <v>1.3</v>
      </c>
      <c r="H274" s="7" t="s">
        <v>12</v>
      </c>
      <c r="I274" t="str">
        <f>VLOOKUP(F274, 'Product UPC Key'!$A$2:$B$13, 2, FALSE)</f>
        <v>Hersheys Candy</v>
      </c>
    </row>
    <row r="275" spans="1:9" x14ac:dyDescent="0.3">
      <c r="A275" s="4">
        <v>43161.824128703709</v>
      </c>
      <c r="B275" s="15">
        <v>43161.824128703709</v>
      </c>
      <c r="C275" s="16" t="str">
        <f t="shared" si="8"/>
        <v>Friday</v>
      </c>
      <c r="D275" s="20">
        <f t="shared" si="9"/>
        <v>0.82412870370899327</v>
      </c>
      <c r="E275" s="10">
        <v>123196</v>
      </c>
      <c r="F275" s="11">
        <v>111100001245</v>
      </c>
      <c r="G275" s="12">
        <v>1.36</v>
      </c>
      <c r="H275" s="7" t="s">
        <v>13</v>
      </c>
      <c r="I275" t="str">
        <f>VLOOKUP(F275, 'Product UPC Key'!$A$2:$B$13, 2, FALSE)</f>
        <v>Hersheys Candy</v>
      </c>
    </row>
    <row r="276" spans="1:9" x14ac:dyDescent="0.3">
      <c r="A276" s="4">
        <v>43161.824128703709</v>
      </c>
      <c r="B276" s="15">
        <v>43161.824128703709</v>
      </c>
      <c r="C276" s="16" t="str">
        <f t="shared" si="8"/>
        <v>Friday</v>
      </c>
      <c r="D276" s="20">
        <f t="shared" si="9"/>
        <v>0.82412870370899327</v>
      </c>
      <c r="E276" s="10">
        <v>123196</v>
      </c>
      <c r="F276" s="11">
        <v>111100001239</v>
      </c>
      <c r="G276" s="12">
        <v>1.45</v>
      </c>
      <c r="H276" s="7" t="s">
        <v>13</v>
      </c>
      <c r="I276" t="str">
        <f>VLOOKUP(F276, 'Product UPC Key'!$A$2:$B$13, 2, FALSE)</f>
        <v>Lays Chips 12 oz.</v>
      </c>
    </row>
    <row r="277" spans="1:9" x14ac:dyDescent="0.3">
      <c r="A277" s="4">
        <v>43161.824128703709</v>
      </c>
      <c r="B277" s="15">
        <v>43161.824128703709</v>
      </c>
      <c r="C277" s="16" t="str">
        <f t="shared" si="8"/>
        <v>Friday</v>
      </c>
      <c r="D277" s="20">
        <f t="shared" si="9"/>
        <v>0.82412870370899327</v>
      </c>
      <c r="E277" s="10">
        <v>123196</v>
      </c>
      <c r="F277" s="11">
        <v>111100001244</v>
      </c>
      <c r="G277" s="12">
        <v>1.75</v>
      </c>
      <c r="H277" s="7" t="s">
        <v>13</v>
      </c>
      <c r="I277" t="str">
        <f>VLOOKUP(F277, 'Product UPC Key'!$A$2:$B$13, 2, FALSE)</f>
        <v>Pepsi 20 oz</v>
      </c>
    </row>
    <row r="278" spans="1:9" x14ac:dyDescent="0.3">
      <c r="A278" s="4">
        <v>43161.832828703707</v>
      </c>
      <c r="B278" s="15">
        <v>43161.832828703707</v>
      </c>
      <c r="C278" s="16" t="str">
        <f t="shared" si="8"/>
        <v>Friday</v>
      </c>
      <c r="D278" s="20">
        <f t="shared" si="9"/>
        <v>0.83282870370749151</v>
      </c>
      <c r="E278" s="10">
        <v>123197</v>
      </c>
      <c r="F278" s="11">
        <v>111100001242</v>
      </c>
      <c r="G278" s="12">
        <v>19.989999999999998</v>
      </c>
      <c r="H278" s="7" t="s">
        <v>13</v>
      </c>
      <c r="I278" t="str">
        <f>VLOOKUP(F278, 'Product UPC Key'!$A$2:$B$13, 2, FALSE)</f>
        <v>Bud Light 24 Pack</v>
      </c>
    </row>
    <row r="279" spans="1:9" x14ac:dyDescent="0.3">
      <c r="A279" s="4">
        <v>43161.832828703707</v>
      </c>
      <c r="B279" s="15">
        <v>43161.832828703707</v>
      </c>
      <c r="C279" s="16" t="str">
        <f t="shared" si="8"/>
        <v>Friday</v>
      </c>
      <c r="D279" s="20">
        <f t="shared" si="9"/>
        <v>0.83282870370749151</v>
      </c>
      <c r="E279" s="10">
        <v>123197</v>
      </c>
      <c r="F279" s="11">
        <v>111100001238</v>
      </c>
      <c r="G279" s="12">
        <v>1.53</v>
      </c>
      <c r="H279" s="7" t="s">
        <v>12</v>
      </c>
      <c r="I279" t="str">
        <f>VLOOKUP(F279, 'Product UPC Key'!$A$2:$B$13, 2, FALSE)</f>
        <v>Doritos 12 oz.</v>
      </c>
    </row>
    <row r="280" spans="1:9" x14ac:dyDescent="0.3">
      <c r="A280" s="4">
        <v>43161.832828703707</v>
      </c>
      <c r="B280" s="15">
        <v>43161.832828703707</v>
      </c>
      <c r="C280" s="16" t="str">
        <f t="shared" si="8"/>
        <v>Friday</v>
      </c>
      <c r="D280" s="20">
        <f t="shared" si="9"/>
        <v>0.83282870370749151</v>
      </c>
      <c r="E280" s="10">
        <v>123197</v>
      </c>
      <c r="F280" s="11">
        <v>111100001239</v>
      </c>
      <c r="G280" s="12">
        <v>1.56</v>
      </c>
      <c r="H280" s="7" t="s">
        <v>12</v>
      </c>
      <c r="I280" t="str">
        <f>VLOOKUP(F280, 'Product UPC Key'!$A$2:$B$13, 2, FALSE)</f>
        <v>Lays Chips 12 oz.</v>
      </c>
    </row>
    <row r="281" spans="1:9" x14ac:dyDescent="0.3">
      <c r="A281" s="4">
        <v>43161.834528703708</v>
      </c>
      <c r="B281" s="15">
        <v>43161.834528703708</v>
      </c>
      <c r="C281" s="16" t="str">
        <f t="shared" si="8"/>
        <v>Friday</v>
      </c>
      <c r="D281" s="20">
        <f t="shared" si="9"/>
        <v>0.83452870370820165</v>
      </c>
      <c r="E281" s="10">
        <v>123198</v>
      </c>
      <c r="F281" s="11">
        <v>111100001237</v>
      </c>
      <c r="G281" s="12">
        <v>7.1</v>
      </c>
      <c r="H281" s="7" t="s">
        <v>13</v>
      </c>
      <c r="I281" t="str">
        <f>VLOOKUP(F281, 'Product UPC Key'!$A$2:$B$13, 2, FALSE)</f>
        <v>Coke 12 Pack</v>
      </c>
    </row>
    <row r="282" spans="1:9" x14ac:dyDescent="0.3">
      <c r="A282" s="4">
        <v>43161.834528703708</v>
      </c>
      <c r="B282" s="15">
        <v>43161.834528703708</v>
      </c>
      <c r="C282" s="16" t="str">
        <f t="shared" si="8"/>
        <v>Friday</v>
      </c>
      <c r="D282" s="20">
        <f t="shared" si="9"/>
        <v>0.83452870370820165</v>
      </c>
      <c r="E282" s="10">
        <v>123198</v>
      </c>
      <c r="F282" s="11">
        <v>111100001246</v>
      </c>
      <c r="G282" s="12">
        <v>2.2999999999999998</v>
      </c>
      <c r="H282" s="7" t="s">
        <v>12</v>
      </c>
      <c r="I282" t="str">
        <f>VLOOKUP(F282, 'Product UPC Key'!$A$2:$B$13, 2, FALSE)</f>
        <v>Starbucks Ice</v>
      </c>
    </row>
    <row r="283" spans="1:9" x14ac:dyDescent="0.3">
      <c r="A283" s="4">
        <v>43161.843128703709</v>
      </c>
      <c r="B283" s="15">
        <v>43161.843128703709</v>
      </c>
      <c r="C283" s="16" t="str">
        <f t="shared" si="8"/>
        <v>Friday</v>
      </c>
      <c r="D283" s="20">
        <f t="shared" si="9"/>
        <v>0.8431287037092261</v>
      </c>
      <c r="E283" s="10">
        <v>123199</v>
      </c>
      <c r="F283" s="11">
        <v>111100001237</v>
      </c>
      <c r="G283" s="12">
        <v>7.1</v>
      </c>
      <c r="H283" s="7" t="s">
        <v>13</v>
      </c>
      <c r="I283" t="str">
        <f>VLOOKUP(F283, 'Product UPC Key'!$A$2:$B$13, 2, FALSE)</f>
        <v>Coke 12 Pack</v>
      </c>
    </row>
    <row r="284" spans="1:9" x14ac:dyDescent="0.3">
      <c r="A284" s="4">
        <v>43161.843128703709</v>
      </c>
      <c r="B284" s="15">
        <v>43161.843128703709</v>
      </c>
      <c r="C284" s="16" t="str">
        <f t="shared" si="8"/>
        <v>Friday</v>
      </c>
      <c r="D284" s="20">
        <f t="shared" si="9"/>
        <v>0.8431287037092261</v>
      </c>
      <c r="E284" s="10">
        <v>123199</v>
      </c>
      <c r="F284" s="11">
        <v>111100001245</v>
      </c>
      <c r="G284" s="12">
        <v>1.3</v>
      </c>
      <c r="H284" s="7" t="s">
        <v>12</v>
      </c>
      <c r="I284" t="str">
        <f>VLOOKUP(F284, 'Product UPC Key'!$A$2:$B$13, 2, FALSE)</f>
        <v>Hersheys Candy</v>
      </c>
    </row>
    <row r="285" spans="1:9" x14ac:dyDescent="0.3">
      <c r="A285" s="4">
        <v>43161.843128703709</v>
      </c>
      <c r="B285" s="15">
        <v>43161.843128703709</v>
      </c>
      <c r="C285" s="16" t="str">
        <f t="shared" si="8"/>
        <v>Friday</v>
      </c>
      <c r="D285" s="20">
        <f t="shared" si="9"/>
        <v>0.8431287037092261</v>
      </c>
      <c r="E285" s="10">
        <v>123199</v>
      </c>
      <c r="F285" s="11">
        <v>111100001241</v>
      </c>
      <c r="G285" s="12">
        <v>1.25</v>
      </c>
      <c r="H285" s="7" t="s">
        <v>12</v>
      </c>
      <c r="I285" t="str">
        <f>VLOOKUP(F285, 'Product UPC Key'!$A$2:$B$13, 2, FALSE)</f>
        <v>M&amp;M's Candy</v>
      </c>
    </row>
    <row r="286" spans="1:9" x14ac:dyDescent="0.3">
      <c r="A286" s="4">
        <v>43161.843128703709</v>
      </c>
      <c r="B286" s="15">
        <v>43161.843128703709</v>
      </c>
      <c r="C286" s="16" t="str">
        <f t="shared" si="8"/>
        <v>Friday</v>
      </c>
      <c r="D286" s="20">
        <f t="shared" si="9"/>
        <v>0.8431287037092261</v>
      </c>
      <c r="E286" s="10">
        <v>123199</v>
      </c>
      <c r="F286" s="11">
        <v>111100001240</v>
      </c>
      <c r="G286" s="12">
        <v>0.89</v>
      </c>
      <c r="H286" s="7" t="s">
        <v>12</v>
      </c>
      <c r="I286" t="str">
        <f>VLOOKUP(F286, 'Product UPC Key'!$A$2:$B$13, 2, FALSE)</f>
        <v>Slim Jim</v>
      </c>
    </row>
    <row r="287" spans="1:9" x14ac:dyDescent="0.3">
      <c r="A287" s="4">
        <v>43161.847028703713</v>
      </c>
      <c r="B287" s="15">
        <v>43161.847028703713</v>
      </c>
      <c r="C287" s="16" t="str">
        <f t="shared" si="8"/>
        <v>Friday</v>
      </c>
      <c r="D287" s="20">
        <f t="shared" si="9"/>
        <v>0.84702870371256722</v>
      </c>
      <c r="E287" s="10">
        <v>123200</v>
      </c>
      <c r="F287" s="11">
        <v>111100001242</v>
      </c>
      <c r="G287" s="12">
        <v>25.65</v>
      </c>
      <c r="H287" s="7" t="s">
        <v>13</v>
      </c>
      <c r="I287" t="str">
        <f>VLOOKUP(F287, 'Product UPC Key'!$A$2:$B$13, 2, FALSE)</f>
        <v>Bud Light 24 Pack</v>
      </c>
    </row>
    <row r="288" spans="1:9" x14ac:dyDescent="0.3">
      <c r="A288" s="4">
        <v>43161.847028703713</v>
      </c>
      <c r="B288" s="15">
        <v>43161.847028703713</v>
      </c>
      <c r="C288" s="16" t="str">
        <f t="shared" si="8"/>
        <v>Friday</v>
      </c>
      <c r="D288" s="20">
        <f t="shared" si="9"/>
        <v>0.84702870371256722</v>
      </c>
      <c r="E288" s="10">
        <v>123200</v>
      </c>
      <c r="F288" s="11">
        <v>111100001244</v>
      </c>
      <c r="G288" s="12">
        <v>1.75</v>
      </c>
      <c r="H288" s="7" t="s">
        <v>13</v>
      </c>
      <c r="I288" t="str">
        <f>VLOOKUP(F288, 'Product UPC Key'!$A$2:$B$13, 2, FALSE)</f>
        <v>Pepsi 20 oz</v>
      </c>
    </row>
    <row r="289" spans="1:9" x14ac:dyDescent="0.3">
      <c r="A289" s="4">
        <v>43161.849628703712</v>
      </c>
      <c r="B289" s="15">
        <v>43161.849628703712</v>
      </c>
      <c r="C289" s="16" t="str">
        <f t="shared" si="8"/>
        <v>Friday</v>
      </c>
      <c r="D289" s="20">
        <f t="shared" si="9"/>
        <v>0.84962870371236932</v>
      </c>
      <c r="E289" s="10">
        <v>123201</v>
      </c>
      <c r="F289" s="11">
        <v>111100001240</v>
      </c>
      <c r="G289" s="12">
        <v>0.99</v>
      </c>
      <c r="H289" s="7" t="s">
        <v>13</v>
      </c>
      <c r="I289" t="str">
        <f>VLOOKUP(F289, 'Product UPC Key'!$A$2:$B$13, 2, FALSE)</f>
        <v>Slim Jim</v>
      </c>
    </row>
    <row r="290" spans="1:9" x14ac:dyDescent="0.3">
      <c r="A290" s="4">
        <v>43161.849628703712</v>
      </c>
      <c r="B290" s="15">
        <v>43161.849628703712</v>
      </c>
      <c r="C290" s="16" t="str">
        <f t="shared" si="8"/>
        <v>Friday</v>
      </c>
      <c r="D290" s="20">
        <f t="shared" si="9"/>
        <v>0.84962870371236932</v>
      </c>
      <c r="E290" s="10">
        <v>123201</v>
      </c>
      <c r="F290" s="11">
        <v>111100001240</v>
      </c>
      <c r="G290" s="12">
        <v>0.99</v>
      </c>
      <c r="H290" s="7" t="s">
        <v>13</v>
      </c>
      <c r="I290" t="str">
        <f>VLOOKUP(F290, 'Product UPC Key'!$A$2:$B$13, 2, FALSE)</f>
        <v>Slim Jim</v>
      </c>
    </row>
    <row r="291" spans="1:9" x14ac:dyDescent="0.3">
      <c r="A291" s="4">
        <v>43161.856428703715</v>
      </c>
      <c r="B291" s="15">
        <v>43161.856428703715</v>
      </c>
      <c r="C291" s="16" t="str">
        <f t="shared" si="8"/>
        <v>Friday</v>
      </c>
      <c r="D291" s="20">
        <f t="shared" si="9"/>
        <v>0.85642870371520985</v>
      </c>
      <c r="E291" s="10">
        <v>123202</v>
      </c>
      <c r="F291" s="11">
        <v>111100001245</v>
      </c>
      <c r="G291" s="12">
        <v>1.3</v>
      </c>
      <c r="H291" s="7" t="s">
        <v>12</v>
      </c>
      <c r="I291" t="str">
        <f>VLOOKUP(F291, 'Product UPC Key'!$A$2:$B$13, 2, FALSE)</f>
        <v>Hersheys Candy</v>
      </c>
    </row>
    <row r="292" spans="1:9" x14ac:dyDescent="0.3">
      <c r="A292" s="4">
        <v>43161.856428703715</v>
      </c>
      <c r="B292" s="15">
        <v>43161.856428703715</v>
      </c>
      <c r="C292" s="16" t="str">
        <f t="shared" si="8"/>
        <v>Friday</v>
      </c>
      <c r="D292" s="20">
        <f t="shared" si="9"/>
        <v>0.85642870371520985</v>
      </c>
      <c r="E292" s="10">
        <v>123202</v>
      </c>
      <c r="F292" s="11">
        <v>111100001234</v>
      </c>
      <c r="G292" s="12">
        <v>1.8</v>
      </c>
      <c r="H292" s="7" t="s">
        <v>13</v>
      </c>
      <c r="I292" t="str">
        <f>VLOOKUP(F292, 'Product UPC Key'!$A$2:$B$13, 2, FALSE)</f>
        <v>Coke 20 oz</v>
      </c>
    </row>
    <row r="293" spans="1:9" x14ac:dyDescent="0.3">
      <c r="A293" s="4">
        <v>43161.856428703715</v>
      </c>
      <c r="B293" s="15">
        <v>43161.856428703715</v>
      </c>
      <c r="C293" s="16" t="str">
        <f t="shared" si="8"/>
        <v>Friday</v>
      </c>
      <c r="D293" s="20">
        <f t="shared" si="9"/>
        <v>0.85642870371520985</v>
      </c>
      <c r="E293" s="10">
        <v>123202</v>
      </c>
      <c r="F293" s="11">
        <v>111100001242</v>
      </c>
      <c r="G293" s="12">
        <v>19.989999999999998</v>
      </c>
      <c r="H293" s="7" t="s">
        <v>13</v>
      </c>
      <c r="I293" t="str">
        <f>VLOOKUP(F293, 'Product UPC Key'!$A$2:$B$13, 2, FALSE)</f>
        <v>Bud Light 24 Pack</v>
      </c>
    </row>
    <row r="294" spans="1:9" x14ac:dyDescent="0.3">
      <c r="A294" s="4">
        <v>43161.856428703715</v>
      </c>
      <c r="B294" s="15">
        <v>43161.856428703715</v>
      </c>
      <c r="C294" s="16" t="str">
        <f t="shared" si="8"/>
        <v>Friday</v>
      </c>
      <c r="D294" s="20">
        <f t="shared" si="9"/>
        <v>0.85642870371520985</v>
      </c>
      <c r="E294" s="10">
        <v>123202</v>
      </c>
      <c r="F294" s="11">
        <v>111100001245</v>
      </c>
      <c r="G294" s="12">
        <v>1.3</v>
      </c>
      <c r="H294" s="7" t="s">
        <v>12</v>
      </c>
      <c r="I294" t="str">
        <f>VLOOKUP(F294, 'Product UPC Key'!$A$2:$B$13, 2, FALSE)</f>
        <v>Hersheys Candy</v>
      </c>
    </row>
    <row r="295" spans="1:9" x14ac:dyDescent="0.3">
      <c r="A295" s="4">
        <v>43161.861328703715</v>
      </c>
      <c r="B295" s="15">
        <v>43161.861328703715</v>
      </c>
      <c r="C295" s="16" t="str">
        <f t="shared" si="8"/>
        <v>Friday</v>
      </c>
      <c r="D295" s="20">
        <f t="shared" si="9"/>
        <v>0.86132870371511672</v>
      </c>
      <c r="E295" s="10">
        <v>123203</v>
      </c>
      <c r="F295" s="11">
        <v>111100001238</v>
      </c>
      <c r="G295" s="12">
        <v>1.49</v>
      </c>
      <c r="H295" s="7" t="s">
        <v>13</v>
      </c>
      <c r="I295" t="str">
        <f>VLOOKUP(F295, 'Product UPC Key'!$A$2:$B$13, 2, FALSE)</f>
        <v>Doritos 12 oz.</v>
      </c>
    </row>
    <row r="296" spans="1:9" x14ac:dyDescent="0.3">
      <c r="A296" s="4">
        <v>43161.861328703715</v>
      </c>
      <c r="B296" s="15">
        <v>43161.861328703715</v>
      </c>
      <c r="C296" s="16" t="str">
        <f t="shared" si="8"/>
        <v>Friday</v>
      </c>
      <c r="D296" s="20">
        <f t="shared" si="9"/>
        <v>0.86132870371511672</v>
      </c>
      <c r="E296" s="10">
        <v>123203</v>
      </c>
      <c r="F296" s="11">
        <v>111100001237</v>
      </c>
      <c r="G296" s="12">
        <v>7.1</v>
      </c>
      <c r="H296" s="7" t="s">
        <v>13</v>
      </c>
      <c r="I296" t="str">
        <f>VLOOKUP(F296, 'Product UPC Key'!$A$2:$B$13, 2, FALSE)</f>
        <v>Coke 12 Pack</v>
      </c>
    </row>
    <row r="297" spans="1:9" x14ac:dyDescent="0.3">
      <c r="A297" s="4">
        <v>43161.861328703715</v>
      </c>
      <c r="B297" s="15">
        <v>43161.861328703715</v>
      </c>
      <c r="C297" s="16" t="str">
        <f t="shared" si="8"/>
        <v>Friday</v>
      </c>
      <c r="D297" s="20">
        <f t="shared" si="9"/>
        <v>0.86132870371511672</v>
      </c>
      <c r="E297" s="10">
        <v>123203</v>
      </c>
      <c r="F297" s="11">
        <v>111100001246</v>
      </c>
      <c r="G297" s="12">
        <v>2.2999999999999998</v>
      </c>
      <c r="H297" s="7" t="s">
        <v>12</v>
      </c>
      <c r="I297" t="str">
        <f>VLOOKUP(F297, 'Product UPC Key'!$A$2:$B$13, 2, FALSE)</f>
        <v>Starbucks Ice</v>
      </c>
    </row>
    <row r="298" spans="1:9" x14ac:dyDescent="0.3">
      <c r="A298" s="4">
        <v>43161.861328703715</v>
      </c>
      <c r="B298" s="15">
        <v>43161.861328703715</v>
      </c>
      <c r="C298" s="16" t="str">
        <f t="shared" si="8"/>
        <v>Friday</v>
      </c>
      <c r="D298" s="20">
        <f t="shared" si="9"/>
        <v>0.86132870371511672</v>
      </c>
      <c r="E298" s="10">
        <v>123203</v>
      </c>
      <c r="F298" s="11">
        <v>111100001239</v>
      </c>
      <c r="G298" s="12">
        <v>1.56</v>
      </c>
      <c r="H298" s="7" t="s">
        <v>12</v>
      </c>
      <c r="I298" t="str">
        <f>VLOOKUP(F298, 'Product UPC Key'!$A$2:$B$13, 2, FALSE)</f>
        <v>Lays Chips 12 oz.</v>
      </c>
    </row>
    <row r="299" spans="1:9" x14ac:dyDescent="0.3">
      <c r="A299" s="4">
        <v>43161.871328703717</v>
      </c>
      <c r="B299" s="15">
        <v>43161.871328703717</v>
      </c>
      <c r="C299" s="16" t="str">
        <f t="shared" si="8"/>
        <v>Friday</v>
      </c>
      <c r="D299" s="20">
        <f t="shared" si="9"/>
        <v>0.87132870371715399</v>
      </c>
      <c r="E299" s="10">
        <v>123204</v>
      </c>
      <c r="F299" s="11">
        <v>111100001237</v>
      </c>
      <c r="G299" s="12">
        <v>7.1</v>
      </c>
      <c r="H299" s="7" t="s">
        <v>13</v>
      </c>
      <c r="I299" t="str">
        <f>VLOOKUP(F299, 'Product UPC Key'!$A$2:$B$13, 2, FALSE)</f>
        <v>Coke 12 Pack</v>
      </c>
    </row>
    <row r="300" spans="1:9" x14ac:dyDescent="0.3">
      <c r="A300" s="4">
        <v>43161.874728703719</v>
      </c>
      <c r="B300" s="15">
        <v>43161.874728703719</v>
      </c>
      <c r="C300" s="16" t="str">
        <f t="shared" si="8"/>
        <v>Friday</v>
      </c>
      <c r="D300" s="20">
        <f t="shared" si="9"/>
        <v>0.87472870371857425</v>
      </c>
      <c r="E300" s="10">
        <v>123205</v>
      </c>
      <c r="F300" s="11">
        <v>111100001244</v>
      </c>
      <c r="G300" s="12">
        <v>1.75</v>
      </c>
      <c r="H300" s="7" t="s">
        <v>13</v>
      </c>
      <c r="I300" t="str">
        <f>VLOOKUP(F300, 'Product UPC Key'!$A$2:$B$13, 2, FALSE)</f>
        <v>Pepsi 20 oz</v>
      </c>
    </row>
    <row r="301" spans="1:9" x14ac:dyDescent="0.3">
      <c r="A301" s="4">
        <v>43161.874728703719</v>
      </c>
      <c r="B301" s="15">
        <v>43161.874728703719</v>
      </c>
      <c r="C301" s="16" t="str">
        <f t="shared" si="8"/>
        <v>Friday</v>
      </c>
      <c r="D301" s="20">
        <f t="shared" si="9"/>
        <v>0.87472870371857425</v>
      </c>
      <c r="E301" s="10">
        <v>123205</v>
      </c>
      <c r="F301" s="11">
        <v>111100001238</v>
      </c>
      <c r="G301" s="12">
        <v>1.53</v>
      </c>
      <c r="H301" s="7" t="s">
        <v>12</v>
      </c>
      <c r="I301" t="str">
        <f>VLOOKUP(F301, 'Product UPC Key'!$A$2:$B$13, 2, FALSE)</f>
        <v>Doritos 12 oz.</v>
      </c>
    </row>
    <row r="302" spans="1:9" x14ac:dyDescent="0.3">
      <c r="A302" s="4">
        <v>43161.883528703722</v>
      </c>
      <c r="B302" s="15">
        <v>43161.883528703722</v>
      </c>
      <c r="C302" s="16" t="str">
        <f t="shared" si="8"/>
        <v>Friday</v>
      </c>
      <c r="D302" s="20">
        <f t="shared" si="9"/>
        <v>0.88352870372182224</v>
      </c>
      <c r="E302" s="10">
        <v>123206</v>
      </c>
      <c r="F302" s="11">
        <v>111100001236</v>
      </c>
      <c r="G302" s="12">
        <v>6.99</v>
      </c>
      <c r="H302" s="7" t="s">
        <v>13</v>
      </c>
      <c r="I302" t="str">
        <f>VLOOKUP(F302, 'Product UPC Key'!$A$2:$B$13, 2, FALSE)</f>
        <v>Pepsi 12 Pack</v>
      </c>
    </row>
    <row r="303" spans="1:9" x14ac:dyDescent="0.3">
      <c r="A303" s="4">
        <v>43161.885428703725</v>
      </c>
      <c r="B303" s="15">
        <v>43161.885428703725</v>
      </c>
      <c r="C303" s="16" t="str">
        <f t="shared" si="8"/>
        <v>Friday</v>
      </c>
      <c r="D303" s="20">
        <f t="shared" si="9"/>
        <v>0.88542870372475591</v>
      </c>
      <c r="E303" s="10">
        <v>123207</v>
      </c>
      <c r="F303" s="11">
        <v>111100001235</v>
      </c>
      <c r="G303" s="12">
        <v>23.45</v>
      </c>
      <c r="H303" s="7" t="s">
        <v>13</v>
      </c>
      <c r="I303" t="str">
        <f>VLOOKUP(F303, 'Product UPC Key'!$A$2:$B$13, 2, FALSE)</f>
        <v>Miller Lite 24 Pack</v>
      </c>
    </row>
    <row r="304" spans="1:9" x14ac:dyDescent="0.3">
      <c r="A304" s="4">
        <v>43161.885428703725</v>
      </c>
      <c r="B304" s="15">
        <v>43161.885428703725</v>
      </c>
      <c r="C304" s="16" t="str">
        <f t="shared" si="8"/>
        <v>Friday</v>
      </c>
      <c r="D304" s="20">
        <f t="shared" si="9"/>
        <v>0.88542870372475591</v>
      </c>
      <c r="E304" s="10">
        <v>123207</v>
      </c>
      <c r="F304" s="11">
        <v>111100001242</v>
      </c>
      <c r="G304" s="12">
        <v>19.989999999999998</v>
      </c>
      <c r="H304" s="7" t="s">
        <v>13</v>
      </c>
      <c r="I304" t="str">
        <f>VLOOKUP(F304, 'Product UPC Key'!$A$2:$B$13, 2, FALSE)</f>
        <v>Bud Light 24 Pack</v>
      </c>
    </row>
    <row r="305" spans="1:9" x14ac:dyDescent="0.3">
      <c r="A305" s="4">
        <v>43161.887728703725</v>
      </c>
      <c r="B305" s="15">
        <v>43161.887728703725</v>
      </c>
      <c r="C305" s="16" t="str">
        <f t="shared" si="8"/>
        <v>Friday</v>
      </c>
      <c r="D305" s="20">
        <f t="shared" si="9"/>
        <v>0.88772870372486068</v>
      </c>
      <c r="E305" s="10">
        <v>123208</v>
      </c>
      <c r="F305" s="11">
        <v>111100001242</v>
      </c>
      <c r="G305" s="12">
        <v>19.989999999999998</v>
      </c>
      <c r="H305" s="7" t="s">
        <v>13</v>
      </c>
      <c r="I305" t="str">
        <f>VLOOKUP(F305, 'Product UPC Key'!$A$2:$B$13, 2, FALSE)</f>
        <v>Bud Light 24 Pack</v>
      </c>
    </row>
    <row r="306" spans="1:9" x14ac:dyDescent="0.3">
      <c r="A306" s="4">
        <v>43161.887728703725</v>
      </c>
      <c r="B306" s="15">
        <v>43161.887728703725</v>
      </c>
      <c r="C306" s="16" t="str">
        <f t="shared" si="8"/>
        <v>Friday</v>
      </c>
      <c r="D306" s="20">
        <f t="shared" si="9"/>
        <v>0.88772870372486068</v>
      </c>
      <c r="E306" s="10">
        <v>123208</v>
      </c>
      <c r="F306" s="11">
        <v>111100001242</v>
      </c>
      <c r="G306" s="12">
        <v>19.989999999999998</v>
      </c>
      <c r="H306" s="7" t="s">
        <v>13</v>
      </c>
      <c r="I306" t="str">
        <f>VLOOKUP(F306, 'Product UPC Key'!$A$2:$B$13, 2, FALSE)</f>
        <v>Bud Light 24 Pack</v>
      </c>
    </row>
    <row r="307" spans="1:9" x14ac:dyDescent="0.3">
      <c r="A307" s="4">
        <v>43161.889028703728</v>
      </c>
      <c r="B307" s="15">
        <v>43161.889028703728</v>
      </c>
      <c r="C307" s="16" t="str">
        <f t="shared" si="8"/>
        <v>Friday</v>
      </c>
      <c r="D307" s="20">
        <f t="shared" si="9"/>
        <v>0.88902870372839971</v>
      </c>
      <c r="E307" s="10">
        <v>123209</v>
      </c>
      <c r="F307" s="11">
        <v>111100001235</v>
      </c>
      <c r="G307" s="12">
        <v>23.45</v>
      </c>
      <c r="H307" s="7" t="s">
        <v>13</v>
      </c>
      <c r="I307" t="str">
        <f>VLOOKUP(F307, 'Product UPC Key'!$A$2:$B$13, 2, FALSE)</f>
        <v>Miller Lite 24 Pack</v>
      </c>
    </row>
    <row r="308" spans="1:9" x14ac:dyDescent="0.3">
      <c r="A308" s="4">
        <v>43161.889028703728</v>
      </c>
      <c r="B308" s="15">
        <v>43161.889028703728</v>
      </c>
      <c r="C308" s="16" t="str">
        <f t="shared" si="8"/>
        <v>Friday</v>
      </c>
      <c r="D308" s="20">
        <f t="shared" si="9"/>
        <v>0.88902870372839971</v>
      </c>
      <c r="E308" s="10">
        <v>123209</v>
      </c>
      <c r="F308" s="11">
        <v>111100001242</v>
      </c>
      <c r="G308" s="12">
        <v>19.989999999999998</v>
      </c>
      <c r="H308" s="7" t="s">
        <v>13</v>
      </c>
      <c r="I308" t="str">
        <f>VLOOKUP(F308, 'Product UPC Key'!$A$2:$B$13, 2, FALSE)</f>
        <v>Bud Light 24 Pack</v>
      </c>
    </row>
    <row r="309" spans="1:9" x14ac:dyDescent="0.3">
      <c r="A309" s="4">
        <v>43161.898928703726</v>
      </c>
      <c r="B309" s="15">
        <v>43161.898928703726</v>
      </c>
      <c r="C309" s="16" t="str">
        <f t="shared" si="8"/>
        <v>Friday</v>
      </c>
      <c r="D309" s="20">
        <f t="shared" si="9"/>
        <v>0.89892870372568723</v>
      </c>
      <c r="E309" s="10">
        <v>123210</v>
      </c>
      <c r="F309" s="11">
        <v>111100001235</v>
      </c>
      <c r="G309" s="12">
        <v>23.45</v>
      </c>
      <c r="H309" s="7" t="s">
        <v>13</v>
      </c>
      <c r="I309" t="str">
        <f>VLOOKUP(F309, 'Product UPC Key'!$A$2:$B$13, 2, FALSE)</f>
        <v>Miller Lite 24 Pack</v>
      </c>
    </row>
    <row r="310" spans="1:9" x14ac:dyDescent="0.3">
      <c r="A310" s="4">
        <v>43161.898928703726</v>
      </c>
      <c r="B310" s="15">
        <v>43161.898928703726</v>
      </c>
      <c r="C310" s="16" t="str">
        <f t="shared" si="8"/>
        <v>Friday</v>
      </c>
      <c r="D310" s="20">
        <f t="shared" si="9"/>
        <v>0.89892870372568723</v>
      </c>
      <c r="E310" s="10">
        <v>123210</v>
      </c>
      <c r="F310" s="11">
        <v>111100001242</v>
      </c>
      <c r="G310" s="12">
        <v>19.989999999999998</v>
      </c>
      <c r="H310" s="7" t="s">
        <v>13</v>
      </c>
      <c r="I310" t="str">
        <f>VLOOKUP(F310, 'Product UPC Key'!$A$2:$B$13, 2, FALSE)</f>
        <v>Bud Light 24 Pack</v>
      </c>
    </row>
    <row r="311" spans="1:9" x14ac:dyDescent="0.3">
      <c r="A311" s="4">
        <v>43161.898928703726</v>
      </c>
      <c r="B311" s="15">
        <v>43161.898928703726</v>
      </c>
      <c r="C311" s="16" t="str">
        <f t="shared" si="8"/>
        <v>Friday</v>
      </c>
      <c r="D311" s="20">
        <f t="shared" si="9"/>
        <v>0.89892870372568723</v>
      </c>
      <c r="E311" s="10">
        <v>123210</v>
      </c>
      <c r="F311" s="11">
        <v>111100001244</v>
      </c>
      <c r="G311" s="12">
        <v>1.75</v>
      </c>
      <c r="H311" s="7" t="s">
        <v>13</v>
      </c>
      <c r="I311" t="str">
        <f>VLOOKUP(F311, 'Product UPC Key'!$A$2:$B$13, 2, FALSE)</f>
        <v>Pepsi 20 oz</v>
      </c>
    </row>
    <row r="312" spans="1:9" x14ac:dyDescent="0.3">
      <c r="A312" s="4">
        <v>43161.908928703728</v>
      </c>
      <c r="B312" s="15">
        <v>43161.908928703728</v>
      </c>
      <c r="C312" s="16" t="str">
        <f t="shared" si="8"/>
        <v>Friday</v>
      </c>
      <c r="D312" s="20">
        <f t="shared" si="9"/>
        <v>0.9089287037277245</v>
      </c>
      <c r="E312" s="10">
        <v>123211</v>
      </c>
      <c r="F312" s="11">
        <v>111100001242</v>
      </c>
      <c r="G312" s="12">
        <v>19.989999999999998</v>
      </c>
      <c r="H312" s="7" t="s">
        <v>13</v>
      </c>
      <c r="I312" t="str">
        <f>VLOOKUP(F312, 'Product UPC Key'!$A$2:$B$13, 2, FALSE)</f>
        <v>Bud Light 24 Pack</v>
      </c>
    </row>
    <row r="313" spans="1:9" x14ac:dyDescent="0.3">
      <c r="A313" s="4">
        <v>43161.908928703728</v>
      </c>
      <c r="B313" s="15">
        <v>43161.908928703728</v>
      </c>
      <c r="C313" s="16" t="str">
        <f t="shared" si="8"/>
        <v>Friday</v>
      </c>
      <c r="D313" s="20">
        <f t="shared" si="9"/>
        <v>0.9089287037277245</v>
      </c>
      <c r="E313" s="10">
        <v>123211</v>
      </c>
      <c r="F313" s="11">
        <v>111100001245</v>
      </c>
      <c r="G313" s="12">
        <v>1.3</v>
      </c>
      <c r="H313" s="7" t="s">
        <v>12</v>
      </c>
      <c r="I313" t="str">
        <f>VLOOKUP(F313, 'Product UPC Key'!$A$2:$B$13, 2, FALSE)</f>
        <v>Hersheys Candy</v>
      </c>
    </row>
    <row r="314" spans="1:9" x14ac:dyDescent="0.3">
      <c r="A314" s="4">
        <v>43161.908928703728</v>
      </c>
      <c r="B314" s="15">
        <v>43161.908928703728</v>
      </c>
      <c r="C314" s="16" t="str">
        <f t="shared" si="8"/>
        <v>Friday</v>
      </c>
      <c r="D314" s="20">
        <f t="shared" si="9"/>
        <v>0.9089287037277245</v>
      </c>
      <c r="E314" s="10">
        <v>123211</v>
      </c>
      <c r="F314" s="11">
        <v>111100001242</v>
      </c>
      <c r="G314" s="12">
        <v>24.99</v>
      </c>
      <c r="H314" s="7" t="s">
        <v>12</v>
      </c>
      <c r="I314" t="str">
        <f>VLOOKUP(F314, 'Product UPC Key'!$A$2:$B$13, 2, FALSE)</f>
        <v>Bud Light 24 Pack</v>
      </c>
    </row>
    <row r="315" spans="1:9" x14ac:dyDescent="0.3">
      <c r="A315" s="4">
        <v>43161.908928703728</v>
      </c>
      <c r="B315" s="15">
        <v>43161.908928703728</v>
      </c>
      <c r="C315" s="16" t="str">
        <f t="shared" si="8"/>
        <v>Friday</v>
      </c>
      <c r="D315" s="20">
        <f t="shared" si="9"/>
        <v>0.9089287037277245</v>
      </c>
      <c r="E315" s="10">
        <v>123211</v>
      </c>
      <c r="F315" s="11">
        <v>111100001236</v>
      </c>
      <c r="G315" s="12">
        <v>6.99</v>
      </c>
      <c r="H315" s="7" t="s">
        <v>13</v>
      </c>
      <c r="I315" t="str">
        <f>VLOOKUP(F315, 'Product UPC Key'!$A$2:$B$13, 2, FALSE)</f>
        <v>Pepsi 12 Pack</v>
      </c>
    </row>
    <row r="316" spans="1:9" x14ac:dyDescent="0.3">
      <c r="A316" s="4">
        <v>43161.908928703728</v>
      </c>
      <c r="B316" s="15">
        <v>43161.908928703728</v>
      </c>
      <c r="C316" s="16" t="str">
        <f t="shared" si="8"/>
        <v>Friday</v>
      </c>
      <c r="D316" s="20">
        <f t="shared" si="9"/>
        <v>0.9089287037277245</v>
      </c>
      <c r="E316" s="10">
        <v>123211</v>
      </c>
      <c r="F316" s="11">
        <v>111100001241</v>
      </c>
      <c r="G316" s="12">
        <v>1.25</v>
      </c>
      <c r="H316" s="7" t="s">
        <v>12</v>
      </c>
      <c r="I316" t="str">
        <f>VLOOKUP(F316, 'Product UPC Key'!$A$2:$B$13, 2, FALSE)</f>
        <v>M&amp;M's Candy</v>
      </c>
    </row>
    <row r="317" spans="1:9" x14ac:dyDescent="0.3">
      <c r="A317" s="4">
        <v>43161.911628703725</v>
      </c>
      <c r="B317" s="15">
        <v>43161.911628703725</v>
      </c>
      <c r="C317" s="16" t="str">
        <f t="shared" si="8"/>
        <v>Friday</v>
      </c>
      <c r="D317" s="20">
        <f t="shared" si="9"/>
        <v>0.91162870372500038</v>
      </c>
      <c r="E317" s="10">
        <v>123212</v>
      </c>
      <c r="F317" s="11">
        <v>111100001237</v>
      </c>
      <c r="G317" s="12">
        <v>7.1</v>
      </c>
      <c r="H317" s="7" t="s">
        <v>13</v>
      </c>
      <c r="I317" t="str">
        <f>VLOOKUP(F317, 'Product UPC Key'!$A$2:$B$13, 2, FALSE)</f>
        <v>Coke 12 Pack</v>
      </c>
    </row>
    <row r="318" spans="1:9" x14ac:dyDescent="0.3">
      <c r="A318" s="4">
        <v>43161.914128703727</v>
      </c>
      <c r="B318" s="15">
        <v>43161.914128703727</v>
      </c>
      <c r="C318" s="16" t="str">
        <f t="shared" si="8"/>
        <v>Friday</v>
      </c>
      <c r="D318" s="20">
        <f t="shared" si="9"/>
        <v>0.91412870372732868</v>
      </c>
      <c r="E318" s="10">
        <v>123213</v>
      </c>
      <c r="F318" s="11">
        <v>111100001246</v>
      </c>
      <c r="G318" s="12">
        <v>2.2999999999999998</v>
      </c>
      <c r="H318" s="7" t="s">
        <v>12</v>
      </c>
      <c r="I318" t="str">
        <f>VLOOKUP(F318, 'Product UPC Key'!$A$2:$B$13, 2, FALSE)</f>
        <v>Starbucks Ice</v>
      </c>
    </row>
    <row r="319" spans="1:9" x14ac:dyDescent="0.3">
      <c r="A319" s="4">
        <v>43161.914128703727</v>
      </c>
      <c r="B319" s="15">
        <v>43161.914128703727</v>
      </c>
      <c r="C319" s="16" t="str">
        <f t="shared" si="8"/>
        <v>Friday</v>
      </c>
      <c r="D319" s="20">
        <f t="shared" si="9"/>
        <v>0.91412870372732868</v>
      </c>
      <c r="E319" s="10">
        <v>123213</v>
      </c>
      <c r="F319" s="11">
        <v>111100001240</v>
      </c>
      <c r="G319" s="12">
        <v>0.99</v>
      </c>
      <c r="H319" s="7" t="s">
        <v>13</v>
      </c>
      <c r="I319" t="str">
        <f>VLOOKUP(F319, 'Product UPC Key'!$A$2:$B$13, 2, FALSE)</f>
        <v>Slim Jim</v>
      </c>
    </row>
    <row r="320" spans="1:9" x14ac:dyDescent="0.3">
      <c r="A320" s="4">
        <v>43161.914128703727</v>
      </c>
      <c r="B320" s="15">
        <v>43161.914128703727</v>
      </c>
      <c r="C320" s="16" t="str">
        <f t="shared" si="8"/>
        <v>Friday</v>
      </c>
      <c r="D320" s="20">
        <f t="shared" si="9"/>
        <v>0.91412870372732868</v>
      </c>
      <c r="E320" s="10">
        <v>123213</v>
      </c>
      <c r="F320" s="11">
        <v>111100001242</v>
      </c>
      <c r="G320" s="12">
        <v>24.99</v>
      </c>
      <c r="H320" s="7" t="s">
        <v>12</v>
      </c>
      <c r="I320" t="str">
        <f>VLOOKUP(F320, 'Product UPC Key'!$A$2:$B$13, 2, FALSE)</f>
        <v>Bud Light 24 Pack</v>
      </c>
    </row>
    <row r="321" spans="1:9" x14ac:dyDescent="0.3">
      <c r="A321" s="4">
        <v>43161.920028703724</v>
      </c>
      <c r="B321" s="15">
        <v>43161.920028703724</v>
      </c>
      <c r="C321" s="16" t="str">
        <f t="shared" si="8"/>
        <v>Friday</v>
      </c>
      <c r="D321" s="20">
        <f t="shared" si="9"/>
        <v>0.9200287037238013</v>
      </c>
      <c r="E321" s="10">
        <v>123214</v>
      </c>
      <c r="F321" s="11">
        <v>111100001235</v>
      </c>
      <c r="G321" s="12">
        <v>23.45</v>
      </c>
      <c r="H321" s="7" t="s">
        <v>13</v>
      </c>
      <c r="I321" t="str">
        <f>VLOOKUP(F321, 'Product UPC Key'!$A$2:$B$13, 2, FALSE)</f>
        <v>Miller Lite 24 Pack</v>
      </c>
    </row>
    <row r="322" spans="1:9" x14ac:dyDescent="0.3">
      <c r="A322" s="4">
        <v>43161.924828703726</v>
      </c>
      <c r="B322" s="15">
        <v>43161.924828703726</v>
      </c>
      <c r="C322" s="16" t="str">
        <f t="shared" si="8"/>
        <v>Friday</v>
      </c>
      <c r="D322" s="20">
        <f t="shared" si="9"/>
        <v>0.92482870372623438</v>
      </c>
      <c r="E322" s="10">
        <v>123215</v>
      </c>
      <c r="F322" s="11">
        <v>111100001240</v>
      </c>
      <c r="G322" s="12">
        <v>0.89</v>
      </c>
      <c r="H322" s="7" t="s">
        <v>12</v>
      </c>
      <c r="I322" t="str">
        <f>VLOOKUP(F322, 'Product UPC Key'!$A$2:$B$13, 2, FALSE)</f>
        <v>Slim Jim</v>
      </c>
    </row>
    <row r="323" spans="1:9" x14ac:dyDescent="0.3">
      <c r="A323" s="4">
        <v>43161.924828703726</v>
      </c>
      <c r="B323" s="15">
        <v>43161.924828703726</v>
      </c>
      <c r="C323" s="16" t="str">
        <f t="shared" ref="C323:C386" si="10">TEXT(B323,"dddd")</f>
        <v>Friday</v>
      </c>
      <c r="D323" s="20">
        <f t="shared" si="9"/>
        <v>0.92482870372623438</v>
      </c>
      <c r="E323" s="10">
        <v>123215</v>
      </c>
      <c r="F323" s="11">
        <v>111100001240</v>
      </c>
      <c r="G323" s="12">
        <v>0.99</v>
      </c>
      <c r="H323" s="7" t="s">
        <v>13</v>
      </c>
      <c r="I323" t="str">
        <f>VLOOKUP(F323, 'Product UPC Key'!$A$2:$B$13, 2, FALSE)</f>
        <v>Slim Jim</v>
      </c>
    </row>
    <row r="324" spans="1:9" x14ac:dyDescent="0.3">
      <c r="A324" s="4">
        <v>43161.924828703726</v>
      </c>
      <c r="B324" s="15">
        <v>43161.924828703726</v>
      </c>
      <c r="C324" s="16" t="str">
        <f t="shared" si="10"/>
        <v>Friday</v>
      </c>
      <c r="D324" s="20">
        <f t="shared" ref="D324:D387" si="11">MOD(A324,1)</f>
        <v>0.92482870372623438</v>
      </c>
      <c r="E324" s="10">
        <v>123215</v>
      </c>
      <c r="F324" s="11">
        <v>111100001234</v>
      </c>
      <c r="G324" s="12">
        <v>1.8</v>
      </c>
      <c r="H324" s="7" t="s">
        <v>13</v>
      </c>
      <c r="I324" t="str">
        <f>VLOOKUP(F324, 'Product UPC Key'!$A$2:$B$13, 2, FALSE)</f>
        <v>Coke 20 oz</v>
      </c>
    </row>
    <row r="325" spans="1:9" x14ac:dyDescent="0.3">
      <c r="A325" s="4">
        <v>43161.924828703726</v>
      </c>
      <c r="B325" s="15">
        <v>43161.924828703726</v>
      </c>
      <c r="C325" s="16" t="str">
        <f t="shared" si="10"/>
        <v>Friday</v>
      </c>
      <c r="D325" s="20">
        <f t="shared" si="11"/>
        <v>0.92482870372623438</v>
      </c>
      <c r="E325" s="10">
        <v>123215</v>
      </c>
      <c r="F325" s="11">
        <v>111100001245</v>
      </c>
      <c r="G325" s="12">
        <v>1.3</v>
      </c>
      <c r="H325" s="7" t="s">
        <v>12</v>
      </c>
      <c r="I325" t="str">
        <f>VLOOKUP(F325, 'Product UPC Key'!$A$2:$B$13, 2, FALSE)</f>
        <v>Hersheys Candy</v>
      </c>
    </row>
    <row r="326" spans="1:9" x14ac:dyDescent="0.3">
      <c r="A326" s="4">
        <v>43161.931228703725</v>
      </c>
      <c r="B326" s="15">
        <v>43161.931228703725</v>
      </c>
      <c r="C326" s="16" t="str">
        <f t="shared" si="10"/>
        <v>Friday</v>
      </c>
      <c r="D326" s="20">
        <f t="shared" si="11"/>
        <v>0.93122870372462785</v>
      </c>
      <c r="E326" s="10">
        <v>123216</v>
      </c>
      <c r="F326" s="11">
        <v>111100001234</v>
      </c>
      <c r="G326" s="12">
        <v>1.8</v>
      </c>
      <c r="H326" s="7" t="s">
        <v>13</v>
      </c>
      <c r="I326" t="str">
        <f>VLOOKUP(F326, 'Product UPC Key'!$A$2:$B$13, 2, FALSE)</f>
        <v>Coke 20 oz</v>
      </c>
    </row>
    <row r="327" spans="1:9" x14ac:dyDescent="0.3">
      <c r="A327" s="4">
        <v>43162.290543981479</v>
      </c>
      <c r="B327" s="15">
        <v>43162.290543981479</v>
      </c>
      <c r="C327" s="16" t="str">
        <f t="shared" si="10"/>
        <v>Saturday</v>
      </c>
      <c r="D327" s="20">
        <f t="shared" si="11"/>
        <v>0.29054398147854954</v>
      </c>
      <c r="E327" s="10">
        <v>123217</v>
      </c>
      <c r="F327" s="11">
        <v>111100001235</v>
      </c>
      <c r="G327" s="12">
        <v>23.45</v>
      </c>
      <c r="H327" s="7" t="s">
        <v>13</v>
      </c>
      <c r="I327" t="str">
        <f>VLOOKUP(F327, 'Product UPC Key'!$A$2:$B$13, 2, FALSE)</f>
        <v>Miller Lite 24 Pack</v>
      </c>
    </row>
    <row r="328" spans="1:9" x14ac:dyDescent="0.3">
      <c r="A328" s="4">
        <v>43162.290543981479</v>
      </c>
      <c r="B328" s="15">
        <v>43162.290543981479</v>
      </c>
      <c r="C328" s="16" t="str">
        <f t="shared" si="10"/>
        <v>Saturday</v>
      </c>
      <c r="D328" s="20">
        <f t="shared" si="11"/>
        <v>0.29054398147854954</v>
      </c>
      <c r="E328" s="10">
        <v>123217</v>
      </c>
      <c r="F328" s="11">
        <v>111100001237</v>
      </c>
      <c r="G328" s="12">
        <v>7.15</v>
      </c>
      <c r="H328" s="7" t="s">
        <v>12</v>
      </c>
      <c r="I328" t="str">
        <f>VLOOKUP(F328, 'Product UPC Key'!$A$2:$B$13, 2, FALSE)</f>
        <v>Coke 12 Pack</v>
      </c>
    </row>
    <row r="329" spans="1:9" x14ac:dyDescent="0.3">
      <c r="A329" s="4">
        <v>43162.290543981479</v>
      </c>
      <c r="B329" s="15">
        <v>43162.290543981479</v>
      </c>
      <c r="C329" s="16" t="str">
        <f t="shared" si="10"/>
        <v>Saturday</v>
      </c>
      <c r="D329" s="20">
        <f t="shared" si="11"/>
        <v>0.29054398147854954</v>
      </c>
      <c r="E329" s="10">
        <v>123217</v>
      </c>
      <c r="F329" s="11">
        <v>111100001238</v>
      </c>
      <c r="G329" s="12">
        <v>1.53</v>
      </c>
      <c r="H329" s="7" t="s">
        <v>12</v>
      </c>
      <c r="I329" t="str">
        <f>VLOOKUP(F329, 'Product UPC Key'!$A$2:$B$13, 2, FALSE)</f>
        <v>Doritos 12 oz.</v>
      </c>
    </row>
    <row r="330" spans="1:9" x14ac:dyDescent="0.3">
      <c r="A330" s="4">
        <v>43162.290543981479</v>
      </c>
      <c r="B330" s="15">
        <v>43162.290543981479</v>
      </c>
      <c r="C330" s="16" t="str">
        <f t="shared" si="10"/>
        <v>Saturday</v>
      </c>
      <c r="D330" s="20">
        <f t="shared" si="11"/>
        <v>0.29054398147854954</v>
      </c>
      <c r="E330" s="10">
        <v>123217</v>
      </c>
      <c r="F330" s="11">
        <v>111100001240</v>
      </c>
      <c r="G330" s="12">
        <v>0.89</v>
      </c>
      <c r="H330" s="7" t="s">
        <v>12</v>
      </c>
      <c r="I330" t="str">
        <f>VLOOKUP(F330, 'Product UPC Key'!$A$2:$B$13, 2, FALSE)</f>
        <v>Slim Jim</v>
      </c>
    </row>
    <row r="331" spans="1:9" x14ac:dyDescent="0.3">
      <c r="A331" s="4">
        <v>43162.290543981479</v>
      </c>
      <c r="B331" s="15">
        <v>43162.290543981479</v>
      </c>
      <c r="C331" s="16" t="str">
        <f t="shared" si="10"/>
        <v>Saturday</v>
      </c>
      <c r="D331" s="20">
        <f t="shared" si="11"/>
        <v>0.29054398147854954</v>
      </c>
      <c r="E331" s="10">
        <v>123217</v>
      </c>
      <c r="F331" s="11">
        <v>111100001234</v>
      </c>
      <c r="G331" s="12">
        <v>1.8</v>
      </c>
      <c r="H331" s="7" t="s">
        <v>13</v>
      </c>
      <c r="I331" t="str">
        <f>VLOOKUP(F331, 'Product UPC Key'!$A$2:$B$13, 2, FALSE)</f>
        <v>Coke 20 oz</v>
      </c>
    </row>
    <row r="332" spans="1:9" x14ac:dyDescent="0.3">
      <c r="A332" s="4">
        <v>43162.293543981476</v>
      </c>
      <c r="B332" s="15">
        <v>43162.293543981476</v>
      </c>
      <c r="C332" s="16" t="str">
        <f t="shared" si="10"/>
        <v>Saturday</v>
      </c>
      <c r="D332" s="20">
        <f t="shared" si="11"/>
        <v>0.29354398147552274</v>
      </c>
      <c r="E332" s="10">
        <v>123218</v>
      </c>
      <c r="F332" s="11">
        <v>111100001237</v>
      </c>
      <c r="G332" s="12">
        <v>7.15</v>
      </c>
      <c r="H332" s="7" t="s">
        <v>12</v>
      </c>
      <c r="I332" t="str">
        <f>VLOOKUP(F332, 'Product UPC Key'!$A$2:$B$13, 2, FALSE)</f>
        <v>Coke 12 Pack</v>
      </c>
    </row>
    <row r="333" spans="1:9" x14ac:dyDescent="0.3">
      <c r="A333" s="4">
        <v>43162.293543981476</v>
      </c>
      <c r="B333" s="15">
        <v>43162.293543981476</v>
      </c>
      <c r="C333" s="16" t="str">
        <f t="shared" si="10"/>
        <v>Saturday</v>
      </c>
      <c r="D333" s="20">
        <f t="shared" si="11"/>
        <v>0.29354398147552274</v>
      </c>
      <c r="E333" s="10">
        <v>123218</v>
      </c>
      <c r="F333" s="11">
        <v>111100001240</v>
      </c>
      <c r="G333" s="12">
        <v>0.89</v>
      </c>
      <c r="H333" s="7" t="s">
        <v>12</v>
      </c>
      <c r="I333" t="str">
        <f>VLOOKUP(F333, 'Product UPC Key'!$A$2:$B$13, 2, FALSE)</f>
        <v>Slim Jim</v>
      </c>
    </row>
    <row r="334" spans="1:9" x14ac:dyDescent="0.3">
      <c r="A334" s="4">
        <v>43162.293543981476</v>
      </c>
      <c r="B334" s="15">
        <v>43162.293543981476</v>
      </c>
      <c r="C334" s="16" t="str">
        <f t="shared" si="10"/>
        <v>Saturday</v>
      </c>
      <c r="D334" s="20">
        <f t="shared" si="11"/>
        <v>0.29354398147552274</v>
      </c>
      <c r="E334" s="10">
        <v>123218</v>
      </c>
      <c r="F334" s="11">
        <v>111100001242</v>
      </c>
      <c r="G334" s="12">
        <v>19.989999999999998</v>
      </c>
      <c r="H334" s="7" t="s">
        <v>13</v>
      </c>
      <c r="I334" t="str">
        <f>VLOOKUP(F334, 'Product UPC Key'!$A$2:$B$13, 2, FALSE)</f>
        <v>Bud Light 24 Pack</v>
      </c>
    </row>
    <row r="335" spans="1:9" x14ac:dyDescent="0.3">
      <c r="A335" s="4">
        <v>43162.294843981479</v>
      </c>
      <c r="B335" s="15">
        <v>43162.294843981479</v>
      </c>
      <c r="C335" s="16" t="str">
        <f t="shared" si="10"/>
        <v>Saturday</v>
      </c>
      <c r="D335" s="20">
        <f t="shared" si="11"/>
        <v>0.29484398147906177</v>
      </c>
      <c r="E335" s="10">
        <v>123219</v>
      </c>
      <c r="F335" s="11">
        <v>111100001240</v>
      </c>
      <c r="G335" s="12">
        <v>0.99</v>
      </c>
      <c r="H335" s="7" t="s">
        <v>13</v>
      </c>
      <c r="I335" t="str">
        <f>VLOOKUP(F335, 'Product UPC Key'!$A$2:$B$13, 2, FALSE)</f>
        <v>Slim Jim</v>
      </c>
    </row>
    <row r="336" spans="1:9" x14ac:dyDescent="0.3">
      <c r="A336" s="4">
        <v>43162.296643981477</v>
      </c>
      <c r="B336" s="15">
        <v>43162.296643981477</v>
      </c>
      <c r="C336" s="16" t="str">
        <f t="shared" si="10"/>
        <v>Saturday</v>
      </c>
      <c r="D336" s="20">
        <f t="shared" si="11"/>
        <v>0.29664398147724569</v>
      </c>
      <c r="E336" s="10">
        <v>123220</v>
      </c>
      <c r="F336" s="11">
        <v>111100001245</v>
      </c>
      <c r="G336" s="12">
        <v>1.36</v>
      </c>
      <c r="H336" s="7" t="s">
        <v>13</v>
      </c>
      <c r="I336" t="str">
        <f>VLOOKUP(F336, 'Product UPC Key'!$A$2:$B$13, 2, FALSE)</f>
        <v>Hersheys Candy</v>
      </c>
    </row>
    <row r="337" spans="1:9" x14ac:dyDescent="0.3">
      <c r="A337" s="4">
        <v>43162.296643981477</v>
      </c>
      <c r="B337" s="15">
        <v>43162.296643981477</v>
      </c>
      <c r="C337" s="16" t="str">
        <f t="shared" si="10"/>
        <v>Saturday</v>
      </c>
      <c r="D337" s="20">
        <f t="shared" si="11"/>
        <v>0.29664398147724569</v>
      </c>
      <c r="E337" s="10">
        <v>123220</v>
      </c>
      <c r="F337" s="11">
        <v>111100001242</v>
      </c>
      <c r="G337" s="12">
        <v>24.99</v>
      </c>
      <c r="H337" s="7" t="s">
        <v>12</v>
      </c>
      <c r="I337" t="str">
        <f>VLOOKUP(F337, 'Product UPC Key'!$A$2:$B$13, 2, FALSE)</f>
        <v>Bud Light 24 Pack</v>
      </c>
    </row>
    <row r="338" spans="1:9" x14ac:dyDescent="0.3">
      <c r="A338" s="4">
        <v>43162.252754629626</v>
      </c>
      <c r="B338" s="15">
        <v>43162.252754629626</v>
      </c>
      <c r="C338" s="16" t="str">
        <f t="shared" si="10"/>
        <v>Saturday</v>
      </c>
      <c r="D338" s="20">
        <f t="shared" si="11"/>
        <v>0.25275462962599704</v>
      </c>
      <c r="E338" s="10">
        <v>123221</v>
      </c>
      <c r="F338" s="11">
        <v>111100001236</v>
      </c>
      <c r="G338" s="12">
        <v>6.99</v>
      </c>
      <c r="H338" s="7" t="s">
        <v>13</v>
      </c>
      <c r="I338" t="str">
        <f>VLOOKUP(F338, 'Product UPC Key'!$A$2:$B$13, 2, FALSE)</f>
        <v>Pepsi 12 Pack</v>
      </c>
    </row>
    <row r="339" spans="1:9" x14ac:dyDescent="0.3">
      <c r="A339" s="4">
        <v>43162.252754629626</v>
      </c>
      <c r="B339" s="15">
        <v>43162.252754629626</v>
      </c>
      <c r="C339" s="16" t="str">
        <f t="shared" si="10"/>
        <v>Saturday</v>
      </c>
      <c r="D339" s="20">
        <f t="shared" si="11"/>
        <v>0.25275462962599704</v>
      </c>
      <c r="E339" s="10">
        <v>123221</v>
      </c>
      <c r="F339" s="11">
        <v>111100001245</v>
      </c>
      <c r="G339" s="12">
        <v>1.36</v>
      </c>
      <c r="H339" s="7" t="s">
        <v>13</v>
      </c>
      <c r="I339" t="str">
        <f>VLOOKUP(F339, 'Product UPC Key'!$A$2:$B$13, 2, FALSE)</f>
        <v>Hersheys Candy</v>
      </c>
    </row>
    <row r="340" spans="1:9" x14ac:dyDescent="0.3">
      <c r="A340" s="4">
        <v>43162.252754629626</v>
      </c>
      <c r="B340" s="15">
        <v>43162.252754629626</v>
      </c>
      <c r="C340" s="16" t="str">
        <f t="shared" si="10"/>
        <v>Saturday</v>
      </c>
      <c r="D340" s="20">
        <f t="shared" si="11"/>
        <v>0.25275462962599704</v>
      </c>
      <c r="E340" s="10">
        <v>123221</v>
      </c>
      <c r="F340" s="11">
        <v>111100001242</v>
      </c>
      <c r="G340" s="12">
        <v>25.65</v>
      </c>
      <c r="H340" s="7" t="s">
        <v>13</v>
      </c>
      <c r="I340" t="str">
        <f>VLOOKUP(F340, 'Product UPC Key'!$A$2:$B$13, 2, FALSE)</f>
        <v>Bud Light 24 Pack</v>
      </c>
    </row>
    <row r="341" spans="1:9" x14ac:dyDescent="0.3">
      <c r="A341" s="4">
        <v>43162.252754629626</v>
      </c>
      <c r="B341" s="15">
        <v>43162.252754629626</v>
      </c>
      <c r="C341" s="16" t="str">
        <f t="shared" si="10"/>
        <v>Saturday</v>
      </c>
      <c r="D341" s="20">
        <f t="shared" si="11"/>
        <v>0.25275462962599704</v>
      </c>
      <c r="E341" s="10">
        <v>123221</v>
      </c>
      <c r="F341" s="11">
        <v>111100001234</v>
      </c>
      <c r="G341" s="12">
        <v>1.8</v>
      </c>
      <c r="H341" s="7" t="s">
        <v>13</v>
      </c>
      <c r="I341" t="str">
        <f>VLOOKUP(F341, 'Product UPC Key'!$A$2:$B$13, 2, FALSE)</f>
        <v>Coke 20 oz</v>
      </c>
    </row>
    <row r="342" spans="1:9" x14ac:dyDescent="0.3">
      <c r="A342" s="4">
        <v>43162.252754629626</v>
      </c>
      <c r="B342" s="15">
        <v>43162.252754629626</v>
      </c>
      <c r="C342" s="16" t="str">
        <f t="shared" si="10"/>
        <v>Saturday</v>
      </c>
      <c r="D342" s="20">
        <f t="shared" si="11"/>
        <v>0.25275462962599704</v>
      </c>
      <c r="E342" s="10">
        <v>123221</v>
      </c>
      <c r="F342" s="11">
        <v>111100001240</v>
      </c>
      <c r="G342" s="12">
        <v>0.89</v>
      </c>
      <c r="H342" s="7" t="s">
        <v>12</v>
      </c>
      <c r="I342" t="str">
        <f>VLOOKUP(F342, 'Product UPC Key'!$A$2:$B$13, 2, FALSE)</f>
        <v>Slim Jim</v>
      </c>
    </row>
    <row r="343" spans="1:9" x14ac:dyDescent="0.3">
      <c r="A343" s="4">
        <v>43162.256754629627</v>
      </c>
      <c r="B343" s="15">
        <v>43162.256754629627</v>
      </c>
      <c r="C343" s="16" t="str">
        <f t="shared" si="10"/>
        <v>Saturday</v>
      </c>
      <c r="D343" s="20">
        <f t="shared" si="11"/>
        <v>0.25675462962681195</v>
      </c>
      <c r="E343" s="10">
        <v>123222</v>
      </c>
      <c r="F343" s="11">
        <v>111100001242</v>
      </c>
      <c r="G343" s="12">
        <v>19.989999999999998</v>
      </c>
      <c r="H343" s="7" t="s">
        <v>13</v>
      </c>
      <c r="I343" t="str">
        <f>VLOOKUP(F343, 'Product UPC Key'!$A$2:$B$13, 2, FALSE)</f>
        <v>Bud Light 24 Pack</v>
      </c>
    </row>
    <row r="344" spans="1:9" x14ac:dyDescent="0.3">
      <c r="A344" s="4">
        <v>43162.256754629627</v>
      </c>
      <c r="B344" s="15">
        <v>43162.256754629627</v>
      </c>
      <c r="C344" s="16" t="str">
        <f t="shared" si="10"/>
        <v>Saturday</v>
      </c>
      <c r="D344" s="20">
        <f t="shared" si="11"/>
        <v>0.25675462962681195</v>
      </c>
      <c r="E344" s="10">
        <v>123222</v>
      </c>
      <c r="F344" s="11">
        <v>111100001246</v>
      </c>
      <c r="G344" s="12">
        <v>2.2999999999999998</v>
      </c>
      <c r="H344" s="7" t="s">
        <v>12</v>
      </c>
      <c r="I344" t="str">
        <f>VLOOKUP(F344, 'Product UPC Key'!$A$2:$B$13, 2, FALSE)</f>
        <v>Starbucks Ice</v>
      </c>
    </row>
    <row r="345" spans="1:9" x14ac:dyDescent="0.3">
      <c r="A345" s="4">
        <v>43162.256754629627</v>
      </c>
      <c r="B345" s="15">
        <v>43162.256754629627</v>
      </c>
      <c r="C345" s="16" t="str">
        <f t="shared" si="10"/>
        <v>Saturday</v>
      </c>
      <c r="D345" s="20">
        <f t="shared" si="11"/>
        <v>0.25675462962681195</v>
      </c>
      <c r="E345" s="10">
        <v>123222</v>
      </c>
      <c r="F345" s="11">
        <v>111100001234</v>
      </c>
      <c r="G345" s="12">
        <v>1.8</v>
      </c>
      <c r="H345" s="7" t="s">
        <v>13</v>
      </c>
      <c r="I345" t="str">
        <f>VLOOKUP(F345, 'Product UPC Key'!$A$2:$B$13, 2, FALSE)</f>
        <v>Coke 20 oz</v>
      </c>
    </row>
    <row r="346" spans="1:9" x14ac:dyDescent="0.3">
      <c r="A346" s="4">
        <v>43162.256754629627</v>
      </c>
      <c r="B346" s="15">
        <v>43162.256754629627</v>
      </c>
      <c r="C346" s="16" t="str">
        <f t="shared" si="10"/>
        <v>Saturday</v>
      </c>
      <c r="D346" s="20">
        <f t="shared" si="11"/>
        <v>0.25675462962681195</v>
      </c>
      <c r="E346" s="10">
        <v>123222</v>
      </c>
      <c r="F346" s="11">
        <v>111100001240</v>
      </c>
      <c r="G346" s="12">
        <v>0.99</v>
      </c>
      <c r="H346" s="7" t="s">
        <v>13</v>
      </c>
      <c r="I346" t="str">
        <f>VLOOKUP(F346, 'Product UPC Key'!$A$2:$B$13, 2, FALSE)</f>
        <v>Slim Jim</v>
      </c>
    </row>
    <row r="347" spans="1:9" x14ac:dyDescent="0.3">
      <c r="A347" s="4">
        <v>43162.260854629625</v>
      </c>
      <c r="B347" s="15">
        <v>43162.260854629625</v>
      </c>
      <c r="C347" s="16" t="str">
        <f t="shared" si="10"/>
        <v>Saturday</v>
      </c>
      <c r="D347" s="20">
        <f t="shared" si="11"/>
        <v>0.26085462962510064</v>
      </c>
      <c r="E347" s="10">
        <v>123223</v>
      </c>
      <c r="F347" s="11">
        <v>111100001239</v>
      </c>
      <c r="G347" s="12">
        <v>1.56</v>
      </c>
      <c r="H347" s="7" t="s">
        <v>12</v>
      </c>
      <c r="I347" t="str">
        <f>VLOOKUP(F347, 'Product UPC Key'!$A$2:$B$13, 2, FALSE)</f>
        <v>Lays Chips 12 oz.</v>
      </c>
    </row>
    <row r="348" spans="1:9" x14ac:dyDescent="0.3">
      <c r="A348" s="4">
        <v>43162.261054629627</v>
      </c>
      <c r="B348" s="15">
        <v>43162.261054629627</v>
      </c>
      <c r="C348" s="16" t="str">
        <f t="shared" si="10"/>
        <v>Saturday</v>
      </c>
      <c r="D348" s="20">
        <f t="shared" si="11"/>
        <v>0.26105462962732418</v>
      </c>
      <c r="E348" s="10">
        <v>123224</v>
      </c>
      <c r="F348" s="11">
        <v>111100001246</v>
      </c>
      <c r="G348" s="12">
        <v>2.2999999999999998</v>
      </c>
      <c r="H348" s="7" t="s">
        <v>12</v>
      </c>
      <c r="I348" t="str">
        <f>VLOOKUP(F348, 'Product UPC Key'!$A$2:$B$13, 2, FALSE)</f>
        <v>Starbucks Ice</v>
      </c>
    </row>
    <row r="349" spans="1:9" x14ac:dyDescent="0.3">
      <c r="A349" s="4">
        <v>43162.261054629627</v>
      </c>
      <c r="B349" s="15">
        <v>43162.261054629627</v>
      </c>
      <c r="C349" s="16" t="str">
        <f t="shared" si="10"/>
        <v>Saturday</v>
      </c>
      <c r="D349" s="20">
        <f t="shared" si="11"/>
        <v>0.26105462962732418</v>
      </c>
      <c r="E349" s="10">
        <v>123224</v>
      </c>
      <c r="F349" s="11">
        <v>111100001239</v>
      </c>
      <c r="G349" s="12">
        <v>1.45</v>
      </c>
      <c r="H349" s="7" t="s">
        <v>13</v>
      </c>
      <c r="I349" t="str">
        <f>VLOOKUP(F349, 'Product UPC Key'!$A$2:$B$13, 2, FALSE)</f>
        <v>Lays Chips 12 oz.</v>
      </c>
    </row>
    <row r="350" spans="1:9" x14ac:dyDescent="0.3">
      <c r="A350" s="4">
        <v>43162.261854629629</v>
      </c>
      <c r="B350" s="15">
        <v>43162.261854629629</v>
      </c>
      <c r="C350" s="16" t="str">
        <f t="shared" si="10"/>
        <v>Saturday</v>
      </c>
      <c r="D350" s="20">
        <f t="shared" si="11"/>
        <v>0.26185462962894235</v>
      </c>
      <c r="E350" s="10">
        <v>123225</v>
      </c>
      <c r="F350" s="11">
        <v>111100001238</v>
      </c>
      <c r="G350" s="12">
        <v>1.53</v>
      </c>
      <c r="H350" s="7" t="s">
        <v>12</v>
      </c>
      <c r="I350" t="str">
        <f>VLOOKUP(F350, 'Product UPC Key'!$A$2:$B$13, 2, FALSE)</f>
        <v>Doritos 12 oz.</v>
      </c>
    </row>
    <row r="351" spans="1:9" x14ac:dyDescent="0.3">
      <c r="A351" s="4">
        <v>43162.266754629629</v>
      </c>
      <c r="B351" s="15">
        <v>43162.266754629629</v>
      </c>
      <c r="C351" s="16" t="str">
        <f t="shared" si="10"/>
        <v>Saturday</v>
      </c>
      <c r="D351" s="20">
        <f t="shared" si="11"/>
        <v>0.26675462962884922</v>
      </c>
      <c r="E351" s="10">
        <v>123226</v>
      </c>
      <c r="F351" s="11">
        <v>111100001245</v>
      </c>
      <c r="G351" s="12">
        <v>1.36</v>
      </c>
      <c r="H351" s="7" t="s">
        <v>13</v>
      </c>
      <c r="I351" t="str">
        <f>VLOOKUP(F351, 'Product UPC Key'!$A$2:$B$13, 2, FALSE)</f>
        <v>Hersheys Candy</v>
      </c>
    </row>
    <row r="352" spans="1:9" x14ac:dyDescent="0.3">
      <c r="A352" s="4">
        <v>43162.272254629628</v>
      </c>
      <c r="B352" s="15">
        <v>43162.272254629628</v>
      </c>
      <c r="C352" s="16" t="str">
        <f t="shared" si="10"/>
        <v>Saturday</v>
      </c>
      <c r="D352" s="20">
        <f t="shared" si="11"/>
        <v>0.27225462962815072</v>
      </c>
      <c r="E352" s="10">
        <v>123227</v>
      </c>
      <c r="F352" s="11">
        <v>111100001238</v>
      </c>
      <c r="G352" s="12">
        <v>1.53</v>
      </c>
      <c r="H352" s="7" t="s">
        <v>12</v>
      </c>
      <c r="I352" t="str">
        <f>VLOOKUP(F352, 'Product UPC Key'!$A$2:$B$13, 2, FALSE)</f>
        <v>Doritos 12 oz.</v>
      </c>
    </row>
    <row r="353" spans="1:9" x14ac:dyDescent="0.3">
      <c r="A353" s="4">
        <v>43162.272254629628</v>
      </c>
      <c r="B353" s="15">
        <v>43162.272254629628</v>
      </c>
      <c r="C353" s="16" t="str">
        <f t="shared" si="10"/>
        <v>Saturday</v>
      </c>
      <c r="D353" s="20">
        <f t="shared" si="11"/>
        <v>0.27225462962815072</v>
      </c>
      <c r="E353" s="10">
        <v>123227</v>
      </c>
      <c r="F353" s="11">
        <v>111100001239</v>
      </c>
      <c r="G353" s="12">
        <v>1.56</v>
      </c>
      <c r="H353" s="7" t="s">
        <v>12</v>
      </c>
      <c r="I353" t="str">
        <f>VLOOKUP(F353, 'Product UPC Key'!$A$2:$B$13, 2, FALSE)</f>
        <v>Lays Chips 12 oz.</v>
      </c>
    </row>
    <row r="354" spans="1:9" x14ac:dyDescent="0.3">
      <c r="A354" s="4">
        <v>43162.272254629628</v>
      </c>
      <c r="B354" s="15">
        <v>43162.272254629628</v>
      </c>
      <c r="C354" s="16" t="str">
        <f t="shared" si="10"/>
        <v>Saturday</v>
      </c>
      <c r="D354" s="20">
        <f t="shared" si="11"/>
        <v>0.27225462962815072</v>
      </c>
      <c r="E354" s="10">
        <v>123227</v>
      </c>
      <c r="F354" s="11">
        <v>111100001238</v>
      </c>
      <c r="G354" s="12">
        <v>1.49</v>
      </c>
      <c r="H354" s="7" t="s">
        <v>13</v>
      </c>
      <c r="I354" t="str">
        <f>VLOOKUP(F354, 'Product UPC Key'!$A$2:$B$13, 2, FALSE)</f>
        <v>Doritos 12 oz.</v>
      </c>
    </row>
    <row r="355" spans="1:9" x14ac:dyDescent="0.3">
      <c r="A355" s="4">
        <v>43162.273554629632</v>
      </c>
      <c r="B355" s="15">
        <v>43162.273554629632</v>
      </c>
      <c r="C355" s="16" t="str">
        <f t="shared" si="10"/>
        <v>Saturday</v>
      </c>
      <c r="D355" s="20">
        <f t="shared" si="11"/>
        <v>0.27355462963168975</v>
      </c>
      <c r="E355" s="10">
        <v>123228</v>
      </c>
      <c r="F355" s="11">
        <v>111100001237</v>
      </c>
      <c r="G355" s="12">
        <v>7.1</v>
      </c>
      <c r="H355" s="7" t="s">
        <v>13</v>
      </c>
      <c r="I355" t="str">
        <f>VLOOKUP(F355, 'Product UPC Key'!$A$2:$B$13, 2, FALSE)</f>
        <v>Coke 12 Pack</v>
      </c>
    </row>
    <row r="356" spans="1:9" x14ac:dyDescent="0.3">
      <c r="A356" s="4">
        <v>43162.273554629632</v>
      </c>
      <c r="B356" s="15">
        <v>43162.273554629632</v>
      </c>
      <c r="C356" s="16" t="str">
        <f t="shared" si="10"/>
        <v>Saturday</v>
      </c>
      <c r="D356" s="20">
        <f t="shared" si="11"/>
        <v>0.27355462963168975</v>
      </c>
      <c r="E356" s="10">
        <v>123228</v>
      </c>
      <c r="F356" s="11">
        <v>111100001242</v>
      </c>
      <c r="G356" s="12">
        <v>24.99</v>
      </c>
      <c r="H356" s="7" t="s">
        <v>12</v>
      </c>
      <c r="I356" t="str">
        <f>VLOOKUP(F356, 'Product UPC Key'!$A$2:$B$13, 2, FALSE)</f>
        <v>Bud Light 24 Pack</v>
      </c>
    </row>
    <row r="357" spans="1:9" x14ac:dyDescent="0.3">
      <c r="A357" s="4">
        <v>43162.273554629632</v>
      </c>
      <c r="B357" s="15">
        <v>43162.273554629632</v>
      </c>
      <c r="C357" s="16" t="str">
        <f t="shared" si="10"/>
        <v>Saturday</v>
      </c>
      <c r="D357" s="20">
        <f t="shared" si="11"/>
        <v>0.27355462963168975</v>
      </c>
      <c r="E357" s="10">
        <v>123228</v>
      </c>
      <c r="F357" s="11">
        <v>111100001234</v>
      </c>
      <c r="G357" s="12">
        <v>1.8</v>
      </c>
      <c r="H357" s="7" t="s">
        <v>13</v>
      </c>
      <c r="I357" t="str">
        <f>VLOOKUP(F357, 'Product UPC Key'!$A$2:$B$13, 2, FALSE)</f>
        <v>Coke 20 oz</v>
      </c>
    </row>
    <row r="358" spans="1:9" x14ac:dyDescent="0.3">
      <c r="A358" s="4">
        <v>43162.273554629632</v>
      </c>
      <c r="B358" s="15">
        <v>43162.273554629632</v>
      </c>
      <c r="C358" s="16" t="str">
        <f t="shared" si="10"/>
        <v>Saturday</v>
      </c>
      <c r="D358" s="20">
        <f t="shared" si="11"/>
        <v>0.27355462963168975</v>
      </c>
      <c r="E358" s="10">
        <v>123228</v>
      </c>
      <c r="F358" s="11">
        <v>111100001242</v>
      </c>
      <c r="G358" s="12">
        <v>25.65</v>
      </c>
      <c r="H358" s="7" t="s">
        <v>13</v>
      </c>
      <c r="I358" t="str">
        <f>VLOOKUP(F358, 'Product UPC Key'!$A$2:$B$13, 2, FALSE)</f>
        <v>Bud Light 24 Pack</v>
      </c>
    </row>
    <row r="359" spans="1:9" x14ac:dyDescent="0.3">
      <c r="A359" s="4">
        <v>43162.273554629632</v>
      </c>
      <c r="B359" s="15">
        <v>43162.273554629632</v>
      </c>
      <c r="C359" s="16" t="str">
        <f t="shared" si="10"/>
        <v>Saturday</v>
      </c>
      <c r="D359" s="20">
        <f t="shared" si="11"/>
        <v>0.27355462963168975</v>
      </c>
      <c r="E359" s="10">
        <v>123228</v>
      </c>
      <c r="F359" s="11">
        <v>111100001241</v>
      </c>
      <c r="G359" s="12">
        <v>1.25</v>
      </c>
      <c r="H359" s="7" t="s">
        <v>12</v>
      </c>
      <c r="I359" t="str">
        <f>VLOOKUP(F359, 'Product UPC Key'!$A$2:$B$13, 2, FALSE)</f>
        <v>M&amp;M's Candy</v>
      </c>
    </row>
    <row r="360" spans="1:9" x14ac:dyDescent="0.3">
      <c r="A360" s="4">
        <v>43162.273554629632</v>
      </c>
      <c r="B360" s="15">
        <v>43162.273554629632</v>
      </c>
      <c r="C360" s="16" t="str">
        <f t="shared" si="10"/>
        <v>Saturday</v>
      </c>
      <c r="D360" s="20">
        <f t="shared" si="11"/>
        <v>0.27355462963168975</v>
      </c>
      <c r="E360" s="10">
        <v>123228</v>
      </c>
      <c r="F360" s="11">
        <v>111100001240</v>
      </c>
      <c r="G360" s="12">
        <v>0.89</v>
      </c>
      <c r="H360" s="7" t="s">
        <v>12</v>
      </c>
      <c r="I360" t="str">
        <f>VLOOKUP(F360, 'Product UPC Key'!$A$2:$B$13, 2, FALSE)</f>
        <v>Slim Jim</v>
      </c>
    </row>
    <row r="361" spans="1:9" x14ac:dyDescent="0.3">
      <c r="A361" s="4">
        <v>43162.273554629632</v>
      </c>
      <c r="B361" s="15">
        <v>43162.273554629632</v>
      </c>
      <c r="C361" s="16" t="str">
        <f t="shared" si="10"/>
        <v>Saturday</v>
      </c>
      <c r="D361" s="20">
        <f t="shared" si="11"/>
        <v>0.27355462963168975</v>
      </c>
      <c r="E361" s="10">
        <v>123228</v>
      </c>
      <c r="F361" s="11">
        <v>111100001245</v>
      </c>
      <c r="G361" s="12">
        <v>1.36</v>
      </c>
      <c r="H361" s="7" t="s">
        <v>13</v>
      </c>
      <c r="I361" t="str">
        <f>VLOOKUP(F361, 'Product UPC Key'!$A$2:$B$13, 2, FALSE)</f>
        <v>Hersheys Candy</v>
      </c>
    </row>
    <row r="362" spans="1:9" x14ac:dyDescent="0.3">
      <c r="A362" s="4">
        <v>43162.273554629632</v>
      </c>
      <c r="B362" s="15">
        <v>43162.273554629632</v>
      </c>
      <c r="C362" s="16" t="str">
        <f t="shared" si="10"/>
        <v>Saturday</v>
      </c>
      <c r="D362" s="20">
        <f t="shared" si="11"/>
        <v>0.27355462963168975</v>
      </c>
      <c r="E362" s="10">
        <v>123228</v>
      </c>
      <c r="F362" s="11">
        <v>111100001239</v>
      </c>
      <c r="G362" s="12">
        <v>1.56</v>
      </c>
      <c r="H362" s="7" t="s">
        <v>12</v>
      </c>
      <c r="I362" t="str">
        <f>VLOOKUP(F362, 'Product UPC Key'!$A$2:$B$13, 2, FALSE)</f>
        <v>Lays Chips 12 oz.</v>
      </c>
    </row>
    <row r="363" spans="1:9" x14ac:dyDescent="0.3">
      <c r="A363" s="4">
        <v>43162.252604166664</v>
      </c>
      <c r="B363" s="15">
        <v>43162.252604166664</v>
      </c>
      <c r="C363" s="16" t="str">
        <f t="shared" si="10"/>
        <v>Saturday</v>
      </c>
      <c r="D363" s="20">
        <f t="shared" si="11"/>
        <v>0.25260416666424135</v>
      </c>
      <c r="E363" s="10">
        <v>123229</v>
      </c>
      <c r="F363" s="11">
        <v>111100001242</v>
      </c>
      <c r="G363" s="12">
        <v>24.99</v>
      </c>
      <c r="H363" s="7" t="s">
        <v>12</v>
      </c>
      <c r="I363" t="str">
        <f>VLOOKUP(F363, 'Product UPC Key'!$A$2:$B$13, 2, FALSE)</f>
        <v>Bud Light 24 Pack</v>
      </c>
    </row>
    <row r="364" spans="1:9" x14ac:dyDescent="0.3">
      <c r="A364" s="4">
        <v>43162.252604166664</v>
      </c>
      <c r="B364" s="15">
        <v>43162.252604166664</v>
      </c>
      <c r="C364" s="16" t="str">
        <f t="shared" si="10"/>
        <v>Saturday</v>
      </c>
      <c r="D364" s="20">
        <f t="shared" si="11"/>
        <v>0.25260416666424135</v>
      </c>
      <c r="E364" s="10">
        <v>123229</v>
      </c>
      <c r="F364" s="11">
        <v>111100001240</v>
      </c>
      <c r="G364" s="12">
        <v>0.99</v>
      </c>
      <c r="H364" s="7" t="s">
        <v>13</v>
      </c>
      <c r="I364" t="str">
        <f>VLOOKUP(F364, 'Product UPC Key'!$A$2:$B$13, 2, FALSE)</f>
        <v>Slim Jim</v>
      </c>
    </row>
    <row r="365" spans="1:9" x14ac:dyDescent="0.3">
      <c r="A365" s="4">
        <v>43162.253804166663</v>
      </c>
      <c r="B365" s="15">
        <v>43162.253804166663</v>
      </c>
      <c r="C365" s="16" t="str">
        <f t="shared" si="10"/>
        <v>Saturday</v>
      </c>
      <c r="D365" s="20">
        <f t="shared" si="11"/>
        <v>0.25380416666303063</v>
      </c>
      <c r="E365" s="10">
        <v>123230</v>
      </c>
      <c r="F365" s="11">
        <v>111100001239</v>
      </c>
      <c r="G365" s="12">
        <v>1.45</v>
      </c>
      <c r="H365" s="7" t="s">
        <v>13</v>
      </c>
      <c r="I365" t="str">
        <f>VLOOKUP(F365, 'Product UPC Key'!$A$2:$B$13, 2, FALSE)</f>
        <v>Lays Chips 12 oz.</v>
      </c>
    </row>
    <row r="366" spans="1:9" x14ac:dyDescent="0.3">
      <c r="A366" s="4">
        <v>43162.25480416666</v>
      </c>
      <c r="B366" s="15">
        <v>43162.25480416666</v>
      </c>
      <c r="C366" s="16" t="str">
        <f t="shared" si="10"/>
        <v>Saturday</v>
      </c>
      <c r="D366" s="20">
        <f t="shared" si="11"/>
        <v>0.25480416665959638</v>
      </c>
      <c r="E366" s="10">
        <v>123231</v>
      </c>
      <c r="F366" s="11">
        <v>111100001235</v>
      </c>
      <c r="G366" s="12">
        <v>23.45</v>
      </c>
      <c r="H366" s="7" t="s">
        <v>13</v>
      </c>
      <c r="I366" t="str">
        <f>VLOOKUP(F366, 'Product UPC Key'!$A$2:$B$13, 2, FALSE)</f>
        <v>Miller Lite 24 Pack</v>
      </c>
    </row>
    <row r="367" spans="1:9" x14ac:dyDescent="0.3">
      <c r="A367" s="4">
        <v>43162.25480416666</v>
      </c>
      <c r="B367" s="15">
        <v>43162.25480416666</v>
      </c>
      <c r="C367" s="16" t="str">
        <f t="shared" si="10"/>
        <v>Saturday</v>
      </c>
      <c r="D367" s="20">
        <f t="shared" si="11"/>
        <v>0.25480416665959638</v>
      </c>
      <c r="E367" s="10">
        <v>123231</v>
      </c>
      <c r="F367" s="11">
        <v>111100001241</v>
      </c>
      <c r="G367" s="12">
        <v>1.25</v>
      </c>
      <c r="H367" s="7" t="s">
        <v>12</v>
      </c>
      <c r="I367" t="str">
        <f>VLOOKUP(F367, 'Product UPC Key'!$A$2:$B$13, 2, FALSE)</f>
        <v>M&amp;M's Candy</v>
      </c>
    </row>
    <row r="368" spans="1:9" x14ac:dyDescent="0.3">
      <c r="A368" s="4">
        <v>43162.259004166663</v>
      </c>
      <c r="B368" s="15">
        <v>43162.259004166663</v>
      </c>
      <c r="C368" s="16" t="str">
        <f t="shared" si="10"/>
        <v>Saturday</v>
      </c>
      <c r="D368" s="20">
        <f t="shared" si="11"/>
        <v>0.25900416666263482</v>
      </c>
      <c r="E368" s="10">
        <v>123232</v>
      </c>
      <c r="F368" s="11">
        <v>111100001239</v>
      </c>
      <c r="G368" s="12">
        <v>1.45</v>
      </c>
      <c r="H368" s="7" t="s">
        <v>13</v>
      </c>
      <c r="I368" t="str">
        <f>VLOOKUP(F368, 'Product UPC Key'!$A$2:$B$13, 2, FALSE)</f>
        <v>Lays Chips 12 oz.</v>
      </c>
    </row>
    <row r="369" spans="1:9" x14ac:dyDescent="0.3">
      <c r="A369" s="4">
        <v>43162.268404166665</v>
      </c>
      <c r="B369" s="15">
        <v>43162.268404166665</v>
      </c>
      <c r="C369" s="16" t="str">
        <f t="shared" si="10"/>
        <v>Saturday</v>
      </c>
      <c r="D369" s="20">
        <f t="shared" si="11"/>
        <v>0.26840416666527744</v>
      </c>
      <c r="E369" s="10">
        <v>123233</v>
      </c>
      <c r="F369" s="11">
        <v>111100001234</v>
      </c>
      <c r="G369" s="12">
        <v>1.8</v>
      </c>
      <c r="H369" s="7" t="s">
        <v>13</v>
      </c>
      <c r="I369" t="str">
        <f>VLOOKUP(F369, 'Product UPC Key'!$A$2:$B$13, 2, FALSE)</f>
        <v>Coke 20 oz</v>
      </c>
    </row>
    <row r="370" spans="1:9" x14ac:dyDescent="0.3">
      <c r="A370" s="4">
        <v>43162.268404166665</v>
      </c>
      <c r="B370" s="15">
        <v>43162.268404166665</v>
      </c>
      <c r="C370" s="16" t="str">
        <f t="shared" si="10"/>
        <v>Saturday</v>
      </c>
      <c r="D370" s="20">
        <f t="shared" si="11"/>
        <v>0.26840416666527744</v>
      </c>
      <c r="E370" s="10">
        <v>123233</v>
      </c>
      <c r="F370" s="11">
        <v>111100001237</v>
      </c>
      <c r="G370" s="12">
        <v>7.15</v>
      </c>
      <c r="H370" s="7" t="s">
        <v>12</v>
      </c>
      <c r="I370" t="str">
        <f>VLOOKUP(F370, 'Product UPC Key'!$A$2:$B$13, 2, FALSE)</f>
        <v>Coke 12 Pack</v>
      </c>
    </row>
    <row r="371" spans="1:9" x14ac:dyDescent="0.3">
      <c r="A371" s="4">
        <v>43162.268404166665</v>
      </c>
      <c r="B371" s="15">
        <v>43162.268404166665</v>
      </c>
      <c r="C371" s="16" t="str">
        <f t="shared" si="10"/>
        <v>Saturday</v>
      </c>
      <c r="D371" s="20">
        <f t="shared" si="11"/>
        <v>0.26840416666527744</v>
      </c>
      <c r="E371" s="10">
        <v>123233</v>
      </c>
      <c r="F371" s="11">
        <v>111100001240</v>
      </c>
      <c r="G371" s="12">
        <v>0.89</v>
      </c>
      <c r="H371" s="7" t="s">
        <v>12</v>
      </c>
      <c r="I371" t="str">
        <f>VLOOKUP(F371, 'Product UPC Key'!$A$2:$B$13, 2, FALSE)</f>
        <v>Slim Jim</v>
      </c>
    </row>
    <row r="372" spans="1:9" x14ac:dyDescent="0.3">
      <c r="A372" s="4">
        <v>43162.268404166665</v>
      </c>
      <c r="B372" s="15">
        <v>43162.268404166665</v>
      </c>
      <c r="C372" s="16" t="str">
        <f t="shared" si="10"/>
        <v>Saturday</v>
      </c>
      <c r="D372" s="20">
        <f t="shared" si="11"/>
        <v>0.26840416666527744</v>
      </c>
      <c r="E372" s="10">
        <v>123233</v>
      </c>
      <c r="F372" s="11">
        <v>111100001237</v>
      </c>
      <c r="G372" s="12">
        <v>7.1</v>
      </c>
      <c r="H372" s="7" t="s">
        <v>13</v>
      </c>
      <c r="I372" t="str">
        <f>VLOOKUP(F372, 'Product UPC Key'!$A$2:$B$13, 2, FALSE)</f>
        <v>Coke 12 Pack</v>
      </c>
    </row>
    <row r="373" spans="1:9" x14ac:dyDescent="0.3">
      <c r="A373" s="4">
        <v>43162.268404166665</v>
      </c>
      <c r="B373" s="15">
        <v>43162.268404166665</v>
      </c>
      <c r="C373" s="16" t="str">
        <f t="shared" si="10"/>
        <v>Saturday</v>
      </c>
      <c r="D373" s="20">
        <f t="shared" si="11"/>
        <v>0.26840416666527744</v>
      </c>
      <c r="E373" s="10">
        <v>123233</v>
      </c>
      <c r="F373" s="11">
        <v>111100001240</v>
      </c>
      <c r="G373" s="12">
        <v>0.99</v>
      </c>
      <c r="H373" s="7" t="s">
        <v>13</v>
      </c>
      <c r="I373" t="str">
        <f>VLOOKUP(F373, 'Product UPC Key'!$A$2:$B$13, 2, FALSE)</f>
        <v>Slim Jim</v>
      </c>
    </row>
    <row r="374" spans="1:9" x14ac:dyDescent="0.3">
      <c r="A374" s="4">
        <v>43162.275404166663</v>
      </c>
      <c r="B374" s="15">
        <v>43162.275404166663</v>
      </c>
      <c r="C374" s="16" t="str">
        <f t="shared" si="10"/>
        <v>Saturday</v>
      </c>
      <c r="D374" s="20">
        <f t="shared" si="11"/>
        <v>0.27540416666306555</v>
      </c>
      <c r="E374" s="10">
        <v>123234</v>
      </c>
      <c r="F374" s="11">
        <v>111100001234</v>
      </c>
      <c r="G374" s="12">
        <v>1.8</v>
      </c>
      <c r="H374" s="7" t="s">
        <v>13</v>
      </c>
      <c r="I374" t="str">
        <f>VLOOKUP(F374, 'Product UPC Key'!$A$2:$B$13, 2, FALSE)</f>
        <v>Coke 20 oz</v>
      </c>
    </row>
    <row r="375" spans="1:9" x14ac:dyDescent="0.3">
      <c r="A375" s="4">
        <v>43162.275404166663</v>
      </c>
      <c r="B375" s="15">
        <v>43162.275404166663</v>
      </c>
      <c r="C375" s="16" t="str">
        <f t="shared" si="10"/>
        <v>Saturday</v>
      </c>
      <c r="D375" s="20">
        <f t="shared" si="11"/>
        <v>0.27540416666306555</v>
      </c>
      <c r="E375" s="10">
        <v>123234</v>
      </c>
      <c r="F375" s="11">
        <v>111100001240</v>
      </c>
      <c r="G375" s="12">
        <v>0.99</v>
      </c>
      <c r="H375" s="7" t="s">
        <v>13</v>
      </c>
      <c r="I375" t="str">
        <f>VLOOKUP(F375, 'Product UPC Key'!$A$2:$B$13, 2, FALSE)</f>
        <v>Slim Jim</v>
      </c>
    </row>
    <row r="376" spans="1:9" x14ac:dyDescent="0.3">
      <c r="A376" s="4">
        <v>43162.276304166662</v>
      </c>
      <c r="B376" s="15">
        <v>43162.276304166662</v>
      </c>
      <c r="C376" s="16" t="str">
        <f t="shared" si="10"/>
        <v>Saturday</v>
      </c>
      <c r="D376" s="20">
        <f t="shared" si="11"/>
        <v>0.27630416666215751</v>
      </c>
      <c r="E376" s="10">
        <v>123235</v>
      </c>
      <c r="F376" s="11">
        <v>111100001242</v>
      </c>
      <c r="G376" s="12">
        <v>24.99</v>
      </c>
      <c r="H376" s="7" t="s">
        <v>12</v>
      </c>
      <c r="I376" t="str">
        <f>VLOOKUP(F376, 'Product UPC Key'!$A$2:$B$13, 2, FALSE)</f>
        <v>Bud Light 24 Pack</v>
      </c>
    </row>
    <row r="377" spans="1:9" x14ac:dyDescent="0.3">
      <c r="A377" s="4">
        <v>43162.28040416666</v>
      </c>
      <c r="B377" s="15">
        <v>43162.28040416666</v>
      </c>
      <c r="C377" s="16" t="str">
        <f t="shared" si="10"/>
        <v>Saturday</v>
      </c>
      <c r="D377" s="20">
        <f t="shared" si="11"/>
        <v>0.28040416666044621</v>
      </c>
      <c r="E377" s="10">
        <v>123236</v>
      </c>
      <c r="F377" s="11">
        <v>111100001241</v>
      </c>
      <c r="G377" s="12">
        <v>1.25</v>
      </c>
      <c r="H377" s="7" t="s">
        <v>12</v>
      </c>
      <c r="I377" t="str">
        <f>VLOOKUP(F377, 'Product UPC Key'!$A$2:$B$13, 2, FALSE)</f>
        <v>M&amp;M's Candy</v>
      </c>
    </row>
    <row r="378" spans="1:9" x14ac:dyDescent="0.3">
      <c r="A378" s="4">
        <v>43162.282104166661</v>
      </c>
      <c r="B378" s="15">
        <v>43162.282104166661</v>
      </c>
      <c r="C378" s="16" t="str">
        <f t="shared" si="10"/>
        <v>Saturday</v>
      </c>
      <c r="D378" s="20">
        <f t="shared" si="11"/>
        <v>0.28210416666115634</v>
      </c>
      <c r="E378" s="10">
        <v>123237</v>
      </c>
      <c r="F378" s="11">
        <v>111100001235</v>
      </c>
      <c r="G378" s="12">
        <v>23.45</v>
      </c>
      <c r="H378" s="7" t="s">
        <v>13</v>
      </c>
      <c r="I378" t="str">
        <f>VLOOKUP(F378, 'Product UPC Key'!$A$2:$B$13, 2, FALSE)</f>
        <v>Miller Lite 24 Pack</v>
      </c>
    </row>
    <row r="379" spans="1:9" x14ac:dyDescent="0.3">
      <c r="A379" s="4">
        <v>43162.282104166661</v>
      </c>
      <c r="B379" s="15">
        <v>43162.282104166661</v>
      </c>
      <c r="C379" s="16" t="str">
        <f t="shared" si="10"/>
        <v>Saturday</v>
      </c>
      <c r="D379" s="20">
        <f t="shared" si="11"/>
        <v>0.28210416666115634</v>
      </c>
      <c r="E379" s="10">
        <v>123237</v>
      </c>
      <c r="F379" s="11">
        <v>111100001245</v>
      </c>
      <c r="G379" s="12">
        <v>1.36</v>
      </c>
      <c r="H379" s="7" t="s">
        <v>13</v>
      </c>
      <c r="I379" t="str">
        <f>VLOOKUP(F379, 'Product UPC Key'!$A$2:$B$13, 2, FALSE)</f>
        <v>Hersheys Candy</v>
      </c>
    </row>
    <row r="380" spans="1:9" x14ac:dyDescent="0.3">
      <c r="A380" s="4">
        <v>43162.282104166661</v>
      </c>
      <c r="B380" s="15">
        <v>43162.282104166661</v>
      </c>
      <c r="C380" s="16" t="str">
        <f t="shared" si="10"/>
        <v>Saturday</v>
      </c>
      <c r="D380" s="20">
        <f t="shared" si="11"/>
        <v>0.28210416666115634</v>
      </c>
      <c r="E380" s="10">
        <v>123237</v>
      </c>
      <c r="F380" s="11">
        <v>111100001239</v>
      </c>
      <c r="G380" s="12">
        <v>1.56</v>
      </c>
      <c r="H380" s="7" t="s">
        <v>12</v>
      </c>
      <c r="I380" t="str">
        <f>VLOOKUP(F380, 'Product UPC Key'!$A$2:$B$13, 2, FALSE)</f>
        <v>Lays Chips 12 oz.</v>
      </c>
    </row>
    <row r="381" spans="1:9" x14ac:dyDescent="0.3">
      <c r="A381" s="4">
        <v>43162.291504166664</v>
      </c>
      <c r="B381" s="15">
        <v>43162.291504166664</v>
      </c>
      <c r="C381" s="16" t="str">
        <f t="shared" si="10"/>
        <v>Saturday</v>
      </c>
      <c r="D381" s="20">
        <f t="shared" si="11"/>
        <v>0.29150416666379897</v>
      </c>
      <c r="E381" s="10">
        <v>123238</v>
      </c>
      <c r="F381" s="11">
        <v>111100001245</v>
      </c>
      <c r="G381" s="12">
        <v>1.36</v>
      </c>
      <c r="H381" s="7" t="s">
        <v>13</v>
      </c>
      <c r="I381" t="str">
        <f>VLOOKUP(F381, 'Product UPC Key'!$A$2:$B$13, 2, FALSE)</f>
        <v>Hersheys Candy</v>
      </c>
    </row>
    <row r="382" spans="1:9" x14ac:dyDescent="0.3">
      <c r="A382" s="4">
        <v>43162.291504166664</v>
      </c>
      <c r="B382" s="15">
        <v>43162.291504166664</v>
      </c>
      <c r="C382" s="16" t="str">
        <f t="shared" si="10"/>
        <v>Saturday</v>
      </c>
      <c r="D382" s="20">
        <f t="shared" si="11"/>
        <v>0.29150416666379897</v>
      </c>
      <c r="E382" s="10">
        <v>123238</v>
      </c>
      <c r="F382" s="11">
        <v>111100001240</v>
      </c>
      <c r="G382" s="12">
        <v>0.89</v>
      </c>
      <c r="H382" s="7" t="s">
        <v>12</v>
      </c>
      <c r="I382" t="str">
        <f>VLOOKUP(F382, 'Product UPC Key'!$A$2:$B$13, 2, FALSE)</f>
        <v>Slim Jim</v>
      </c>
    </row>
    <row r="383" spans="1:9" x14ac:dyDescent="0.3">
      <c r="A383" s="4">
        <v>43162.291504166664</v>
      </c>
      <c r="B383" s="15">
        <v>43162.291504166664</v>
      </c>
      <c r="C383" s="16" t="str">
        <f t="shared" si="10"/>
        <v>Saturday</v>
      </c>
      <c r="D383" s="20">
        <f t="shared" si="11"/>
        <v>0.29150416666379897</v>
      </c>
      <c r="E383" s="10">
        <v>123238</v>
      </c>
      <c r="F383" s="11">
        <v>111100001246</v>
      </c>
      <c r="G383" s="12">
        <v>2.2999999999999998</v>
      </c>
      <c r="H383" s="7" t="s">
        <v>12</v>
      </c>
      <c r="I383" t="str">
        <f>VLOOKUP(F383, 'Product UPC Key'!$A$2:$B$13, 2, FALSE)</f>
        <v>Starbucks Ice</v>
      </c>
    </row>
    <row r="384" spans="1:9" x14ac:dyDescent="0.3">
      <c r="A384" s="4">
        <v>43162.29510416666</v>
      </c>
      <c r="B384" s="15">
        <v>43162.29510416666</v>
      </c>
      <c r="C384" s="16" t="str">
        <f t="shared" si="10"/>
        <v>Saturday</v>
      </c>
      <c r="D384" s="20">
        <f t="shared" si="11"/>
        <v>0.29510416666016681</v>
      </c>
      <c r="E384" s="10">
        <v>123239</v>
      </c>
      <c r="F384" s="11">
        <v>111100001245</v>
      </c>
      <c r="G384" s="12">
        <v>1.36</v>
      </c>
      <c r="H384" s="7" t="s">
        <v>13</v>
      </c>
      <c r="I384" t="str">
        <f>VLOOKUP(F384, 'Product UPC Key'!$A$2:$B$13, 2, FALSE)</f>
        <v>Hersheys Candy</v>
      </c>
    </row>
    <row r="385" spans="1:9" x14ac:dyDescent="0.3">
      <c r="A385" s="4">
        <v>43162.30490416666</v>
      </c>
      <c r="B385" s="15">
        <v>43162.30490416666</v>
      </c>
      <c r="C385" s="16" t="str">
        <f t="shared" si="10"/>
        <v>Saturday</v>
      </c>
      <c r="D385" s="20">
        <f t="shared" si="11"/>
        <v>0.30490416665998055</v>
      </c>
      <c r="E385" s="10">
        <v>123240</v>
      </c>
      <c r="F385" s="11">
        <v>111100001240</v>
      </c>
      <c r="G385" s="12">
        <v>0.89</v>
      </c>
      <c r="H385" s="7" t="s">
        <v>12</v>
      </c>
      <c r="I385" t="str">
        <f>VLOOKUP(F385, 'Product UPC Key'!$A$2:$B$13, 2, FALSE)</f>
        <v>Slim Jim</v>
      </c>
    </row>
    <row r="386" spans="1:9" x14ac:dyDescent="0.3">
      <c r="A386" s="4">
        <v>43162.312604166662</v>
      </c>
      <c r="B386" s="15">
        <v>43162.312604166662</v>
      </c>
      <c r="C386" s="16" t="str">
        <f t="shared" si="10"/>
        <v>Saturday</v>
      </c>
      <c r="D386" s="20">
        <f t="shared" si="11"/>
        <v>0.31260416666191304</v>
      </c>
      <c r="E386" s="10">
        <v>123241</v>
      </c>
      <c r="F386" s="11">
        <v>111100001244</v>
      </c>
      <c r="G386" s="12">
        <v>1.75</v>
      </c>
      <c r="H386" s="7" t="s">
        <v>13</v>
      </c>
      <c r="I386" t="str">
        <f>VLOOKUP(F386, 'Product UPC Key'!$A$2:$B$13, 2, FALSE)</f>
        <v>Pepsi 20 oz</v>
      </c>
    </row>
    <row r="387" spans="1:9" x14ac:dyDescent="0.3">
      <c r="A387" s="4">
        <v>43162.312604166662</v>
      </c>
      <c r="B387" s="15">
        <v>43162.312604166662</v>
      </c>
      <c r="C387" s="16" t="str">
        <f t="shared" ref="C387:C450" si="12">TEXT(B387,"dddd")</f>
        <v>Saturday</v>
      </c>
      <c r="D387" s="20">
        <f t="shared" si="11"/>
        <v>0.31260416666191304</v>
      </c>
      <c r="E387" s="10">
        <v>123241</v>
      </c>
      <c r="F387" s="11">
        <v>111100001239</v>
      </c>
      <c r="G387" s="12">
        <v>1.45</v>
      </c>
      <c r="H387" s="7" t="s">
        <v>13</v>
      </c>
      <c r="I387" t="str">
        <f>VLOOKUP(F387, 'Product UPC Key'!$A$2:$B$13, 2, FALSE)</f>
        <v>Lays Chips 12 oz.</v>
      </c>
    </row>
    <row r="388" spans="1:9" x14ac:dyDescent="0.3">
      <c r="A388" s="4">
        <v>43162.312604166662</v>
      </c>
      <c r="B388" s="15">
        <v>43162.312604166662</v>
      </c>
      <c r="C388" s="16" t="str">
        <f t="shared" si="12"/>
        <v>Saturday</v>
      </c>
      <c r="D388" s="20">
        <f t="shared" ref="D388:D451" si="13">MOD(A388,1)</f>
        <v>0.31260416666191304</v>
      </c>
      <c r="E388" s="10">
        <v>123241</v>
      </c>
      <c r="F388" s="11">
        <v>111100001236</v>
      </c>
      <c r="G388" s="12">
        <v>6.99</v>
      </c>
      <c r="H388" s="7" t="s">
        <v>13</v>
      </c>
      <c r="I388" t="str">
        <f>VLOOKUP(F388, 'Product UPC Key'!$A$2:$B$13, 2, FALSE)</f>
        <v>Pepsi 12 Pack</v>
      </c>
    </row>
    <row r="389" spans="1:9" x14ac:dyDescent="0.3">
      <c r="A389" s="4">
        <v>43162.312604166662</v>
      </c>
      <c r="B389" s="15">
        <v>43162.312604166662</v>
      </c>
      <c r="C389" s="16" t="str">
        <f t="shared" si="12"/>
        <v>Saturday</v>
      </c>
      <c r="D389" s="20">
        <f t="shared" si="13"/>
        <v>0.31260416666191304</v>
      </c>
      <c r="E389" s="10">
        <v>123241</v>
      </c>
      <c r="F389" s="11">
        <v>111100001240</v>
      </c>
      <c r="G389" s="12">
        <v>0.89</v>
      </c>
      <c r="H389" s="7" t="s">
        <v>12</v>
      </c>
      <c r="I389" t="str">
        <f>VLOOKUP(F389, 'Product UPC Key'!$A$2:$B$13, 2, FALSE)</f>
        <v>Slim Jim</v>
      </c>
    </row>
    <row r="390" spans="1:9" x14ac:dyDescent="0.3">
      <c r="A390" s="4">
        <v>43162.315004166659</v>
      </c>
      <c r="B390" s="15">
        <v>43162.315004166659</v>
      </c>
      <c r="C390" s="16" t="str">
        <f t="shared" si="12"/>
        <v>Saturday</v>
      </c>
      <c r="D390" s="20">
        <f t="shared" si="13"/>
        <v>0.3150041666594916</v>
      </c>
      <c r="E390" s="10">
        <v>123242</v>
      </c>
      <c r="F390" s="11">
        <v>111100001242</v>
      </c>
      <c r="G390" s="12">
        <v>24.99</v>
      </c>
      <c r="H390" s="7" t="s">
        <v>12</v>
      </c>
      <c r="I390" t="str">
        <f>VLOOKUP(F390, 'Product UPC Key'!$A$2:$B$13, 2, FALSE)</f>
        <v>Bud Light 24 Pack</v>
      </c>
    </row>
    <row r="391" spans="1:9" x14ac:dyDescent="0.3">
      <c r="A391" s="4">
        <v>43162.315004166659</v>
      </c>
      <c r="B391" s="15">
        <v>43162.315004166659</v>
      </c>
      <c r="C391" s="16" t="str">
        <f t="shared" si="12"/>
        <v>Saturday</v>
      </c>
      <c r="D391" s="20">
        <f t="shared" si="13"/>
        <v>0.3150041666594916</v>
      </c>
      <c r="E391" s="10">
        <v>123242</v>
      </c>
      <c r="F391" s="11">
        <v>111100001239</v>
      </c>
      <c r="G391" s="12">
        <v>1.45</v>
      </c>
      <c r="H391" s="7" t="s">
        <v>13</v>
      </c>
      <c r="I391" t="str">
        <f>VLOOKUP(F391, 'Product UPC Key'!$A$2:$B$13, 2, FALSE)</f>
        <v>Lays Chips 12 oz.</v>
      </c>
    </row>
    <row r="392" spans="1:9" x14ac:dyDescent="0.3">
      <c r="A392" s="4">
        <v>43162.315004166659</v>
      </c>
      <c r="B392" s="15">
        <v>43162.315004166659</v>
      </c>
      <c r="C392" s="16" t="str">
        <f t="shared" si="12"/>
        <v>Saturday</v>
      </c>
      <c r="D392" s="20">
        <f t="shared" si="13"/>
        <v>0.3150041666594916</v>
      </c>
      <c r="E392" s="10">
        <v>123242</v>
      </c>
      <c r="F392" s="11">
        <v>111100001235</v>
      </c>
      <c r="G392" s="12">
        <v>23.45</v>
      </c>
      <c r="H392" s="7" t="s">
        <v>13</v>
      </c>
      <c r="I392" t="str">
        <f>VLOOKUP(F392, 'Product UPC Key'!$A$2:$B$13, 2, FALSE)</f>
        <v>Miller Lite 24 Pack</v>
      </c>
    </row>
    <row r="393" spans="1:9" x14ac:dyDescent="0.3">
      <c r="A393" s="4">
        <v>43162.317104166657</v>
      </c>
      <c r="B393" s="15">
        <v>43162.317104166657</v>
      </c>
      <c r="C393" s="16" t="str">
        <f t="shared" si="12"/>
        <v>Saturday</v>
      </c>
      <c r="D393" s="20">
        <f t="shared" si="13"/>
        <v>0.31710416665737284</v>
      </c>
      <c r="E393" s="10">
        <v>123243</v>
      </c>
      <c r="F393" s="11">
        <v>111100001244</v>
      </c>
      <c r="G393" s="12">
        <v>1.75</v>
      </c>
      <c r="H393" s="7" t="s">
        <v>13</v>
      </c>
      <c r="I393" t="str">
        <f>VLOOKUP(F393, 'Product UPC Key'!$A$2:$B$13, 2, FALSE)</f>
        <v>Pepsi 20 oz</v>
      </c>
    </row>
    <row r="394" spans="1:9" x14ac:dyDescent="0.3">
      <c r="A394" s="4">
        <v>43162.324304166657</v>
      </c>
      <c r="B394" s="15">
        <v>43162.324304166657</v>
      </c>
      <c r="C394" s="16" t="str">
        <f t="shared" si="12"/>
        <v>Saturday</v>
      </c>
      <c r="D394" s="20">
        <f t="shared" si="13"/>
        <v>0.32430416665738449</v>
      </c>
      <c r="E394" s="10">
        <v>123244</v>
      </c>
      <c r="F394" s="11">
        <v>111100001242</v>
      </c>
      <c r="G394" s="12">
        <v>25.65</v>
      </c>
      <c r="H394" s="7" t="s">
        <v>13</v>
      </c>
      <c r="I394" t="str">
        <f>VLOOKUP(F394, 'Product UPC Key'!$A$2:$B$13, 2, FALSE)</f>
        <v>Bud Light 24 Pack</v>
      </c>
    </row>
    <row r="395" spans="1:9" x14ac:dyDescent="0.3">
      <c r="A395" s="4">
        <v>43162.324304166657</v>
      </c>
      <c r="B395" s="15">
        <v>43162.324304166657</v>
      </c>
      <c r="C395" s="16" t="str">
        <f t="shared" si="12"/>
        <v>Saturday</v>
      </c>
      <c r="D395" s="20">
        <f t="shared" si="13"/>
        <v>0.32430416665738449</v>
      </c>
      <c r="E395" s="10">
        <v>123244</v>
      </c>
      <c r="F395" s="11">
        <v>111100001246</v>
      </c>
      <c r="G395" s="12">
        <v>2.2999999999999998</v>
      </c>
      <c r="H395" s="7" t="s">
        <v>12</v>
      </c>
      <c r="I395" t="str">
        <f>VLOOKUP(F395, 'Product UPC Key'!$A$2:$B$13, 2, FALSE)</f>
        <v>Starbucks Ice</v>
      </c>
    </row>
    <row r="396" spans="1:9" x14ac:dyDescent="0.3">
      <c r="A396" s="4">
        <v>43162.328604166658</v>
      </c>
      <c r="B396" s="15">
        <v>43162.328604166658</v>
      </c>
      <c r="C396" s="16" t="str">
        <f t="shared" si="12"/>
        <v>Saturday</v>
      </c>
      <c r="D396" s="20">
        <f t="shared" si="13"/>
        <v>0.32860416665789671</v>
      </c>
      <c r="E396" s="10">
        <v>123245</v>
      </c>
      <c r="F396" s="11">
        <v>111100001234</v>
      </c>
      <c r="G396" s="12">
        <v>1.8</v>
      </c>
      <c r="H396" s="7" t="s">
        <v>13</v>
      </c>
      <c r="I396" t="str">
        <f>VLOOKUP(F396, 'Product UPC Key'!$A$2:$B$13, 2, FALSE)</f>
        <v>Coke 20 oz</v>
      </c>
    </row>
    <row r="397" spans="1:9" x14ac:dyDescent="0.3">
      <c r="A397" s="4">
        <v>43162.328604166658</v>
      </c>
      <c r="B397" s="15">
        <v>43162.328604166658</v>
      </c>
      <c r="C397" s="16" t="str">
        <f t="shared" si="12"/>
        <v>Saturday</v>
      </c>
      <c r="D397" s="20">
        <f t="shared" si="13"/>
        <v>0.32860416665789671</v>
      </c>
      <c r="E397" s="10">
        <v>123245</v>
      </c>
      <c r="F397" s="11">
        <v>111100001237</v>
      </c>
      <c r="G397" s="12">
        <v>7.1</v>
      </c>
      <c r="H397" s="7" t="s">
        <v>13</v>
      </c>
      <c r="I397" t="str">
        <f>VLOOKUP(F397, 'Product UPC Key'!$A$2:$B$13, 2, FALSE)</f>
        <v>Coke 12 Pack</v>
      </c>
    </row>
    <row r="398" spans="1:9" x14ac:dyDescent="0.3">
      <c r="A398" s="4">
        <v>43162.328604166658</v>
      </c>
      <c r="B398" s="15">
        <v>43162.328604166658</v>
      </c>
      <c r="C398" s="16" t="str">
        <f t="shared" si="12"/>
        <v>Saturday</v>
      </c>
      <c r="D398" s="20">
        <f t="shared" si="13"/>
        <v>0.32860416665789671</v>
      </c>
      <c r="E398" s="10">
        <v>123245</v>
      </c>
      <c r="F398" s="11">
        <v>111100001238</v>
      </c>
      <c r="G398" s="12">
        <v>1.49</v>
      </c>
      <c r="H398" s="7" t="s">
        <v>13</v>
      </c>
      <c r="I398" t="str">
        <f>VLOOKUP(F398, 'Product UPC Key'!$A$2:$B$13, 2, FALSE)</f>
        <v>Doritos 12 oz.</v>
      </c>
    </row>
    <row r="399" spans="1:9" x14ac:dyDescent="0.3">
      <c r="A399" s="4">
        <v>43162.336504166655</v>
      </c>
      <c r="B399" s="15">
        <v>43162.336504166655</v>
      </c>
      <c r="C399" s="16" t="str">
        <f t="shared" si="12"/>
        <v>Saturday</v>
      </c>
      <c r="D399" s="20">
        <f t="shared" si="13"/>
        <v>0.33650416665477678</v>
      </c>
      <c r="E399" s="10">
        <v>123246</v>
      </c>
      <c r="F399" s="11">
        <v>111100001239</v>
      </c>
      <c r="G399" s="12">
        <v>1.45</v>
      </c>
      <c r="H399" s="7" t="s">
        <v>13</v>
      </c>
      <c r="I399" t="str">
        <f>VLOOKUP(F399, 'Product UPC Key'!$A$2:$B$13, 2, FALSE)</f>
        <v>Lays Chips 12 oz.</v>
      </c>
    </row>
    <row r="400" spans="1:9" x14ac:dyDescent="0.3">
      <c r="A400" s="4">
        <v>43162.336504166655</v>
      </c>
      <c r="B400" s="15">
        <v>43162.336504166655</v>
      </c>
      <c r="C400" s="16" t="str">
        <f t="shared" si="12"/>
        <v>Saturday</v>
      </c>
      <c r="D400" s="20">
        <f t="shared" si="13"/>
        <v>0.33650416665477678</v>
      </c>
      <c r="E400" s="10">
        <v>123246</v>
      </c>
      <c r="F400" s="11">
        <v>111100001245</v>
      </c>
      <c r="G400" s="12">
        <v>1.36</v>
      </c>
      <c r="H400" s="7" t="s">
        <v>13</v>
      </c>
      <c r="I400" t="str">
        <f>VLOOKUP(F400, 'Product UPC Key'!$A$2:$B$13, 2, FALSE)</f>
        <v>Hersheys Candy</v>
      </c>
    </row>
    <row r="401" spans="1:9" x14ac:dyDescent="0.3">
      <c r="A401" s="4">
        <v>43162.344804166656</v>
      </c>
      <c r="B401" s="15">
        <v>43162.344804166656</v>
      </c>
      <c r="C401" s="16" t="str">
        <f t="shared" si="12"/>
        <v>Saturday</v>
      </c>
      <c r="D401" s="20">
        <f t="shared" si="13"/>
        <v>0.34480416665610392</v>
      </c>
      <c r="E401" s="10">
        <v>123247</v>
      </c>
      <c r="F401" s="11">
        <v>111100001246</v>
      </c>
      <c r="G401" s="12">
        <v>2.2999999999999998</v>
      </c>
      <c r="H401" s="7" t="s">
        <v>12</v>
      </c>
      <c r="I401" t="str">
        <f>VLOOKUP(F401, 'Product UPC Key'!$A$2:$B$13, 2, FALSE)</f>
        <v>Starbucks Ice</v>
      </c>
    </row>
    <row r="402" spans="1:9" x14ac:dyDescent="0.3">
      <c r="A402" s="4">
        <v>43162.352804166658</v>
      </c>
      <c r="B402" s="15">
        <v>43162.352804166658</v>
      </c>
      <c r="C402" s="16" t="str">
        <f t="shared" si="12"/>
        <v>Saturday</v>
      </c>
      <c r="D402" s="20">
        <f t="shared" si="13"/>
        <v>0.35280416665773373</v>
      </c>
      <c r="E402" s="10">
        <v>123248</v>
      </c>
      <c r="F402" s="11">
        <v>111100001239</v>
      </c>
      <c r="G402" s="12">
        <v>1.56</v>
      </c>
      <c r="H402" s="7" t="s">
        <v>12</v>
      </c>
      <c r="I402" t="str">
        <f>VLOOKUP(F402, 'Product UPC Key'!$A$2:$B$13, 2, FALSE)</f>
        <v>Lays Chips 12 oz.</v>
      </c>
    </row>
    <row r="403" spans="1:9" x14ac:dyDescent="0.3">
      <c r="A403" s="4">
        <v>43162.360404166655</v>
      </c>
      <c r="B403" s="15">
        <v>43162.360404166655</v>
      </c>
      <c r="C403" s="16" t="str">
        <f t="shared" si="12"/>
        <v>Saturday</v>
      </c>
      <c r="D403" s="20">
        <f t="shared" si="13"/>
        <v>0.36040416665491648</v>
      </c>
      <c r="E403" s="10">
        <v>123249</v>
      </c>
      <c r="F403" s="11">
        <v>111100001242</v>
      </c>
      <c r="G403" s="12">
        <v>25.65</v>
      </c>
      <c r="H403" s="7" t="s">
        <v>13</v>
      </c>
      <c r="I403" t="str">
        <f>VLOOKUP(F403, 'Product UPC Key'!$A$2:$B$13, 2, FALSE)</f>
        <v>Bud Light 24 Pack</v>
      </c>
    </row>
    <row r="404" spans="1:9" x14ac:dyDescent="0.3">
      <c r="A404" s="4">
        <v>43162.360404166655</v>
      </c>
      <c r="B404" s="15">
        <v>43162.360404166655</v>
      </c>
      <c r="C404" s="16" t="str">
        <f t="shared" si="12"/>
        <v>Saturday</v>
      </c>
      <c r="D404" s="20">
        <f t="shared" si="13"/>
        <v>0.36040416665491648</v>
      </c>
      <c r="E404" s="10">
        <v>123249</v>
      </c>
      <c r="F404" s="11">
        <v>111100001240</v>
      </c>
      <c r="G404" s="12">
        <v>0.89</v>
      </c>
      <c r="H404" s="7" t="s">
        <v>12</v>
      </c>
      <c r="I404" t="str">
        <f>VLOOKUP(F404, 'Product UPC Key'!$A$2:$B$13, 2, FALSE)</f>
        <v>Slim Jim</v>
      </c>
    </row>
    <row r="405" spans="1:9" x14ac:dyDescent="0.3">
      <c r="A405" s="4">
        <v>43162.360404166655</v>
      </c>
      <c r="B405" s="15">
        <v>43162.360404166655</v>
      </c>
      <c r="C405" s="16" t="str">
        <f t="shared" si="12"/>
        <v>Saturday</v>
      </c>
      <c r="D405" s="20">
        <f t="shared" si="13"/>
        <v>0.36040416665491648</v>
      </c>
      <c r="E405" s="10">
        <v>123249</v>
      </c>
      <c r="F405" s="11">
        <v>111100001245</v>
      </c>
      <c r="G405" s="12">
        <v>1.3</v>
      </c>
      <c r="H405" s="7" t="s">
        <v>12</v>
      </c>
      <c r="I405" t="str">
        <f>VLOOKUP(F405, 'Product UPC Key'!$A$2:$B$13, 2, FALSE)</f>
        <v>Hersheys Candy</v>
      </c>
    </row>
    <row r="406" spans="1:9" x14ac:dyDescent="0.3">
      <c r="A406" s="4">
        <v>43162.360404166655</v>
      </c>
      <c r="B406" s="15">
        <v>43162.360404166655</v>
      </c>
      <c r="C406" s="16" t="str">
        <f t="shared" si="12"/>
        <v>Saturday</v>
      </c>
      <c r="D406" s="20">
        <f t="shared" si="13"/>
        <v>0.36040416665491648</v>
      </c>
      <c r="E406" s="10">
        <v>123249</v>
      </c>
      <c r="F406" s="11">
        <v>111100001237</v>
      </c>
      <c r="G406" s="12">
        <v>7.1</v>
      </c>
      <c r="H406" s="7" t="s">
        <v>13</v>
      </c>
      <c r="I406" t="str">
        <f>VLOOKUP(F406, 'Product UPC Key'!$A$2:$B$13, 2, FALSE)</f>
        <v>Coke 12 Pack</v>
      </c>
    </row>
    <row r="407" spans="1:9" x14ac:dyDescent="0.3">
      <c r="A407" s="4">
        <v>43162.360404166655</v>
      </c>
      <c r="B407" s="15">
        <v>43162.360404166655</v>
      </c>
      <c r="C407" s="16" t="str">
        <f t="shared" si="12"/>
        <v>Saturday</v>
      </c>
      <c r="D407" s="20">
        <f t="shared" si="13"/>
        <v>0.36040416665491648</v>
      </c>
      <c r="E407" s="10">
        <v>123249</v>
      </c>
      <c r="F407" s="11">
        <v>111100001237</v>
      </c>
      <c r="G407" s="12">
        <v>7.15</v>
      </c>
      <c r="H407" s="7" t="s">
        <v>12</v>
      </c>
      <c r="I407" t="str">
        <f>VLOOKUP(F407, 'Product UPC Key'!$A$2:$B$13, 2, FALSE)</f>
        <v>Coke 12 Pack</v>
      </c>
    </row>
    <row r="408" spans="1:9" x14ac:dyDescent="0.3">
      <c r="A408" s="4">
        <v>43162.360404166655</v>
      </c>
      <c r="B408" s="15">
        <v>43162.360404166655</v>
      </c>
      <c r="C408" s="16" t="str">
        <f t="shared" si="12"/>
        <v>Saturday</v>
      </c>
      <c r="D408" s="20">
        <f t="shared" si="13"/>
        <v>0.36040416665491648</v>
      </c>
      <c r="E408" s="10">
        <v>123249</v>
      </c>
      <c r="F408" s="11">
        <v>111100001239</v>
      </c>
      <c r="G408" s="12">
        <v>1.56</v>
      </c>
      <c r="H408" s="7" t="s">
        <v>12</v>
      </c>
      <c r="I408" t="str">
        <f>VLOOKUP(F408, 'Product UPC Key'!$A$2:$B$13, 2, FALSE)</f>
        <v>Lays Chips 12 oz.</v>
      </c>
    </row>
    <row r="409" spans="1:9" x14ac:dyDescent="0.3">
      <c r="A409" s="4">
        <v>43162.360404166655</v>
      </c>
      <c r="B409" s="15">
        <v>43162.360404166655</v>
      </c>
      <c r="C409" s="16" t="str">
        <f t="shared" si="12"/>
        <v>Saturday</v>
      </c>
      <c r="D409" s="20">
        <f t="shared" si="13"/>
        <v>0.36040416665491648</v>
      </c>
      <c r="E409" s="10">
        <v>123249</v>
      </c>
      <c r="F409" s="11">
        <v>111100001239</v>
      </c>
      <c r="G409" s="12">
        <v>1.56</v>
      </c>
      <c r="H409" s="7" t="s">
        <v>12</v>
      </c>
      <c r="I409" t="str">
        <f>VLOOKUP(F409, 'Product UPC Key'!$A$2:$B$13, 2, FALSE)</f>
        <v>Lays Chips 12 oz.</v>
      </c>
    </row>
    <row r="410" spans="1:9" x14ac:dyDescent="0.3">
      <c r="A410" s="4">
        <v>43162.360404166655</v>
      </c>
      <c r="B410" s="15">
        <v>43162.360404166655</v>
      </c>
      <c r="C410" s="16" t="str">
        <f t="shared" si="12"/>
        <v>Saturday</v>
      </c>
      <c r="D410" s="20">
        <f t="shared" si="13"/>
        <v>0.36040416665491648</v>
      </c>
      <c r="E410" s="10">
        <v>123249</v>
      </c>
      <c r="F410" s="11">
        <v>111100001238</v>
      </c>
      <c r="G410" s="12">
        <v>1.53</v>
      </c>
      <c r="H410" s="7" t="s">
        <v>12</v>
      </c>
      <c r="I410" t="str">
        <f>VLOOKUP(F410, 'Product UPC Key'!$A$2:$B$13, 2, FALSE)</f>
        <v>Doritos 12 oz.</v>
      </c>
    </row>
    <row r="411" spans="1:9" x14ac:dyDescent="0.3">
      <c r="A411" s="4">
        <v>43162.360404166655</v>
      </c>
      <c r="B411" s="15">
        <v>43162.360404166655</v>
      </c>
      <c r="C411" s="16" t="str">
        <f t="shared" si="12"/>
        <v>Saturday</v>
      </c>
      <c r="D411" s="20">
        <f t="shared" si="13"/>
        <v>0.36040416665491648</v>
      </c>
      <c r="E411" s="10">
        <v>123249</v>
      </c>
      <c r="F411" s="11">
        <v>111100001239</v>
      </c>
      <c r="G411" s="12">
        <v>1.56</v>
      </c>
      <c r="H411" s="7" t="s">
        <v>12</v>
      </c>
      <c r="I411" t="str">
        <f>VLOOKUP(F411, 'Product UPC Key'!$A$2:$B$13, 2, FALSE)</f>
        <v>Lays Chips 12 oz.</v>
      </c>
    </row>
    <row r="412" spans="1:9" x14ac:dyDescent="0.3">
      <c r="A412" s="4">
        <v>43162.360404166655</v>
      </c>
      <c r="B412" s="15">
        <v>43162.360404166655</v>
      </c>
      <c r="C412" s="16" t="str">
        <f t="shared" si="12"/>
        <v>Saturday</v>
      </c>
      <c r="D412" s="20">
        <f t="shared" si="13"/>
        <v>0.36040416665491648</v>
      </c>
      <c r="E412" s="10">
        <v>123249</v>
      </c>
      <c r="F412" s="11">
        <v>111100001245</v>
      </c>
      <c r="G412" s="12">
        <v>1.3</v>
      </c>
      <c r="H412" s="7" t="s">
        <v>12</v>
      </c>
      <c r="I412" t="str">
        <f>VLOOKUP(F412, 'Product UPC Key'!$A$2:$B$13, 2, FALSE)</f>
        <v>Hersheys Candy</v>
      </c>
    </row>
    <row r="413" spans="1:9" x14ac:dyDescent="0.3">
      <c r="A413" s="4">
        <v>43162.369704166653</v>
      </c>
      <c r="B413" s="15">
        <v>43162.369704166653</v>
      </c>
      <c r="C413" s="16" t="str">
        <f t="shared" si="12"/>
        <v>Saturday</v>
      </c>
      <c r="D413" s="20">
        <f t="shared" si="13"/>
        <v>0.36970416665280936</v>
      </c>
      <c r="E413" s="10">
        <v>123250</v>
      </c>
      <c r="F413" s="11">
        <v>111100001236</v>
      </c>
      <c r="G413" s="12">
        <v>6.99</v>
      </c>
      <c r="H413" s="7" t="s">
        <v>13</v>
      </c>
      <c r="I413" t="str">
        <f>VLOOKUP(F413, 'Product UPC Key'!$A$2:$B$13, 2, FALSE)</f>
        <v>Pepsi 12 Pack</v>
      </c>
    </row>
    <row r="414" spans="1:9" x14ac:dyDescent="0.3">
      <c r="A414" s="4">
        <v>43162.369704166653</v>
      </c>
      <c r="B414" s="15">
        <v>43162.369704166653</v>
      </c>
      <c r="C414" s="16" t="str">
        <f t="shared" si="12"/>
        <v>Saturday</v>
      </c>
      <c r="D414" s="20">
        <f t="shared" si="13"/>
        <v>0.36970416665280936</v>
      </c>
      <c r="E414" s="10">
        <v>123250</v>
      </c>
      <c r="F414" s="11">
        <v>111100001235</v>
      </c>
      <c r="G414" s="12">
        <v>23.45</v>
      </c>
      <c r="H414" s="7" t="s">
        <v>13</v>
      </c>
      <c r="I414" t="str">
        <f>VLOOKUP(F414, 'Product UPC Key'!$A$2:$B$13, 2, FALSE)</f>
        <v>Miller Lite 24 Pack</v>
      </c>
    </row>
    <row r="415" spans="1:9" x14ac:dyDescent="0.3">
      <c r="A415" s="4">
        <v>43162.37760416665</v>
      </c>
      <c r="B415" s="15">
        <v>43162.37760416665</v>
      </c>
      <c r="C415" s="16" t="str">
        <f t="shared" si="12"/>
        <v>Saturday</v>
      </c>
      <c r="D415" s="20">
        <f t="shared" si="13"/>
        <v>0.37760416664968943</v>
      </c>
      <c r="E415" s="10">
        <v>123251</v>
      </c>
      <c r="F415" s="11">
        <v>111100001238</v>
      </c>
      <c r="G415" s="12">
        <v>1.49</v>
      </c>
      <c r="H415" s="7" t="s">
        <v>13</v>
      </c>
      <c r="I415" t="str">
        <f>VLOOKUP(F415, 'Product UPC Key'!$A$2:$B$13, 2, FALSE)</f>
        <v>Doritos 12 oz.</v>
      </c>
    </row>
    <row r="416" spans="1:9" x14ac:dyDescent="0.3">
      <c r="A416" s="4">
        <v>43162.380904166646</v>
      </c>
      <c r="B416" s="15">
        <v>43162.380904166646</v>
      </c>
      <c r="C416" s="16" t="str">
        <f t="shared" si="12"/>
        <v>Saturday</v>
      </c>
      <c r="D416" s="20">
        <f t="shared" si="13"/>
        <v>0.38090416664635995</v>
      </c>
      <c r="E416" s="10">
        <v>123252</v>
      </c>
      <c r="F416" s="11">
        <v>111100001244</v>
      </c>
      <c r="G416" s="12">
        <v>1.75</v>
      </c>
      <c r="H416" s="7" t="s">
        <v>13</v>
      </c>
      <c r="I416" t="str">
        <f>VLOOKUP(F416, 'Product UPC Key'!$A$2:$B$13, 2, FALSE)</f>
        <v>Pepsi 20 oz</v>
      </c>
    </row>
    <row r="417" spans="1:9" x14ac:dyDescent="0.3">
      <c r="A417" s="4">
        <v>43162.384904166647</v>
      </c>
      <c r="B417" s="15">
        <v>43162.384904166647</v>
      </c>
      <c r="C417" s="16" t="str">
        <f t="shared" si="12"/>
        <v>Saturday</v>
      </c>
      <c r="D417" s="20">
        <f t="shared" si="13"/>
        <v>0.38490416664717486</v>
      </c>
      <c r="E417" s="10">
        <v>123253</v>
      </c>
      <c r="F417" s="11">
        <v>111100001244</v>
      </c>
      <c r="G417" s="12">
        <v>1.75</v>
      </c>
      <c r="H417" s="7" t="s">
        <v>13</v>
      </c>
      <c r="I417" t="str">
        <f>VLOOKUP(F417, 'Product UPC Key'!$A$2:$B$13, 2, FALSE)</f>
        <v>Pepsi 20 oz</v>
      </c>
    </row>
    <row r="418" spans="1:9" x14ac:dyDescent="0.3">
      <c r="A418" s="4">
        <v>43162.384904166647</v>
      </c>
      <c r="B418" s="15">
        <v>43162.384904166647</v>
      </c>
      <c r="C418" s="16" t="str">
        <f t="shared" si="12"/>
        <v>Saturday</v>
      </c>
      <c r="D418" s="20">
        <f t="shared" si="13"/>
        <v>0.38490416664717486</v>
      </c>
      <c r="E418" s="10">
        <v>123253</v>
      </c>
      <c r="F418" s="11">
        <v>111100001245</v>
      </c>
      <c r="G418" s="12">
        <v>1.36</v>
      </c>
      <c r="H418" s="7" t="s">
        <v>13</v>
      </c>
      <c r="I418" t="str">
        <f>VLOOKUP(F418, 'Product UPC Key'!$A$2:$B$13, 2, FALSE)</f>
        <v>Hersheys Candy</v>
      </c>
    </row>
    <row r="419" spans="1:9" x14ac:dyDescent="0.3">
      <c r="A419" s="4">
        <v>43162.384904166647</v>
      </c>
      <c r="B419" s="15">
        <v>43162.384904166647</v>
      </c>
      <c r="C419" s="16" t="str">
        <f t="shared" si="12"/>
        <v>Saturday</v>
      </c>
      <c r="D419" s="20">
        <f t="shared" si="13"/>
        <v>0.38490416664717486</v>
      </c>
      <c r="E419" s="10">
        <v>123253</v>
      </c>
      <c r="F419" s="11">
        <v>111100001246</v>
      </c>
      <c r="G419" s="12">
        <v>2.2999999999999998</v>
      </c>
      <c r="H419" s="7" t="s">
        <v>12</v>
      </c>
      <c r="I419" t="str">
        <f>VLOOKUP(F419, 'Product UPC Key'!$A$2:$B$13, 2, FALSE)</f>
        <v>Starbucks Ice</v>
      </c>
    </row>
    <row r="420" spans="1:9" x14ac:dyDescent="0.3">
      <c r="A420" s="4">
        <v>43162.384904166647</v>
      </c>
      <c r="B420" s="15">
        <v>43162.384904166647</v>
      </c>
      <c r="C420" s="16" t="str">
        <f t="shared" si="12"/>
        <v>Saturday</v>
      </c>
      <c r="D420" s="20">
        <f t="shared" si="13"/>
        <v>0.38490416664717486</v>
      </c>
      <c r="E420" s="10">
        <v>123253</v>
      </c>
      <c r="F420" s="11">
        <v>111100001240</v>
      </c>
      <c r="G420" s="12">
        <v>0.99</v>
      </c>
      <c r="H420" s="7" t="s">
        <v>13</v>
      </c>
      <c r="I420" t="str">
        <f>VLOOKUP(F420, 'Product UPC Key'!$A$2:$B$13, 2, FALSE)</f>
        <v>Slim Jim</v>
      </c>
    </row>
    <row r="421" spans="1:9" x14ac:dyDescent="0.3">
      <c r="A421" s="4">
        <v>43162.384904166647</v>
      </c>
      <c r="B421" s="15">
        <v>43162.384904166647</v>
      </c>
      <c r="C421" s="16" t="str">
        <f t="shared" si="12"/>
        <v>Saturday</v>
      </c>
      <c r="D421" s="20">
        <f t="shared" si="13"/>
        <v>0.38490416664717486</v>
      </c>
      <c r="E421" s="10">
        <v>123253</v>
      </c>
      <c r="F421" s="11">
        <v>111100001242</v>
      </c>
      <c r="G421" s="12">
        <v>24.99</v>
      </c>
      <c r="H421" s="7" t="s">
        <v>12</v>
      </c>
      <c r="I421" t="str">
        <f>VLOOKUP(F421, 'Product UPC Key'!$A$2:$B$13, 2, FALSE)</f>
        <v>Bud Light 24 Pack</v>
      </c>
    </row>
    <row r="422" spans="1:9" x14ac:dyDescent="0.3">
      <c r="A422" s="4">
        <v>43162.384904166647</v>
      </c>
      <c r="B422" s="15">
        <v>43162.384904166647</v>
      </c>
      <c r="C422" s="16" t="str">
        <f t="shared" si="12"/>
        <v>Saturday</v>
      </c>
      <c r="D422" s="20">
        <f t="shared" si="13"/>
        <v>0.38490416664717486</v>
      </c>
      <c r="E422" s="10">
        <v>123253</v>
      </c>
      <c r="F422" s="11">
        <v>111100001241</v>
      </c>
      <c r="G422" s="12">
        <v>1.25</v>
      </c>
      <c r="H422" s="7" t="s">
        <v>12</v>
      </c>
      <c r="I422" t="str">
        <f>VLOOKUP(F422, 'Product UPC Key'!$A$2:$B$13, 2, FALSE)</f>
        <v>M&amp;M's Candy</v>
      </c>
    </row>
    <row r="423" spans="1:9" x14ac:dyDescent="0.3">
      <c r="A423" s="4">
        <v>43162.384904166647</v>
      </c>
      <c r="B423" s="15">
        <v>43162.384904166647</v>
      </c>
      <c r="C423" s="16" t="str">
        <f t="shared" si="12"/>
        <v>Saturday</v>
      </c>
      <c r="D423" s="20">
        <f t="shared" si="13"/>
        <v>0.38490416664717486</v>
      </c>
      <c r="E423" s="10">
        <v>123253</v>
      </c>
      <c r="F423" s="11">
        <v>111100001241</v>
      </c>
      <c r="G423" s="12">
        <v>1.25</v>
      </c>
      <c r="H423" s="7" t="s">
        <v>12</v>
      </c>
      <c r="I423" t="str">
        <f>VLOOKUP(F423, 'Product UPC Key'!$A$2:$B$13, 2, FALSE)</f>
        <v>M&amp;M's Candy</v>
      </c>
    </row>
    <row r="424" spans="1:9" x14ac:dyDescent="0.3">
      <c r="A424" s="4">
        <v>43162.384904166647</v>
      </c>
      <c r="B424" s="15">
        <v>43162.384904166647</v>
      </c>
      <c r="C424" s="16" t="str">
        <f t="shared" si="12"/>
        <v>Saturday</v>
      </c>
      <c r="D424" s="20">
        <f t="shared" si="13"/>
        <v>0.38490416664717486</v>
      </c>
      <c r="E424" s="10">
        <v>123253</v>
      </c>
      <c r="F424" s="11">
        <v>111100001241</v>
      </c>
      <c r="G424" s="12">
        <v>1.25</v>
      </c>
      <c r="H424" s="7" t="s">
        <v>12</v>
      </c>
      <c r="I424" t="str">
        <f>VLOOKUP(F424, 'Product UPC Key'!$A$2:$B$13, 2, FALSE)</f>
        <v>M&amp;M's Candy</v>
      </c>
    </row>
    <row r="425" spans="1:9" x14ac:dyDescent="0.3">
      <c r="A425" s="4">
        <v>43162.384904166647</v>
      </c>
      <c r="B425" s="15">
        <v>43162.384904166647</v>
      </c>
      <c r="C425" s="16" t="str">
        <f t="shared" si="12"/>
        <v>Saturday</v>
      </c>
      <c r="D425" s="20">
        <f t="shared" si="13"/>
        <v>0.38490416664717486</v>
      </c>
      <c r="E425" s="10">
        <v>123253</v>
      </c>
      <c r="F425" s="11">
        <v>111100001240</v>
      </c>
      <c r="G425" s="12">
        <v>0.89</v>
      </c>
      <c r="H425" s="7" t="s">
        <v>12</v>
      </c>
      <c r="I425" t="str">
        <f>VLOOKUP(F425, 'Product UPC Key'!$A$2:$B$13, 2, FALSE)</f>
        <v>Slim Jim</v>
      </c>
    </row>
    <row r="426" spans="1:9" x14ac:dyDescent="0.3">
      <c r="A426" s="4">
        <v>43162.39430416665</v>
      </c>
      <c r="B426" s="15">
        <v>43162.39430416665</v>
      </c>
      <c r="C426" s="16" t="str">
        <f t="shared" si="12"/>
        <v>Saturday</v>
      </c>
      <c r="D426" s="20">
        <f t="shared" si="13"/>
        <v>0.39430416664981749</v>
      </c>
      <c r="E426" s="10">
        <v>123254</v>
      </c>
      <c r="F426" s="11">
        <v>111100001242</v>
      </c>
      <c r="G426" s="12">
        <v>24.99</v>
      </c>
      <c r="H426" s="7" t="s">
        <v>12</v>
      </c>
      <c r="I426" t="str">
        <f>VLOOKUP(F426, 'Product UPC Key'!$A$2:$B$13, 2, FALSE)</f>
        <v>Bud Light 24 Pack</v>
      </c>
    </row>
    <row r="427" spans="1:9" x14ac:dyDescent="0.3">
      <c r="A427" s="4">
        <v>43162.399604166647</v>
      </c>
      <c r="B427" s="15">
        <v>43162.399604166647</v>
      </c>
      <c r="C427" s="16" t="str">
        <f t="shared" si="12"/>
        <v>Saturday</v>
      </c>
      <c r="D427" s="20">
        <f t="shared" si="13"/>
        <v>0.39960416664689546</v>
      </c>
      <c r="E427" s="10">
        <v>123255</v>
      </c>
      <c r="F427" s="11">
        <v>111100001239</v>
      </c>
      <c r="G427" s="12">
        <v>1.56</v>
      </c>
      <c r="H427" s="7" t="s">
        <v>12</v>
      </c>
      <c r="I427" t="str">
        <f>VLOOKUP(F427, 'Product UPC Key'!$A$2:$B$13, 2, FALSE)</f>
        <v>Lays Chips 12 oz.</v>
      </c>
    </row>
    <row r="428" spans="1:9" x14ac:dyDescent="0.3">
      <c r="A428" s="4">
        <v>43162.399604166647</v>
      </c>
      <c r="B428" s="15">
        <v>43162.399604166647</v>
      </c>
      <c r="C428" s="16" t="str">
        <f t="shared" si="12"/>
        <v>Saturday</v>
      </c>
      <c r="D428" s="20">
        <f t="shared" si="13"/>
        <v>0.39960416664689546</v>
      </c>
      <c r="E428" s="10">
        <v>123255</v>
      </c>
      <c r="F428" s="11">
        <v>111100001237</v>
      </c>
      <c r="G428" s="12">
        <v>7.15</v>
      </c>
      <c r="H428" s="7" t="s">
        <v>12</v>
      </c>
      <c r="I428" t="str">
        <f>VLOOKUP(F428, 'Product UPC Key'!$A$2:$B$13, 2, FALSE)</f>
        <v>Coke 12 Pack</v>
      </c>
    </row>
    <row r="429" spans="1:9" x14ac:dyDescent="0.3">
      <c r="A429" s="4">
        <v>43162.399604166647</v>
      </c>
      <c r="B429" s="15">
        <v>43162.399604166647</v>
      </c>
      <c r="C429" s="16" t="str">
        <f t="shared" si="12"/>
        <v>Saturday</v>
      </c>
      <c r="D429" s="20">
        <f t="shared" si="13"/>
        <v>0.39960416664689546</v>
      </c>
      <c r="E429" s="10">
        <v>123255</v>
      </c>
      <c r="F429" s="11">
        <v>111100001246</v>
      </c>
      <c r="G429" s="12">
        <v>2.2999999999999998</v>
      </c>
      <c r="H429" s="7" t="s">
        <v>12</v>
      </c>
      <c r="I429" t="str">
        <f>VLOOKUP(F429, 'Product UPC Key'!$A$2:$B$13, 2, FALSE)</f>
        <v>Starbucks Ice</v>
      </c>
    </row>
    <row r="430" spans="1:9" x14ac:dyDescent="0.3">
      <c r="A430" s="4">
        <v>43162.399604166647</v>
      </c>
      <c r="B430" s="15">
        <v>43162.399604166647</v>
      </c>
      <c r="C430" s="16" t="str">
        <f t="shared" si="12"/>
        <v>Saturday</v>
      </c>
      <c r="D430" s="20">
        <f t="shared" si="13"/>
        <v>0.39960416664689546</v>
      </c>
      <c r="E430" s="10">
        <v>123255</v>
      </c>
      <c r="F430" s="11">
        <v>111100001239</v>
      </c>
      <c r="G430" s="12">
        <v>1.45</v>
      </c>
      <c r="H430" s="7" t="s">
        <v>13</v>
      </c>
      <c r="I430" t="str">
        <f>VLOOKUP(F430, 'Product UPC Key'!$A$2:$B$13, 2, FALSE)</f>
        <v>Lays Chips 12 oz.</v>
      </c>
    </row>
    <row r="431" spans="1:9" x14ac:dyDescent="0.3">
      <c r="A431" s="4">
        <v>43162.404704166649</v>
      </c>
      <c r="B431" s="15">
        <v>43162.404704166649</v>
      </c>
      <c r="C431" s="16" t="str">
        <f t="shared" si="12"/>
        <v>Saturday</v>
      </c>
      <c r="D431" s="20">
        <f t="shared" si="13"/>
        <v>0.40470416664902586</v>
      </c>
      <c r="E431" s="10">
        <v>123256</v>
      </c>
      <c r="F431" s="11">
        <v>111100001238</v>
      </c>
      <c r="G431" s="12">
        <v>1.49</v>
      </c>
      <c r="H431" s="7" t="s">
        <v>13</v>
      </c>
      <c r="I431" t="str">
        <f>VLOOKUP(F431, 'Product UPC Key'!$A$2:$B$13, 2, FALSE)</f>
        <v>Doritos 12 oz.</v>
      </c>
    </row>
    <row r="432" spans="1:9" x14ac:dyDescent="0.3">
      <c r="A432" s="4">
        <v>43162.408004166646</v>
      </c>
      <c r="B432" s="15">
        <v>43162.408004166646</v>
      </c>
      <c r="C432" s="16" t="str">
        <f t="shared" si="12"/>
        <v>Saturday</v>
      </c>
      <c r="D432" s="20">
        <f t="shared" si="13"/>
        <v>0.40800416664569639</v>
      </c>
      <c r="E432" s="10">
        <v>123257</v>
      </c>
      <c r="F432" s="11">
        <v>111100001245</v>
      </c>
      <c r="G432" s="12">
        <v>1.36</v>
      </c>
      <c r="H432" s="7" t="s">
        <v>13</v>
      </c>
      <c r="I432" t="str">
        <f>VLOOKUP(F432, 'Product UPC Key'!$A$2:$B$13, 2, FALSE)</f>
        <v>Hersheys Candy</v>
      </c>
    </row>
    <row r="433" spans="1:9" x14ac:dyDescent="0.3">
      <c r="A433" s="4">
        <v>43162.417504166646</v>
      </c>
      <c r="B433" s="15">
        <v>43162.417504166646</v>
      </c>
      <c r="C433" s="16" t="str">
        <f t="shared" si="12"/>
        <v>Saturday</v>
      </c>
      <c r="D433" s="20">
        <f t="shared" si="13"/>
        <v>0.4175041666458128</v>
      </c>
      <c r="E433" s="10">
        <v>123258</v>
      </c>
      <c r="F433" s="11">
        <v>111100001234</v>
      </c>
      <c r="G433" s="12">
        <v>1.8</v>
      </c>
      <c r="H433" s="7" t="s">
        <v>13</v>
      </c>
      <c r="I433" t="str">
        <f>VLOOKUP(F433, 'Product UPC Key'!$A$2:$B$13, 2, FALSE)</f>
        <v>Coke 20 oz</v>
      </c>
    </row>
    <row r="434" spans="1:9" x14ac:dyDescent="0.3">
      <c r="A434" s="4">
        <v>43162.417504166646</v>
      </c>
      <c r="B434" s="15">
        <v>43162.417504166646</v>
      </c>
      <c r="C434" s="16" t="str">
        <f t="shared" si="12"/>
        <v>Saturday</v>
      </c>
      <c r="D434" s="20">
        <f t="shared" si="13"/>
        <v>0.4175041666458128</v>
      </c>
      <c r="E434" s="10">
        <v>123258</v>
      </c>
      <c r="F434" s="11">
        <v>111100001240</v>
      </c>
      <c r="G434" s="12">
        <v>0.89</v>
      </c>
      <c r="H434" s="7" t="s">
        <v>12</v>
      </c>
      <c r="I434" t="str">
        <f>VLOOKUP(F434, 'Product UPC Key'!$A$2:$B$13, 2, FALSE)</f>
        <v>Slim Jim</v>
      </c>
    </row>
    <row r="435" spans="1:9" x14ac:dyDescent="0.3">
      <c r="A435" s="4">
        <v>43162.417504166646</v>
      </c>
      <c r="B435" s="15">
        <v>43162.417504166646</v>
      </c>
      <c r="C435" s="16" t="str">
        <f t="shared" si="12"/>
        <v>Saturday</v>
      </c>
      <c r="D435" s="20">
        <f t="shared" si="13"/>
        <v>0.4175041666458128</v>
      </c>
      <c r="E435" s="10">
        <v>123258</v>
      </c>
      <c r="F435" s="11">
        <v>111100001245</v>
      </c>
      <c r="G435" s="12">
        <v>1.36</v>
      </c>
      <c r="H435" s="7" t="s">
        <v>13</v>
      </c>
      <c r="I435" t="str">
        <f>VLOOKUP(F435, 'Product UPC Key'!$A$2:$B$13, 2, FALSE)</f>
        <v>Hersheys Candy</v>
      </c>
    </row>
    <row r="436" spans="1:9" x14ac:dyDescent="0.3">
      <c r="A436" s="4">
        <v>43162.417504166646</v>
      </c>
      <c r="B436" s="15">
        <v>43162.417504166646</v>
      </c>
      <c r="C436" s="16" t="str">
        <f t="shared" si="12"/>
        <v>Saturday</v>
      </c>
      <c r="D436" s="20">
        <f t="shared" si="13"/>
        <v>0.4175041666458128</v>
      </c>
      <c r="E436" s="10">
        <v>123258</v>
      </c>
      <c r="F436" s="11">
        <v>111100001242</v>
      </c>
      <c r="G436" s="12">
        <v>25.65</v>
      </c>
      <c r="H436" s="7" t="s">
        <v>13</v>
      </c>
      <c r="I436" t="str">
        <f>VLOOKUP(F436, 'Product UPC Key'!$A$2:$B$13, 2, FALSE)</f>
        <v>Bud Light 24 Pack</v>
      </c>
    </row>
    <row r="437" spans="1:9" x14ac:dyDescent="0.3">
      <c r="A437" s="4">
        <v>43162.417504166646</v>
      </c>
      <c r="B437" s="15">
        <v>43162.417504166646</v>
      </c>
      <c r="C437" s="16" t="str">
        <f t="shared" si="12"/>
        <v>Saturday</v>
      </c>
      <c r="D437" s="20">
        <f t="shared" si="13"/>
        <v>0.4175041666458128</v>
      </c>
      <c r="E437" s="10">
        <v>123258</v>
      </c>
      <c r="F437" s="11">
        <v>111100001236</v>
      </c>
      <c r="G437" s="12">
        <v>6.99</v>
      </c>
      <c r="H437" s="7" t="s">
        <v>13</v>
      </c>
      <c r="I437" t="str">
        <f>VLOOKUP(F437, 'Product UPC Key'!$A$2:$B$13, 2, FALSE)</f>
        <v>Pepsi 12 Pack</v>
      </c>
    </row>
    <row r="438" spans="1:9" x14ac:dyDescent="0.3">
      <c r="A438" s="4">
        <v>43162.417504166646</v>
      </c>
      <c r="B438" s="15">
        <v>43162.417504166646</v>
      </c>
      <c r="C438" s="16" t="str">
        <f t="shared" si="12"/>
        <v>Saturday</v>
      </c>
      <c r="D438" s="20">
        <f t="shared" si="13"/>
        <v>0.4175041666458128</v>
      </c>
      <c r="E438" s="10">
        <v>123258</v>
      </c>
      <c r="F438" s="11">
        <v>111100001241</v>
      </c>
      <c r="G438" s="12">
        <v>1.25</v>
      </c>
      <c r="H438" s="7" t="s">
        <v>12</v>
      </c>
      <c r="I438" t="str">
        <f>VLOOKUP(F438, 'Product UPC Key'!$A$2:$B$13, 2, FALSE)</f>
        <v>M&amp;M's Candy</v>
      </c>
    </row>
    <row r="439" spans="1:9" x14ac:dyDescent="0.3">
      <c r="A439" s="4">
        <v>43162.417504166646</v>
      </c>
      <c r="B439" s="15">
        <v>43162.417504166646</v>
      </c>
      <c r="C439" s="16" t="str">
        <f t="shared" si="12"/>
        <v>Saturday</v>
      </c>
      <c r="D439" s="20">
        <f t="shared" si="13"/>
        <v>0.4175041666458128</v>
      </c>
      <c r="E439" s="10">
        <v>123258</v>
      </c>
      <c r="F439" s="11">
        <v>111100001239</v>
      </c>
      <c r="G439" s="12">
        <v>1.45</v>
      </c>
      <c r="H439" s="7" t="s">
        <v>13</v>
      </c>
      <c r="I439" t="str">
        <f>VLOOKUP(F439, 'Product UPC Key'!$A$2:$B$13, 2, FALSE)</f>
        <v>Lays Chips 12 oz.</v>
      </c>
    </row>
    <row r="440" spans="1:9" x14ac:dyDescent="0.3">
      <c r="A440" s="4">
        <v>43162.417504166646</v>
      </c>
      <c r="B440" s="15">
        <v>43162.417504166646</v>
      </c>
      <c r="C440" s="16" t="str">
        <f t="shared" si="12"/>
        <v>Saturday</v>
      </c>
      <c r="D440" s="20">
        <f t="shared" si="13"/>
        <v>0.4175041666458128</v>
      </c>
      <c r="E440" s="10">
        <v>123258</v>
      </c>
      <c r="F440" s="11">
        <v>111100001239</v>
      </c>
      <c r="G440" s="12">
        <v>1.45</v>
      </c>
      <c r="H440" s="7" t="s">
        <v>13</v>
      </c>
      <c r="I440" t="str">
        <f>VLOOKUP(F440, 'Product UPC Key'!$A$2:$B$13, 2, FALSE)</f>
        <v>Lays Chips 12 oz.</v>
      </c>
    </row>
    <row r="441" spans="1:9" x14ac:dyDescent="0.3">
      <c r="A441" s="4">
        <v>43162.424904166648</v>
      </c>
      <c r="B441" s="15">
        <v>43162.424904166648</v>
      </c>
      <c r="C441" s="16" t="str">
        <f t="shared" si="12"/>
        <v>Saturday</v>
      </c>
      <c r="D441" s="20">
        <f t="shared" si="13"/>
        <v>0.42490416664804798</v>
      </c>
      <c r="E441" s="10">
        <v>123259</v>
      </c>
      <c r="F441" s="11">
        <v>111100001237</v>
      </c>
      <c r="G441" s="12">
        <v>7.15</v>
      </c>
      <c r="H441" s="7" t="s">
        <v>12</v>
      </c>
      <c r="I441" t="str">
        <f>VLOOKUP(F441, 'Product UPC Key'!$A$2:$B$13, 2, FALSE)</f>
        <v>Coke 12 Pack</v>
      </c>
    </row>
    <row r="442" spans="1:9" x14ac:dyDescent="0.3">
      <c r="A442" s="4">
        <v>43162.424904166648</v>
      </c>
      <c r="B442" s="15">
        <v>43162.424904166648</v>
      </c>
      <c r="C442" s="16" t="str">
        <f t="shared" si="12"/>
        <v>Saturday</v>
      </c>
      <c r="D442" s="20">
        <f t="shared" si="13"/>
        <v>0.42490416664804798</v>
      </c>
      <c r="E442" s="10">
        <v>123259</v>
      </c>
      <c r="F442" s="11">
        <v>111100001240</v>
      </c>
      <c r="G442" s="12">
        <v>0.89</v>
      </c>
      <c r="H442" s="7" t="s">
        <v>12</v>
      </c>
      <c r="I442" t="str">
        <f>VLOOKUP(F442, 'Product UPC Key'!$A$2:$B$13, 2, FALSE)</f>
        <v>Slim Jim</v>
      </c>
    </row>
    <row r="443" spans="1:9" x14ac:dyDescent="0.3">
      <c r="A443" s="4">
        <v>43162.427004166646</v>
      </c>
      <c r="B443" s="15">
        <v>43162.427004166646</v>
      </c>
      <c r="C443" s="16" t="str">
        <f t="shared" si="12"/>
        <v>Saturday</v>
      </c>
      <c r="D443" s="20">
        <f t="shared" si="13"/>
        <v>0.42700416664592922</v>
      </c>
      <c r="E443" s="10">
        <v>123260</v>
      </c>
      <c r="F443" s="11">
        <v>111100001241</v>
      </c>
      <c r="G443" s="12">
        <v>1.25</v>
      </c>
      <c r="H443" s="7" t="s">
        <v>12</v>
      </c>
      <c r="I443" t="str">
        <f>VLOOKUP(F443, 'Product UPC Key'!$A$2:$B$13, 2, FALSE)</f>
        <v>M&amp;M's Candy</v>
      </c>
    </row>
    <row r="444" spans="1:9" x14ac:dyDescent="0.3">
      <c r="A444" s="4">
        <v>43162.427004166646</v>
      </c>
      <c r="B444" s="15">
        <v>43162.427004166646</v>
      </c>
      <c r="C444" s="16" t="str">
        <f t="shared" si="12"/>
        <v>Saturday</v>
      </c>
      <c r="D444" s="20">
        <f t="shared" si="13"/>
        <v>0.42700416664592922</v>
      </c>
      <c r="E444" s="10">
        <v>123260</v>
      </c>
      <c r="F444" s="11">
        <v>111100001240</v>
      </c>
      <c r="G444" s="12">
        <v>0.99</v>
      </c>
      <c r="H444" s="7" t="s">
        <v>13</v>
      </c>
      <c r="I444" t="str">
        <f>VLOOKUP(F444, 'Product UPC Key'!$A$2:$B$13, 2, FALSE)</f>
        <v>Slim Jim</v>
      </c>
    </row>
    <row r="445" spans="1:9" x14ac:dyDescent="0.3">
      <c r="A445" s="4">
        <v>43162.431504166649</v>
      </c>
      <c r="B445" s="15">
        <v>43162.431504166649</v>
      </c>
      <c r="C445" s="16" t="str">
        <f t="shared" si="12"/>
        <v>Saturday</v>
      </c>
      <c r="D445" s="20">
        <f t="shared" si="13"/>
        <v>0.43150416664866498</v>
      </c>
      <c r="E445" s="10">
        <v>123261</v>
      </c>
      <c r="F445" s="11">
        <v>111100001235</v>
      </c>
      <c r="G445" s="12">
        <v>23.45</v>
      </c>
      <c r="H445" s="7" t="s">
        <v>13</v>
      </c>
      <c r="I445" t="str">
        <f>VLOOKUP(F445, 'Product UPC Key'!$A$2:$B$13, 2, FALSE)</f>
        <v>Miller Lite 24 Pack</v>
      </c>
    </row>
    <row r="446" spans="1:9" x14ac:dyDescent="0.3">
      <c r="A446" s="4">
        <v>43162.436004166651</v>
      </c>
      <c r="B446" s="15">
        <v>43162.436004166651</v>
      </c>
      <c r="C446" s="16" t="str">
        <f t="shared" si="12"/>
        <v>Saturday</v>
      </c>
      <c r="D446" s="20">
        <f t="shared" si="13"/>
        <v>0.43600416665140074</v>
      </c>
      <c r="E446" s="10">
        <v>123262</v>
      </c>
      <c r="F446" s="11">
        <v>111100001237</v>
      </c>
      <c r="G446" s="12">
        <v>7.15</v>
      </c>
      <c r="H446" s="7" t="s">
        <v>12</v>
      </c>
      <c r="I446" t="str">
        <f>VLOOKUP(F446, 'Product UPC Key'!$A$2:$B$13, 2, FALSE)</f>
        <v>Coke 12 Pack</v>
      </c>
    </row>
    <row r="447" spans="1:9" x14ac:dyDescent="0.3">
      <c r="A447" s="4">
        <v>43162.436004166651</v>
      </c>
      <c r="B447" s="15">
        <v>43162.436004166651</v>
      </c>
      <c r="C447" s="16" t="str">
        <f t="shared" si="12"/>
        <v>Saturday</v>
      </c>
      <c r="D447" s="20">
        <f t="shared" si="13"/>
        <v>0.43600416665140074</v>
      </c>
      <c r="E447" s="10">
        <v>123262</v>
      </c>
      <c r="F447" s="11">
        <v>111100001239</v>
      </c>
      <c r="G447" s="12">
        <v>1.56</v>
      </c>
      <c r="H447" s="7" t="s">
        <v>12</v>
      </c>
      <c r="I447" t="str">
        <f>VLOOKUP(F447, 'Product UPC Key'!$A$2:$B$13, 2, FALSE)</f>
        <v>Lays Chips 12 oz.</v>
      </c>
    </row>
    <row r="448" spans="1:9" x14ac:dyDescent="0.3">
      <c r="A448" s="4">
        <v>43162.44240416665</v>
      </c>
      <c r="B448" s="15">
        <v>43162.44240416665</v>
      </c>
      <c r="C448" s="16" t="str">
        <f t="shared" si="12"/>
        <v>Saturday</v>
      </c>
      <c r="D448" s="20">
        <f t="shared" si="13"/>
        <v>0.44240416664979421</v>
      </c>
      <c r="E448" s="10">
        <v>123263</v>
      </c>
      <c r="F448" s="11">
        <v>111100001245</v>
      </c>
      <c r="G448" s="12">
        <v>1.36</v>
      </c>
      <c r="H448" s="7" t="s">
        <v>13</v>
      </c>
      <c r="I448" t="str">
        <f>VLOOKUP(F448, 'Product UPC Key'!$A$2:$B$13, 2, FALSE)</f>
        <v>Hersheys Candy</v>
      </c>
    </row>
    <row r="449" spans="1:9" x14ac:dyDescent="0.3">
      <c r="A449" s="4">
        <v>43162.446404166651</v>
      </c>
      <c r="B449" s="15">
        <v>43162.446404166651</v>
      </c>
      <c r="C449" s="16" t="str">
        <f t="shared" si="12"/>
        <v>Saturday</v>
      </c>
      <c r="D449" s="20">
        <f t="shared" si="13"/>
        <v>0.44640416665060911</v>
      </c>
      <c r="E449" s="10">
        <v>123264</v>
      </c>
      <c r="F449" s="11">
        <v>111100001244</v>
      </c>
      <c r="G449" s="12">
        <v>1.75</v>
      </c>
      <c r="H449" s="7" t="s">
        <v>13</v>
      </c>
      <c r="I449" t="str">
        <f>VLOOKUP(F449, 'Product UPC Key'!$A$2:$B$13, 2, FALSE)</f>
        <v>Pepsi 20 oz</v>
      </c>
    </row>
    <row r="450" spans="1:9" x14ac:dyDescent="0.3">
      <c r="A450" s="4">
        <v>43162.446404166651</v>
      </c>
      <c r="B450" s="15">
        <v>43162.446404166651</v>
      </c>
      <c r="C450" s="16" t="str">
        <f t="shared" si="12"/>
        <v>Saturday</v>
      </c>
      <c r="D450" s="20">
        <f t="shared" si="13"/>
        <v>0.44640416665060911</v>
      </c>
      <c r="E450" s="10">
        <v>123264</v>
      </c>
      <c r="F450" s="11">
        <v>111100001239</v>
      </c>
      <c r="G450" s="12">
        <v>1.45</v>
      </c>
      <c r="H450" s="7" t="s">
        <v>13</v>
      </c>
      <c r="I450" t="str">
        <f>VLOOKUP(F450, 'Product UPC Key'!$A$2:$B$13, 2, FALSE)</f>
        <v>Lays Chips 12 oz.</v>
      </c>
    </row>
    <row r="451" spans="1:9" x14ac:dyDescent="0.3">
      <c r="A451" s="4">
        <v>43162.446404166651</v>
      </c>
      <c r="B451" s="15">
        <v>43162.446404166651</v>
      </c>
      <c r="C451" s="16" t="str">
        <f t="shared" ref="C451:C514" si="14">TEXT(B451,"dddd")</f>
        <v>Saturday</v>
      </c>
      <c r="D451" s="20">
        <f t="shared" si="13"/>
        <v>0.44640416665060911</v>
      </c>
      <c r="E451" s="10">
        <v>123264</v>
      </c>
      <c r="F451" s="11">
        <v>111100001239</v>
      </c>
      <c r="G451" s="12">
        <v>1.56</v>
      </c>
      <c r="H451" s="7" t="s">
        <v>12</v>
      </c>
      <c r="I451" t="str">
        <f>VLOOKUP(F451, 'Product UPC Key'!$A$2:$B$13, 2, FALSE)</f>
        <v>Lays Chips 12 oz.</v>
      </c>
    </row>
    <row r="452" spans="1:9" x14ac:dyDescent="0.3">
      <c r="A452" s="4">
        <v>43162.446404166651</v>
      </c>
      <c r="B452" s="15">
        <v>43162.446404166651</v>
      </c>
      <c r="C452" s="16" t="str">
        <f t="shared" si="14"/>
        <v>Saturday</v>
      </c>
      <c r="D452" s="20">
        <f t="shared" ref="D452:D515" si="15">MOD(A452,1)</f>
        <v>0.44640416665060911</v>
      </c>
      <c r="E452" s="10">
        <v>123264</v>
      </c>
      <c r="F452" s="11">
        <v>111100001241</v>
      </c>
      <c r="G452" s="12">
        <v>1.25</v>
      </c>
      <c r="H452" s="7" t="s">
        <v>12</v>
      </c>
      <c r="I452" t="str">
        <f>VLOOKUP(F452, 'Product UPC Key'!$A$2:$B$13, 2, FALSE)</f>
        <v>M&amp;M's Candy</v>
      </c>
    </row>
    <row r="453" spans="1:9" x14ac:dyDescent="0.3">
      <c r="A453" s="4">
        <v>43162.453104166649</v>
      </c>
      <c r="B453" s="15">
        <v>43162.453104166649</v>
      </c>
      <c r="C453" s="16" t="str">
        <f t="shared" si="14"/>
        <v>Saturday</v>
      </c>
      <c r="D453" s="20">
        <f t="shared" si="15"/>
        <v>0.4531041666486999</v>
      </c>
      <c r="E453" s="10">
        <v>123265</v>
      </c>
      <c r="F453" s="11">
        <v>111100001241</v>
      </c>
      <c r="G453" s="12">
        <v>1.25</v>
      </c>
      <c r="H453" s="7" t="s">
        <v>12</v>
      </c>
      <c r="I453" t="str">
        <f>VLOOKUP(F453, 'Product UPC Key'!$A$2:$B$13, 2, FALSE)</f>
        <v>M&amp;M's Candy</v>
      </c>
    </row>
    <row r="454" spans="1:9" x14ac:dyDescent="0.3">
      <c r="A454" s="4">
        <v>43162.453104166649</v>
      </c>
      <c r="B454" s="15">
        <v>43162.453104166649</v>
      </c>
      <c r="C454" s="16" t="str">
        <f t="shared" si="14"/>
        <v>Saturday</v>
      </c>
      <c r="D454" s="20">
        <f t="shared" si="15"/>
        <v>0.4531041666486999</v>
      </c>
      <c r="E454" s="10">
        <v>123265</v>
      </c>
      <c r="F454" s="11">
        <v>111100001234</v>
      </c>
      <c r="G454" s="12">
        <v>1.8</v>
      </c>
      <c r="H454" s="7" t="s">
        <v>13</v>
      </c>
      <c r="I454" t="str">
        <f>VLOOKUP(F454, 'Product UPC Key'!$A$2:$B$13, 2, FALSE)</f>
        <v>Coke 20 oz</v>
      </c>
    </row>
    <row r="455" spans="1:9" x14ac:dyDescent="0.3">
      <c r="A455" s="4">
        <v>43162.453104166649</v>
      </c>
      <c r="B455" s="15">
        <v>43162.453104166649</v>
      </c>
      <c r="C455" s="16" t="str">
        <f t="shared" si="14"/>
        <v>Saturday</v>
      </c>
      <c r="D455" s="20">
        <f t="shared" si="15"/>
        <v>0.4531041666486999</v>
      </c>
      <c r="E455" s="10">
        <v>123265</v>
      </c>
      <c r="F455" s="11">
        <v>111100001237</v>
      </c>
      <c r="G455" s="12">
        <v>7.1</v>
      </c>
      <c r="H455" s="7" t="s">
        <v>13</v>
      </c>
      <c r="I455" t="str">
        <f>VLOOKUP(F455, 'Product UPC Key'!$A$2:$B$13, 2, FALSE)</f>
        <v>Coke 12 Pack</v>
      </c>
    </row>
    <row r="456" spans="1:9" x14ac:dyDescent="0.3">
      <c r="A456" s="4">
        <v>43162.462504166651</v>
      </c>
      <c r="B456" s="15">
        <v>43162.462504166651</v>
      </c>
      <c r="C456" s="16" t="str">
        <f t="shared" si="14"/>
        <v>Saturday</v>
      </c>
      <c r="D456" s="20">
        <f t="shared" si="15"/>
        <v>0.46250416665134253</v>
      </c>
      <c r="E456" s="10">
        <v>123266</v>
      </c>
      <c r="F456" s="11">
        <v>111100001240</v>
      </c>
      <c r="G456" s="12">
        <v>0.89</v>
      </c>
      <c r="H456" s="7" t="s">
        <v>12</v>
      </c>
      <c r="I456" t="str">
        <f>VLOOKUP(F456, 'Product UPC Key'!$A$2:$B$13, 2, FALSE)</f>
        <v>Slim Jim</v>
      </c>
    </row>
    <row r="457" spans="1:9" x14ac:dyDescent="0.3">
      <c r="A457" s="4">
        <v>43162.462504166651</v>
      </c>
      <c r="B457" s="15">
        <v>43162.462504166651</v>
      </c>
      <c r="C457" s="16" t="str">
        <f t="shared" si="14"/>
        <v>Saturday</v>
      </c>
      <c r="D457" s="20">
        <f t="shared" si="15"/>
        <v>0.46250416665134253</v>
      </c>
      <c r="E457" s="10">
        <v>123266</v>
      </c>
      <c r="F457" s="11">
        <v>111100001238</v>
      </c>
      <c r="G457" s="12">
        <v>1.53</v>
      </c>
      <c r="H457" s="7" t="s">
        <v>12</v>
      </c>
      <c r="I457" t="str">
        <f>VLOOKUP(F457, 'Product UPC Key'!$A$2:$B$13, 2, FALSE)</f>
        <v>Doritos 12 oz.</v>
      </c>
    </row>
    <row r="458" spans="1:9" x14ac:dyDescent="0.3">
      <c r="A458" s="4">
        <v>43162.462504166651</v>
      </c>
      <c r="B458" s="15">
        <v>43162.462504166651</v>
      </c>
      <c r="C458" s="16" t="str">
        <f t="shared" si="14"/>
        <v>Saturday</v>
      </c>
      <c r="D458" s="20">
        <f t="shared" si="15"/>
        <v>0.46250416665134253</v>
      </c>
      <c r="E458" s="10">
        <v>123266</v>
      </c>
      <c r="F458" s="11">
        <v>111100001240</v>
      </c>
      <c r="G458" s="12">
        <v>0.99</v>
      </c>
      <c r="H458" s="7" t="s">
        <v>13</v>
      </c>
      <c r="I458" t="str">
        <f>VLOOKUP(F458, 'Product UPC Key'!$A$2:$B$13, 2, FALSE)</f>
        <v>Slim Jim</v>
      </c>
    </row>
    <row r="459" spans="1:9" x14ac:dyDescent="0.3">
      <c r="A459" s="4">
        <v>43162.462504166651</v>
      </c>
      <c r="B459" s="15">
        <v>43162.462504166651</v>
      </c>
      <c r="C459" s="16" t="str">
        <f t="shared" si="14"/>
        <v>Saturday</v>
      </c>
      <c r="D459" s="20">
        <f t="shared" si="15"/>
        <v>0.46250416665134253</v>
      </c>
      <c r="E459" s="10">
        <v>123266</v>
      </c>
      <c r="F459" s="11">
        <v>111100001242</v>
      </c>
      <c r="G459" s="12">
        <v>24.99</v>
      </c>
      <c r="H459" s="7" t="s">
        <v>12</v>
      </c>
      <c r="I459" t="str">
        <f>VLOOKUP(F459, 'Product UPC Key'!$A$2:$B$13, 2, FALSE)</f>
        <v>Bud Light 24 Pack</v>
      </c>
    </row>
    <row r="460" spans="1:9" x14ac:dyDescent="0.3">
      <c r="A460" s="4">
        <v>43162.462504166651</v>
      </c>
      <c r="B460" s="15">
        <v>43162.462504166651</v>
      </c>
      <c r="C460" s="16" t="str">
        <f t="shared" si="14"/>
        <v>Saturday</v>
      </c>
      <c r="D460" s="20">
        <f t="shared" si="15"/>
        <v>0.46250416665134253</v>
      </c>
      <c r="E460" s="10">
        <v>123266</v>
      </c>
      <c r="F460" s="11">
        <v>111100001239</v>
      </c>
      <c r="G460" s="12">
        <v>1.45</v>
      </c>
      <c r="H460" s="7" t="s">
        <v>13</v>
      </c>
      <c r="I460" t="str">
        <f>VLOOKUP(F460, 'Product UPC Key'!$A$2:$B$13, 2, FALSE)</f>
        <v>Lays Chips 12 oz.</v>
      </c>
    </row>
    <row r="461" spans="1:9" x14ac:dyDescent="0.3">
      <c r="A461" s="4">
        <v>43162.462504166651</v>
      </c>
      <c r="B461" s="15">
        <v>43162.462504166651</v>
      </c>
      <c r="C461" s="16" t="str">
        <f t="shared" si="14"/>
        <v>Saturday</v>
      </c>
      <c r="D461" s="20">
        <f t="shared" si="15"/>
        <v>0.46250416665134253</v>
      </c>
      <c r="E461" s="10">
        <v>123266</v>
      </c>
      <c r="F461" s="11">
        <v>111100001235</v>
      </c>
      <c r="G461" s="12">
        <v>23.45</v>
      </c>
      <c r="H461" s="7" t="s">
        <v>13</v>
      </c>
      <c r="I461" t="str">
        <f>VLOOKUP(F461, 'Product UPC Key'!$A$2:$B$13, 2, FALSE)</f>
        <v>Miller Lite 24 Pack</v>
      </c>
    </row>
    <row r="462" spans="1:9" x14ac:dyDescent="0.3">
      <c r="A462" s="4">
        <v>43162.468204166653</v>
      </c>
      <c r="B462" s="15">
        <v>43162.468204166653</v>
      </c>
      <c r="C462" s="16" t="str">
        <f t="shared" si="14"/>
        <v>Saturday</v>
      </c>
      <c r="D462" s="20">
        <f t="shared" si="15"/>
        <v>0.46820416665286757</v>
      </c>
      <c r="E462" s="10">
        <v>123267</v>
      </c>
      <c r="F462" s="11">
        <v>111100001239</v>
      </c>
      <c r="G462" s="12">
        <v>1.56</v>
      </c>
      <c r="H462" s="7" t="s">
        <v>12</v>
      </c>
      <c r="I462" t="str">
        <f>VLOOKUP(F462, 'Product UPC Key'!$A$2:$B$13, 2, FALSE)</f>
        <v>Lays Chips 12 oz.</v>
      </c>
    </row>
    <row r="463" spans="1:9" x14ac:dyDescent="0.3">
      <c r="A463" s="4">
        <v>43162.468204166653</v>
      </c>
      <c r="B463" s="15">
        <v>43162.468204166653</v>
      </c>
      <c r="C463" s="16" t="str">
        <f t="shared" si="14"/>
        <v>Saturday</v>
      </c>
      <c r="D463" s="20">
        <f t="shared" si="15"/>
        <v>0.46820416665286757</v>
      </c>
      <c r="E463" s="10">
        <v>123267</v>
      </c>
      <c r="F463" s="11">
        <v>111100001240</v>
      </c>
      <c r="G463" s="12">
        <v>0.99</v>
      </c>
      <c r="H463" s="7" t="s">
        <v>13</v>
      </c>
      <c r="I463" t="str">
        <f>VLOOKUP(F463, 'Product UPC Key'!$A$2:$B$13, 2, FALSE)</f>
        <v>Slim Jim</v>
      </c>
    </row>
    <row r="464" spans="1:9" x14ac:dyDescent="0.3">
      <c r="A464" s="4">
        <v>43162.468204166653</v>
      </c>
      <c r="B464" s="15">
        <v>43162.468204166653</v>
      </c>
      <c r="C464" s="16" t="str">
        <f t="shared" si="14"/>
        <v>Saturday</v>
      </c>
      <c r="D464" s="20">
        <f t="shared" si="15"/>
        <v>0.46820416665286757</v>
      </c>
      <c r="E464" s="10">
        <v>123267</v>
      </c>
      <c r="F464" s="11">
        <v>111100001239</v>
      </c>
      <c r="G464" s="12">
        <v>1.56</v>
      </c>
      <c r="H464" s="7" t="s">
        <v>12</v>
      </c>
      <c r="I464" t="str">
        <f>VLOOKUP(F464, 'Product UPC Key'!$A$2:$B$13, 2, FALSE)</f>
        <v>Lays Chips 12 oz.</v>
      </c>
    </row>
    <row r="465" spans="1:9" x14ac:dyDescent="0.3">
      <c r="A465" s="4">
        <v>43162.478204166655</v>
      </c>
      <c r="B465" s="15">
        <v>43162.478204166655</v>
      </c>
      <c r="C465" s="16" t="str">
        <f t="shared" si="14"/>
        <v>Saturday</v>
      </c>
      <c r="D465" s="20">
        <f t="shared" si="15"/>
        <v>0.47820416665490484</v>
      </c>
      <c r="E465" s="10">
        <v>123268</v>
      </c>
      <c r="F465" s="11">
        <v>111100001242</v>
      </c>
      <c r="G465" s="12">
        <v>19.989999999999998</v>
      </c>
      <c r="H465" s="7" t="s">
        <v>13</v>
      </c>
      <c r="I465" t="str">
        <f>VLOOKUP(F465, 'Product UPC Key'!$A$2:$B$13, 2, FALSE)</f>
        <v>Bud Light 24 Pack</v>
      </c>
    </row>
    <row r="466" spans="1:9" x14ac:dyDescent="0.3">
      <c r="A466" s="4">
        <v>43162.483604166657</v>
      </c>
      <c r="B466" s="15">
        <v>43162.483604166657</v>
      </c>
      <c r="C466" s="16" t="str">
        <f t="shared" si="14"/>
        <v>Saturday</v>
      </c>
      <c r="D466" s="20">
        <f t="shared" si="15"/>
        <v>0.48360416665673256</v>
      </c>
      <c r="E466" s="10">
        <v>123269</v>
      </c>
      <c r="F466" s="11">
        <v>111100001238</v>
      </c>
      <c r="G466" s="12">
        <v>1.49</v>
      </c>
      <c r="H466" s="7" t="s">
        <v>13</v>
      </c>
      <c r="I466" t="str">
        <f>VLOOKUP(F466, 'Product UPC Key'!$A$2:$B$13, 2, FALSE)</f>
        <v>Doritos 12 oz.</v>
      </c>
    </row>
    <row r="467" spans="1:9" x14ac:dyDescent="0.3">
      <c r="A467" s="4">
        <v>43162.484704166658</v>
      </c>
      <c r="B467" s="15">
        <v>43162.484704166658</v>
      </c>
      <c r="C467" s="16" t="str">
        <f t="shared" si="14"/>
        <v>Saturday</v>
      </c>
      <c r="D467" s="20">
        <f t="shared" si="15"/>
        <v>0.48470416665804805</v>
      </c>
      <c r="E467" s="10">
        <v>123270</v>
      </c>
      <c r="F467" s="11">
        <v>111100001238</v>
      </c>
      <c r="G467" s="12">
        <v>1.53</v>
      </c>
      <c r="H467" s="7" t="s">
        <v>12</v>
      </c>
      <c r="I467" t="str">
        <f>VLOOKUP(F467, 'Product UPC Key'!$A$2:$B$13, 2, FALSE)</f>
        <v>Doritos 12 oz.</v>
      </c>
    </row>
    <row r="468" spans="1:9" x14ac:dyDescent="0.3">
      <c r="A468" s="4">
        <v>43162.484704166658</v>
      </c>
      <c r="B468" s="15">
        <v>43162.484704166658</v>
      </c>
      <c r="C468" s="16" t="str">
        <f t="shared" si="14"/>
        <v>Saturday</v>
      </c>
      <c r="D468" s="20">
        <f t="shared" si="15"/>
        <v>0.48470416665804805</v>
      </c>
      <c r="E468" s="10">
        <v>123270</v>
      </c>
      <c r="F468" s="11">
        <v>111100001237</v>
      </c>
      <c r="G468" s="12">
        <v>7.15</v>
      </c>
      <c r="H468" s="7" t="s">
        <v>12</v>
      </c>
      <c r="I468" t="str">
        <f>VLOOKUP(F468, 'Product UPC Key'!$A$2:$B$13, 2, FALSE)</f>
        <v>Coke 12 Pack</v>
      </c>
    </row>
    <row r="469" spans="1:9" x14ac:dyDescent="0.3">
      <c r="A469" s="4">
        <v>43162.487004166658</v>
      </c>
      <c r="B469" s="15">
        <v>43162.487004166658</v>
      </c>
      <c r="C469" s="16" t="str">
        <f t="shared" si="14"/>
        <v>Saturday</v>
      </c>
      <c r="D469" s="20">
        <f t="shared" si="15"/>
        <v>0.48700416665815283</v>
      </c>
      <c r="E469" s="10">
        <v>123271</v>
      </c>
      <c r="F469" s="11">
        <v>111100001242</v>
      </c>
      <c r="G469" s="12">
        <v>24.99</v>
      </c>
      <c r="H469" s="7" t="s">
        <v>12</v>
      </c>
      <c r="I469" t="str">
        <f>VLOOKUP(F469, 'Product UPC Key'!$A$2:$B$13, 2, FALSE)</f>
        <v>Bud Light 24 Pack</v>
      </c>
    </row>
    <row r="470" spans="1:9" x14ac:dyDescent="0.3">
      <c r="A470" s="4">
        <v>43162.487004166658</v>
      </c>
      <c r="B470" s="15">
        <v>43162.487004166658</v>
      </c>
      <c r="C470" s="16" t="str">
        <f t="shared" si="14"/>
        <v>Saturday</v>
      </c>
      <c r="D470" s="20">
        <f t="shared" si="15"/>
        <v>0.48700416665815283</v>
      </c>
      <c r="E470" s="10">
        <v>123271</v>
      </c>
      <c r="F470" s="11">
        <v>111100001245</v>
      </c>
      <c r="G470" s="12">
        <v>1.36</v>
      </c>
      <c r="H470" s="7" t="s">
        <v>13</v>
      </c>
      <c r="I470" t="str">
        <f>VLOOKUP(F470, 'Product UPC Key'!$A$2:$B$13, 2, FALSE)</f>
        <v>Hersheys Candy</v>
      </c>
    </row>
    <row r="471" spans="1:9" x14ac:dyDescent="0.3">
      <c r="A471" s="4">
        <v>43162.487004166658</v>
      </c>
      <c r="B471" s="15">
        <v>43162.487004166658</v>
      </c>
      <c r="C471" s="16" t="str">
        <f t="shared" si="14"/>
        <v>Saturday</v>
      </c>
      <c r="D471" s="20">
        <f t="shared" si="15"/>
        <v>0.48700416665815283</v>
      </c>
      <c r="E471" s="10">
        <v>123271</v>
      </c>
      <c r="F471" s="11">
        <v>111100001242</v>
      </c>
      <c r="G471" s="12">
        <v>25.65</v>
      </c>
      <c r="H471" s="7" t="s">
        <v>13</v>
      </c>
      <c r="I471" t="str">
        <f>VLOOKUP(F471, 'Product UPC Key'!$A$2:$B$13, 2, FALSE)</f>
        <v>Bud Light 24 Pack</v>
      </c>
    </row>
    <row r="472" spans="1:9" x14ac:dyDescent="0.3">
      <c r="A472" s="4">
        <v>43162.487004166658</v>
      </c>
      <c r="B472" s="15">
        <v>43162.487004166658</v>
      </c>
      <c r="C472" s="16" t="str">
        <f t="shared" si="14"/>
        <v>Saturday</v>
      </c>
      <c r="D472" s="20">
        <f t="shared" si="15"/>
        <v>0.48700416665815283</v>
      </c>
      <c r="E472" s="10">
        <v>123271</v>
      </c>
      <c r="F472" s="11">
        <v>111100001246</v>
      </c>
      <c r="G472" s="12">
        <v>2.2999999999999998</v>
      </c>
      <c r="H472" s="7" t="s">
        <v>12</v>
      </c>
      <c r="I472" t="str">
        <f>VLOOKUP(F472, 'Product UPC Key'!$A$2:$B$13, 2, FALSE)</f>
        <v>Starbucks Ice</v>
      </c>
    </row>
    <row r="473" spans="1:9" x14ac:dyDescent="0.3">
      <c r="A473" s="4">
        <v>43162.487004166658</v>
      </c>
      <c r="B473" s="15">
        <v>43162.487004166658</v>
      </c>
      <c r="C473" s="16" t="str">
        <f t="shared" si="14"/>
        <v>Saturday</v>
      </c>
      <c r="D473" s="20">
        <f t="shared" si="15"/>
        <v>0.48700416665815283</v>
      </c>
      <c r="E473" s="10">
        <v>123271</v>
      </c>
      <c r="F473" s="11">
        <v>111100001242</v>
      </c>
      <c r="G473" s="12">
        <v>19.989999999999998</v>
      </c>
      <c r="H473" s="7" t="s">
        <v>13</v>
      </c>
      <c r="I473" t="str">
        <f>VLOOKUP(F473, 'Product UPC Key'!$A$2:$B$13, 2, FALSE)</f>
        <v>Bud Light 24 Pack</v>
      </c>
    </row>
    <row r="474" spans="1:9" x14ac:dyDescent="0.3">
      <c r="A474" s="4">
        <v>43162.49470416666</v>
      </c>
      <c r="B474" s="15">
        <v>43162.49470416666</v>
      </c>
      <c r="C474" s="16" t="str">
        <f t="shared" si="14"/>
        <v>Saturday</v>
      </c>
      <c r="D474" s="20">
        <f t="shared" si="15"/>
        <v>0.49470416666008532</v>
      </c>
      <c r="E474" s="10">
        <v>123272</v>
      </c>
      <c r="F474" s="11">
        <v>111100001242</v>
      </c>
      <c r="G474" s="12">
        <v>25.65</v>
      </c>
      <c r="H474" s="7" t="s">
        <v>13</v>
      </c>
      <c r="I474" t="str">
        <f>VLOOKUP(F474, 'Product UPC Key'!$A$2:$B$13, 2, FALSE)</f>
        <v>Bud Light 24 Pack</v>
      </c>
    </row>
    <row r="475" spans="1:9" x14ac:dyDescent="0.3">
      <c r="A475" s="4">
        <v>43162.495404166657</v>
      </c>
      <c r="B475" s="15">
        <v>43162.495404166657</v>
      </c>
      <c r="C475" s="16" t="str">
        <f t="shared" si="14"/>
        <v>Saturday</v>
      </c>
      <c r="D475" s="20">
        <f t="shared" si="15"/>
        <v>0.49540416665695375</v>
      </c>
      <c r="E475" s="10">
        <v>123273</v>
      </c>
      <c r="F475" s="11">
        <v>111100001236</v>
      </c>
      <c r="G475" s="12">
        <v>6.99</v>
      </c>
      <c r="H475" s="7" t="s">
        <v>13</v>
      </c>
      <c r="I475" t="str">
        <f>VLOOKUP(F475, 'Product UPC Key'!$A$2:$B$13, 2, FALSE)</f>
        <v>Pepsi 12 Pack</v>
      </c>
    </row>
    <row r="476" spans="1:9" x14ac:dyDescent="0.3">
      <c r="A476" s="4">
        <v>43162.495404166657</v>
      </c>
      <c r="B476" s="15">
        <v>43162.495404166657</v>
      </c>
      <c r="C476" s="16" t="str">
        <f t="shared" si="14"/>
        <v>Saturday</v>
      </c>
      <c r="D476" s="20">
        <f t="shared" si="15"/>
        <v>0.49540416665695375</v>
      </c>
      <c r="E476" s="10">
        <v>123273</v>
      </c>
      <c r="F476" s="11">
        <v>111100001238</v>
      </c>
      <c r="G476" s="12">
        <v>1.49</v>
      </c>
      <c r="H476" s="7" t="s">
        <v>13</v>
      </c>
      <c r="I476" t="str">
        <f>VLOOKUP(F476, 'Product UPC Key'!$A$2:$B$13, 2, FALSE)</f>
        <v>Doritos 12 oz.</v>
      </c>
    </row>
    <row r="477" spans="1:9" x14ac:dyDescent="0.3">
      <c r="A477" s="4">
        <v>43162.495404166657</v>
      </c>
      <c r="B477" s="15">
        <v>43162.495404166657</v>
      </c>
      <c r="C477" s="16" t="str">
        <f t="shared" si="14"/>
        <v>Saturday</v>
      </c>
      <c r="D477" s="20">
        <f t="shared" si="15"/>
        <v>0.49540416665695375</v>
      </c>
      <c r="E477" s="10">
        <v>123273</v>
      </c>
      <c r="F477" s="11">
        <v>111100001237</v>
      </c>
      <c r="G477" s="12">
        <v>7.15</v>
      </c>
      <c r="H477" s="7" t="s">
        <v>12</v>
      </c>
      <c r="I477" t="str">
        <f>VLOOKUP(F477, 'Product UPC Key'!$A$2:$B$13, 2, FALSE)</f>
        <v>Coke 12 Pack</v>
      </c>
    </row>
    <row r="478" spans="1:9" x14ac:dyDescent="0.3">
      <c r="A478" s="4">
        <v>43162.495404166657</v>
      </c>
      <c r="B478" s="15">
        <v>43162.495404166657</v>
      </c>
      <c r="C478" s="16" t="str">
        <f t="shared" si="14"/>
        <v>Saturday</v>
      </c>
      <c r="D478" s="20">
        <f t="shared" si="15"/>
        <v>0.49540416665695375</v>
      </c>
      <c r="E478" s="10">
        <v>123273</v>
      </c>
      <c r="F478" s="11">
        <v>111100001245</v>
      </c>
      <c r="G478" s="12">
        <v>1.36</v>
      </c>
      <c r="H478" s="7" t="s">
        <v>13</v>
      </c>
      <c r="I478" t="str">
        <f>VLOOKUP(F478, 'Product UPC Key'!$A$2:$B$13, 2, FALSE)</f>
        <v>Hersheys Candy</v>
      </c>
    </row>
    <row r="479" spans="1:9" x14ac:dyDescent="0.3">
      <c r="A479" s="4">
        <v>43162.49990416666</v>
      </c>
      <c r="B479" s="15">
        <v>43162.49990416666</v>
      </c>
      <c r="C479" s="16" t="str">
        <f t="shared" si="14"/>
        <v>Saturday</v>
      </c>
      <c r="D479" s="20">
        <f t="shared" si="15"/>
        <v>0.49990416665968951</v>
      </c>
      <c r="E479" s="10">
        <v>123274</v>
      </c>
      <c r="F479" s="11">
        <v>111100001236</v>
      </c>
      <c r="G479" s="12">
        <v>6.99</v>
      </c>
      <c r="H479" s="7" t="s">
        <v>13</v>
      </c>
      <c r="I479" t="str">
        <f>VLOOKUP(F479, 'Product UPC Key'!$A$2:$B$13, 2, FALSE)</f>
        <v>Pepsi 12 Pack</v>
      </c>
    </row>
    <row r="480" spans="1:9" x14ac:dyDescent="0.3">
      <c r="A480" s="4">
        <v>43162.507704166659</v>
      </c>
      <c r="B480" s="15">
        <v>43162.507704166659</v>
      </c>
      <c r="C480" s="16" t="str">
        <f t="shared" si="14"/>
        <v>Saturday</v>
      </c>
      <c r="D480" s="20">
        <f t="shared" si="15"/>
        <v>0.50770416665909579</v>
      </c>
      <c r="E480" s="10">
        <v>123275</v>
      </c>
      <c r="F480" s="11">
        <v>111100001242</v>
      </c>
      <c r="G480" s="12">
        <v>25.65</v>
      </c>
      <c r="H480" s="7" t="s">
        <v>13</v>
      </c>
      <c r="I480" t="str">
        <f>VLOOKUP(F480, 'Product UPC Key'!$A$2:$B$13, 2, FALSE)</f>
        <v>Bud Light 24 Pack</v>
      </c>
    </row>
    <row r="481" spans="1:9" x14ac:dyDescent="0.3">
      <c r="A481" s="4">
        <v>43162.509804166657</v>
      </c>
      <c r="B481" s="15">
        <v>43162.509804166657</v>
      </c>
      <c r="C481" s="16" t="str">
        <f t="shared" si="14"/>
        <v>Saturday</v>
      </c>
      <c r="D481" s="20">
        <f t="shared" si="15"/>
        <v>0.50980416665697703</v>
      </c>
      <c r="E481" s="10">
        <v>123276</v>
      </c>
      <c r="F481" s="11">
        <v>111100001239</v>
      </c>
      <c r="G481" s="12">
        <v>1.45</v>
      </c>
      <c r="H481" s="7" t="s">
        <v>13</v>
      </c>
      <c r="I481" t="str">
        <f>VLOOKUP(F481, 'Product UPC Key'!$A$2:$B$13, 2, FALSE)</f>
        <v>Lays Chips 12 oz.</v>
      </c>
    </row>
    <row r="482" spans="1:9" x14ac:dyDescent="0.3">
      <c r="A482" s="4">
        <v>43162.510004166659</v>
      </c>
      <c r="B482" s="15">
        <v>43162.510004166659</v>
      </c>
      <c r="C482" s="16" t="str">
        <f t="shared" si="14"/>
        <v>Saturday</v>
      </c>
      <c r="D482" s="20">
        <f t="shared" si="15"/>
        <v>0.51000416665920056</v>
      </c>
      <c r="E482" s="10">
        <v>123277</v>
      </c>
      <c r="F482" s="11">
        <v>111100001244</v>
      </c>
      <c r="G482" s="12">
        <v>1.75</v>
      </c>
      <c r="H482" s="7" t="s">
        <v>13</v>
      </c>
      <c r="I482" t="str">
        <f>VLOOKUP(F482, 'Product UPC Key'!$A$2:$B$13, 2, FALSE)</f>
        <v>Pepsi 20 oz</v>
      </c>
    </row>
    <row r="483" spans="1:9" x14ac:dyDescent="0.3">
      <c r="A483" s="4">
        <v>43162.516504166662</v>
      </c>
      <c r="B483" s="15">
        <v>43162.516504166662</v>
      </c>
      <c r="C483" s="16" t="str">
        <f t="shared" si="14"/>
        <v>Saturday</v>
      </c>
      <c r="D483" s="20">
        <f t="shared" si="15"/>
        <v>0.51650416666234378</v>
      </c>
      <c r="E483" s="10">
        <v>123278</v>
      </c>
      <c r="F483" s="11">
        <v>111100001239</v>
      </c>
      <c r="G483" s="12">
        <v>1.56</v>
      </c>
      <c r="H483" s="7" t="s">
        <v>12</v>
      </c>
      <c r="I483" t="str">
        <f>VLOOKUP(F483, 'Product UPC Key'!$A$2:$B$13, 2, FALSE)</f>
        <v>Lays Chips 12 oz.</v>
      </c>
    </row>
    <row r="484" spans="1:9" x14ac:dyDescent="0.3">
      <c r="A484" s="4">
        <v>43162.516504166662</v>
      </c>
      <c r="B484" s="15">
        <v>43162.516504166662</v>
      </c>
      <c r="C484" s="16" t="str">
        <f t="shared" si="14"/>
        <v>Saturday</v>
      </c>
      <c r="D484" s="20">
        <f t="shared" si="15"/>
        <v>0.51650416666234378</v>
      </c>
      <c r="E484" s="10">
        <v>123278</v>
      </c>
      <c r="F484" s="11">
        <v>111100001241</v>
      </c>
      <c r="G484" s="12">
        <v>1.25</v>
      </c>
      <c r="H484" s="7" t="s">
        <v>12</v>
      </c>
      <c r="I484" t="str">
        <f>VLOOKUP(F484, 'Product UPC Key'!$A$2:$B$13, 2, FALSE)</f>
        <v>M&amp;M's Candy</v>
      </c>
    </row>
    <row r="485" spans="1:9" x14ac:dyDescent="0.3">
      <c r="A485" s="4">
        <v>43162.516504166662</v>
      </c>
      <c r="B485" s="15">
        <v>43162.516504166662</v>
      </c>
      <c r="C485" s="16" t="str">
        <f t="shared" si="14"/>
        <v>Saturday</v>
      </c>
      <c r="D485" s="20">
        <f t="shared" si="15"/>
        <v>0.51650416666234378</v>
      </c>
      <c r="E485" s="10">
        <v>123278</v>
      </c>
      <c r="F485" s="11">
        <v>111100001239</v>
      </c>
      <c r="G485" s="12">
        <v>1.56</v>
      </c>
      <c r="H485" s="7" t="s">
        <v>12</v>
      </c>
      <c r="I485" t="str">
        <f>VLOOKUP(F485, 'Product UPC Key'!$A$2:$B$13, 2, FALSE)</f>
        <v>Lays Chips 12 oz.</v>
      </c>
    </row>
    <row r="486" spans="1:9" x14ac:dyDescent="0.3">
      <c r="A486" s="4">
        <v>43162.516504166662</v>
      </c>
      <c r="B486" s="15">
        <v>43162.516504166662</v>
      </c>
      <c r="C486" s="16" t="str">
        <f t="shared" si="14"/>
        <v>Saturday</v>
      </c>
      <c r="D486" s="20">
        <f t="shared" si="15"/>
        <v>0.51650416666234378</v>
      </c>
      <c r="E486" s="10">
        <v>123278</v>
      </c>
      <c r="F486" s="11">
        <v>111100001242</v>
      </c>
      <c r="G486" s="12">
        <v>24.99</v>
      </c>
      <c r="H486" s="7" t="s">
        <v>12</v>
      </c>
      <c r="I486" t="str">
        <f>VLOOKUP(F486, 'Product UPC Key'!$A$2:$B$13, 2, FALSE)</f>
        <v>Bud Light 24 Pack</v>
      </c>
    </row>
    <row r="487" spans="1:9" x14ac:dyDescent="0.3">
      <c r="A487" s="4">
        <v>43162.516504166662</v>
      </c>
      <c r="B487" s="15">
        <v>43162.516504166662</v>
      </c>
      <c r="C487" s="16" t="str">
        <f t="shared" si="14"/>
        <v>Saturday</v>
      </c>
      <c r="D487" s="20">
        <f t="shared" si="15"/>
        <v>0.51650416666234378</v>
      </c>
      <c r="E487" s="10">
        <v>123278</v>
      </c>
      <c r="F487" s="11">
        <v>111100001238</v>
      </c>
      <c r="G487" s="12">
        <v>1.49</v>
      </c>
      <c r="H487" s="7" t="s">
        <v>13</v>
      </c>
      <c r="I487" t="str">
        <f>VLOOKUP(F487, 'Product UPC Key'!$A$2:$B$13, 2, FALSE)</f>
        <v>Doritos 12 oz.</v>
      </c>
    </row>
    <row r="488" spans="1:9" x14ac:dyDescent="0.3">
      <c r="A488" s="4">
        <v>43162.522204166664</v>
      </c>
      <c r="B488" s="15">
        <v>43162.522204166664</v>
      </c>
      <c r="C488" s="16" t="str">
        <f t="shared" si="14"/>
        <v>Saturday</v>
      </c>
      <c r="D488" s="20">
        <f t="shared" si="15"/>
        <v>0.52220416666386882</v>
      </c>
      <c r="E488" s="10">
        <v>123279</v>
      </c>
      <c r="F488" s="11">
        <v>111100001239</v>
      </c>
      <c r="G488" s="12">
        <v>1.45</v>
      </c>
      <c r="H488" s="7" t="s">
        <v>13</v>
      </c>
      <c r="I488" t="str">
        <f>VLOOKUP(F488, 'Product UPC Key'!$A$2:$B$13, 2, FALSE)</f>
        <v>Lays Chips 12 oz.</v>
      </c>
    </row>
    <row r="489" spans="1:9" x14ac:dyDescent="0.3">
      <c r="A489" s="4">
        <v>43162.523704166662</v>
      </c>
      <c r="B489" s="15">
        <v>43162.523704166662</v>
      </c>
      <c r="C489" s="16" t="str">
        <f t="shared" si="14"/>
        <v>Saturday</v>
      </c>
      <c r="D489" s="20">
        <f t="shared" si="15"/>
        <v>0.52370416666235542</v>
      </c>
      <c r="E489" s="10">
        <v>123280</v>
      </c>
      <c r="F489" s="11">
        <v>111100001244</v>
      </c>
      <c r="G489" s="12">
        <v>1.75</v>
      </c>
      <c r="H489" s="7" t="s">
        <v>13</v>
      </c>
      <c r="I489" t="str">
        <f>VLOOKUP(F489, 'Product UPC Key'!$A$2:$B$13, 2, FALSE)</f>
        <v>Pepsi 20 oz</v>
      </c>
    </row>
    <row r="490" spans="1:9" x14ac:dyDescent="0.3">
      <c r="A490" s="4">
        <v>43162.523704166662</v>
      </c>
      <c r="B490" s="15">
        <v>43162.523704166662</v>
      </c>
      <c r="C490" s="16" t="str">
        <f t="shared" si="14"/>
        <v>Saturday</v>
      </c>
      <c r="D490" s="20">
        <f t="shared" si="15"/>
        <v>0.52370416666235542</v>
      </c>
      <c r="E490" s="10">
        <v>123280</v>
      </c>
      <c r="F490" s="11">
        <v>111100001242</v>
      </c>
      <c r="G490" s="12">
        <v>25.65</v>
      </c>
      <c r="H490" s="7" t="s">
        <v>13</v>
      </c>
      <c r="I490" t="str">
        <f>VLOOKUP(F490, 'Product UPC Key'!$A$2:$B$13, 2, FALSE)</f>
        <v>Bud Light 24 Pack</v>
      </c>
    </row>
    <row r="491" spans="1:9" x14ac:dyDescent="0.3">
      <c r="A491" s="4">
        <v>43162.523704166662</v>
      </c>
      <c r="B491" s="15">
        <v>43162.523704166662</v>
      </c>
      <c r="C491" s="16" t="str">
        <f t="shared" si="14"/>
        <v>Saturday</v>
      </c>
      <c r="D491" s="20">
        <f t="shared" si="15"/>
        <v>0.52370416666235542</v>
      </c>
      <c r="E491" s="10">
        <v>123280</v>
      </c>
      <c r="F491" s="11">
        <v>111100001237</v>
      </c>
      <c r="G491" s="12">
        <v>7.15</v>
      </c>
      <c r="H491" s="7" t="s">
        <v>12</v>
      </c>
      <c r="I491" t="str">
        <f>VLOOKUP(F491, 'Product UPC Key'!$A$2:$B$13, 2, FALSE)</f>
        <v>Coke 12 Pack</v>
      </c>
    </row>
    <row r="492" spans="1:9" x14ac:dyDescent="0.3">
      <c r="A492" s="4">
        <v>43162.533504166662</v>
      </c>
      <c r="B492" s="15">
        <v>43162.533504166662</v>
      </c>
      <c r="C492" s="16" t="str">
        <f t="shared" si="14"/>
        <v>Saturday</v>
      </c>
      <c r="D492" s="20">
        <f t="shared" si="15"/>
        <v>0.53350416666216915</v>
      </c>
      <c r="E492" s="10">
        <v>123281</v>
      </c>
      <c r="F492" s="11">
        <v>111100001235</v>
      </c>
      <c r="G492" s="12">
        <v>23.45</v>
      </c>
      <c r="H492" s="7" t="s">
        <v>13</v>
      </c>
      <c r="I492" t="str">
        <f>VLOOKUP(F492, 'Product UPC Key'!$A$2:$B$13, 2, FALSE)</f>
        <v>Miller Lite 24 Pack</v>
      </c>
    </row>
    <row r="493" spans="1:9" x14ac:dyDescent="0.3">
      <c r="A493" s="4">
        <v>43162.533504166662</v>
      </c>
      <c r="B493" s="15">
        <v>43162.533504166662</v>
      </c>
      <c r="C493" s="16" t="str">
        <f t="shared" si="14"/>
        <v>Saturday</v>
      </c>
      <c r="D493" s="20">
        <f t="shared" si="15"/>
        <v>0.53350416666216915</v>
      </c>
      <c r="E493" s="10">
        <v>123281</v>
      </c>
      <c r="F493" s="11">
        <v>111100001240</v>
      </c>
      <c r="G493" s="12">
        <v>0.99</v>
      </c>
      <c r="H493" s="7" t="s">
        <v>13</v>
      </c>
      <c r="I493" t="str">
        <f>VLOOKUP(F493, 'Product UPC Key'!$A$2:$B$13, 2, FALSE)</f>
        <v>Slim Jim</v>
      </c>
    </row>
    <row r="494" spans="1:9" x14ac:dyDescent="0.3">
      <c r="A494" s="4">
        <v>43162.536604166664</v>
      </c>
      <c r="B494" s="15">
        <v>43162.536604166664</v>
      </c>
      <c r="C494" s="16" t="str">
        <f t="shared" si="14"/>
        <v>Saturday</v>
      </c>
      <c r="D494" s="20">
        <f t="shared" si="15"/>
        <v>0.5366041666638921</v>
      </c>
      <c r="E494" s="10">
        <v>123282</v>
      </c>
      <c r="F494" s="11">
        <v>111100001240</v>
      </c>
      <c r="G494" s="12">
        <v>0.99</v>
      </c>
      <c r="H494" s="7" t="s">
        <v>13</v>
      </c>
      <c r="I494" t="str">
        <f>VLOOKUP(F494, 'Product UPC Key'!$A$2:$B$13, 2, FALSE)</f>
        <v>Slim Jim</v>
      </c>
    </row>
    <row r="495" spans="1:9" x14ac:dyDescent="0.3">
      <c r="A495" s="4">
        <v>43162.543304166662</v>
      </c>
      <c r="B495" s="15">
        <v>43162.543304166662</v>
      </c>
      <c r="C495" s="16" t="str">
        <f t="shared" si="14"/>
        <v>Saturday</v>
      </c>
      <c r="D495" s="20">
        <f t="shared" si="15"/>
        <v>0.54330416666198289</v>
      </c>
      <c r="E495" s="10">
        <v>123283</v>
      </c>
      <c r="F495" s="11">
        <v>111100001245</v>
      </c>
      <c r="G495" s="12">
        <v>1.3</v>
      </c>
      <c r="H495" s="7" t="s">
        <v>12</v>
      </c>
      <c r="I495" t="str">
        <f>VLOOKUP(F495, 'Product UPC Key'!$A$2:$B$13, 2, FALSE)</f>
        <v>Hersheys Candy</v>
      </c>
    </row>
    <row r="496" spans="1:9" x14ac:dyDescent="0.3">
      <c r="A496" s="4">
        <v>43162.543304166662</v>
      </c>
      <c r="B496" s="15">
        <v>43162.543304166662</v>
      </c>
      <c r="C496" s="16" t="str">
        <f t="shared" si="14"/>
        <v>Saturday</v>
      </c>
      <c r="D496" s="20">
        <f t="shared" si="15"/>
        <v>0.54330416666198289</v>
      </c>
      <c r="E496" s="10">
        <v>123283</v>
      </c>
      <c r="F496" s="11">
        <v>111100001238</v>
      </c>
      <c r="G496" s="12">
        <v>1.53</v>
      </c>
      <c r="H496" s="7" t="s">
        <v>12</v>
      </c>
      <c r="I496" t="str">
        <f>VLOOKUP(F496, 'Product UPC Key'!$A$2:$B$13, 2, FALSE)</f>
        <v>Doritos 12 oz.</v>
      </c>
    </row>
    <row r="497" spans="1:9" x14ac:dyDescent="0.3">
      <c r="A497" s="4">
        <v>43162.543304166662</v>
      </c>
      <c r="B497" s="15">
        <v>43162.543304166662</v>
      </c>
      <c r="C497" s="16" t="str">
        <f t="shared" si="14"/>
        <v>Saturday</v>
      </c>
      <c r="D497" s="20">
        <f t="shared" si="15"/>
        <v>0.54330416666198289</v>
      </c>
      <c r="E497" s="10">
        <v>123283</v>
      </c>
      <c r="F497" s="11">
        <v>111100001245</v>
      </c>
      <c r="G497" s="12">
        <v>1.36</v>
      </c>
      <c r="H497" s="7" t="s">
        <v>13</v>
      </c>
      <c r="I497" t="str">
        <f>VLOOKUP(F497, 'Product UPC Key'!$A$2:$B$13, 2, FALSE)</f>
        <v>Hersheys Candy</v>
      </c>
    </row>
    <row r="498" spans="1:9" x14ac:dyDescent="0.3">
      <c r="A498" s="4">
        <v>43162.543304166662</v>
      </c>
      <c r="B498" s="15">
        <v>43162.543304166662</v>
      </c>
      <c r="C498" s="16" t="str">
        <f t="shared" si="14"/>
        <v>Saturday</v>
      </c>
      <c r="D498" s="20">
        <f t="shared" si="15"/>
        <v>0.54330416666198289</v>
      </c>
      <c r="E498" s="10">
        <v>123283</v>
      </c>
      <c r="F498" s="11">
        <v>111100001238</v>
      </c>
      <c r="G498" s="12">
        <v>1.53</v>
      </c>
      <c r="H498" s="7" t="s">
        <v>12</v>
      </c>
      <c r="I498" t="str">
        <f>VLOOKUP(F498, 'Product UPC Key'!$A$2:$B$13, 2, FALSE)</f>
        <v>Doritos 12 oz.</v>
      </c>
    </row>
    <row r="499" spans="1:9" x14ac:dyDescent="0.3">
      <c r="A499" s="4">
        <v>43162.543304166662</v>
      </c>
      <c r="B499" s="15">
        <v>43162.543304166662</v>
      </c>
      <c r="C499" s="16" t="str">
        <f t="shared" si="14"/>
        <v>Saturday</v>
      </c>
      <c r="D499" s="20">
        <f t="shared" si="15"/>
        <v>0.54330416666198289</v>
      </c>
      <c r="E499" s="10">
        <v>123283</v>
      </c>
      <c r="F499" s="11">
        <v>111100001234</v>
      </c>
      <c r="G499" s="12">
        <v>1.8</v>
      </c>
      <c r="H499" s="7" t="s">
        <v>13</v>
      </c>
      <c r="I499" t="str">
        <f>VLOOKUP(F499, 'Product UPC Key'!$A$2:$B$13, 2, FALSE)</f>
        <v>Coke 20 oz</v>
      </c>
    </row>
    <row r="500" spans="1:9" x14ac:dyDescent="0.3">
      <c r="A500" s="4">
        <v>43162.543304166662</v>
      </c>
      <c r="B500" s="15">
        <v>43162.543304166662</v>
      </c>
      <c r="C500" s="16" t="str">
        <f t="shared" si="14"/>
        <v>Saturday</v>
      </c>
      <c r="D500" s="20">
        <f t="shared" si="15"/>
        <v>0.54330416666198289</v>
      </c>
      <c r="E500" s="10">
        <v>123283</v>
      </c>
      <c r="F500" s="11">
        <v>111100001242</v>
      </c>
      <c r="G500" s="12">
        <v>24.99</v>
      </c>
      <c r="H500" s="7" t="s">
        <v>12</v>
      </c>
      <c r="I500" t="str">
        <f>VLOOKUP(F500, 'Product UPC Key'!$A$2:$B$13, 2, FALSE)</f>
        <v>Bud Light 24 Pack</v>
      </c>
    </row>
    <row r="501" spans="1:9" x14ac:dyDescent="0.3">
      <c r="A501" s="4">
        <v>43162.543304166662</v>
      </c>
      <c r="B501" s="15">
        <v>43162.543304166662</v>
      </c>
      <c r="C501" s="16" t="str">
        <f t="shared" si="14"/>
        <v>Saturday</v>
      </c>
      <c r="D501" s="20">
        <f t="shared" si="15"/>
        <v>0.54330416666198289</v>
      </c>
      <c r="E501" s="10">
        <v>123283</v>
      </c>
      <c r="F501" s="11">
        <v>111100001235</v>
      </c>
      <c r="G501" s="12">
        <v>23.45</v>
      </c>
      <c r="H501" s="7" t="s">
        <v>13</v>
      </c>
      <c r="I501" t="str">
        <f>VLOOKUP(F501, 'Product UPC Key'!$A$2:$B$13, 2, FALSE)</f>
        <v>Miller Lite 24 Pack</v>
      </c>
    </row>
    <row r="502" spans="1:9" x14ac:dyDescent="0.3">
      <c r="A502" s="4">
        <v>43162.553204166659</v>
      </c>
      <c r="B502" s="15">
        <v>43162.553204166659</v>
      </c>
      <c r="C502" s="16" t="str">
        <f t="shared" si="14"/>
        <v>Saturday</v>
      </c>
      <c r="D502" s="20">
        <f t="shared" si="15"/>
        <v>0.55320416665927041</v>
      </c>
      <c r="E502" s="10">
        <v>123284</v>
      </c>
      <c r="F502" s="11">
        <v>111100001240</v>
      </c>
      <c r="G502" s="12">
        <v>0.99</v>
      </c>
      <c r="H502" s="7" t="s">
        <v>13</v>
      </c>
      <c r="I502" t="str">
        <f>VLOOKUP(F502, 'Product UPC Key'!$A$2:$B$13, 2, FALSE)</f>
        <v>Slim Jim</v>
      </c>
    </row>
    <row r="503" spans="1:9" x14ac:dyDescent="0.3">
      <c r="A503" s="4">
        <v>43162.560704166659</v>
      </c>
      <c r="B503" s="15">
        <v>43162.560704166659</v>
      </c>
      <c r="C503" s="16" t="str">
        <f t="shared" si="14"/>
        <v>Saturday</v>
      </c>
      <c r="D503" s="20">
        <f t="shared" si="15"/>
        <v>0.56070416665897937</v>
      </c>
      <c r="E503" s="10">
        <v>123285</v>
      </c>
      <c r="F503" s="11">
        <v>111100001239</v>
      </c>
      <c r="G503" s="12">
        <v>1.45</v>
      </c>
      <c r="H503" s="7" t="s">
        <v>13</v>
      </c>
      <c r="I503" t="str">
        <f>VLOOKUP(F503, 'Product UPC Key'!$A$2:$B$13, 2, FALSE)</f>
        <v>Lays Chips 12 oz.</v>
      </c>
    </row>
    <row r="504" spans="1:9" x14ac:dyDescent="0.3">
      <c r="A504" s="4">
        <v>43162.560704166659</v>
      </c>
      <c r="B504" s="15">
        <v>43162.560704166659</v>
      </c>
      <c r="C504" s="16" t="str">
        <f t="shared" si="14"/>
        <v>Saturday</v>
      </c>
      <c r="D504" s="20">
        <f t="shared" si="15"/>
        <v>0.56070416665897937</v>
      </c>
      <c r="E504" s="10">
        <v>123285</v>
      </c>
      <c r="F504" s="11">
        <v>111100001236</v>
      </c>
      <c r="G504" s="12">
        <v>6.99</v>
      </c>
      <c r="H504" s="7" t="s">
        <v>13</v>
      </c>
      <c r="I504" t="str">
        <f>VLOOKUP(F504, 'Product UPC Key'!$A$2:$B$13, 2, FALSE)</f>
        <v>Pepsi 12 Pack</v>
      </c>
    </row>
    <row r="505" spans="1:9" x14ac:dyDescent="0.3">
      <c r="A505" s="4">
        <v>43162.566504166658</v>
      </c>
      <c r="B505" s="15">
        <v>43162.566504166658</v>
      </c>
      <c r="C505" s="16" t="str">
        <f t="shared" si="14"/>
        <v>Saturday</v>
      </c>
      <c r="D505" s="20">
        <f t="shared" si="15"/>
        <v>0.5665041666579782</v>
      </c>
      <c r="E505" s="10">
        <v>123286</v>
      </c>
      <c r="F505" s="11">
        <v>111100001237</v>
      </c>
      <c r="G505" s="12">
        <v>7.15</v>
      </c>
      <c r="H505" s="7" t="s">
        <v>12</v>
      </c>
      <c r="I505" t="str">
        <f>VLOOKUP(F505, 'Product UPC Key'!$A$2:$B$13, 2, FALSE)</f>
        <v>Coke 12 Pack</v>
      </c>
    </row>
    <row r="506" spans="1:9" x14ac:dyDescent="0.3">
      <c r="A506" s="4">
        <v>43162.566504166658</v>
      </c>
      <c r="B506" s="15">
        <v>43162.566504166658</v>
      </c>
      <c r="C506" s="16" t="str">
        <f t="shared" si="14"/>
        <v>Saturday</v>
      </c>
      <c r="D506" s="20">
        <f t="shared" si="15"/>
        <v>0.5665041666579782</v>
      </c>
      <c r="E506" s="10">
        <v>123286</v>
      </c>
      <c r="F506" s="11">
        <v>111100001239</v>
      </c>
      <c r="G506" s="12">
        <v>1.45</v>
      </c>
      <c r="H506" s="7" t="s">
        <v>13</v>
      </c>
      <c r="I506" t="str">
        <f>VLOOKUP(F506, 'Product UPC Key'!$A$2:$B$13, 2, FALSE)</f>
        <v>Lays Chips 12 oz.</v>
      </c>
    </row>
    <row r="507" spans="1:9" x14ac:dyDescent="0.3">
      <c r="A507" s="4">
        <v>43162.566504166658</v>
      </c>
      <c r="B507" s="15">
        <v>43162.566504166658</v>
      </c>
      <c r="C507" s="16" t="str">
        <f t="shared" si="14"/>
        <v>Saturday</v>
      </c>
      <c r="D507" s="20">
        <f t="shared" si="15"/>
        <v>0.5665041666579782</v>
      </c>
      <c r="E507" s="10">
        <v>123286</v>
      </c>
      <c r="F507" s="11">
        <v>111100001240</v>
      </c>
      <c r="G507" s="12">
        <v>0.89</v>
      </c>
      <c r="H507" s="7" t="s">
        <v>12</v>
      </c>
      <c r="I507" t="str">
        <f>VLOOKUP(F507, 'Product UPC Key'!$A$2:$B$13, 2, FALSE)</f>
        <v>Slim Jim</v>
      </c>
    </row>
    <row r="508" spans="1:9" x14ac:dyDescent="0.3">
      <c r="A508" s="4">
        <v>43162.566504166658</v>
      </c>
      <c r="B508" s="15">
        <v>43162.566504166658</v>
      </c>
      <c r="C508" s="16" t="str">
        <f t="shared" si="14"/>
        <v>Saturday</v>
      </c>
      <c r="D508" s="20">
        <f t="shared" si="15"/>
        <v>0.5665041666579782</v>
      </c>
      <c r="E508" s="10">
        <v>123286</v>
      </c>
      <c r="F508" s="11">
        <v>111100001237</v>
      </c>
      <c r="G508" s="12">
        <v>7.15</v>
      </c>
      <c r="H508" s="7" t="s">
        <v>12</v>
      </c>
      <c r="I508" t="str">
        <f>VLOOKUP(F508, 'Product UPC Key'!$A$2:$B$13, 2, FALSE)</f>
        <v>Coke 12 Pack</v>
      </c>
    </row>
    <row r="509" spans="1:9" x14ac:dyDescent="0.3">
      <c r="A509" s="4">
        <v>43162.573404166658</v>
      </c>
      <c r="B509" s="15">
        <v>43162.573404166658</v>
      </c>
      <c r="C509" s="16" t="str">
        <f t="shared" si="14"/>
        <v>Saturday</v>
      </c>
      <c r="D509" s="20">
        <f t="shared" si="15"/>
        <v>0.57340416665829252</v>
      </c>
      <c r="E509" s="10">
        <v>123287</v>
      </c>
      <c r="F509" s="11">
        <v>111100001239</v>
      </c>
      <c r="G509" s="12">
        <v>1.56</v>
      </c>
      <c r="H509" s="7" t="s">
        <v>12</v>
      </c>
      <c r="I509" t="str">
        <f>VLOOKUP(F509, 'Product UPC Key'!$A$2:$B$13, 2, FALSE)</f>
        <v>Lays Chips 12 oz.</v>
      </c>
    </row>
    <row r="510" spans="1:9" x14ac:dyDescent="0.3">
      <c r="A510" s="4">
        <v>43162.577804166656</v>
      </c>
      <c r="B510" s="15">
        <v>43162.577804166656</v>
      </c>
      <c r="C510" s="16" t="str">
        <f t="shared" si="14"/>
        <v>Saturday</v>
      </c>
      <c r="D510" s="20">
        <f t="shared" si="15"/>
        <v>0.57780416665627854</v>
      </c>
      <c r="E510" s="10">
        <v>123288</v>
      </c>
      <c r="F510" s="11">
        <v>111100001244</v>
      </c>
      <c r="G510" s="12">
        <v>1.75</v>
      </c>
      <c r="H510" s="7" t="s">
        <v>13</v>
      </c>
      <c r="I510" t="str">
        <f>VLOOKUP(F510, 'Product UPC Key'!$A$2:$B$13, 2, FALSE)</f>
        <v>Pepsi 20 oz</v>
      </c>
    </row>
    <row r="511" spans="1:9" x14ac:dyDescent="0.3">
      <c r="A511" s="4">
        <v>43162.578804166653</v>
      </c>
      <c r="B511" s="15">
        <v>43162.578804166653</v>
      </c>
      <c r="C511" s="16" t="str">
        <f t="shared" si="14"/>
        <v>Saturday</v>
      </c>
      <c r="D511" s="20">
        <f t="shared" si="15"/>
        <v>0.57880416665284429</v>
      </c>
      <c r="E511" s="10">
        <v>123289</v>
      </c>
      <c r="F511" s="11">
        <v>111100001239</v>
      </c>
      <c r="G511" s="12">
        <v>1.45</v>
      </c>
      <c r="H511" s="7" t="s">
        <v>13</v>
      </c>
      <c r="I511" t="str">
        <f>VLOOKUP(F511, 'Product UPC Key'!$A$2:$B$13, 2, FALSE)</f>
        <v>Lays Chips 12 oz.</v>
      </c>
    </row>
    <row r="512" spans="1:9" x14ac:dyDescent="0.3">
      <c r="A512" s="4">
        <v>43162.587904166656</v>
      </c>
      <c r="B512" s="15">
        <v>43162.587904166656</v>
      </c>
      <c r="C512" s="16" t="str">
        <f t="shared" si="14"/>
        <v>Saturday</v>
      </c>
      <c r="D512" s="20">
        <f t="shared" si="15"/>
        <v>0.5879041666557896</v>
      </c>
      <c r="E512" s="10">
        <v>123290</v>
      </c>
      <c r="F512" s="11">
        <v>111100001240</v>
      </c>
      <c r="G512" s="12">
        <v>0.99</v>
      </c>
      <c r="H512" s="7" t="s">
        <v>13</v>
      </c>
      <c r="I512" t="str">
        <f>VLOOKUP(F512, 'Product UPC Key'!$A$2:$B$13, 2, FALSE)</f>
        <v>Slim Jim</v>
      </c>
    </row>
    <row r="513" spans="1:9" x14ac:dyDescent="0.3">
      <c r="A513" s="4">
        <v>43162.587904166656</v>
      </c>
      <c r="B513" s="15">
        <v>43162.587904166656</v>
      </c>
      <c r="C513" s="16" t="str">
        <f t="shared" si="14"/>
        <v>Saturday</v>
      </c>
      <c r="D513" s="20">
        <f t="shared" si="15"/>
        <v>0.5879041666557896</v>
      </c>
      <c r="E513" s="10">
        <v>123290</v>
      </c>
      <c r="F513" s="11">
        <v>111100001234</v>
      </c>
      <c r="G513" s="12">
        <v>1.8</v>
      </c>
      <c r="H513" s="7" t="s">
        <v>13</v>
      </c>
      <c r="I513" t="str">
        <f>VLOOKUP(F513, 'Product UPC Key'!$A$2:$B$13, 2, FALSE)</f>
        <v>Coke 20 oz</v>
      </c>
    </row>
    <row r="514" spans="1:9" x14ac:dyDescent="0.3">
      <c r="A514" s="4">
        <v>43162.587904166656</v>
      </c>
      <c r="B514" s="15">
        <v>43162.587904166656</v>
      </c>
      <c r="C514" s="16" t="str">
        <f t="shared" si="14"/>
        <v>Saturday</v>
      </c>
      <c r="D514" s="20">
        <f t="shared" si="15"/>
        <v>0.5879041666557896</v>
      </c>
      <c r="E514" s="10">
        <v>123290</v>
      </c>
      <c r="F514" s="11">
        <v>111100001244</v>
      </c>
      <c r="G514" s="12">
        <v>1.75</v>
      </c>
      <c r="H514" s="7" t="s">
        <v>13</v>
      </c>
      <c r="I514" t="str">
        <f>VLOOKUP(F514, 'Product UPC Key'!$A$2:$B$13, 2, FALSE)</f>
        <v>Pepsi 20 oz</v>
      </c>
    </row>
    <row r="515" spans="1:9" x14ac:dyDescent="0.3">
      <c r="A515" s="4">
        <v>43162.593204166653</v>
      </c>
      <c r="B515" s="15">
        <v>43162.593204166653</v>
      </c>
      <c r="C515" s="16" t="str">
        <f t="shared" ref="C515:C578" si="16">TEXT(B515,"dddd")</f>
        <v>Saturday</v>
      </c>
      <c r="D515" s="20">
        <f t="shared" si="15"/>
        <v>0.59320416665286757</v>
      </c>
      <c r="E515" s="10">
        <v>123291</v>
      </c>
      <c r="F515" s="11">
        <v>111100001234</v>
      </c>
      <c r="G515" s="12">
        <v>1.8</v>
      </c>
      <c r="H515" s="7" t="s">
        <v>13</v>
      </c>
      <c r="I515" t="str">
        <f>VLOOKUP(F515, 'Product UPC Key'!$A$2:$B$13, 2, FALSE)</f>
        <v>Coke 20 oz</v>
      </c>
    </row>
    <row r="516" spans="1:9" x14ac:dyDescent="0.3">
      <c r="A516" s="4">
        <v>43162.593204166653</v>
      </c>
      <c r="B516" s="15">
        <v>43162.593204166653</v>
      </c>
      <c r="C516" s="16" t="str">
        <f t="shared" si="16"/>
        <v>Saturday</v>
      </c>
      <c r="D516" s="20">
        <f t="shared" ref="D516:D579" si="17">MOD(A516,1)</f>
        <v>0.59320416665286757</v>
      </c>
      <c r="E516" s="10">
        <v>123291</v>
      </c>
      <c r="F516" s="11">
        <v>111100001237</v>
      </c>
      <c r="G516" s="12">
        <v>7.15</v>
      </c>
      <c r="H516" s="7" t="s">
        <v>12</v>
      </c>
      <c r="I516" t="str">
        <f>VLOOKUP(F516, 'Product UPC Key'!$A$2:$B$13, 2, FALSE)</f>
        <v>Coke 12 Pack</v>
      </c>
    </row>
    <row r="517" spans="1:9" x14ac:dyDescent="0.3">
      <c r="A517" s="4">
        <v>43162.593204166653</v>
      </c>
      <c r="B517" s="15">
        <v>43162.593204166653</v>
      </c>
      <c r="C517" s="16" t="str">
        <f t="shared" si="16"/>
        <v>Saturday</v>
      </c>
      <c r="D517" s="20">
        <f t="shared" si="17"/>
        <v>0.59320416665286757</v>
      </c>
      <c r="E517" s="10">
        <v>123291</v>
      </c>
      <c r="F517" s="11">
        <v>111100001237</v>
      </c>
      <c r="G517" s="12">
        <v>7.1</v>
      </c>
      <c r="H517" s="7" t="s">
        <v>13</v>
      </c>
      <c r="I517" t="str">
        <f>VLOOKUP(F517, 'Product UPC Key'!$A$2:$B$13, 2, FALSE)</f>
        <v>Coke 12 Pack</v>
      </c>
    </row>
    <row r="518" spans="1:9" x14ac:dyDescent="0.3">
      <c r="A518" s="4">
        <v>43162.59560416665</v>
      </c>
      <c r="B518" s="15">
        <v>43162.59560416665</v>
      </c>
      <c r="C518" s="16" t="str">
        <f t="shared" si="16"/>
        <v>Saturday</v>
      </c>
      <c r="D518" s="20">
        <f t="shared" si="17"/>
        <v>0.59560416665044613</v>
      </c>
      <c r="E518" s="10">
        <v>123292</v>
      </c>
      <c r="F518" s="11">
        <v>111100001238</v>
      </c>
      <c r="G518" s="12">
        <v>1.49</v>
      </c>
      <c r="H518" s="7" t="s">
        <v>13</v>
      </c>
      <c r="I518" t="str">
        <f>VLOOKUP(F518, 'Product UPC Key'!$A$2:$B$13, 2, FALSE)</f>
        <v>Doritos 12 oz.</v>
      </c>
    </row>
    <row r="519" spans="1:9" x14ac:dyDescent="0.3">
      <c r="A519" s="4">
        <v>43162.601504166647</v>
      </c>
      <c r="B519" s="15">
        <v>43162.601504166647</v>
      </c>
      <c r="C519" s="16" t="str">
        <f t="shared" si="16"/>
        <v>Saturday</v>
      </c>
      <c r="D519" s="20">
        <f t="shared" si="17"/>
        <v>0.60150416664691875</v>
      </c>
      <c r="E519" s="10">
        <v>123293</v>
      </c>
      <c r="F519" s="11">
        <v>111100001240</v>
      </c>
      <c r="G519" s="12">
        <v>0.99</v>
      </c>
      <c r="H519" s="7" t="s">
        <v>13</v>
      </c>
      <c r="I519" t="str">
        <f>VLOOKUP(F519, 'Product UPC Key'!$A$2:$B$13, 2, FALSE)</f>
        <v>Slim Jim</v>
      </c>
    </row>
    <row r="520" spans="1:9" x14ac:dyDescent="0.3">
      <c r="A520" s="4">
        <v>43162.609904166646</v>
      </c>
      <c r="B520" s="15">
        <v>43162.609904166646</v>
      </c>
      <c r="C520" s="16" t="str">
        <f t="shared" si="16"/>
        <v>Saturday</v>
      </c>
      <c r="D520" s="20">
        <f t="shared" si="17"/>
        <v>0.60990416664571967</v>
      </c>
      <c r="E520" s="10">
        <v>123294</v>
      </c>
      <c r="F520" s="11">
        <v>111100001244</v>
      </c>
      <c r="G520" s="12">
        <v>1.75</v>
      </c>
      <c r="H520" s="7" t="s">
        <v>13</v>
      </c>
      <c r="I520" t="str">
        <f>VLOOKUP(F520, 'Product UPC Key'!$A$2:$B$13, 2, FALSE)</f>
        <v>Pepsi 20 oz</v>
      </c>
    </row>
    <row r="521" spans="1:9" x14ac:dyDescent="0.3">
      <c r="A521" s="4">
        <v>43162.609904166646</v>
      </c>
      <c r="B521" s="15">
        <v>43162.609904166646</v>
      </c>
      <c r="C521" s="16" t="str">
        <f t="shared" si="16"/>
        <v>Saturday</v>
      </c>
      <c r="D521" s="20">
        <f t="shared" si="17"/>
        <v>0.60990416664571967</v>
      </c>
      <c r="E521" s="10">
        <v>123294</v>
      </c>
      <c r="F521" s="11">
        <v>111100001240</v>
      </c>
      <c r="G521" s="12">
        <v>0.89</v>
      </c>
      <c r="H521" s="7" t="s">
        <v>12</v>
      </c>
      <c r="I521" t="str">
        <f>VLOOKUP(F521, 'Product UPC Key'!$A$2:$B$13, 2, FALSE)</f>
        <v>Slim Jim</v>
      </c>
    </row>
    <row r="522" spans="1:9" x14ac:dyDescent="0.3">
      <c r="A522" s="4">
        <v>43162.612604166643</v>
      </c>
      <c r="B522" s="15">
        <v>43162.612604166643</v>
      </c>
      <c r="C522" s="16" t="str">
        <f t="shared" si="16"/>
        <v>Saturday</v>
      </c>
      <c r="D522" s="20">
        <f t="shared" si="17"/>
        <v>0.61260416664299555</v>
      </c>
      <c r="E522" s="10">
        <v>123295</v>
      </c>
      <c r="F522" s="11">
        <v>111100001237</v>
      </c>
      <c r="G522" s="12">
        <v>7.15</v>
      </c>
      <c r="H522" s="7" t="s">
        <v>12</v>
      </c>
      <c r="I522" t="str">
        <f>VLOOKUP(F522, 'Product UPC Key'!$A$2:$B$13, 2, FALSE)</f>
        <v>Coke 12 Pack</v>
      </c>
    </row>
    <row r="523" spans="1:9" x14ac:dyDescent="0.3">
      <c r="A523" s="4">
        <v>43162.612604166643</v>
      </c>
      <c r="B523" s="15">
        <v>43162.612604166643</v>
      </c>
      <c r="C523" s="16" t="str">
        <f t="shared" si="16"/>
        <v>Saturday</v>
      </c>
      <c r="D523" s="20">
        <f t="shared" si="17"/>
        <v>0.61260416664299555</v>
      </c>
      <c r="E523" s="10">
        <v>123295</v>
      </c>
      <c r="F523" s="11">
        <v>111100001245</v>
      </c>
      <c r="G523" s="12">
        <v>1.36</v>
      </c>
      <c r="H523" s="7" t="s">
        <v>13</v>
      </c>
      <c r="I523" t="str">
        <f>VLOOKUP(F523, 'Product UPC Key'!$A$2:$B$13, 2, FALSE)</f>
        <v>Hersheys Candy</v>
      </c>
    </row>
    <row r="524" spans="1:9" x14ac:dyDescent="0.3">
      <c r="A524" s="4">
        <v>43162.614304166644</v>
      </c>
      <c r="B524" s="15">
        <v>43162.614304166644</v>
      </c>
      <c r="C524" s="16" t="str">
        <f t="shared" si="16"/>
        <v>Saturday</v>
      </c>
      <c r="D524" s="20">
        <f t="shared" si="17"/>
        <v>0.61430416664370568</v>
      </c>
      <c r="E524" s="10">
        <v>123296</v>
      </c>
      <c r="F524" s="11">
        <v>111100001237</v>
      </c>
      <c r="G524" s="12">
        <v>7.1</v>
      </c>
      <c r="H524" s="7" t="s">
        <v>13</v>
      </c>
      <c r="I524" t="str">
        <f>VLOOKUP(F524, 'Product UPC Key'!$A$2:$B$13, 2, FALSE)</f>
        <v>Coke 12 Pack</v>
      </c>
    </row>
    <row r="525" spans="1:9" x14ac:dyDescent="0.3">
      <c r="A525" s="4">
        <v>43162.623904166641</v>
      </c>
      <c r="B525" s="15">
        <v>43162.623904166641</v>
      </c>
      <c r="C525" s="16" t="str">
        <f t="shared" si="16"/>
        <v>Saturday</v>
      </c>
      <c r="D525" s="20">
        <f t="shared" si="17"/>
        <v>0.62390416664129589</v>
      </c>
      <c r="E525" s="10">
        <v>123297</v>
      </c>
      <c r="F525" s="11">
        <v>111100001246</v>
      </c>
      <c r="G525" s="12">
        <v>2.2999999999999998</v>
      </c>
      <c r="H525" s="7" t="s">
        <v>12</v>
      </c>
      <c r="I525" t="str">
        <f>VLOOKUP(F525, 'Product UPC Key'!$A$2:$B$13, 2, FALSE)</f>
        <v>Starbucks Ice</v>
      </c>
    </row>
    <row r="526" spans="1:9" x14ac:dyDescent="0.3">
      <c r="A526" s="4">
        <v>43162.623904166641</v>
      </c>
      <c r="B526" s="15">
        <v>43162.623904166641</v>
      </c>
      <c r="C526" s="16" t="str">
        <f t="shared" si="16"/>
        <v>Saturday</v>
      </c>
      <c r="D526" s="20">
        <f t="shared" si="17"/>
        <v>0.62390416664129589</v>
      </c>
      <c r="E526" s="10">
        <v>123297</v>
      </c>
      <c r="F526" s="11">
        <v>111100001242</v>
      </c>
      <c r="G526" s="12">
        <v>19.989999999999998</v>
      </c>
      <c r="H526" s="7" t="s">
        <v>13</v>
      </c>
      <c r="I526" t="str">
        <f>VLOOKUP(F526, 'Product UPC Key'!$A$2:$B$13, 2, FALSE)</f>
        <v>Bud Light 24 Pack</v>
      </c>
    </row>
    <row r="527" spans="1:9" x14ac:dyDescent="0.3">
      <c r="A527" s="4">
        <v>43162.623904166641</v>
      </c>
      <c r="B527" s="15">
        <v>43162.623904166641</v>
      </c>
      <c r="C527" s="16" t="str">
        <f t="shared" si="16"/>
        <v>Saturday</v>
      </c>
      <c r="D527" s="20">
        <f t="shared" si="17"/>
        <v>0.62390416664129589</v>
      </c>
      <c r="E527" s="10">
        <v>123297</v>
      </c>
      <c r="F527" s="11">
        <v>111100001238</v>
      </c>
      <c r="G527" s="12">
        <v>1.53</v>
      </c>
      <c r="H527" s="7" t="s">
        <v>12</v>
      </c>
      <c r="I527" t="str">
        <f>VLOOKUP(F527, 'Product UPC Key'!$A$2:$B$13, 2, FALSE)</f>
        <v>Doritos 12 oz.</v>
      </c>
    </row>
    <row r="528" spans="1:9" x14ac:dyDescent="0.3">
      <c r="A528" s="4">
        <v>43162.623904166641</v>
      </c>
      <c r="B528" s="15">
        <v>43162.623904166641</v>
      </c>
      <c r="C528" s="16" t="str">
        <f t="shared" si="16"/>
        <v>Saturday</v>
      </c>
      <c r="D528" s="20">
        <f t="shared" si="17"/>
        <v>0.62390416664129589</v>
      </c>
      <c r="E528" s="10">
        <v>123297</v>
      </c>
      <c r="F528" s="11">
        <v>111100001241</v>
      </c>
      <c r="G528" s="12">
        <v>1.25</v>
      </c>
      <c r="H528" s="7" t="s">
        <v>12</v>
      </c>
      <c r="I528" t="str">
        <f>VLOOKUP(F528, 'Product UPC Key'!$A$2:$B$13, 2, FALSE)</f>
        <v>M&amp;M's Candy</v>
      </c>
    </row>
    <row r="529" spans="1:9" x14ac:dyDescent="0.3">
      <c r="A529" s="4">
        <v>43162.623904166641</v>
      </c>
      <c r="B529" s="15">
        <v>43162.623904166641</v>
      </c>
      <c r="C529" s="16" t="str">
        <f t="shared" si="16"/>
        <v>Saturday</v>
      </c>
      <c r="D529" s="20">
        <f t="shared" si="17"/>
        <v>0.62390416664129589</v>
      </c>
      <c r="E529" s="10">
        <v>123297</v>
      </c>
      <c r="F529" s="11">
        <v>111100001237</v>
      </c>
      <c r="G529" s="12">
        <v>7.15</v>
      </c>
      <c r="H529" s="7" t="s">
        <v>12</v>
      </c>
      <c r="I529" t="str">
        <f>VLOOKUP(F529, 'Product UPC Key'!$A$2:$B$13, 2, FALSE)</f>
        <v>Coke 12 Pack</v>
      </c>
    </row>
    <row r="530" spans="1:9" x14ac:dyDescent="0.3">
      <c r="A530" s="4">
        <v>43162.623904166641</v>
      </c>
      <c r="B530" s="15">
        <v>43162.623904166641</v>
      </c>
      <c r="C530" s="16" t="str">
        <f t="shared" si="16"/>
        <v>Saturday</v>
      </c>
      <c r="D530" s="20">
        <f t="shared" si="17"/>
        <v>0.62390416664129589</v>
      </c>
      <c r="E530" s="10">
        <v>123297</v>
      </c>
      <c r="F530" s="11">
        <v>111100001241</v>
      </c>
      <c r="G530" s="12">
        <v>1.25</v>
      </c>
      <c r="H530" s="7" t="s">
        <v>12</v>
      </c>
      <c r="I530" t="str">
        <f>VLOOKUP(F530, 'Product UPC Key'!$A$2:$B$13, 2, FALSE)</f>
        <v>M&amp;M's Candy</v>
      </c>
    </row>
    <row r="531" spans="1:9" x14ac:dyDescent="0.3">
      <c r="A531" s="4">
        <v>43162.632804166642</v>
      </c>
      <c r="B531" s="15">
        <v>43162.632804166642</v>
      </c>
      <c r="C531" s="16" t="str">
        <f t="shared" si="16"/>
        <v>Saturday</v>
      </c>
      <c r="D531" s="20">
        <f t="shared" si="17"/>
        <v>0.63280416664201766</v>
      </c>
      <c r="E531" s="10">
        <v>123298</v>
      </c>
      <c r="F531" s="11">
        <v>111100001240</v>
      </c>
      <c r="G531" s="12">
        <v>0.99</v>
      </c>
      <c r="H531" s="7" t="s">
        <v>13</v>
      </c>
      <c r="I531" t="str">
        <f>VLOOKUP(F531, 'Product UPC Key'!$A$2:$B$13, 2, FALSE)</f>
        <v>Slim Jim</v>
      </c>
    </row>
    <row r="532" spans="1:9" x14ac:dyDescent="0.3">
      <c r="A532" s="4">
        <v>43162.63520416664</v>
      </c>
      <c r="B532" s="15">
        <v>43162.63520416664</v>
      </c>
      <c r="C532" s="16" t="str">
        <f t="shared" si="16"/>
        <v>Saturday</v>
      </c>
      <c r="D532" s="20">
        <f t="shared" si="17"/>
        <v>0.63520416663959622</v>
      </c>
      <c r="E532" s="10">
        <v>123299</v>
      </c>
      <c r="F532" s="11">
        <v>111100001244</v>
      </c>
      <c r="G532" s="12">
        <v>1.75</v>
      </c>
      <c r="H532" s="7" t="s">
        <v>13</v>
      </c>
      <c r="I532" t="str">
        <f>VLOOKUP(F532, 'Product UPC Key'!$A$2:$B$13, 2, FALSE)</f>
        <v>Pepsi 20 oz</v>
      </c>
    </row>
    <row r="533" spans="1:9" x14ac:dyDescent="0.3">
      <c r="A533" s="4">
        <v>43162.640504166637</v>
      </c>
      <c r="B533" s="15">
        <v>43162.640504166637</v>
      </c>
      <c r="C533" s="16" t="str">
        <f t="shared" si="16"/>
        <v>Saturday</v>
      </c>
      <c r="D533" s="20">
        <f t="shared" si="17"/>
        <v>0.6405041666366742</v>
      </c>
      <c r="E533" s="10">
        <v>123300</v>
      </c>
      <c r="F533" s="11">
        <v>111100001235</v>
      </c>
      <c r="G533" s="12">
        <v>23.45</v>
      </c>
      <c r="H533" s="7" t="s">
        <v>13</v>
      </c>
      <c r="I533" t="str">
        <f>VLOOKUP(F533, 'Product UPC Key'!$A$2:$B$13, 2, FALSE)</f>
        <v>Miller Lite 24 Pack</v>
      </c>
    </row>
    <row r="534" spans="1:9" x14ac:dyDescent="0.3">
      <c r="A534" s="4">
        <v>43162.640504166637</v>
      </c>
      <c r="B534" s="15">
        <v>43162.640504166637</v>
      </c>
      <c r="C534" s="16" t="str">
        <f t="shared" si="16"/>
        <v>Saturday</v>
      </c>
      <c r="D534" s="20">
        <f t="shared" si="17"/>
        <v>0.6405041666366742</v>
      </c>
      <c r="E534" s="10">
        <v>123300</v>
      </c>
      <c r="F534" s="11">
        <v>111100001236</v>
      </c>
      <c r="G534" s="12">
        <v>6.99</v>
      </c>
      <c r="H534" s="7" t="s">
        <v>13</v>
      </c>
      <c r="I534" t="str">
        <f>VLOOKUP(F534, 'Product UPC Key'!$A$2:$B$13, 2, FALSE)</f>
        <v>Pepsi 12 Pack</v>
      </c>
    </row>
    <row r="535" spans="1:9" x14ac:dyDescent="0.3">
      <c r="A535" s="4">
        <v>43162.649504166635</v>
      </c>
      <c r="B535" s="15">
        <v>43162.649504166635</v>
      </c>
      <c r="C535" s="16" t="str">
        <f t="shared" si="16"/>
        <v>Saturday</v>
      </c>
      <c r="D535" s="20">
        <f t="shared" si="17"/>
        <v>0.64950416663486976</v>
      </c>
      <c r="E535" s="10">
        <v>123301</v>
      </c>
      <c r="F535" s="11">
        <v>111100001235</v>
      </c>
      <c r="G535" s="12">
        <v>23.45</v>
      </c>
      <c r="H535" s="7" t="s">
        <v>13</v>
      </c>
      <c r="I535" t="str">
        <f>VLOOKUP(F535, 'Product UPC Key'!$A$2:$B$13, 2, FALSE)</f>
        <v>Miller Lite 24 Pack</v>
      </c>
    </row>
    <row r="536" spans="1:9" x14ac:dyDescent="0.3">
      <c r="A536" s="4">
        <v>43162.658704166635</v>
      </c>
      <c r="B536" s="15">
        <v>43162.658704166635</v>
      </c>
      <c r="C536" s="16" t="str">
        <f t="shared" si="16"/>
        <v>Saturday</v>
      </c>
      <c r="D536" s="20">
        <f t="shared" si="17"/>
        <v>0.65870416663528886</v>
      </c>
      <c r="E536" s="10">
        <v>123302</v>
      </c>
      <c r="F536" s="11">
        <v>111100001242</v>
      </c>
      <c r="G536" s="12">
        <v>25.65</v>
      </c>
      <c r="H536" s="7" t="s">
        <v>13</v>
      </c>
      <c r="I536" t="str">
        <f>VLOOKUP(F536, 'Product UPC Key'!$A$2:$B$13, 2, FALSE)</f>
        <v>Bud Light 24 Pack</v>
      </c>
    </row>
    <row r="537" spans="1:9" x14ac:dyDescent="0.3">
      <c r="A537" s="4">
        <v>43162.658704166635</v>
      </c>
      <c r="B537" s="15">
        <v>43162.658704166635</v>
      </c>
      <c r="C537" s="16" t="str">
        <f t="shared" si="16"/>
        <v>Saturday</v>
      </c>
      <c r="D537" s="20">
        <f t="shared" si="17"/>
        <v>0.65870416663528886</v>
      </c>
      <c r="E537" s="10">
        <v>123302</v>
      </c>
      <c r="F537" s="11">
        <v>111100001240</v>
      </c>
      <c r="G537" s="12">
        <v>0.99</v>
      </c>
      <c r="H537" s="7" t="s">
        <v>13</v>
      </c>
      <c r="I537" t="str">
        <f>VLOOKUP(F537, 'Product UPC Key'!$A$2:$B$13, 2, FALSE)</f>
        <v>Slim Jim</v>
      </c>
    </row>
    <row r="538" spans="1:9" x14ac:dyDescent="0.3">
      <c r="A538" s="4">
        <v>43162.658704166635</v>
      </c>
      <c r="B538" s="15">
        <v>43162.658704166635</v>
      </c>
      <c r="C538" s="16" t="str">
        <f t="shared" si="16"/>
        <v>Saturday</v>
      </c>
      <c r="D538" s="20">
        <f t="shared" si="17"/>
        <v>0.65870416663528886</v>
      </c>
      <c r="E538" s="10">
        <v>123302</v>
      </c>
      <c r="F538" s="11">
        <v>111100001239</v>
      </c>
      <c r="G538" s="12">
        <v>1.56</v>
      </c>
      <c r="H538" s="7" t="s">
        <v>12</v>
      </c>
      <c r="I538" t="str">
        <f>VLOOKUP(F538, 'Product UPC Key'!$A$2:$B$13, 2, FALSE)</f>
        <v>Lays Chips 12 oz.</v>
      </c>
    </row>
    <row r="539" spans="1:9" x14ac:dyDescent="0.3">
      <c r="A539" s="4">
        <v>43162.658704166635</v>
      </c>
      <c r="B539" s="15">
        <v>43162.658704166635</v>
      </c>
      <c r="C539" s="16" t="str">
        <f t="shared" si="16"/>
        <v>Saturday</v>
      </c>
      <c r="D539" s="20">
        <f t="shared" si="17"/>
        <v>0.65870416663528886</v>
      </c>
      <c r="E539" s="10">
        <v>123302</v>
      </c>
      <c r="F539" s="11">
        <v>111100001237</v>
      </c>
      <c r="G539" s="12">
        <v>7.1</v>
      </c>
      <c r="H539" s="7" t="s">
        <v>13</v>
      </c>
      <c r="I539" t="str">
        <f>VLOOKUP(F539, 'Product UPC Key'!$A$2:$B$13, 2, FALSE)</f>
        <v>Coke 12 Pack</v>
      </c>
    </row>
    <row r="540" spans="1:9" x14ac:dyDescent="0.3">
      <c r="A540" s="4">
        <v>43162.666704166637</v>
      </c>
      <c r="B540" s="15">
        <v>43162.666704166637</v>
      </c>
      <c r="C540" s="16" t="str">
        <f t="shared" si="16"/>
        <v>Saturday</v>
      </c>
      <c r="D540" s="20">
        <f t="shared" si="17"/>
        <v>0.66670416663691867</v>
      </c>
      <c r="E540" s="10">
        <v>123303</v>
      </c>
      <c r="F540" s="11">
        <v>111100001240</v>
      </c>
      <c r="G540" s="12">
        <v>0.89</v>
      </c>
      <c r="H540" s="7" t="s">
        <v>12</v>
      </c>
      <c r="I540" t="str">
        <f>VLOOKUP(F540, 'Product UPC Key'!$A$2:$B$13, 2, FALSE)</f>
        <v>Slim Jim</v>
      </c>
    </row>
    <row r="541" spans="1:9" x14ac:dyDescent="0.3">
      <c r="A541" s="4">
        <v>43162.666704166637</v>
      </c>
      <c r="B541" s="15">
        <v>43162.666704166637</v>
      </c>
      <c r="C541" s="16" t="str">
        <f t="shared" si="16"/>
        <v>Saturday</v>
      </c>
      <c r="D541" s="20">
        <f t="shared" si="17"/>
        <v>0.66670416663691867</v>
      </c>
      <c r="E541" s="10">
        <v>123303</v>
      </c>
      <c r="F541" s="11">
        <v>111100001244</v>
      </c>
      <c r="G541" s="12">
        <v>1.75</v>
      </c>
      <c r="H541" s="7" t="s">
        <v>13</v>
      </c>
      <c r="I541" t="str">
        <f>VLOOKUP(F541, 'Product UPC Key'!$A$2:$B$13, 2, FALSE)</f>
        <v>Pepsi 20 oz</v>
      </c>
    </row>
    <row r="542" spans="1:9" x14ac:dyDescent="0.3">
      <c r="A542" s="4">
        <v>43162.666704166637</v>
      </c>
      <c r="B542" s="15">
        <v>43162.666704166637</v>
      </c>
      <c r="C542" s="16" t="str">
        <f t="shared" si="16"/>
        <v>Saturday</v>
      </c>
      <c r="D542" s="20">
        <f t="shared" si="17"/>
        <v>0.66670416663691867</v>
      </c>
      <c r="E542" s="10">
        <v>123303</v>
      </c>
      <c r="F542" s="11">
        <v>111100001244</v>
      </c>
      <c r="G542" s="12">
        <v>1.75</v>
      </c>
      <c r="H542" s="7" t="s">
        <v>13</v>
      </c>
      <c r="I542" t="str">
        <f>VLOOKUP(F542, 'Product UPC Key'!$A$2:$B$13, 2, FALSE)</f>
        <v>Pepsi 20 oz</v>
      </c>
    </row>
    <row r="543" spans="1:9" x14ac:dyDescent="0.3">
      <c r="A543" s="4">
        <v>43162.675904166637</v>
      </c>
      <c r="B543" s="15">
        <v>43162.675904166637</v>
      </c>
      <c r="C543" s="16" t="str">
        <f t="shared" si="16"/>
        <v>Saturday</v>
      </c>
      <c r="D543" s="20">
        <f t="shared" si="17"/>
        <v>0.67590416663733777</v>
      </c>
      <c r="E543" s="10">
        <v>123304</v>
      </c>
      <c r="F543" s="11">
        <v>111100001240</v>
      </c>
      <c r="G543" s="12">
        <v>0.99</v>
      </c>
      <c r="H543" s="7" t="s">
        <v>13</v>
      </c>
      <c r="I543" t="str">
        <f>VLOOKUP(F543, 'Product UPC Key'!$A$2:$B$13, 2, FALSE)</f>
        <v>Slim Jim</v>
      </c>
    </row>
    <row r="544" spans="1:9" x14ac:dyDescent="0.3">
      <c r="A544" s="4">
        <v>43162.678504166637</v>
      </c>
      <c r="B544" s="15">
        <v>43162.678504166637</v>
      </c>
      <c r="C544" s="16" t="str">
        <f t="shared" si="16"/>
        <v>Saturday</v>
      </c>
      <c r="D544" s="20">
        <f t="shared" si="17"/>
        <v>0.67850416663713986</v>
      </c>
      <c r="E544" s="10">
        <v>123305</v>
      </c>
      <c r="F544" s="11">
        <v>111100001242</v>
      </c>
      <c r="G544" s="12">
        <v>19.989999999999998</v>
      </c>
      <c r="H544" s="7" t="s">
        <v>13</v>
      </c>
      <c r="I544" t="str">
        <f>VLOOKUP(F544, 'Product UPC Key'!$A$2:$B$13, 2, FALSE)</f>
        <v>Bud Light 24 Pack</v>
      </c>
    </row>
    <row r="545" spans="1:9" x14ac:dyDescent="0.3">
      <c r="A545" s="4">
        <v>43162.679704166636</v>
      </c>
      <c r="B545" s="15">
        <v>43162.679704166636</v>
      </c>
      <c r="C545" s="16" t="str">
        <f t="shared" si="16"/>
        <v>Saturday</v>
      </c>
      <c r="D545" s="20">
        <f t="shared" si="17"/>
        <v>0.67970416663592914</v>
      </c>
      <c r="E545" s="10">
        <v>123306</v>
      </c>
      <c r="F545" s="11">
        <v>111100001242</v>
      </c>
      <c r="G545" s="12">
        <v>25.65</v>
      </c>
      <c r="H545" s="7" t="s">
        <v>13</v>
      </c>
      <c r="I545" t="str">
        <f>VLOOKUP(F545, 'Product UPC Key'!$A$2:$B$13, 2, FALSE)</f>
        <v>Bud Light 24 Pack</v>
      </c>
    </row>
    <row r="546" spans="1:9" x14ac:dyDescent="0.3">
      <c r="A546" s="4">
        <v>43162.684904166636</v>
      </c>
      <c r="B546" s="15">
        <v>43162.684904166636</v>
      </c>
      <c r="C546" s="16" t="str">
        <f t="shared" si="16"/>
        <v>Saturday</v>
      </c>
      <c r="D546" s="20">
        <f t="shared" si="17"/>
        <v>0.68490416663553333</v>
      </c>
      <c r="E546" s="10">
        <v>123307</v>
      </c>
      <c r="F546" s="11">
        <v>111100001240</v>
      </c>
      <c r="G546" s="12">
        <v>0.89</v>
      </c>
      <c r="H546" s="7" t="s">
        <v>12</v>
      </c>
      <c r="I546" t="str">
        <f>VLOOKUP(F546, 'Product UPC Key'!$A$2:$B$13, 2, FALSE)</f>
        <v>Slim Jim</v>
      </c>
    </row>
    <row r="547" spans="1:9" x14ac:dyDescent="0.3">
      <c r="A547" s="4">
        <v>43162.684904166636</v>
      </c>
      <c r="B547" s="15">
        <v>43162.684904166636</v>
      </c>
      <c r="C547" s="16" t="str">
        <f t="shared" si="16"/>
        <v>Saturday</v>
      </c>
      <c r="D547" s="20">
        <f t="shared" si="17"/>
        <v>0.68490416663553333</v>
      </c>
      <c r="E547" s="10">
        <v>123307</v>
      </c>
      <c r="F547" s="11">
        <v>111100001237</v>
      </c>
      <c r="G547" s="12">
        <v>7.15</v>
      </c>
      <c r="H547" s="7" t="s">
        <v>12</v>
      </c>
      <c r="I547" t="str">
        <f>VLOOKUP(F547, 'Product UPC Key'!$A$2:$B$13, 2, FALSE)</f>
        <v>Coke 12 Pack</v>
      </c>
    </row>
    <row r="548" spans="1:9" x14ac:dyDescent="0.3">
      <c r="A548" s="4">
        <v>43162.693704166639</v>
      </c>
      <c r="B548" s="15">
        <v>43162.693704166639</v>
      </c>
      <c r="C548" s="16" t="str">
        <f t="shared" si="16"/>
        <v>Saturday</v>
      </c>
      <c r="D548" s="20">
        <f t="shared" si="17"/>
        <v>0.69370416663878132</v>
      </c>
      <c r="E548" s="10">
        <v>123308</v>
      </c>
      <c r="F548" s="11">
        <v>111100001240</v>
      </c>
      <c r="G548" s="12">
        <v>0.99</v>
      </c>
      <c r="H548" s="7" t="s">
        <v>13</v>
      </c>
      <c r="I548" t="str">
        <f>VLOOKUP(F548, 'Product UPC Key'!$A$2:$B$13, 2, FALSE)</f>
        <v>Slim Jim</v>
      </c>
    </row>
    <row r="549" spans="1:9" x14ac:dyDescent="0.3">
      <c r="A549" s="4">
        <v>43162.698304166639</v>
      </c>
      <c r="B549" s="15">
        <v>43162.698304166639</v>
      </c>
      <c r="C549" s="16" t="str">
        <f t="shared" si="16"/>
        <v>Saturday</v>
      </c>
      <c r="D549" s="20">
        <f t="shared" si="17"/>
        <v>0.69830416663899086</v>
      </c>
      <c r="E549" s="10">
        <v>123309</v>
      </c>
      <c r="F549" s="11">
        <v>111100001236</v>
      </c>
      <c r="G549" s="12">
        <v>6.99</v>
      </c>
      <c r="H549" s="7" t="s">
        <v>13</v>
      </c>
      <c r="I549" t="str">
        <f>VLOOKUP(F549, 'Product UPC Key'!$A$2:$B$13, 2, FALSE)</f>
        <v>Pepsi 12 Pack</v>
      </c>
    </row>
    <row r="550" spans="1:9" x14ac:dyDescent="0.3">
      <c r="A550" s="4">
        <v>43162.698304166639</v>
      </c>
      <c r="B550" s="15">
        <v>43162.698304166639</v>
      </c>
      <c r="C550" s="16" t="str">
        <f t="shared" si="16"/>
        <v>Saturday</v>
      </c>
      <c r="D550" s="20">
        <f t="shared" si="17"/>
        <v>0.69830416663899086</v>
      </c>
      <c r="E550" s="10">
        <v>123309</v>
      </c>
      <c r="F550" s="11">
        <v>111100001239</v>
      </c>
      <c r="G550" s="12">
        <v>1.45</v>
      </c>
      <c r="H550" s="7" t="s">
        <v>13</v>
      </c>
      <c r="I550" t="str">
        <f>VLOOKUP(F550, 'Product UPC Key'!$A$2:$B$13, 2, FALSE)</f>
        <v>Lays Chips 12 oz.</v>
      </c>
    </row>
    <row r="551" spans="1:9" x14ac:dyDescent="0.3">
      <c r="A551" s="4">
        <v>43162.698304166639</v>
      </c>
      <c r="B551" s="15">
        <v>43162.698304166639</v>
      </c>
      <c r="C551" s="16" t="str">
        <f t="shared" si="16"/>
        <v>Saturday</v>
      </c>
      <c r="D551" s="20">
        <f t="shared" si="17"/>
        <v>0.69830416663899086</v>
      </c>
      <c r="E551" s="10">
        <v>123309</v>
      </c>
      <c r="F551" s="11">
        <v>111100001236</v>
      </c>
      <c r="G551" s="12">
        <v>6.99</v>
      </c>
      <c r="H551" s="7" t="s">
        <v>13</v>
      </c>
      <c r="I551" t="str">
        <f>VLOOKUP(F551, 'Product UPC Key'!$A$2:$B$13, 2, FALSE)</f>
        <v>Pepsi 12 Pack</v>
      </c>
    </row>
    <row r="552" spans="1:9" x14ac:dyDescent="0.3">
      <c r="A552" s="4">
        <v>43162.700404166637</v>
      </c>
      <c r="B552" s="15">
        <v>43162.700404166637</v>
      </c>
      <c r="C552" s="16" t="str">
        <f t="shared" si="16"/>
        <v>Saturday</v>
      </c>
      <c r="D552" s="20">
        <f t="shared" si="17"/>
        <v>0.70040416663687211</v>
      </c>
      <c r="E552" s="10">
        <v>123310</v>
      </c>
      <c r="F552" s="11">
        <v>111100001245</v>
      </c>
      <c r="G552" s="12">
        <v>1.3</v>
      </c>
      <c r="H552" s="7" t="s">
        <v>12</v>
      </c>
      <c r="I552" t="str">
        <f>VLOOKUP(F552, 'Product UPC Key'!$A$2:$B$13, 2, FALSE)</f>
        <v>Hersheys Candy</v>
      </c>
    </row>
    <row r="553" spans="1:9" x14ac:dyDescent="0.3">
      <c r="A553" s="4">
        <v>43162.700404166637</v>
      </c>
      <c r="B553" s="15">
        <v>43162.700404166637</v>
      </c>
      <c r="C553" s="16" t="str">
        <f t="shared" si="16"/>
        <v>Saturday</v>
      </c>
      <c r="D553" s="20">
        <f t="shared" si="17"/>
        <v>0.70040416663687211</v>
      </c>
      <c r="E553" s="10">
        <v>123310</v>
      </c>
      <c r="F553" s="11">
        <v>111100001240</v>
      </c>
      <c r="G553" s="12">
        <v>0.89</v>
      </c>
      <c r="H553" s="7" t="s">
        <v>12</v>
      </c>
      <c r="I553" t="str">
        <f>VLOOKUP(F553, 'Product UPC Key'!$A$2:$B$13, 2, FALSE)</f>
        <v>Slim Jim</v>
      </c>
    </row>
    <row r="554" spans="1:9" x14ac:dyDescent="0.3">
      <c r="A554" s="4">
        <v>43162.700404166637</v>
      </c>
      <c r="B554" s="15">
        <v>43162.700404166637</v>
      </c>
      <c r="C554" s="16" t="str">
        <f t="shared" si="16"/>
        <v>Saturday</v>
      </c>
      <c r="D554" s="20">
        <f t="shared" si="17"/>
        <v>0.70040416663687211</v>
      </c>
      <c r="E554" s="10">
        <v>123310</v>
      </c>
      <c r="F554" s="11">
        <v>111100001245</v>
      </c>
      <c r="G554" s="12">
        <v>1.36</v>
      </c>
      <c r="H554" s="7" t="s">
        <v>13</v>
      </c>
      <c r="I554" t="str">
        <f>VLOOKUP(F554, 'Product UPC Key'!$A$2:$B$13, 2, FALSE)</f>
        <v>Hersheys Candy</v>
      </c>
    </row>
    <row r="555" spans="1:9" x14ac:dyDescent="0.3">
      <c r="A555" s="4">
        <v>43162.700404166637</v>
      </c>
      <c r="B555" s="15">
        <v>43162.700404166637</v>
      </c>
      <c r="C555" s="16" t="str">
        <f t="shared" si="16"/>
        <v>Saturday</v>
      </c>
      <c r="D555" s="20">
        <f t="shared" si="17"/>
        <v>0.70040416663687211</v>
      </c>
      <c r="E555" s="10">
        <v>123310</v>
      </c>
      <c r="F555" s="11">
        <v>111100001235</v>
      </c>
      <c r="G555" s="12">
        <v>23.45</v>
      </c>
      <c r="H555" s="7" t="s">
        <v>13</v>
      </c>
      <c r="I555" t="str">
        <f>VLOOKUP(F555, 'Product UPC Key'!$A$2:$B$13, 2, FALSE)</f>
        <v>Miller Lite 24 Pack</v>
      </c>
    </row>
    <row r="556" spans="1:9" x14ac:dyDescent="0.3">
      <c r="A556" s="4">
        <v>43162.700404166637</v>
      </c>
      <c r="B556" s="15">
        <v>43162.700404166637</v>
      </c>
      <c r="C556" s="16" t="str">
        <f t="shared" si="16"/>
        <v>Saturday</v>
      </c>
      <c r="D556" s="20">
        <f t="shared" si="17"/>
        <v>0.70040416663687211</v>
      </c>
      <c r="E556" s="10">
        <v>123310</v>
      </c>
      <c r="F556" s="11">
        <v>111100001239</v>
      </c>
      <c r="G556" s="12">
        <v>1.45</v>
      </c>
      <c r="H556" s="7" t="s">
        <v>13</v>
      </c>
      <c r="I556" t="str">
        <f>VLOOKUP(F556, 'Product UPC Key'!$A$2:$B$13, 2, FALSE)</f>
        <v>Lays Chips 12 oz.</v>
      </c>
    </row>
    <row r="557" spans="1:9" x14ac:dyDescent="0.3">
      <c r="A557" s="4">
        <v>43162.706004166634</v>
      </c>
      <c r="B557" s="15">
        <v>43162.706004166634</v>
      </c>
      <c r="C557" s="16" t="str">
        <f t="shared" si="16"/>
        <v>Saturday</v>
      </c>
      <c r="D557" s="20">
        <f t="shared" si="17"/>
        <v>0.7060041666336474</v>
      </c>
      <c r="E557" s="10">
        <v>123311</v>
      </c>
      <c r="F557" s="11">
        <v>111100001240</v>
      </c>
      <c r="G557" s="12">
        <v>0.99</v>
      </c>
      <c r="H557" s="7" t="s">
        <v>13</v>
      </c>
      <c r="I557" t="str">
        <f>VLOOKUP(F557, 'Product UPC Key'!$A$2:$B$13, 2, FALSE)</f>
        <v>Slim Jim</v>
      </c>
    </row>
    <row r="558" spans="1:9" x14ac:dyDescent="0.3">
      <c r="A558" s="4">
        <v>43162.706004166634</v>
      </c>
      <c r="B558" s="15">
        <v>43162.706004166634</v>
      </c>
      <c r="C558" s="16" t="str">
        <f t="shared" si="16"/>
        <v>Saturday</v>
      </c>
      <c r="D558" s="20">
        <f t="shared" si="17"/>
        <v>0.7060041666336474</v>
      </c>
      <c r="E558" s="10">
        <v>123311</v>
      </c>
      <c r="F558" s="11">
        <v>111100001244</v>
      </c>
      <c r="G558" s="12">
        <v>1.75</v>
      </c>
      <c r="H558" s="7" t="s">
        <v>13</v>
      </c>
      <c r="I558" t="str">
        <f>VLOOKUP(F558, 'Product UPC Key'!$A$2:$B$13, 2, FALSE)</f>
        <v>Pepsi 20 oz</v>
      </c>
    </row>
    <row r="559" spans="1:9" x14ac:dyDescent="0.3">
      <c r="A559" s="4">
        <v>43162.706004166634</v>
      </c>
      <c r="B559" s="15">
        <v>43162.706004166634</v>
      </c>
      <c r="C559" s="16" t="str">
        <f t="shared" si="16"/>
        <v>Saturday</v>
      </c>
      <c r="D559" s="20">
        <f t="shared" si="17"/>
        <v>0.7060041666336474</v>
      </c>
      <c r="E559" s="10">
        <v>123311</v>
      </c>
      <c r="F559" s="11">
        <v>111100001244</v>
      </c>
      <c r="G559" s="12">
        <v>1.75</v>
      </c>
      <c r="H559" s="7" t="s">
        <v>13</v>
      </c>
      <c r="I559" t="str">
        <f>VLOOKUP(F559, 'Product UPC Key'!$A$2:$B$13, 2, FALSE)</f>
        <v>Pepsi 20 oz</v>
      </c>
    </row>
    <row r="560" spans="1:9" x14ac:dyDescent="0.3">
      <c r="A560" s="4">
        <v>43162.706004166634</v>
      </c>
      <c r="B560" s="15">
        <v>43162.706004166634</v>
      </c>
      <c r="C560" s="16" t="str">
        <f t="shared" si="16"/>
        <v>Saturday</v>
      </c>
      <c r="D560" s="20">
        <f t="shared" si="17"/>
        <v>0.7060041666336474</v>
      </c>
      <c r="E560" s="10">
        <v>123311</v>
      </c>
      <c r="F560" s="11">
        <v>111100001234</v>
      </c>
      <c r="G560" s="12">
        <v>1.8</v>
      </c>
      <c r="H560" s="7" t="s">
        <v>13</v>
      </c>
      <c r="I560" t="str">
        <f>VLOOKUP(F560, 'Product UPC Key'!$A$2:$B$13, 2, FALSE)</f>
        <v>Coke 20 oz</v>
      </c>
    </row>
    <row r="561" spans="1:9" x14ac:dyDescent="0.3">
      <c r="A561" s="4">
        <v>43162.711704166635</v>
      </c>
      <c r="B561" s="15">
        <v>43162.711704166635</v>
      </c>
      <c r="C561" s="16" t="str">
        <f t="shared" si="16"/>
        <v>Saturday</v>
      </c>
      <c r="D561" s="20">
        <f t="shared" si="17"/>
        <v>0.71170416663517244</v>
      </c>
      <c r="E561" s="10">
        <v>123312</v>
      </c>
      <c r="F561" s="11">
        <v>111100001239</v>
      </c>
      <c r="G561" s="12">
        <v>1.56</v>
      </c>
      <c r="H561" s="7" t="s">
        <v>12</v>
      </c>
      <c r="I561" t="str">
        <f>VLOOKUP(F561, 'Product UPC Key'!$A$2:$B$13, 2, FALSE)</f>
        <v>Lays Chips 12 oz.</v>
      </c>
    </row>
    <row r="562" spans="1:9" x14ac:dyDescent="0.3">
      <c r="A562" s="4">
        <v>43162.711704166635</v>
      </c>
      <c r="B562" s="15">
        <v>43162.711704166635</v>
      </c>
      <c r="C562" s="16" t="str">
        <f t="shared" si="16"/>
        <v>Saturday</v>
      </c>
      <c r="D562" s="20">
        <f t="shared" si="17"/>
        <v>0.71170416663517244</v>
      </c>
      <c r="E562" s="10">
        <v>123312</v>
      </c>
      <c r="F562" s="11">
        <v>111100001242</v>
      </c>
      <c r="G562" s="12">
        <v>24.99</v>
      </c>
      <c r="H562" s="7" t="s">
        <v>12</v>
      </c>
      <c r="I562" t="str">
        <f>VLOOKUP(F562, 'Product UPC Key'!$A$2:$B$13, 2, FALSE)</f>
        <v>Bud Light 24 Pack</v>
      </c>
    </row>
    <row r="563" spans="1:9" x14ac:dyDescent="0.3">
      <c r="A563" s="4">
        <v>43162.711704166635</v>
      </c>
      <c r="B563" s="15">
        <v>43162.711704166635</v>
      </c>
      <c r="C563" s="16" t="str">
        <f t="shared" si="16"/>
        <v>Saturday</v>
      </c>
      <c r="D563" s="20">
        <f t="shared" si="17"/>
        <v>0.71170416663517244</v>
      </c>
      <c r="E563" s="10">
        <v>123312</v>
      </c>
      <c r="F563" s="11">
        <v>111100001235</v>
      </c>
      <c r="G563" s="12">
        <v>23.45</v>
      </c>
      <c r="H563" s="7" t="s">
        <v>13</v>
      </c>
      <c r="I563" t="str">
        <f>VLOOKUP(F563, 'Product UPC Key'!$A$2:$B$13, 2, FALSE)</f>
        <v>Miller Lite 24 Pack</v>
      </c>
    </row>
    <row r="564" spans="1:9" x14ac:dyDescent="0.3">
      <c r="A564" s="4">
        <v>43162.711704166635</v>
      </c>
      <c r="B564" s="15">
        <v>43162.711704166635</v>
      </c>
      <c r="C564" s="16" t="str">
        <f t="shared" si="16"/>
        <v>Saturday</v>
      </c>
      <c r="D564" s="20">
        <f t="shared" si="17"/>
        <v>0.71170416663517244</v>
      </c>
      <c r="E564" s="10">
        <v>123312</v>
      </c>
      <c r="F564" s="11">
        <v>111100001240</v>
      </c>
      <c r="G564" s="12">
        <v>0.99</v>
      </c>
      <c r="H564" s="7" t="s">
        <v>13</v>
      </c>
      <c r="I564" t="str">
        <f>VLOOKUP(F564, 'Product UPC Key'!$A$2:$B$13, 2, FALSE)</f>
        <v>Slim Jim</v>
      </c>
    </row>
    <row r="565" spans="1:9" x14ac:dyDescent="0.3">
      <c r="A565" s="4">
        <v>43162.711704166635</v>
      </c>
      <c r="B565" s="15">
        <v>43162.711704166635</v>
      </c>
      <c r="C565" s="16" t="str">
        <f t="shared" si="16"/>
        <v>Saturday</v>
      </c>
      <c r="D565" s="20">
        <f t="shared" si="17"/>
        <v>0.71170416663517244</v>
      </c>
      <c r="E565" s="10">
        <v>123312</v>
      </c>
      <c r="F565" s="11">
        <v>111100001238</v>
      </c>
      <c r="G565" s="12">
        <v>1.53</v>
      </c>
      <c r="H565" s="7" t="s">
        <v>12</v>
      </c>
      <c r="I565" t="str">
        <f>VLOOKUP(F565, 'Product UPC Key'!$A$2:$B$13, 2, FALSE)</f>
        <v>Doritos 12 oz.</v>
      </c>
    </row>
    <row r="566" spans="1:9" x14ac:dyDescent="0.3">
      <c r="A566" s="4">
        <v>43162.717704166636</v>
      </c>
      <c r="B566" s="15">
        <v>43162.717704166636</v>
      </c>
      <c r="C566" s="16" t="str">
        <f t="shared" si="16"/>
        <v>Saturday</v>
      </c>
      <c r="D566" s="20">
        <f t="shared" si="17"/>
        <v>0.7177041666363948</v>
      </c>
      <c r="E566" s="10">
        <v>123313</v>
      </c>
      <c r="F566" s="11">
        <v>111100001237</v>
      </c>
      <c r="G566" s="12">
        <v>7.15</v>
      </c>
      <c r="H566" s="7" t="s">
        <v>12</v>
      </c>
      <c r="I566" t="str">
        <f>VLOOKUP(F566, 'Product UPC Key'!$A$2:$B$13, 2, FALSE)</f>
        <v>Coke 12 Pack</v>
      </c>
    </row>
    <row r="567" spans="1:9" x14ac:dyDescent="0.3">
      <c r="A567" s="4">
        <v>43162.718104166634</v>
      </c>
      <c r="B567" s="15">
        <v>43162.718104166634</v>
      </c>
      <c r="C567" s="16" t="str">
        <f t="shared" si="16"/>
        <v>Saturday</v>
      </c>
      <c r="D567" s="20">
        <f t="shared" si="17"/>
        <v>0.71810416663356591</v>
      </c>
      <c r="E567" s="10">
        <v>123314</v>
      </c>
      <c r="F567" s="11">
        <v>111100001246</v>
      </c>
      <c r="G567" s="12">
        <v>2.2999999999999998</v>
      </c>
      <c r="H567" s="7" t="s">
        <v>12</v>
      </c>
      <c r="I567" t="str">
        <f>VLOOKUP(F567, 'Product UPC Key'!$A$2:$B$13, 2, FALSE)</f>
        <v>Starbucks Ice</v>
      </c>
    </row>
    <row r="568" spans="1:9" x14ac:dyDescent="0.3">
      <c r="A568" s="4">
        <v>43162.718104166634</v>
      </c>
      <c r="B568" s="15">
        <v>43162.718104166634</v>
      </c>
      <c r="C568" s="16" t="str">
        <f t="shared" si="16"/>
        <v>Saturday</v>
      </c>
      <c r="D568" s="20">
        <f t="shared" si="17"/>
        <v>0.71810416663356591</v>
      </c>
      <c r="E568" s="10">
        <v>123314</v>
      </c>
      <c r="F568" s="11">
        <v>111100001242</v>
      </c>
      <c r="G568" s="12">
        <v>19.989999999999998</v>
      </c>
      <c r="H568" s="7" t="s">
        <v>13</v>
      </c>
      <c r="I568" t="str">
        <f>VLOOKUP(F568, 'Product UPC Key'!$A$2:$B$13, 2, FALSE)</f>
        <v>Bud Light 24 Pack</v>
      </c>
    </row>
    <row r="569" spans="1:9" x14ac:dyDescent="0.3">
      <c r="A569" s="4">
        <v>43162.72370416663</v>
      </c>
      <c r="B569" s="15">
        <v>43162.72370416663</v>
      </c>
      <c r="C569" s="16" t="str">
        <f t="shared" si="16"/>
        <v>Saturday</v>
      </c>
      <c r="D569" s="20">
        <f t="shared" si="17"/>
        <v>0.72370416663034121</v>
      </c>
      <c r="E569" s="10">
        <v>123315</v>
      </c>
      <c r="F569" s="11">
        <v>111100001237</v>
      </c>
      <c r="G569" s="12">
        <v>7.1</v>
      </c>
      <c r="H569" s="7" t="s">
        <v>13</v>
      </c>
      <c r="I569" t="str">
        <f>VLOOKUP(F569, 'Product UPC Key'!$A$2:$B$13, 2, FALSE)</f>
        <v>Coke 12 Pack</v>
      </c>
    </row>
    <row r="570" spans="1:9" x14ac:dyDescent="0.3">
      <c r="A570" s="4">
        <v>43162.72370416663</v>
      </c>
      <c r="B570" s="15">
        <v>43162.72370416663</v>
      </c>
      <c r="C570" s="16" t="str">
        <f t="shared" si="16"/>
        <v>Saturday</v>
      </c>
      <c r="D570" s="20">
        <f t="shared" si="17"/>
        <v>0.72370416663034121</v>
      </c>
      <c r="E570" s="10">
        <v>123315</v>
      </c>
      <c r="F570" s="11">
        <v>111100001245</v>
      </c>
      <c r="G570" s="12">
        <v>1.3</v>
      </c>
      <c r="H570" s="7" t="s">
        <v>12</v>
      </c>
      <c r="I570" t="str">
        <f>VLOOKUP(F570, 'Product UPC Key'!$A$2:$B$13, 2, FALSE)</f>
        <v>Hersheys Candy</v>
      </c>
    </row>
    <row r="571" spans="1:9" x14ac:dyDescent="0.3">
      <c r="A571" s="4">
        <v>43162.72370416663</v>
      </c>
      <c r="B571" s="15">
        <v>43162.72370416663</v>
      </c>
      <c r="C571" s="16" t="str">
        <f t="shared" si="16"/>
        <v>Saturday</v>
      </c>
      <c r="D571" s="20">
        <f t="shared" si="17"/>
        <v>0.72370416663034121</v>
      </c>
      <c r="E571" s="10">
        <v>123315</v>
      </c>
      <c r="F571" s="11">
        <v>111100001237</v>
      </c>
      <c r="G571" s="12">
        <v>7.15</v>
      </c>
      <c r="H571" s="7" t="s">
        <v>12</v>
      </c>
      <c r="I571" t="str">
        <f>VLOOKUP(F571, 'Product UPC Key'!$A$2:$B$13, 2, FALSE)</f>
        <v>Coke 12 Pack</v>
      </c>
    </row>
    <row r="572" spans="1:9" x14ac:dyDescent="0.3">
      <c r="A572" s="4">
        <v>43162.72370416663</v>
      </c>
      <c r="B572" s="15">
        <v>43162.72370416663</v>
      </c>
      <c r="C572" s="16" t="str">
        <f t="shared" si="16"/>
        <v>Saturday</v>
      </c>
      <c r="D572" s="20">
        <f t="shared" si="17"/>
        <v>0.72370416663034121</v>
      </c>
      <c r="E572" s="10">
        <v>123315</v>
      </c>
      <c r="F572" s="11">
        <v>111100001237</v>
      </c>
      <c r="G572" s="12">
        <v>7.15</v>
      </c>
      <c r="H572" s="7" t="s">
        <v>12</v>
      </c>
      <c r="I572" t="str">
        <f>VLOOKUP(F572, 'Product UPC Key'!$A$2:$B$13, 2, FALSE)</f>
        <v>Coke 12 Pack</v>
      </c>
    </row>
    <row r="573" spans="1:9" x14ac:dyDescent="0.3">
      <c r="A573" s="4">
        <v>43162.72370416663</v>
      </c>
      <c r="B573" s="15">
        <v>43162.72370416663</v>
      </c>
      <c r="C573" s="16" t="str">
        <f t="shared" si="16"/>
        <v>Saturday</v>
      </c>
      <c r="D573" s="20">
        <f t="shared" si="17"/>
        <v>0.72370416663034121</v>
      </c>
      <c r="E573" s="10">
        <v>123315</v>
      </c>
      <c r="F573" s="11">
        <v>111100001240</v>
      </c>
      <c r="G573" s="12">
        <v>0.89</v>
      </c>
      <c r="H573" s="7" t="s">
        <v>12</v>
      </c>
      <c r="I573" t="str">
        <f>VLOOKUP(F573, 'Product UPC Key'!$A$2:$B$13, 2, FALSE)</f>
        <v>Slim Jim</v>
      </c>
    </row>
    <row r="574" spans="1:9" x14ac:dyDescent="0.3">
      <c r="A574" s="4">
        <v>43162.726404166628</v>
      </c>
      <c r="B574" s="15">
        <v>43162.726404166628</v>
      </c>
      <c r="C574" s="16" t="str">
        <f t="shared" si="16"/>
        <v>Saturday</v>
      </c>
      <c r="D574" s="20">
        <f t="shared" si="17"/>
        <v>0.72640416662761709</v>
      </c>
      <c r="E574" s="10">
        <v>123316</v>
      </c>
      <c r="F574" s="11">
        <v>111100001241</v>
      </c>
      <c r="G574" s="12">
        <v>1.25</v>
      </c>
      <c r="H574" s="7" t="s">
        <v>12</v>
      </c>
      <c r="I574" t="str">
        <f>VLOOKUP(F574, 'Product UPC Key'!$A$2:$B$13, 2, FALSE)</f>
        <v>M&amp;M's Candy</v>
      </c>
    </row>
    <row r="575" spans="1:9" x14ac:dyDescent="0.3">
      <c r="A575" s="4">
        <v>43162.731304166628</v>
      </c>
      <c r="B575" s="15">
        <v>43162.731304166628</v>
      </c>
      <c r="C575" s="16" t="str">
        <f t="shared" si="16"/>
        <v>Saturday</v>
      </c>
      <c r="D575" s="20">
        <f t="shared" si="17"/>
        <v>0.73130416662752395</v>
      </c>
      <c r="E575" s="10">
        <v>123317</v>
      </c>
      <c r="F575" s="11">
        <v>111100001240</v>
      </c>
      <c r="G575" s="12">
        <v>0.89</v>
      </c>
      <c r="H575" s="7" t="s">
        <v>12</v>
      </c>
      <c r="I575" t="str">
        <f>VLOOKUP(F575, 'Product UPC Key'!$A$2:$B$13, 2, FALSE)</f>
        <v>Slim Jim</v>
      </c>
    </row>
    <row r="576" spans="1:9" x14ac:dyDescent="0.3">
      <c r="A576" s="4">
        <v>43162.740804166628</v>
      </c>
      <c r="B576" s="15">
        <v>43162.740804166628</v>
      </c>
      <c r="C576" s="16" t="str">
        <f t="shared" si="16"/>
        <v>Saturday</v>
      </c>
      <c r="D576" s="20">
        <f t="shared" si="17"/>
        <v>0.74080416662764037</v>
      </c>
      <c r="E576" s="10">
        <v>123318</v>
      </c>
      <c r="F576" s="11">
        <v>111100001239</v>
      </c>
      <c r="G576" s="12">
        <v>1.56</v>
      </c>
      <c r="H576" s="7" t="s">
        <v>12</v>
      </c>
      <c r="I576" t="str">
        <f>VLOOKUP(F576, 'Product UPC Key'!$A$2:$B$13, 2, FALSE)</f>
        <v>Lays Chips 12 oz.</v>
      </c>
    </row>
    <row r="577" spans="1:9" x14ac:dyDescent="0.3">
      <c r="A577" s="4">
        <v>43162.742504166628</v>
      </c>
      <c r="B577" s="15">
        <v>43162.742504166628</v>
      </c>
      <c r="C577" s="16" t="str">
        <f t="shared" si="16"/>
        <v>Saturday</v>
      </c>
      <c r="D577" s="20">
        <f t="shared" si="17"/>
        <v>0.7425041666283505</v>
      </c>
      <c r="E577" s="10">
        <v>123319</v>
      </c>
      <c r="F577" s="11">
        <v>111100001246</v>
      </c>
      <c r="G577" s="12">
        <v>2.2999999999999998</v>
      </c>
      <c r="H577" s="7" t="s">
        <v>12</v>
      </c>
      <c r="I577" t="str">
        <f>VLOOKUP(F577, 'Product UPC Key'!$A$2:$B$13, 2, FALSE)</f>
        <v>Starbucks Ice</v>
      </c>
    </row>
    <row r="578" spans="1:9" x14ac:dyDescent="0.3">
      <c r="A578" s="4">
        <v>43162.74590416663</v>
      </c>
      <c r="B578" s="15">
        <v>43162.74590416663</v>
      </c>
      <c r="C578" s="16" t="str">
        <f t="shared" si="16"/>
        <v>Saturday</v>
      </c>
      <c r="D578" s="20">
        <f t="shared" si="17"/>
        <v>0.74590416662977077</v>
      </c>
      <c r="E578" s="10">
        <v>123320</v>
      </c>
      <c r="F578" s="11">
        <v>111100001239</v>
      </c>
      <c r="G578" s="12">
        <v>1.45</v>
      </c>
      <c r="H578" s="7" t="s">
        <v>13</v>
      </c>
      <c r="I578" t="str">
        <f>VLOOKUP(F578, 'Product UPC Key'!$A$2:$B$13, 2, FALSE)</f>
        <v>Lays Chips 12 oz.</v>
      </c>
    </row>
    <row r="579" spans="1:9" x14ac:dyDescent="0.3">
      <c r="A579" s="4">
        <v>43162.746404166632</v>
      </c>
      <c r="B579" s="15">
        <v>43162.746404166632</v>
      </c>
      <c r="C579" s="16" t="str">
        <f t="shared" ref="C579:C642" si="18">TEXT(B579,"dddd")</f>
        <v>Saturday</v>
      </c>
      <c r="D579" s="20">
        <f t="shared" si="17"/>
        <v>0.74640416663169162</v>
      </c>
      <c r="E579" s="10">
        <v>123321</v>
      </c>
      <c r="F579" s="11">
        <v>111100001237</v>
      </c>
      <c r="G579" s="12">
        <v>7.15</v>
      </c>
      <c r="H579" s="7" t="s">
        <v>12</v>
      </c>
      <c r="I579" t="str">
        <f>VLOOKUP(F579, 'Product UPC Key'!$A$2:$B$13, 2, FALSE)</f>
        <v>Coke 12 Pack</v>
      </c>
    </row>
    <row r="580" spans="1:9" x14ac:dyDescent="0.3">
      <c r="A580" s="4">
        <v>43162.756004166629</v>
      </c>
      <c r="B580" s="15">
        <v>43162.756004166629</v>
      </c>
      <c r="C580" s="16" t="str">
        <f t="shared" si="18"/>
        <v>Saturday</v>
      </c>
      <c r="D580" s="20">
        <f t="shared" ref="D580:D643" si="19">MOD(A580,1)</f>
        <v>0.75600416662928183</v>
      </c>
      <c r="E580" s="10">
        <v>123322</v>
      </c>
      <c r="F580" s="11">
        <v>111100001241</v>
      </c>
      <c r="G580" s="12">
        <v>1.25</v>
      </c>
      <c r="H580" s="7" t="s">
        <v>12</v>
      </c>
      <c r="I580" t="str">
        <f>VLOOKUP(F580, 'Product UPC Key'!$A$2:$B$13, 2, FALSE)</f>
        <v>M&amp;M's Candy</v>
      </c>
    </row>
    <row r="581" spans="1:9" x14ac:dyDescent="0.3">
      <c r="A581" s="4">
        <v>43162.756004166629</v>
      </c>
      <c r="B581" s="15">
        <v>43162.756004166629</v>
      </c>
      <c r="C581" s="16" t="str">
        <f t="shared" si="18"/>
        <v>Saturday</v>
      </c>
      <c r="D581" s="20">
        <f t="shared" si="19"/>
        <v>0.75600416662928183</v>
      </c>
      <c r="E581" s="10">
        <v>123322</v>
      </c>
      <c r="F581" s="11">
        <v>111100001234</v>
      </c>
      <c r="G581" s="12">
        <v>1.8</v>
      </c>
      <c r="H581" s="7" t="s">
        <v>13</v>
      </c>
      <c r="I581" t="str">
        <f>VLOOKUP(F581, 'Product UPC Key'!$A$2:$B$13, 2, FALSE)</f>
        <v>Coke 20 oz</v>
      </c>
    </row>
    <row r="582" spans="1:9" x14ac:dyDescent="0.3">
      <c r="A582" s="4">
        <v>43162.756004166629</v>
      </c>
      <c r="B582" s="15">
        <v>43162.756004166629</v>
      </c>
      <c r="C582" s="16" t="str">
        <f t="shared" si="18"/>
        <v>Saturday</v>
      </c>
      <c r="D582" s="20">
        <f t="shared" si="19"/>
        <v>0.75600416662928183</v>
      </c>
      <c r="E582" s="10">
        <v>123322</v>
      </c>
      <c r="F582" s="11">
        <v>111100001244</v>
      </c>
      <c r="G582" s="12">
        <v>1.75</v>
      </c>
      <c r="H582" s="7" t="s">
        <v>13</v>
      </c>
      <c r="I582" t="str">
        <f>VLOOKUP(F582, 'Product UPC Key'!$A$2:$B$13, 2, FALSE)</f>
        <v>Pepsi 20 oz</v>
      </c>
    </row>
    <row r="583" spans="1:9" x14ac:dyDescent="0.3">
      <c r="A583" s="4">
        <v>43162.756404166626</v>
      </c>
      <c r="B583" s="15">
        <v>43162.756404166626</v>
      </c>
      <c r="C583" s="16" t="str">
        <f t="shared" si="18"/>
        <v>Saturday</v>
      </c>
      <c r="D583" s="20">
        <f t="shared" si="19"/>
        <v>0.75640416662645293</v>
      </c>
      <c r="E583" s="10">
        <v>123323</v>
      </c>
      <c r="F583" s="11">
        <v>111100001235</v>
      </c>
      <c r="G583" s="12">
        <v>23.45</v>
      </c>
      <c r="H583" s="7" t="s">
        <v>13</v>
      </c>
      <c r="I583" t="str">
        <f>VLOOKUP(F583, 'Product UPC Key'!$A$2:$B$13, 2, FALSE)</f>
        <v>Miller Lite 24 Pack</v>
      </c>
    </row>
    <row r="584" spans="1:9" x14ac:dyDescent="0.3">
      <c r="A584" s="4">
        <v>43162.756904166628</v>
      </c>
      <c r="B584" s="15">
        <v>43162.756904166628</v>
      </c>
      <c r="C584" s="16" t="str">
        <f t="shared" si="18"/>
        <v>Saturday</v>
      </c>
      <c r="D584" s="20">
        <f t="shared" si="19"/>
        <v>0.75690416662837379</v>
      </c>
      <c r="E584" s="10">
        <v>123324</v>
      </c>
      <c r="F584" s="11">
        <v>111100001238</v>
      </c>
      <c r="G584" s="12">
        <v>1.49</v>
      </c>
      <c r="H584" s="7" t="s">
        <v>13</v>
      </c>
      <c r="I584" t="str">
        <f>VLOOKUP(F584, 'Product UPC Key'!$A$2:$B$13, 2, FALSE)</f>
        <v>Doritos 12 oz.</v>
      </c>
    </row>
    <row r="585" spans="1:9" x14ac:dyDescent="0.3">
      <c r="A585" s="4">
        <v>43162.758404166627</v>
      </c>
      <c r="B585" s="15">
        <v>43162.758404166627</v>
      </c>
      <c r="C585" s="16" t="str">
        <f t="shared" si="18"/>
        <v>Saturday</v>
      </c>
      <c r="D585" s="20">
        <f t="shared" si="19"/>
        <v>0.75840416662686039</v>
      </c>
      <c r="E585" s="10">
        <v>123325</v>
      </c>
      <c r="F585" s="11">
        <v>111100001238</v>
      </c>
      <c r="G585" s="12">
        <v>1.49</v>
      </c>
      <c r="H585" s="7" t="s">
        <v>13</v>
      </c>
      <c r="I585" t="str">
        <f>VLOOKUP(F585, 'Product UPC Key'!$A$2:$B$13, 2, FALSE)</f>
        <v>Doritos 12 oz.</v>
      </c>
    </row>
    <row r="586" spans="1:9" x14ac:dyDescent="0.3">
      <c r="A586" s="4">
        <v>43162.764004166624</v>
      </c>
      <c r="B586" s="15">
        <v>43162.764004166624</v>
      </c>
      <c r="C586" s="16" t="str">
        <f t="shared" si="18"/>
        <v>Saturday</v>
      </c>
      <c r="D586" s="20">
        <f t="shared" si="19"/>
        <v>0.76400416662363568</v>
      </c>
      <c r="E586" s="10">
        <v>123326</v>
      </c>
      <c r="F586" s="11">
        <v>111100001238</v>
      </c>
      <c r="G586" s="12">
        <v>1.49</v>
      </c>
      <c r="H586" s="7" t="s">
        <v>13</v>
      </c>
      <c r="I586" t="str">
        <f>VLOOKUP(F586, 'Product UPC Key'!$A$2:$B$13, 2, FALSE)</f>
        <v>Doritos 12 oz.</v>
      </c>
    </row>
    <row r="587" spans="1:9" x14ac:dyDescent="0.3">
      <c r="A587" s="4">
        <v>43162.764004166624</v>
      </c>
      <c r="B587" s="15">
        <v>43162.764004166624</v>
      </c>
      <c r="C587" s="16" t="str">
        <f t="shared" si="18"/>
        <v>Saturday</v>
      </c>
      <c r="D587" s="20">
        <f t="shared" si="19"/>
        <v>0.76400416662363568</v>
      </c>
      <c r="E587" s="10">
        <v>123326</v>
      </c>
      <c r="F587" s="11">
        <v>111100001239</v>
      </c>
      <c r="G587" s="12">
        <v>1.56</v>
      </c>
      <c r="H587" s="7" t="s">
        <v>12</v>
      </c>
      <c r="I587" t="str">
        <f>VLOOKUP(F587, 'Product UPC Key'!$A$2:$B$13, 2, FALSE)</f>
        <v>Lays Chips 12 oz.</v>
      </c>
    </row>
    <row r="588" spans="1:9" x14ac:dyDescent="0.3">
      <c r="A588" s="4">
        <v>43162.772304166625</v>
      </c>
      <c r="B588" s="15">
        <v>43162.772304166625</v>
      </c>
      <c r="C588" s="16" t="str">
        <f t="shared" si="18"/>
        <v>Saturday</v>
      </c>
      <c r="D588" s="20">
        <f t="shared" si="19"/>
        <v>0.77230416662496282</v>
      </c>
      <c r="E588" s="10">
        <v>123327</v>
      </c>
      <c r="F588" s="11">
        <v>111100001240</v>
      </c>
      <c r="G588" s="12">
        <v>0.99</v>
      </c>
      <c r="H588" s="7" t="s">
        <v>13</v>
      </c>
      <c r="I588" t="str">
        <f>VLOOKUP(F588, 'Product UPC Key'!$A$2:$B$13, 2, FALSE)</f>
        <v>Slim Jim</v>
      </c>
    </row>
    <row r="589" spans="1:9" x14ac:dyDescent="0.3">
      <c r="A589" s="4">
        <v>43162.772304166625</v>
      </c>
      <c r="B589" s="15">
        <v>43162.772304166625</v>
      </c>
      <c r="C589" s="16" t="str">
        <f t="shared" si="18"/>
        <v>Saturday</v>
      </c>
      <c r="D589" s="20">
        <f t="shared" si="19"/>
        <v>0.77230416662496282</v>
      </c>
      <c r="E589" s="10">
        <v>123327</v>
      </c>
      <c r="F589" s="11">
        <v>111100001242</v>
      </c>
      <c r="G589" s="12">
        <v>19.989999999999998</v>
      </c>
      <c r="H589" s="7" t="s">
        <v>13</v>
      </c>
      <c r="I589" t="str">
        <f>VLOOKUP(F589, 'Product UPC Key'!$A$2:$B$13, 2, FALSE)</f>
        <v>Bud Light 24 Pack</v>
      </c>
    </row>
    <row r="590" spans="1:9" x14ac:dyDescent="0.3">
      <c r="A590" s="4">
        <v>43162.777704166627</v>
      </c>
      <c r="B590" s="15">
        <v>43162.777704166627</v>
      </c>
      <c r="C590" s="16" t="str">
        <f t="shared" si="18"/>
        <v>Saturday</v>
      </c>
      <c r="D590" s="20">
        <f t="shared" si="19"/>
        <v>0.77770416662679054</v>
      </c>
      <c r="E590" s="10">
        <v>123328</v>
      </c>
      <c r="F590" s="11">
        <v>111100001238</v>
      </c>
      <c r="G590" s="12">
        <v>1.53</v>
      </c>
      <c r="H590" s="7" t="s">
        <v>12</v>
      </c>
      <c r="I590" t="str">
        <f>VLOOKUP(F590, 'Product UPC Key'!$A$2:$B$13, 2, FALSE)</f>
        <v>Doritos 12 oz.</v>
      </c>
    </row>
    <row r="591" spans="1:9" x14ac:dyDescent="0.3">
      <c r="A591" s="4">
        <v>43162.777704166627</v>
      </c>
      <c r="B591" s="15">
        <v>43162.777704166627</v>
      </c>
      <c r="C591" s="16" t="str">
        <f t="shared" si="18"/>
        <v>Saturday</v>
      </c>
      <c r="D591" s="20">
        <f t="shared" si="19"/>
        <v>0.77770416662679054</v>
      </c>
      <c r="E591" s="10">
        <v>123328</v>
      </c>
      <c r="F591" s="11">
        <v>111100001238</v>
      </c>
      <c r="G591" s="12">
        <v>1.53</v>
      </c>
      <c r="H591" s="7" t="s">
        <v>12</v>
      </c>
      <c r="I591" t="str">
        <f>VLOOKUP(F591, 'Product UPC Key'!$A$2:$B$13, 2, FALSE)</f>
        <v>Doritos 12 oz.</v>
      </c>
    </row>
    <row r="592" spans="1:9" x14ac:dyDescent="0.3">
      <c r="A592" s="4">
        <v>43162.777704166627</v>
      </c>
      <c r="B592" s="15">
        <v>43162.777704166627</v>
      </c>
      <c r="C592" s="16" t="str">
        <f t="shared" si="18"/>
        <v>Saturday</v>
      </c>
      <c r="D592" s="20">
        <f t="shared" si="19"/>
        <v>0.77770416662679054</v>
      </c>
      <c r="E592" s="10">
        <v>123328</v>
      </c>
      <c r="F592" s="11">
        <v>111100001234</v>
      </c>
      <c r="G592" s="12">
        <v>1.8</v>
      </c>
      <c r="H592" s="7" t="s">
        <v>13</v>
      </c>
      <c r="I592" t="str">
        <f>VLOOKUP(F592, 'Product UPC Key'!$A$2:$B$13, 2, FALSE)</f>
        <v>Coke 20 oz</v>
      </c>
    </row>
    <row r="593" spans="1:9" x14ac:dyDescent="0.3">
      <c r="A593" s="4">
        <v>43162.785204166626</v>
      </c>
      <c r="B593" s="15">
        <v>43162.785204166626</v>
      </c>
      <c r="C593" s="16" t="str">
        <f t="shared" si="18"/>
        <v>Saturday</v>
      </c>
      <c r="D593" s="20">
        <f t="shared" si="19"/>
        <v>0.7852041666264995</v>
      </c>
      <c r="E593" s="10">
        <v>123329</v>
      </c>
      <c r="F593" s="11">
        <v>111100001237</v>
      </c>
      <c r="G593" s="12">
        <v>7.1</v>
      </c>
      <c r="H593" s="7" t="s">
        <v>13</v>
      </c>
      <c r="I593" t="str">
        <f>VLOOKUP(F593, 'Product UPC Key'!$A$2:$B$13, 2, FALSE)</f>
        <v>Coke 12 Pack</v>
      </c>
    </row>
    <row r="594" spans="1:9" x14ac:dyDescent="0.3">
      <c r="A594" s="4">
        <v>43162.785204166626</v>
      </c>
      <c r="B594" s="15">
        <v>43162.785204166626</v>
      </c>
      <c r="C594" s="16" t="str">
        <f t="shared" si="18"/>
        <v>Saturday</v>
      </c>
      <c r="D594" s="20">
        <f t="shared" si="19"/>
        <v>0.7852041666264995</v>
      </c>
      <c r="E594" s="10">
        <v>123329</v>
      </c>
      <c r="F594" s="11">
        <v>111100001241</v>
      </c>
      <c r="G594" s="12">
        <v>1.25</v>
      </c>
      <c r="H594" s="7" t="s">
        <v>12</v>
      </c>
      <c r="I594" t="str">
        <f>VLOOKUP(F594, 'Product UPC Key'!$A$2:$B$13, 2, FALSE)</f>
        <v>M&amp;M's Candy</v>
      </c>
    </row>
    <row r="595" spans="1:9" x14ac:dyDescent="0.3">
      <c r="A595" s="4">
        <v>43162.785204166626</v>
      </c>
      <c r="B595" s="15">
        <v>43162.785204166626</v>
      </c>
      <c r="C595" s="16" t="str">
        <f t="shared" si="18"/>
        <v>Saturday</v>
      </c>
      <c r="D595" s="20">
        <f t="shared" si="19"/>
        <v>0.7852041666264995</v>
      </c>
      <c r="E595" s="10">
        <v>123329</v>
      </c>
      <c r="F595" s="11">
        <v>111100001239</v>
      </c>
      <c r="G595" s="12">
        <v>1.45</v>
      </c>
      <c r="H595" s="7" t="s">
        <v>13</v>
      </c>
      <c r="I595" t="str">
        <f>VLOOKUP(F595, 'Product UPC Key'!$A$2:$B$13, 2, FALSE)</f>
        <v>Lays Chips 12 oz.</v>
      </c>
    </row>
    <row r="596" spans="1:9" x14ac:dyDescent="0.3">
      <c r="A596" s="4">
        <v>43162.785204166626</v>
      </c>
      <c r="B596" s="15">
        <v>43162.785204166626</v>
      </c>
      <c r="C596" s="16" t="str">
        <f t="shared" si="18"/>
        <v>Saturday</v>
      </c>
      <c r="D596" s="20">
        <f t="shared" si="19"/>
        <v>0.7852041666264995</v>
      </c>
      <c r="E596" s="10">
        <v>123329</v>
      </c>
      <c r="F596" s="11">
        <v>111100001245</v>
      </c>
      <c r="G596" s="12">
        <v>1.3</v>
      </c>
      <c r="H596" s="7" t="s">
        <v>12</v>
      </c>
      <c r="I596" t="str">
        <f>VLOOKUP(F596, 'Product UPC Key'!$A$2:$B$13, 2, FALSE)</f>
        <v>Hersheys Candy</v>
      </c>
    </row>
    <row r="597" spans="1:9" x14ac:dyDescent="0.3">
      <c r="A597" s="4">
        <v>43162.785204166626</v>
      </c>
      <c r="B597" s="15">
        <v>43162.785204166626</v>
      </c>
      <c r="C597" s="16" t="str">
        <f t="shared" si="18"/>
        <v>Saturday</v>
      </c>
      <c r="D597" s="20">
        <f t="shared" si="19"/>
        <v>0.7852041666264995</v>
      </c>
      <c r="E597" s="10">
        <v>123329</v>
      </c>
      <c r="F597" s="11">
        <v>111100001240</v>
      </c>
      <c r="G597" s="12">
        <v>0.99</v>
      </c>
      <c r="H597" s="7" t="s">
        <v>13</v>
      </c>
      <c r="I597" t="str">
        <f>VLOOKUP(F597, 'Product UPC Key'!$A$2:$B$13, 2, FALSE)</f>
        <v>Slim Jim</v>
      </c>
    </row>
    <row r="598" spans="1:9" x14ac:dyDescent="0.3">
      <c r="A598" s="4">
        <v>43162.785604166624</v>
      </c>
      <c r="B598" s="15">
        <v>43162.785604166624</v>
      </c>
      <c r="C598" s="16" t="str">
        <f t="shared" si="18"/>
        <v>Saturday</v>
      </c>
      <c r="D598" s="20">
        <f t="shared" si="19"/>
        <v>0.78560416662367061</v>
      </c>
      <c r="E598" s="10">
        <v>123330</v>
      </c>
      <c r="F598" s="11">
        <v>111100001242</v>
      </c>
      <c r="G598" s="12">
        <v>25.65</v>
      </c>
      <c r="H598" s="7" t="s">
        <v>13</v>
      </c>
      <c r="I598" t="str">
        <f>VLOOKUP(F598, 'Product UPC Key'!$A$2:$B$13, 2, FALSE)</f>
        <v>Bud Light 24 Pack</v>
      </c>
    </row>
    <row r="599" spans="1:9" x14ac:dyDescent="0.3">
      <c r="A599" s="4">
        <v>43162.785604166624</v>
      </c>
      <c r="B599" s="15">
        <v>43162.785604166624</v>
      </c>
      <c r="C599" s="16" t="str">
        <f t="shared" si="18"/>
        <v>Saturday</v>
      </c>
      <c r="D599" s="20">
        <f t="shared" si="19"/>
        <v>0.78560416662367061</v>
      </c>
      <c r="E599" s="10">
        <v>123330</v>
      </c>
      <c r="F599" s="11">
        <v>111100001238</v>
      </c>
      <c r="G599" s="12">
        <v>1.49</v>
      </c>
      <c r="H599" s="7" t="s">
        <v>13</v>
      </c>
      <c r="I599" t="str">
        <f>VLOOKUP(F599, 'Product UPC Key'!$A$2:$B$13, 2, FALSE)</f>
        <v>Doritos 12 oz.</v>
      </c>
    </row>
    <row r="600" spans="1:9" x14ac:dyDescent="0.3">
      <c r="A600" s="4">
        <v>43162.786004166621</v>
      </c>
      <c r="B600" s="15">
        <v>43162.786004166621</v>
      </c>
      <c r="C600" s="16" t="str">
        <f t="shared" si="18"/>
        <v>Saturday</v>
      </c>
      <c r="D600" s="20">
        <f t="shared" si="19"/>
        <v>0.78600416662084172</v>
      </c>
      <c r="E600" s="10">
        <v>123331</v>
      </c>
      <c r="F600" s="11">
        <v>111100001237</v>
      </c>
      <c r="G600" s="12">
        <v>7.15</v>
      </c>
      <c r="H600" s="7" t="s">
        <v>12</v>
      </c>
      <c r="I600" t="str">
        <f>VLOOKUP(F600, 'Product UPC Key'!$A$2:$B$13, 2, FALSE)</f>
        <v>Coke 12 Pack</v>
      </c>
    </row>
    <row r="601" spans="1:9" x14ac:dyDescent="0.3">
      <c r="A601" s="4">
        <v>43162.786004166621</v>
      </c>
      <c r="B601" s="15">
        <v>43162.786004166621</v>
      </c>
      <c r="C601" s="16" t="str">
        <f t="shared" si="18"/>
        <v>Saturday</v>
      </c>
      <c r="D601" s="20">
        <f t="shared" si="19"/>
        <v>0.78600416662084172</v>
      </c>
      <c r="E601" s="10">
        <v>123331</v>
      </c>
      <c r="F601" s="11">
        <v>111100001246</v>
      </c>
      <c r="G601" s="12">
        <v>2.2999999999999998</v>
      </c>
      <c r="H601" s="7" t="s">
        <v>12</v>
      </c>
      <c r="I601" t="str">
        <f>VLOOKUP(F601, 'Product UPC Key'!$A$2:$B$13, 2, FALSE)</f>
        <v>Starbucks Ice</v>
      </c>
    </row>
    <row r="602" spans="1:9" x14ac:dyDescent="0.3">
      <c r="A602" s="4">
        <v>43162.794904166622</v>
      </c>
      <c r="B602" s="15">
        <v>43162.794904166622</v>
      </c>
      <c r="C602" s="16" t="str">
        <f t="shared" si="18"/>
        <v>Saturday</v>
      </c>
      <c r="D602" s="20">
        <f t="shared" si="19"/>
        <v>0.79490416662156349</v>
      </c>
      <c r="E602" s="10">
        <v>123332</v>
      </c>
      <c r="F602" s="11">
        <v>111100001240</v>
      </c>
      <c r="G602" s="12">
        <v>0.99</v>
      </c>
      <c r="H602" s="7" t="s">
        <v>13</v>
      </c>
      <c r="I602" t="str">
        <f>VLOOKUP(F602, 'Product UPC Key'!$A$2:$B$13, 2, FALSE)</f>
        <v>Slim Jim</v>
      </c>
    </row>
    <row r="603" spans="1:9" x14ac:dyDescent="0.3">
      <c r="A603" s="4">
        <v>43162.794904166622</v>
      </c>
      <c r="B603" s="15">
        <v>43162.794904166622</v>
      </c>
      <c r="C603" s="16" t="str">
        <f t="shared" si="18"/>
        <v>Saturday</v>
      </c>
      <c r="D603" s="20">
        <f t="shared" si="19"/>
        <v>0.79490416662156349</v>
      </c>
      <c r="E603" s="10">
        <v>123332</v>
      </c>
      <c r="F603" s="11">
        <v>111100001239</v>
      </c>
      <c r="G603" s="12">
        <v>1.56</v>
      </c>
      <c r="H603" s="7" t="s">
        <v>12</v>
      </c>
      <c r="I603" t="str">
        <f>VLOOKUP(F603, 'Product UPC Key'!$A$2:$B$13, 2, FALSE)</f>
        <v>Lays Chips 12 oz.</v>
      </c>
    </row>
    <row r="604" spans="1:9" x14ac:dyDescent="0.3">
      <c r="A604" s="4">
        <v>43162.794904166622</v>
      </c>
      <c r="B604" s="15">
        <v>43162.794904166622</v>
      </c>
      <c r="C604" s="16" t="str">
        <f t="shared" si="18"/>
        <v>Saturday</v>
      </c>
      <c r="D604" s="20">
        <f t="shared" si="19"/>
        <v>0.79490416662156349</v>
      </c>
      <c r="E604" s="10">
        <v>123332</v>
      </c>
      <c r="F604" s="11">
        <v>111100001238</v>
      </c>
      <c r="G604" s="12">
        <v>1.49</v>
      </c>
      <c r="H604" s="7" t="s">
        <v>13</v>
      </c>
      <c r="I604" t="str">
        <f>VLOOKUP(F604, 'Product UPC Key'!$A$2:$B$13, 2, FALSE)</f>
        <v>Doritos 12 oz.</v>
      </c>
    </row>
    <row r="605" spans="1:9" x14ac:dyDescent="0.3">
      <c r="A605" s="4">
        <v>43162.800504166618</v>
      </c>
      <c r="B605" s="15">
        <v>43162.800504166618</v>
      </c>
      <c r="C605" s="16" t="str">
        <f t="shared" si="18"/>
        <v>Saturday</v>
      </c>
      <c r="D605" s="20">
        <f t="shared" si="19"/>
        <v>0.80050416661833879</v>
      </c>
      <c r="E605" s="10">
        <v>123333</v>
      </c>
      <c r="F605" s="11">
        <v>111100001245</v>
      </c>
      <c r="G605" s="12">
        <v>1.3</v>
      </c>
      <c r="H605" s="7" t="s">
        <v>12</v>
      </c>
      <c r="I605" t="str">
        <f>VLOOKUP(F605, 'Product UPC Key'!$A$2:$B$13, 2, FALSE)</f>
        <v>Hersheys Candy</v>
      </c>
    </row>
    <row r="606" spans="1:9" x14ac:dyDescent="0.3">
      <c r="A606" s="4">
        <v>43162.800504166618</v>
      </c>
      <c r="B606" s="15">
        <v>43162.800504166618</v>
      </c>
      <c r="C606" s="16" t="str">
        <f t="shared" si="18"/>
        <v>Saturday</v>
      </c>
      <c r="D606" s="20">
        <f t="shared" si="19"/>
        <v>0.80050416661833879</v>
      </c>
      <c r="E606" s="10">
        <v>123333</v>
      </c>
      <c r="F606" s="11">
        <v>111100001235</v>
      </c>
      <c r="G606" s="12">
        <v>23.45</v>
      </c>
      <c r="H606" s="7" t="s">
        <v>13</v>
      </c>
      <c r="I606" t="str">
        <f>VLOOKUP(F606, 'Product UPC Key'!$A$2:$B$13, 2, FALSE)</f>
        <v>Miller Lite 24 Pack</v>
      </c>
    </row>
    <row r="607" spans="1:9" x14ac:dyDescent="0.3">
      <c r="A607" s="4">
        <v>43162.806604166617</v>
      </c>
      <c r="B607" s="15">
        <v>43162.806604166617</v>
      </c>
      <c r="C607" s="16" t="str">
        <f t="shared" si="18"/>
        <v>Saturday</v>
      </c>
      <c r="D607" s="20">
        <f t="shared" si="19"/>
        <v>0.80660416661703493</v>
      </c>
      <c r="E607" s="10">
        <v>123334</v>
      </c>
      <c r="F607" s="11">
        <v>111100001244</v>
      </c>
      <c r="G607" s="12">
        <v>1.75</v>
      </c>
      <c r="H607" s="7" t="s">
        <v>13</v>
      </c>
      <c r="I607" t="str">
        <f>VLOOKUP(F607, 'Product UPC Key'!$A$2:$B$13, 2, FALSE)</f>
        <v>Pepsi 20 oz</v>
      </c>
    </row>
    <row r="608" spans="1:9" x14ac:dyDescent="0.3">
      <c r="A608" s="4">
        <v>43162.809204166617</v>
      </c>
      <c r="B608" s="15">
        <v>43162.809204166617</v>
      </c>
      <c r="C608" s="16" t="str">
        <f t="shared" si="18"/>
        <v>Saturday</v>
      </c>
      <c r="D608" s="20">
        <f t="shared" si="19"/>
        <v>0.80920416661683703</v>
      </c>
      <c r="E608" s="10">
        <v>123335</v>
      </c>
      <c r="F608" s="11">
        <v>111100001239</v>
      </c>
      <c r="G608" s="12">
        <v>1.56</v>
      </c>
      <c r="H608" s="7" t="s">
        <v>12</v>
      </c>
      <c r="I608" t="str">
        <f>VLOOKUP(F608, 'Product UPC Key'!$A$2:$B$13, 2, FALSE)</f>
        <v>Lays Chips 12 oz.</v>
      </c>
    </row>
    <row r="609" spans="1:9" x14ac:dyDescent="0.3">
      <c r="A609" s="4">
        <v>43162.817004166616</v>
      </c>
      <c r="B609" s="15">
        <v>43162.817004166616</v>
      </c>
      <c r="C609" s="16" t="str">
        <f t="shared" si="18"/>
        <v>Saturday</v>
      </c>
      <c r="D609" s="20">
        <f t="shared" si="19"/>
        <v>0.81700416661624331</v>
      </c>
      <c r="E609" s="10">
        <v>123336</v>
      </c>
      <c r="F609" s="11">
        <v>111100001240</v>
      </c>
      <c r="G609" s="12">
        <v>0.99</v>
      </c>
      <c r="H609" s="7" t="s">
        <v>13</v>
      </c>
      <c r="I609" t="str">
        <f>VLOOKUP(F609, 'Product UPC Key'!$A$2:$B$13, 2, FALSE)</f>
        <v>Slim Jim</v>
      </c>
    </row>
    <row r="610" spans="1:9" x14ac:dyDescent="0.3">
      <c r="A610" s="4">
        <v>43162.817004166616</v>
      </c>
      <c r="B610" s="15">
        <v>43162.817004166616</v>
      </c>
      <c r="C610" s="16" t="str">
        <f t="shared" si="18"/>
        <v>Saturday</v>
      </c>
      <c r="D610" s="20">
        <f t="shared" si="19"/>
        <v>0.81700416661624331</v>
      </c>
      <c r="E610" s="10">
        <v>123336</v>
      </c>
      <c r="F610" s="11">
        <v>111100001242</v>
      </c>
      <c r="G610" s="12">
        <v>19.989999999999998</v>
      </c>
      <c r="H610" s="7" t="s">
        <v>13</v>
      </c>
      <c r="I610" t="str">
        <f>VLOOKUP(F610, 'Product UPC Key'!$A$2:$B$13, 2, FALSE)</f>
        <v>Bud Light 24 Pack</v>
      </c>
    </row>
    <row r="611" spans="1:9" x14ac:dyDescent="0.3">
      <c r="A611" s="4">
        <v>43162.817104166614</v>
      </c>
      <c r="B611" s="15">
        <v>43162.817104166614</v>
      </c>
      <c r="C611" s="16" t="str">
        <f t="shared" si="18"/>
        <v>Saturday</v>
      </c>
      <c r="D611" s="20">
        <f t="shared" si="19"/>
        <v>0.8171041666137171</v>
      </c>
      <c r="E611" s="10">
        <v>123337</v>
      </c>
      <c r="F611" s="11">
        <v>111100001246</v>
      </c>
      <c r="G611" s="12">
        <v>2.2999999999999998</v>
      </c>
      <c r="H611" s="7" t="s">
        <v>12</v>
      </c>
      <c r="I611" t="str">
        <f>VLOOKUP(F611, 'Product UPC Key'!$A$2:$B$13, 2, FALSE)</f>
        <v>Starbucks Ice</v>
      </c>
    </row>
    <row r="612" spans="1:9" x14ac:dyDescent="0.3">
      <c r="A612" s="4">
        <v>43162.821804166611</v>
      </c>
      <c r="B612" s="15">
        <v>43162.821804166611</v>
      </c>
      <c r="C612" s="16" t="str">
        <f t="shared" si="18"/>
        <v>Saturday</v>
      </c>
      <c r="D612" s="20">
        <f t="shared" si="19"/>
        <v>0.82180416661140043</v>
      </c>
      <c r="E612" s="10">
        <v>123338</v>
      </c>
      <c r="F612" s="11">
        <v>111100001245</v>
      </c>
      <c r="G612" s="12">
        <v>1.36</v>
      </c>
      <c r="H612" s="7" t="s">
        <v>13</v>
      </c>
      <c r="I612" t="str">
        <f>VLOOKUP(F612, 'Product UPC Key'!$A$2:$B$13, 2, FALSE)</f>
        <v>Hersheys Candy</v>
      </c>
    </row>
    <row r="613" spans="1:9" x14ac:dyDescent="0.3">
      <c r="A613" s="4">
        <v>43162.821804166611</v>
      </c>
      <c r="B613" s="15">
        <v>43162.821804166611</v>
      </c>
      <c r="C613" s="16" t="str">
        <f t="shared" si="18"/>
        <v>Saturday</v>
      </c>
      <c r="D613" s="20">
        <f t="shared" si="19"/>
        <v>0.82180416661140043</v>
      </c>
      <c r="E613" s="10">
        <v>123338</v>
      </c>
      <c r="F613" s="11">
        <v>111100001236</v>
      </c>
      <c r="G613" s="12">
        <v>6.99</v>
      </c>
      <c r="H613" s="7" t="s">
        <v>13</v>
      </c>
      <c r="I613" t="str">
        <f>VLOOKUP(F613, 'Product UPC Key'!$A$2:$B$13, 2, FALSE)</f>
        <v>Pepsi 12 Pack</v>
      </c>
    </row>
    <row r="614" spans="1:9" x14ac:dyDescent="0.3">
      <c r="A614" s="4">
        <v>43162.821804166611</v>
      </c>
      <c r="B614" s="15">
        <v>43162.821804166611</v>
      </c>
      <c r="C614" s="16" t="str">
        <f t="shared" si="18"/>
        <v>Saturday</v>
      </c>
      <c r="D614" s="20">
        <f t="shared" si="19"/>
        <v>0.82180416661140043</v>
      </c>
      <c r="E614" s="10">
        <v>123338</v>
      </c>
      <c r="F614" s="11">
        <v>111100001237</v>
      </c>
      <c r="G614" s="12">
        <v>7.1</v>
      </c>
      <c r="H614" s="7" t="s">
        <v>13</v>
      </c>
      <c r="I614" t="str">
        <f>VLOOKUP(F614, 'Product UPC Key'!$A$2:$B$13, 2, FALSE)</f>
        <v>Coke 12 Pack</v>
      </c>
    </row>
    <row r="615" spans="1:9" x14ac:dyDescent="0.3">
      <c r="A615" s="4">
        <v>43162.821804166611</v>
      </c>
      <c r="B615" s="15">
        <v>43162.821804166611</v>
      </c>
      <c r="C615" s="16" t="str">
        <f t="shared" si="18"/>
        <v>Saturday</v>
      </c>
      <c r="D615" s="20">
        <f t="shared" si="19"/>
        <v>0.82180416661140043</v>
      </c>
      <c r="E615" s="10">
        <v>123338</v>
      </c>
      <c r="F615" s="11">
        <v>111100001238</v>
      </c>
      <c r="G615" s="12">
        <v>1.49</v>
      </c>
      <c r="H615" s="7" t="s">
        <v>13</v>
      </c>
      <c r="I615" t="str">
        <f>VLOOKUP(F615, 'Product UPC Key'!$A$2:$B$13, 2, FALSE)</f>
        <v>Doritos 12 oz.</v>
      </c>
    </row>
    <row r="616" spans="1:9" x14ac:dyDescent="0.3">
      <c r="A616" s="4">
        <v>43162.821804166611</v>
      </c>
      <c r="B616" s="15">
        <v>43162.821804166611</v>
      </c>
      <c r="C616" s="16" t="str">
        <f t="shared" si="18"/>
        <v>Saturday</v>
      </c>
      <c r="D616" s="20">
        <f t="shared" si="19"/>
        <v>0.82180416661140043</v>
      </c>
      <c r="E616" s="10">
        <v>123338</v>
      </c>
      <c r="F616" s="11">
        <v>111100001239</v>
      </c>
      <c r="G616" s="12">
        <v>1.56</v>
      </c>
      <c r="H616" s="7" t="s">
        <v>12</v>
      </c>
      <c r="I616" t="str">
        <f>VLOOKUP(F616, 'Product UPC Key'!$A$2:$B$13, 2, FALSE)</f>
        <v>Lays Chips 12 oz.</v>
      </c>
    </row>
    <row r="617" spans="1:9" x14ac:dyDescent="0.3">
      <c r="A617" s="4">
        <v>43162.821804166611</v>
      </c>
      <c r="B617" s="15">
        <v>43162.821804166611</v>
      </c>
      <c r="C617" s="16" t="str">
        <f t="shared" si="18"/>
        <v>Saturday</v>
      </c>
      <c r="D617" s="20">
        <f t="shared" si="19"/>
        <v>0.82180416661140043</v>
      </c>
      <c r="E617" s="10">
        <v>123338</v>
      </c>
      <c r="F617" s="11">
        <v>111100001244</v>
      </c>
      <c r="G617" s="12">
        <v>1.75</v>
      </c>
      <c r="H617" s="7" t="s">
        <v>13</v>
      </c>
      <c r="I617" t="str">
        <f>VLOOKUP(F617, 'Product UPC Key'!$A$2:$B$13, 2, FALSE)</f>
        <v>Pepsi 20 oz</v>
      </c>
    </row>
    <row r="618" spans="1:9" x14ac:dyDescent="0.3">
      <c r="A618" s="4">
        <v>43162.821804166611</v>
      </c>
      <c r="B618" s="15">
        <v>43162.821804166611</v>
      </c>
      <c r="C618" s="16" t="str">
        <f t="shared" si="18"/>
        <v>Saturday</v>
      </c>
      <c r="D618" s="20">
        <f t="shared" si="19"/>
        <v>0.82180416661140043</v>
      </c>
      <c r="E618" s="10">
        <v>123338</v>
      </c>
      <c r="F618" s="11">
        <v>111100001235</v>
      </c>
      <c r="G618" s="12">
        <v>23.45</v>
      </c>
      <c r="H618" s="7" t="s">
        <v>13</v>
      </c>
      <c r="I618" t="str">
        <f>VLOOKUP(F618, 'Product UPC Key'!$A$2:$B$13, 2, FALSE)</f>
        <v>Miller Lite 24 Pack</v>
      </c>
    </row>
    <row r="619" spans="1:9" x14ac:dyDescent="0.3">
      <c r="A619" s="4">
        <v>43162.824004166614</v>
      </c>
      <c r="B619" s="15">
        <v>43162.824004166614</v>
      </c>
      <c r="C619" s="16" t="str">
        <f t="shared" si="18"/>
        <v>Saturday</v>
      </c>
      <c r="D619" s="20">
        <f t="shared" si="19"/>
        <v>0.82400416661403142</v>
      </c>
      <c r="E619" s="10">
        <v>123339</v>
      </c>
      <c r="F619" s="11">
        <v>111100001246</v>
      </c>
      <c r="G619" s="12">
        <v>2.2999999999999998</v>
      </c>
      <c r="H619" s="7" t="s">
        <v>12</v>
      </c>
      <c r="I619" t="str">
        <f>VLOOKUP(F619, 'Product UPC Key'!$A$2:$B$13, 2, FALSE)</f>
        <v>Starbucks Ice</v>
      </c>
    </row>
    <row r="620" spans="1:9" x14ac:dyDescent="0.3">
      <c r="A620" s="4">
        <v>43162.824004166614</v>
      </c>
      <c r="B620" s="15">
        <v>43162.824004166614</v>
      </c>
      <c r="C620" s="16" t="str">
        <f t="shared" si="18"/>
        <v>Saturday</v>
      </c>
      <c r="D620" s="20">
        <f t="shared" si="19"/>
        <v>0.82400416661403142</v>
      </c>
      <c r="E620" s="10">
        <v>123339</v>
      </c>
      <c r="F620" s="11">
        <v>111100001238</v>
      </c>
      <c r="G620" s="12">
        <v>1.53</v>
      </c>
      <c r="H620" s="7" t="s">
        <v>12</v>
      </c>
      <c r="I620" t="str">
        <f>VLOOKUP(F620, 'Product UPC Key'!$A$2:$B$13, 2, FALSE)</f>
        <v>Doritos 12 oz.</v>
      </c>
    </row>
    <row r="621" spans="1:9" x14ac:dyDescent="0.3">
      <c r="A621" s="4">
        <v>43162.828604166614</v>
      </c>
      <c r="B621" s="15">
        <v>43162.828604166614</v>
      </c>
      <c r="C621" s="16" t="str">
        <f t="shared" si="18"/>
        <v>Saturday</v>
      </c>
      <c r="D621" s="20">
        <f t="shared" si="19"/>
        <v>0.82860416661424097</v>
      </c>
      <c r="E621" s="10">
        <v>123340</v>
      </c>
      <c r="F621" s="11">
        <v>111100001242</v>
      </c>
      <c r="G621" s="12">
        <v>19.989999999999998</v>
      </c>
      <c r="H621" s="7" t="s">
        <v>13</v>
      </c>
      <c r="I621" t="str">
        <f>VLOOKUP(F621, 'Product UPC Key'!$A$2:$B$13, 2, FALSE)</f>
        <v>Bud Light 24 Pack</v>
      </c>
    </row>
    <row r="622" spans="1:9" x14ac:dyDescent="0.3">
      <c r="A622" s="4">
        <v>43162.828604166614</v>
      </c>
      <c r="B622" s="15">
        <v>43162.828604166614</v>
      </c>
      <c r="C622" s="16" t="str">
        <f t="shared" si="18"/>
        <v>Saturday</v>
      </c>
      <c r="D622" s="20">
        <f t="shared" si="19"/>
        <v>0.82860416661424097</v>
      </c>
      <c r="E622" s="10">
        <v>123340</v>
      </c>
      <c r="F622" s="11">
        <v>111100001246</v>
      </c>
      <c r="G622" s="12">
        <v>2.2999999999999998</v>
      </c>
      <c r="H622" s="7" t="s">
        <v>12</v>
      </c>
      <c r="I622" t="str">
        <f>VLOOKUP(F622, 'Product UPC Key'!$A$2:$B$13, 2, FALSE)</f>
        <v>Starbucks Ice</v>
      </c>
    </row>
    <row r="623" spans="1:9" x14ac:dyDescent="0.3">
      <c r="A623" s="4">
        <v>43162.829604166611</v>
      </c>
      <c r="B623" s="15">
        <v>43162.829604166611</v>
      </c>
      <c r="C623" s="16" t="str">
        <f t="shared" si="18"/>
        <v>Saturday</v>
      </c>
      <c r="D623" s="20">
        <f t="shared" si="19"/>
        <v>0.82960416661080671</v>
      </c>
      <c r="E623" s="10">
        <v>123341</v>
      </c>
      <c r="F623" s="11">
        <v>111100001241</v>
      </c>
      <c r="G623" s="12">
        <v>1.25</v>
      </c>
      <c r="H623" s="7" t="s">
        <v>12</v>
      </c>
      <c r="I623" t="str">
        <f>VLOOKUP(F623, 'Product UPC Key'!$A$2:$B$13, 2, FALSE)</f>
        <v>M&amp;M's Candy</v>
      </c>
    </row>
    <row r="624" spans="1:9" x14ac:dyDescent="0.3">
      <c r="A624" s="4">
        <v>43162.829604166611</v>
      </c>
      <c r="B624" s="15">
        <v>43162.829604166611</v>
      </c>
      <c r="C624" s="16" t="str">
        <f t="shared" si="18"/>
        <v>Saturday</v>
      </c>
      <c r="D624" s="20">
        <f t="shared" si="19"/>
        <v>0.82960416661080671</v>
      </c>
      <c r="E624" s="10">
        <v>123341</v>
      </c>
      <c r="F624" s="11">
        <v>111100001241</v>
      </c>
      <c r="G624" s="12">
        <v>1.25</v>
      </c>
      <c r="H624" s="7" t="s">
        <v>12</v>
      </c>
      <c r="I624" t="str">
        <f>VLOOKUP(F624, 'Product UPC Key'!$A$2:$B$13, 2, FALSE)</f>
        <v>M&amp;M's Candy</v>
      </c>
    </row>
    <row r="625" spans="1:9" x14ac:dyDescent="0.3">
      <c r="A625" s="4">
        <v>43162.838204166612</v>
      </c>
      <c r="B625" s="15">
        <v>43162.838204166612</v>
      </c>
      <c r="C625" s="16" t="str">
        <f t="shared" si="18"/>
        <v>Saturday</v>
      </c>
      <c r="D625" s="20">
        <f t="shared" si="19"/>
        <v>0.83820416661183117</v>
      </c>
      <c r="E625" s="10">
        <v>123342</v>
      </c>
      <c r="F625" s="11">
        <v>111100001242</v>
      </c>
      <c r="G625" s="12">
        <v>25.65</v>
      </c>
      <c r="H625" s="7" t="s">
        <v>13</v>
      </c>
      <c r="I625" t="str">
        <f>VLOOKUP(F625, 'Product UPC Key'!$A$2:$B$13, 2, FALSE)</f>
        <v>Bud Light 24 Pack</v>
      </c>
    </row>
    <row r="626" spans="1:9" x14ac:dyDescent="0.3">
      <c r="A626" s="4">
        <v>43162.841004166614</v>
      </c>
      <c r="B626" s="15">
        <v>43162.841004166614</v>
      </c>
      <c r="C626" s="16" t="str">
        <f t="shared" si="18"/>
        <v>Saturday</v>
      </c>
      <c r="D626" s="20">
        <f t="shared" si="19"/>
        <v>0.8410041666138568</v>
      </c>
      <c r="E626" s="10">
        <v>123343</v>
      </c>
      <c r="F626" s="11">
        <v>111100001240</v>
      </c>
      <c r="G626" s="12">
        <v>0.99</v>
      </c>
      <c r="H626" s="7" t="s">
        <v>13</v>
      </c>
      <c r="I626" t="str">
        <f>VLOOKUP(F626, 'Product UPC Key'!$A$2:$B$13, 2, FALSE)</f>
        <v>Slim Jim</v>
      </c>
    </row>
    <row r="627" spans="1:9" x14ac:dyDescent="0.3">
      <c r="A627" s="4">
        <v>43162.849104166613</v>
      </c>
      <c r="B627" s="15">
        <v>43162.849104166613</v>
      </c>
      <c r="C627" s="16" t="str">
        <f t="shared" si="18"/>
        <v>Saturday</v>
      </c>
      <c r="D627" s="20">
        <f t="shared" si="19"/>
        <v>0.8491041666129604</v>
      </c>
      <c r="E627" s="10">
        <v>123344</v>
      </c>
      <c r="F627" s="11">
        <v>111100001244</v>
      </c>
      <c r="G627" s="12">
        <v>1.75</v>
      </c>
      <c r="H627" s="7" t="s">
        <v>13</v>
      </c>
      <c r="I627" t="str">
        <f>VLOOKUP(F627, 'Product UPC Key'!$A$2:$B$13, 2, FALSE)</f>
        <v>Pepsi 20 oz</v>
      </c>
    </row>
    <row r="628" spans="1:9" x14ac:dyDescent="0.3">
      <c r="A628" s="4">
        <v>43162.858404166611</v>
      </c>
      <c r="B628" s="15">
        <v>43162.858404166611</v>
      </c>
      <c r="C628" s="16" t="str">
        <f t="shared" si="18"/>
        <v>Saturday</v>
      </c>
      <c r="D628" s="20">
        <f t="shared" si="19"/>
        <v>0.85840416661085328</v>
      </c>
      <c r="E628" s="10">
        <v>123345</v>
      </c>
      <c r="F628" s="11">
        <v>111100001246</v>
      </c>
      <c r="G628" s="12">
        <v>2.2999999999999998</v>
      </c>
      <c r="H628" s="7" t="s">
        <v>12</v>
      </c>
      <c r="I628" t="str">
        <f>VLOOKUP(F628, 'Product UPC Key'!$A$2:$B$13, 2, FALSE)</f>
        <v>Starbucks Ice</v>
      </c>
    </row>
    <row r="629" spans="1:9" x14ac:dyDescent="0.3">
      <c r="A629" s="4">
        <v>43162.862104166612</v>
      </c>
      <c r="B629" s="15">
        <v>43162.862104166612</v>
      </c>
      <c r="C629" s="16" t="str">
        <f t="shared" si="18"/>
        <v>Saturday</v>
      </c>
      <c r="D629" s="20">
        <f t="shared" si="19"/>
        <v>0.86210416661197087</v>
      </c>
      <c r="E629" s="10">
        <v>123346</v>
      </c>
      <c r="F629" s="11">
        <v>111100001242</v>
      </c>
      <c r="G629" s="12">
        <v>24.99</v>
      </c>
      <c r="H629" s="7" t="s">
        <v>12</v>
      </c>
      <c r="I629" t="str">
        <f>VLOOKUP(F629, 'Product UPC Key'!$A$2:$B$13, 2, FALSE)</f>
        <v>Bud Light 24 Pack</v>
      </c>
    </row>
    <row r="630" spans="1:9" x14ac:dyDescent="0.3">
      <c r="A630" s="4">
        <v>43162.862104166612</v>
      </c>
      <c r="B630" s="15">
        <v>43162.862104166612</v>
      </c>
      <c r="C630" s="16" t="str">
        <f t="shared" si="18"/>
        <v>Saturday</v>
      </c>
      <c r="D630" s="20">
        <f t="shared" si="19"/>
        <v>0.86210416661197087</v>
      </c>
      <c r="E630" s="10">
        <v>123346</v>
      </c>
      <c r="F630" s="11">
        <v>111100001240</v>
      </c>
      <c r="G630" s="12">
        <v>0.89</v>
      </c>
      <c r="H630" s="7" t="s">
        <v>12</v>
      </c>
      <c r="I630" t="str">
        <f>VLOOKUP(F630, 'Product UPC Key'!$A$2:$B$13, 2, FALSE)</f>
        <v>Slim Jim</v>
      </c>
    </row>
    <row r="631" spans="1:9" x14ac:dyDescent="0.3">
      <c r="A631" s="4">
        <v>43162.862104166612</v>
      </c>
      <c r="B631" s="15">
        <v>43162.862104166612</v>
      </c>
      <c r="C631" s="16" t="str">
        <f t="shared" si="18"/>
        <v>Saturday</v>
      </c>
      <c r="D631" s="20">
        <f t="shared" si="19"/>
        <v>0.86210416661197087</v>
      </c>
      <c r="E631" s="10">
        <v>123346</v>
      </c>
      <c r="F631" s="11">
        <v>111100001245</v>
      </c>
      <c r="G631" s="12">
        <v>1.3</v>
      </c>
      <c r="H631" s="7" t="s">
        <v>12</v>
      </c>
      <c r="I631" t="str">
        <f>VLOOKUP(F631, 'Product UPC Key'!$A$2:$B$13, 2, FALSE)</f>
        <v>Hersheys Candy</v>
      </c>
    </row>
    <row r="632" spans="1:9" x14ac:dyDescent="0.3">
      <c r="A632" s="4">
        <v>43162.862104166612</v>
      </c>
      <c r="B632" s="15">
        <v>43162.862104166612</v>
      </c>
      <c r="C632" s="16" t="str">
        <f t="shared" si="18"/>
        <v>Saturday</v>
      </c>
      <c r="D632" s="20">
        <f t="shared" si="19"/>
        <v>0.86210416661197087</v>
      </c>
      <c r="E632" s="10">
        <v>123346</v>
      </c>
      <c r="F632" s="11">
        <v>111100001237</v>
      </c>
      <c r="G632" s="12">
        <v>7.1</v>
      </c>
      <c r="H632" s="7" t="s">
        <v>13</v>
      </c>
      <c r="I632" t="str">
        <f>VLOOKUP(F632, 'Product UPC Key'!$A$2:$B$13, 2, FALSE)</f>
        <v>Coke 12 Pack</v>
      </c>
    </row>
    <row r="633" spans="1:9" x14ac:dyDescent="0.3">
      <c r="A633" s="4">
        <v>43162.862104166612</v>
      </c>
      <c r="B633" s="15">
        <v>43162.862104166612</v>
      </c>
      <c r="C633" s="16" t="str">
        <f t="shared" si="18"/>
        <v>Saturday</v>
      </c>
      <c r="D633" s="20">
        <f t="shared" si="19"/>
        <v>0.86210416661197087</v>
      </c>
      <c r="E633" s="10">
        <v>123346</v>
      </c>
      <c r="F633" s="11">
        <v>111100001242</v>
      </c>
      <c r="G633" s="12">
        <v>19.989999999999998</v>
      </c>
      <c r="H633" s="7" t="s">
        <v>13</v>
      </c>
      <c r="I633" t="str">
        <f>VLOOKUP(F633, 'Product UPC Key'!$A$2:$B$13, 2, FALSE)</f>
        <v>Bud Light 24 Pack</v>
      </c>
    </row>
    <row r="634" spans="1:9" x14ac:dyDescent="0.3">
      <c r="A634" s="4">
        <v>43162.862104166612</v>
      </c>
      <c r="B634" s="15">
        <v>43162.862104166612</v>
      </c>
      <c r="C634" s="16" t="str">
        <f t="shared" si="18"/>
        <v>Saturday</v>
      </c>
      <c r="D634" s="20">
        <f t="shared" si="19"/>
        <v>0.86210416661197087</v>
      </c>
      <c r="E634" s="10">
        <v>123346</v>
      </c>
      <c r="F634" s="11">
        <v>111100001242</v>
      </c>
      <c r="G634" s="12">
        <v>24.99</v>
      </c>
      <c r="H634" s="7" t="s">
        <v>12</v>
      </c>
      <c r="I634" t="str">
        <f>VLOOKUP(F634, 'Product UPC Key'!$A$2:$B$13, 2, FALSE)</f>
        <v>Bud Light 24 Pack</v>
      </c>
    </row>
    <row r="635" spans="1:9" x14ac:dyDescent="0.3">
      <c r="A635" s="4">
        <v>43162.862104166612</v>
      </c>
      <c r="B635" s="15">
        <v>43162.862104166612</v>
      </c>
      <c r="C635" s="16" t="str">
        <f t="shared" si="18"/>
        <v>Saturday</v>
      </c>
      <c r="D635" s="20">
        <f t="shared" si="19"/>
        <v>0.86210416661197087</v>
      </c>
      <c r="E635" s="10">
        <v>123346</v>
      </c>
      <c r="F635" s="11">
        <v>111100001245</v>
      </c>
      <c r="G635" s="12">
        <v>1.3</v>
      </c>
      <c r="H635" s="7" t="s">
        <v>12</v>
      </c>
      <c r="I635" t="str">
        <f>VLOOKUP(F635, 'Product UPC Key'!$A$2:$B$13, 2, FALSE)</f>
        <v>Hersheys Candy</v>
      </c>
    </row>
    <row r="636" spans="1:9" x14ac:dyDescent="0.3">
      <c r="A636" s="4">
        <v>43162.871504166615</v>
      </c>
      <c r="B636" s="15">
        <v>43162.871504166615</v>
      </c>
      <c r="C636" s="16" t="str">
        <f t="shared" si="18"/>
        <v>Saturday</v>
      </c>
      <c r="D636" s="20">
        <f t="shared" si="19"/>
        <v>0.8715041666146135</v>
      </c>
      <c r="E636" s="10">
        <v>123347</v>
      </c>
      <c r="F636" s="11">
        <v>111100001240</v>
      </c>
      <c r="G636" s="12">
        <v>0.89</v>
      </c>
      <c r="H636" s="7" t="s">
        <v>12</v>
      </c>
      <c r="I636" t="str">
        <f>VLOOKUP(F636, 'Product UPC Key'!$A$2:$B$13, 2, FALSE)</f>
        <v>Slim Jim</v>
      </c>
    </row>
    <row r="637" spans="1:9" x14ac:dyDescent="0.3">
      <c r="A637" s="4">
        <v>43162.871504166615</v>
      </c>
      <c r="B637" s="15">
        <v>43162.871504166615</v>
      </c>
      <c r="C637" s="16" t="str">
        <f t="shared" si="18"/>
        <v>Saturday</v>
      </c>
      <c r="D637" s="20">
        <f t="shared" si="19"/>
        <v>0.8715041666146135</v>
      </c>
      <c r="E637" s="10">
        <v>123347</v>
      </c>
      <c r="F637" s="11">
        <v>111100001235</v>
      </c>
      <c r="G637" s="12">
        <v>23.45</v>
      </c>
      <c r="H637" s="7" t="s">
        <v>13</v>
      </c>
      <c r="I637" t="str">
        <f>VLOOKUP(F637, 'Product UPC Key'!$A$2:$B$13, 2, FALSE)</f>
        <v>Miller Lite 24 Pack</v>
      </c>
    </row>
    <row r="638" spans="1:9" x14ac:dyDescent="0.3">
      <c r="A638" s="4">
        <v>43162.875904166613</v>
      </c>
      <c r="B638" s="15">
        <v>43162.875904166613</v>
      </c>
      <c r="C638" s="16" t="str">
        <f t="shared" si="18"/>
        <v>Saturday</v>
      </c>
      <c r="D638" s="20">
        <f t="shared" si="19"/>
        <v>0.87590416661259951</v>
      </c>
      <c r="E638" s="10">
        <v>123348</v>
      </c>
      <c r="F638" s="11">
        <v>111100001235</v>
      </c>
      <c r="G638" s="12">
        <v>23.45</v>
      </c>
      <c r="H638" s="7" t="s">
        <v>13</v>
      </c>
      <c r="I638" t="str">
        <f>VLOOKUP(F638, 'Product UPC Key'!$A$2:$B$13, 2, FALSE)</f>
        <v>Miller Lite 24 Pack</v>
      </c>
    </row>
    <row r="639" spans="1:9" x14ac:dyDescent="0.3">
      <c r="A639" s="4">
        <v>43162.875904166613</v>
      </c>
      <c r="B639" s="15">
        <v>43162.875904166613</v>
      </c>
      <c r="C639" s="16" t="str">
        <f t="shared" si="18"/>
        <v>Saturday</v>
      </c>
      <c r="D639" s="20">
        <f t="shared" si="19"/>
        <v>0.87590416661259951</v>
      </c>
      <c r="E639" s="10">
        <v>123348</v>
      </c>
      <c r="F639" s="11">
        <v>111100001235</v>
      </c>
      <c r="G639" s="12">
        <v>23.45</v>
      </c>
      <c r="H639" s="7" t="s">
        <v>13</v>
      </c>
      <c r="I639" t="str">
        <f>VLOOKUP(F639, 'Product UPC Key'!$A$2:$B$13, 2, FALSE)</f>
        <v>Miller Lite 24 Pack</v>
      </c>
    </row>
    <row r="640" spans="1:9" x14ac:dyDescent="0.3">
      <c r="A640" s="4">
        <v>43162.875904166613</v>
      </c>
      <c r="B640" s="15">
        <v>43162.875904166613</v>
      </c>
      <c r="C640" s="16" t="str">
        <f t="shared" si="18"/>
        <v>Saturday</v>
      </c>
      <c r="D640" s="20">
        <f t="shared" si="19"/>
        <v>0.87590416661259951</v>
      </c>
      <c r="E640" s="10">
        <v>123348</v>
      </c>
      <c r="F640" s="11">
        <v>111100001242</v>
      </c>
      <c r="G640" s="12">
        <v>25.65</v>
      </c>
      <c r="H640" s="7" t="s">
        <v>13</v>
      </c>
      <c r="I640" t="str">
        <f>VLOOKUP(F640, 'Product UPC Key'!$A$2:$B$13, 2, FALSE)</f>
        <v>Bud Light 24 Pack</v>
      </c>
    </row>
    <row r="641" spans="1:9" x14ac:dyDescent="0.3">
      <c r="A641" s="4">
        <v>43162.875904166613</v>
      </c>
      <c r="B641" s="15">
        <v>43162.875904166613</v>
      </c>
      <c r="C641" s="16" t="str">
        <f t="shared" si="18"/>
        <v>Saturday</v>
      </c>
      <c r="D641" s="20">
        <f t="shared" si="19"/>
        <v>0.87590416661259951</v>
      </c>
      <c r="E641" s="10">
        <v>123348</v>
      </c>
      <c r="F641" s="11">
        <v>111100001242</v>
      </c>
      <c r="G641" s="12">
        <v>19.989999999999998</v>
      </c>
      <c r="H641" s="7" t="s">
        <v>13</v>
      </c>
      <c r="I641" t="str">
        <f>VLOOKUP(F641, 'Product UPC Key'!$A$2:$B$13, 2, FALSE)</f>
        <v>Bud Light 24 Pack</v>
      </c>
    </row>
    <row r="642" spans="1:9" x14ac:dyDescent="0.3">
      <c r="A642" s="4">
        <v>43162.876504166612</v>
      </c>
      <c r="B642" s="15">
        <v>43162.876504166612</v>
      </c>
      <c r="C642" s="16" t="str">
        <f t="shared" si="18"/>
        <v>Saturday</v>
      </c>
      <c r="D642" s="20">
        <f t="shared" si="19"/>
        <v>0.87650416661199415</v>
      </c>
      <c r="E642" s="10">
        <v>123349</v>
      </c>
      <c r="F642" s="11">
        <v>111100001245</v>
      </c>
      <c r="G642" s="12">
        <v>1.36</v>
      </c>
      <c r="H642" s="7" t="s">
        <v>13</v>
      </c>
      <c r="I642" t="str">
        <f>VLOOKUP(F642, 'Product UPC Key'!$A$2:$B$13, 2, FALSE)</f>
        <v>Hersheys Candy</v>
      </c>
    </row>
    <row r="643" spans="1:9" x14ac:dyDescent="0.3">
      <c r="A643" s="4">
        <v>43162.884604166611</v>
      </c>
      <c r="B643" s="15">
        <v>43162.884604166611</v>
      </c>
      <c r="C643" s="16" t="str">
        <f t="shared" ref="C643:C706" si="20">TEXT(B643,"dddd")</f>
        <v>Saturday</v>
      </c>
      <c r="D643" s="20">
        <f t="shared" si="19"/>
        <v>0.88460416661109775</v>
      </c>
      <c r="E643" s="10">
        <v>123350</v>
      </c>
      <c r="F643" s="11">
        <v>111100001242</v>
      </c>
      <c r="G643" s="12">
        <v>25.65</v>
      </c>
      <c r="H643" s="7" t="s">
        <v>13</v>
      </c>
      <c r="I643" t="str">
        <f>VLOOKUP(F643, 'Product UPC Key'!$A$2:$B$13, 2, FALSE)</f>
        <v>Bud Light 24 Pack</v>
      </c>
    </row>
    <row r="644" spans="1:9" x14ac:dyDescent="0.3">
      <c r="A644" s="4">
        <v>43162.885704166612</v>
      </c>
      <c r="B644" s="15">
        <v>43162.885704166612</v>
      </c>
      <c r="C644" s="16" t="str">
        <f t="shared" si="20"/>
        <v>Saturday</v>
      </c>
      <c r="D644" s="20">
        <f t="shared" ref="D644:D707" si="21">MOD(A644,1)</f>
        <v>0.88570416661241325</v>
      </c>
      <c r="E644" s="10">
        <v>123351</v>
      </c>
      <c r="F644" s="11">
        <v>111100001236</v>
      </c>
      <c r="G644" s="12">
        <v>6.99</v>
      </c>
      <c r="H644" s="7" t="s">
        <v>13</v>
      </c>
      <c r="I644" t="str">
        <f>VLOOKUP(F644, 'Product UPC Key'!$A$2:$B$13, 2, FALSE)</f>
        <v>Pepsi 12 Pack</v>
      </c>
    </row>
    <row r="645" spans="1:9" x14ac:dyDescent="0.3">
      <c r="A645" s="4">
        <v>43162.892204166616</v>
      </c>
      <c r="B645" s="15">
        <v>43162.892204166616</v>
      </c>
      <c r="C645" s="16" t="str">
        <f t="shared" si="20"/>
        <v>Saturday</v>
      </c>
      <c r="D645" s="20">
        <f t="shared" si="21"/>
        <v>0.89220416661555646</v>
      </c>
      <c r="E645" s="10">
        <v>123352</v>
      </c>
      <c r="F645" s="11">
        <v>111100001242</v>
      </c>
      <c r="G645" s="12">
        <v>24.99</v>
      </c>
      <c r="H645" s="7" t="s">
        <v>12</v>
      </c>
      <c r="I645" t="str">
        <f>VLOOKUP(F645, 'Product UPC Key'!$A$2:$B$13, 2, FALSE)</f>
        <v>Bud Light 24 Pack</v>
      </c>
    </row>
    <row r="646" spans="1:9" x14ac:dyDescent="0.3">
      <c r="A646" s="4">
        <v>43162.892204166616</v>
      </c>
      <c r="B646" s="15">
        <v>43162.892204166616</v>
      </c>
      <c r="C646" s="16" t="str">
        <f t="shared" si="20"/>
        <v>Saturday</v>
      </c>
      <c r="D646" s="20">
        <f t="shared" si="21"/>
        <v>0.89220416661555646</v>
      </c>
      <c r="E646" s="10">
        <v>123352</v>
      </c>
      <c r="F646" s="11">
        <v>111100001242</v>
      </c>
      <c r="G646" s="12">
        <v>25.65</v>
      </c>
      <c r="H646" s="7" t="s">
        <v>13</v>
      </c>
      <c r="I646" t="str">
        <f>VLOOKUP(F646, 'Product UPC Key'!$A$2:$B$13, 2, FALSE)</f>
        <v>Bud Light 24 Pack</v>
      </c>
    </row>
    <row r="647" spans="1:9" x14ac:dyDescent="0.3">
      <c r="A647" s="4">
        <v>43162.892204166616</v>
      </c>
      <c r="B647" s="15">
        <v>43162.892204166616</v>
      </c>
      <c r="C647" s="16" t="str">
        <f t="shared" si="20"/>
        <v>Saturday</v>
      </c>
      <c r="D647" s="20">
        <f t="shared" si="21"/>
        <v>0.89220416661555646</v>
      </c>
      <c r="E647" s="10">
        <v>123352</v>
      </c>
      <c r="F647" s="11">
        <v>111100001245</v>
      </c>
      <c r="G647" s="12">
        <v>1.36</v>
      </c>
      <c r="H647" s="7" t="s">
        <v>13</v>
      </c>
      <c r="I647" t="str">
        <f>VLOOKUP(F647, 'Product UPC Key'!$A$2:$B$13, 2, FALSE)</f>
        <v>Hersheys Candy</v>
      </c>
    </row>
    <row r="648" spans="1:9" x14ac:dyDescent="0.3">
      <c r="A648" s="4">
        <v>43162.899904166617</v>
      </c>
      <c r="B648" s="15">
        <v>43162.899904166617</v>
      </c>
      <c r="C648" s="16" t="str">
        <f t="shared" si="20"/>
        <v>Saturday</v>
      </c>
      <c r="D648" s="20">
        <f t="shared" si="21"/>
        <v>0.89990416661748895</v>
      </c>
      <c r="E648" s="10">
        <v>123353</v>
      </c>
      <c r="F648" s="11">
        <v>111100001244</v>
      </c>
      <c r="G648" s="12">
        <v>1.75</v>
      </c>
      <c r="H648" s="7" t="s">
        <v>13</v>
      </c>
      <c r="I648" t="str">
        <f>VLOOKUP(F648, 'Product UPC Key'!$A$2:$B$13, 2, FALSE)</f>
        <v>Pepsi 20 oz</v>
      </c>
    </row>
    <row r="649" spans="1:9" x14ac:dyDescent="0.3">
      <c r="A649" s="4">
        <v>43162.90500416662</v>
      </c>
      <c r="B649" s="15">
        <v>43162.90500416662</v>
      </c>
      <c r="C649" s="16" t="str">
        <f t="shared" si="20"/>
        <v>Saturday</v>
      </c>
      <c r="D649" s="20">
        <f t="shared" si="21"/>
        <v>0.90500416661961935</v>
      </c>
      <c r="E649" s="10">
        <v>123354</v>
      </c>
      <c r="F649" s="11">
        <v>111100001241</v>
      </c>
      <c r="G649" s="12">
        <v>1.25</v>
      </c>
      <c r="H649" s="7" t="s">
        <v>12</v>
      </c>
      <c r="I649" t="str">
        <f>VLOOKUP(F649, 'Product UPC Key'!$A$2:$B$13, 2, FALSE)</f>
        <v>M&amp;M's Candy</v>
      </c>
    </row>
    <row r="650" spans="1:9" x14ac:dyDescent="0.3">
      <c r="A650" s="4">
        <v>43162.90500416662</v>
      </c>
      <c r="B650" s="15">
        <v>43162.90500416662</v>
      </c>
      <c r="C650" s="16" t="str">
        <f t="shared" si="20"/>
        <v>Saturday</v>
      </c>
      <c r="D650" s="20">
        <f t="shared" si="21"/>
        <v>0.90500416661961935</v>
      </c>
      <c r="E650" s="10">
        <v>123354</v>
      </c>
      <c r="F650" s="11">
        <v>111100001242</v>
      </c>
      <c r="G650" s="12">
        <v>25.65</v>
      </c>
      <c r="H650" s="7" t="s">
        <v>13</v>
      </c>
      <c r="I650" t="str">
        <f>VLOOKUP(F650, 'Product UPC Key'!$A$2:$B$13, 2, FALSE)</f>
        <v>Bud Light 24 Pack</v>
      </c>
    </row>
    <row r="651" spans="1:9" x14ac:dyDescent="0.3">
      <c r="A651" s="4">
        <v>43162.90500416662</v>
      </c>
      <c r="B651" s="15">
        <v>43162.90500416662</v>
      </c>
      <c r="C651" s="16" t="str">
        <f t="shared" si="20"/>
        <v>Saturday</v>
      </c>
      <c r="D651" s="20">
        <f t="shared" si="21"/>
        <v>0.90500416661961935</v>
      </c>
      <c r="E651" s="10">
        <v>123354</v>
      </c>
      <c r="F651" s="11">
        <v>111100001242</v>
      </c>
      <c r="G651" s="12">
        <v>24.99</v>
      </c>
      <c r="H651" s="7" t="s">
        <v>12</v>
      </c>
      <c r="I651" t="str">
        <f>VLOOKUP(F651, 'Product UPC Key'!$A$2:$B$13, 2, FALSE)</f>
        <v>Bud Light 24 Pack</v>
      </c>
    </row>
    <row r="652" spans="1:9" x14ac:dyDescent="0.3">
      <c r="A652" s="4">
        <v>43162.909204166623</v>
      </c>
      <c r="B652" s="15">
        <v>43162.909204166623</v>
      </c>
      <c r="C652" s="16" t="str">
        <f t="shared" si="20"/>
        <v>Saturday</v>
      </c>
      <c r="D652" s="20">
        <f t="shared" si="21"/>
        <v>0.90920416662265779</v>
      </c>
      <c r="E652" s="10">
        <v>123355</v>
      </c>
      <c r="F652" s="11">
        <v>111100001242</v>
      </c>
      <c r="G652" s="12">
        <v>19.989999999999998</v>
      </c>
      <c r="H652" s="7" t="s">
        <v>13</v>
      </c>
      <c r="I652" t="str">
        <f>VLOOKUP(F652, 'Product UPC Key'!$A$2:$B$13, 2, FALSE)</f>
        <v>Bud Light 24 Pack</v>
      </c>
    </row>
    <row r="653" spans="1:9" x14ac:dyDescent="0.3">
      <c r="A653" s="4">
        <v>43162.909204166623</v>
      </c>
      <c r="B653" s="15">
        <v>43162.909204166623</v>
      </c>
      <c r="C653" s="16" t="str">
        <f t="shared" si="20"/>
        <v>Saturday</v>
      </c>
      <c r="D653" s="20">
        <f t="shared" si="21"/>
        <v>0.90920416662265779</v>
      </c>
      <c r="E653" s="10">
        <v>123355</v>
      </c>
      <c r="F653" s="11">
        <v>111100001238</v>
      </c>
      <c r="G653" s="12">
        <v>1.53</v>
      </c>
      <c r="H653" s="7" t="s">
        <v>12</v>
      </c>
      <c r="I653" t="str">
        <f>VLOOKUP(F653, 'Product UPC Key'!$A$2:$B$13, 2, FALSE)</f>
        <v>Doritos 12 oz.</v>
      </c>
    </row>
    <row r="654" spans="1:9" x14ac:dyDescent="0.3">
      <c r="A654" s="4">
        <v>43162.909204166623</v>
      </c>
      <c r="B654" s="15">
        <v>43162.909204166623</v>
      </c>
      <c r="C654" s="16" t="str">
        <f t="shared" si="20"/>
        <v>Saturday</v>
      </c>
      <c r="D654" s="20">
        <f t="shared" si="21"/>
        <v>0.90920416662265779</v>
      </c>
      <c r="E654" s="10">
        <v>123355</v>
      </c>
      <c r="F654" s="11">
        <v>111100001242</v>
      </c>
      <c r="G654" s="12">
        <v>24.99</v>
      </c>
      <c r="H654" s="7" t="s">
        <v>12</v>
      </c>
      <c r="I654" t="str">
        <f>VLOOKUP(F654, 'Product UPC Key'!$A$2:$B$13, 2, FALSE)</f>
        <v>Bud Light 24 Pack</v>
      </c>
    </row>
    <row r="655" spans="1:9" x14ac:dyDescent="0.3">
      <c r="A655" s="4">
        <v>43162.909204166623</v>
      </c>
      <c r="B655" s="15">
        <v>43162.909204166623</v>
      </c>
      <c r="C655" s="16" t="str">
        <f t="shared" si="20"/>
        <v>Saturday</v>
      </c>
      <c r="D655" s="20">
        <f t="shared" si="21"/>
        <v>0.90920416662265779</v>
      </c>
      <c r="E655" s="10">
        <v>123355</v>
      </c>
      <c r="F655" s="11">
        <v>111100001234</v>
      </c>
      <c r="G655" s="12">
        <v>1.8</v>
      </c>
      <c r="H655" s="7" t="s">
        <v>13</v>
      </c>
      <c r="I655" t="str">
        <f>VLOOKUP(F655, 'Product UPC Key'!$A$2:$B$13, 2, FALSE)</f>
        <v>Coke 20 oz</v>
      </c>
    </row>
    <row r="656" spans="1:9" x14ac:dyDescent="0.3">
      <c r="A656" s="4">
        <v>43162.909204166623</v>
      </c>
      <c r="B656" s="15">
        <v>43162.909204166623</v>
      </c>
      <c r="C656" s="16" t="str">
        <f t="shared" si="20"/>
        <v>Saturday</v>
      </c>
      <c r="D656" s="20">
        <f t="shared" si="21"/>
        <v>0.90920416662265779</v>
      </c>
      <c r="E656" s="10">
        <v>123355</v>
      </c>
      <c r="F656" s="11">
        <v>111100001236</v>
      </c>
      <c r="G656" s="12">
        <v>6.99</v>
      </c>
      <c r="H656" s="7" t="s">
        <v>13</v>
      </c>
      <c r="I656" t="str">
        <f>VLOOKUP(F656, 'Product UPC Key'!$A$2:$B$13, 2, FALSE)</f>
        <v>Pepsi 12 Pack</v>
      </c>
    </row>
    <row r="657" spans="1:9" x14ac:dyDescent="0.3">
      <c r="A657" s="4">
        <v>43162.909204166623</v>
      </c>
      <c r="B657" s="15">
        <v>43162.909204166623</v>
      </c>
      <c r="C657" s="16" t="str">
        <f t="shared" si="20"/>
        <v>Saturday</v>
      </c>
      <c r="D657" s="20">
        <f t="shared" si="21"/>
        <v>0.90920416662265779</v>
      </c>
      <c r="E657" s="10">
        <v>123355</v>
      </c>
      <c r="F657" s="11">
        <v>111100001240</v>
      </c>
      <c r="G657" s="12">
        <v>0.89</v>
      </c>
      <c r="H657" s="7" t="s">
        <v>12</v>
      </c>
      <c r="I657" t="str">
        <f>VLOOKUP(F657, 'Product UPC Key'!$A$2:$B$13, 2, FALSE)</f>
        <v>Slim Jim</v>
      </c>
    </row>
    <row r="658" spans="1:9" x14ac:dyDescent="0.3">
      <c r="A658" s="4">
        <v>43162.910104166622</v>
      </c>
      <c r="B658" s="15">
        <v>43162.910104166622</v>
      </c>
      <c r="C658" s="16" t="str">
        <f t="shared" si="20"/>
        <v>Saturday</v>
      </c>
      <c r="D658" s="20">
        <f t="shared" si="21"/>
        <v>0.91010416662174975</v>
      </c>
      <c r="E658" s="10">
        <v>123356</v>
      </c>
      <c r="F658" s="11">
        <v>111100001234</v>
      </c>
      <c r="G658" s="12">
        <v>1.8</v>
      </c>
      <c r="H658" s="7" t="s">
        <v>13</v>
      </c>
      <c r="I658" t="str">
        <f>VLOOKUP(F658, 'Product UPC Key'!$A$2:$B$13, 2, FALSE)</f>
        <v>Coke 20 oz</v>
      </c>
    </row>
    <row r="659" spans="1:9" x14ac:dyDescent="0.3">
      <c r="A659" s="4">
        <v>43162.910104166622</v>
      </c>
      <c r="B659" s="15">
        <v>43162.910104166622</v>
      </c>
      <c r="C659" s="16" t="str">
        <f t="shared" si="20"/>
        <v>Saturday</v>
      </c>
      <c r="D659" s="20">
        <f t="shared" si="21"/>
        <v>0.91010416662174975</v>
      </c>
      <c r="E659" s="10">
        <v>123356</v>
      </c>
      <c r="F659" s="11">
        <v>111100001240</v>
      </c>
      <c r="G659" s="12">
        <v>0.99</v>
      </c>
      <c r="H659" s="7" t="s">
        <v>13</v>
      </c>
      <c r="I659" t="str">
        <f>VLOOKUP(F659, 'Product UPC Key'!$A$2:$B$13, 2, FALSE)</f>
        <v>Slim Jim</v>
      </c>
    </row>
    <row r="660" spans="1:9" x14ac:dyDescent="0.3">
      <c r="A660" s="4">
        <v>43162.910104166622</v>
      </c>
      <c r="B660" s="15">
        <v>43162.910104166622</v>
      </c>
      <c r="C660" s="16" t="str">
        <f t="shared" si="20"/>
        <v>Saturday</v>
      </c>
      <c r="D660" s="20">
        <f t="shared" si="21"/>
        <v>0.91010416662174975</v>
      </c>
      <c r="E660" s="10">
        <v>123356</v>
      </c>
      <c r="F660" s="11">
        <v>111100001245</v>
      </c>
      <c r="G660" s="12">
        <v>1.36</v>
      </c>
      <c r="H660" s="7" t="s">
        <v>13</v>
      </c>
      <c r="I660" t="str">
        <f>VLOOKUP(F660, 'Product UPC Key'!$A$2:$B$13, 2, FALSE)</f>
        <v>Hersheys Candy</v>
      </c>
    </row>
    <row r="661" spans="1:9" x14ac:dyDescent="0.3">
      <c r="A661" s="4">
        <v>43162.910104166622</v>
      </c>
      <c r="B661" s="15">
        <v>43162.910104166622</v>
      </c>
      <c r="C661" s="16" t="str">
        <f t="shared" si="20"/>
        <v>Saturday</v>
      </c>
      <c r="D661" s="20">
        <f t="shared" si="21"/>
        <v>0.91010416662174975</v>
      </c>
      <c r="E661" s="10">
        <v>123356</v>
      </c>
      <c r="F661" s="11">
        <v>111100001237</v>
      </c>
      <c r="G661" s="12">
        <v>7.1</v>
      </c>
      <c r="H661" s="7" t="s">
        <v>13</v>
      </c>
      <c r="I661" t="str">
        <f>VLOOKUP(F661, 'Product UPC Key'!$A$2:$B$13, 2, FALSE)</f>
        <v>Coke 12 Pack</v>
      </c>
    </row>
    <row r="662" spans="1:9" x14ac:dyDescent="0.3">
      <c r="A662" s="4">
        <v>43162.910104166622</v>
      </c>
      <c r="B662" s="15">
        <v>43162.910104166622</v>
      </c>
      <c r="C662" s="16" t="str">
        <f t="shared" si="20"/>
        <v>Saturday</v>
      </c>
      <c r="D662" s="20">
        <f t="shared" si="21"/>
        <v>0.91010416662174975</v>
      </c>
      <c r="E662" s="10">
        <v>123356</v>
      </c>
      <c r="F662" s="11">
        <v>111100001239</v>
      </c>
      <c r="G662" s="12">
        <v>1.56</v>
      </c>
      <c r="H662" s="7" t="s">
        <v>12</v>
      </c>
      <c r="I662" t="str">
        <f>VLOOKUP(F662, 'Product UPC Key'!$A$2:$B$13, 2, FALSE)</f>
        <v>Lays Chips 12 oz.</v>
      </c>
    </row>
    <row r="663" spans="1:9" x14ac:dyDescent="0.3">
      <c r="A663" s="4">
        <v>43162.910104166622</v>
      </c>
      <c r="B663" s="15">
        <v>43162.910104166622</v>
      </c>
      <c r="C663" s="16" t="str">
        <f t="shared" si="20"/>
        <v>Saturday</v>
      </c>
      <c r="D663" s="20">
        <f t="shared" si="21"/>
        <v>0.91010416662174975</v>
      </c>
      <c r="E663" s="10">
        <v>123356</v>
      </c>
      <c r="F663" s="11">
        <v>111100001245</v>
      </c>
      <c r="G663" s="12">
        <v>1.36</v>
      </c>
      <c r="H663" s="7" t="s">
        <v>13</v>
      </c>
      <c r="I663" t="str">
        <f>VLOOKUP(F663, 'Product UPC Key'!$A$2:$B$13, 2, FALSE)</f>
        <v>Hersheys Candy</v>
      </c>
    </row>
    <row r="664" spans="1:9" x14ac:dyDescent="0.3">
      <c r="A664" s="4">
        <v>43162.913004166621</v>
      </c>
      <c r="B664" s="15">
        <v>43162.913004166621</v>
      </c>
      <c r="C664" s="16" t="str">
        <f t="shared" si="20"/>
        <v>Saturday</v>
      </c>
      <c r="D664" s="20">
        <f t="shared" si="21"/>
        <v>0.91300416662124917</v>
      </c>
      <c r="E664" s="10">
        <v>123357</v>
      </c>
      <c r="F664" s="11">
        <v>111100001237</v>
      </c>
      <c r="G664" s="12">
        <v>7.1</v>
      </c>
      <c r="H664" s="7" t="s">
        <v>13</v>
      </c>
      <c r="I664" t="str">
        <f>VLOOKUP(F664, 'Product UPC Key'!$A$2:$B$13, 2, FALSE)</f>
        <v>Coke 12 Pack</v>
      </c>
    </row>
    <row r="665" spans="1:9" x14ac:dyDescent="0.3">
      <c r="A665" s="4">
        <v>43162.918204166621</v>
      </c>
      <c r="B665" s="15">
        <v>43162.918204166621</v>
      </c>
      <c r="C665" s="16" t="str">
        <f t="shared" si="20"/>
        <v>Saturday</v>
      </c>
      <c r="D665" s="20">
        <f t="shared" si="21"/>
        <v>0.91820416662085336</v>
      </c>
      <c r="E665" s="10">
        <v>123358</v>
      </c>
      <c r="F665" s="11">
        <v>111100001240</v>
      </c>
      <c r="G665" s="12">
        <v>0.89</v>
      </c>
      <c r="H665" s="7" t="s">
        <v>12</v>
      </c>
      <c r="I665" t="str">
        <f>VLOOKUP(F665, 'Product UPC Key'!$A$2:$B$13, 2, FALSE)</f>
        <v>Slim Jim</v>
      </c>
    </row>
    <row r="666" spans="1:9" x14ac:dyDescent="0.3">
      <c r="A666" s="4">
        <v>43162.918204166621</v>
      </c>
      <c r="B666" s="15">
        <v>43162.918204166621</v>
      </c>
      <c r="C666" s="16" t="str">
        <f t="shared" si="20"/>
        <v>Saturday</v>
      </c>
      <c r="D666" s="20">
        <f t="shared" si="21"/>
        <v>0.91820416662085336</v>
      </c>
      <c r="E666" s="10">
        <v>123358</v>
      </c>
      <c r="F666" s="11">
        <v>111100001239</v>
      </c>
      <c r="G666" s="12">
        <v>1.45</v>
      </c>
      <c r="H666" s="7" t="s">
        <v>13</v>
      </c>
      <c r="I666" t="str">
        <f>VLOOKUP(F666, 'Product UPC Key'!$A$2:$B$13, 2, FALSE)</f>
        <v>Lays Chips 12 oz.</v>
      </c>
    </row>
    <row r="667" spans="1:9" x14ac:dyDescent="0.3">
      <c r="A667" s="4">
        <v>43162.918204166621</v>
      </c>
      <c r="B667" s="15">
        <v>43162.918204166621</v>
      </c>
      <c r="C667" s="16" t="str">
        <f t="shared" si="20"/>
        <v>Saturday</v>
      </c>
      <c r="D667" s="20">
        <f t="shared" si="21"/>
        <v>0.91820416662085336</v>
      </c>
      <c r="E667" s="10">
        <v>123358</v>
      </c>
      <c r="F667" s="11">
        <v>111100001245</v>
      </c>
      <c r="G667" s="12">
        <v>1.36</v>
      </c>
      <c r="H667" s="7" t="s">
        <v>13</v>
      </c>
      <c r="I667" t="str">
        <f>VLOOKUP(F667, 'Product UPC Key'!$A$2:$B$13, 2, FALSE)</f>
        <v>Hersheys Candy</v>
      </c>
    </row>
    <row r="668" spans="1:9" x14ac:dyDescent="0.3">
      <c r="A668" s="4">
        <v>43162.918204166621</v>
      </c>
      <c r="B668" s="15">
        <v>43162.918204166621</v>
      </c>
      <c r="C668" s="16" t="str">
        <f t="shared" si="20"/>
        <v>Saturday</v>
      </c>
      <c r="D668" s="20">
        <f t="shared" si="21"/>
        <v>0.91820416662085336</v>
      </c>
      <c r="E668" s="10">
        <v>123358</v>
      </c>
      <c r="F668" s="11">
        <v>111100001244</v>
      </c>
      <c r="G668" s="12">
        <v>1.75</v>
      </c>
      <c r="H668" s="7" t="s">
        <v>13</v>
      </c>
      <c r="I668" t="str">
        <f>VLOOKUP(F668, 'Product UPC Key'!$A$2:$B$13, 2, FALSE)</f>
        <v>Pepsi 20 oz</v>
      </c>
    </row>
    <row r="669" spans="1:9" x14ac:dyDescent="0.3">
      <c r="A669" s="4">
        <v>43162.926204166622</v>
      </c>
      <c r="B669" s="15">
        <v>43162.926204166622</v>
      </c>
      <c r="C669" s="16" t="str">
        <f t="shared" si="20"/>
        <v>Saturday</v>
      </c>
      <c r="D669" s="20">
        <f t="shared" si="21"/>
        <v>0.92620416662248317</v>
      </c>
      <c r="E669" s="10">
        <v>123359</v>
      </c>
      <c r="F669" s="11">
        <v>111100001245</v>
      </c>
      <c r="G669" s="12">
        <v>1.3</v>
      </c>
      <c r="H669" s="7" t="s">
        <v>12</v>
      </c>
      <c r="I669" t="str">
        <f>VLOOKUP(F669, 'Product UPC Key'!$A$2:$B$13, 2, FALSE)</f>
        <v>Hersheys Candy</v>
      </c>
    </row>
    <row r="670" spans="1:9" x14ac:dyDescent="0.3">
      <c r="A670" s="4">
        <v>43162.934604166621</v>
      </c>
      <c r="B670" s="15">
        <v>43162.934604166621</v>
      </c>
      <c r="C670" s="16" t="str">
        <f t="shared" si="20"/>
        <v>Saturday</v>
      </c>
      <c r="D670" s="20">
        <f t="shared" si="21"/>
        <v>0.93460416662128409</v>
      </c>
      <c r="E670" s="10">
        <v>123360</v>
      </c>
      <c r="F670" s="11">
        <v>111100001245</v>
      </c>
      <c r="G670" s="12">
        <v>1.36</v>
      </c>
      <c r="H670" s="7" t="s">
        <v>13</v>
      </c>
      <c r="I670" t="str">
        <f>VLOOKUP(F670, 'Product UPC Key'!$A$2:$B$13, 2, FALSE)</f>
        <v>Hersheys Candy</v>
      </c>
    </row>
    <row r="671" spans="1:9" x14ac:dyDescent="0.3">
      <c r="A671" s="4">
        <v>43162.934604166621</v>
      </c>
      <c r="B671" s="15">
        <v>43162.934604166621</v>
      </c>
      <c r="C671" s="16" t="str">
        <f t="shared" si="20"/>
        <v>Saturday</v>
      </c>
      <c r="D671" s="20">
        <f t="shared" si="21"/>
        <v>0.93460416662128409</v>
      </c>
      <c r="E671" s="10">
        <v>123360</v>
      </c>
      <c r="F671" s="11">
        <v>111100001234</v>
      </c>
      <c r="G671" s="12">
        <v>1.8</v>
      </c>
      <c r="H671" s="7" t="s">
        <v>13</v>
      </c>
      <c r="I671" t="str">
        <f>VLOOKUP(F671, 'Product UPC Key'!$A$2:$B$13, 2, FALSE)</f>
        <v>Coke 20 oz</v>
      </c>
    </row>
    <row r="672" spans="1:9" x14ac:dyDescent="0.3">
      <c r="A672" s="4">
        <v>43162.934604166621</v>
      </c>
      <c r="B672" s="15">
        <v>43162.934604166621</v>
      </c>
      <c r="C672" s="16" t="str">
        <f t="shared" si="20"/>
        <v>Saturday</v>
      </c>
      <c r="D672" s="20">
        <f t="shared" si="21"/>
        <v>0.93460416662128409</v>
      </c>
      <c r="E672" s="10">
        <v>123360</v>
      </c>
      <c r="F672" s="11">
        <v>111100001239</v>
      </c>
      <c r="G672" s="12">
        <v>1.56</v>
      </c>
      <c r="H672" s="7" t="s">
        <v>12</v>
      </c>
      <c r="I672" t="str">
        <f>VLOOKUP(F672, 'Product UPC Key'!$A$2:$B$13, 2, FALSE)</f>
        <v>Lays Chips 12 oz.</v>
      </c>
    </row>
    <row r="673" spans="1:9" x14ac:dyDescent="0.3">
      <c r="A673" s="4">
        <v>43162.938604166622</v>
      </c>
      <c r="B673" s="15">
        <v>43162.938604166622</v>
      </c>
      <c r="C673" s="16" t="str">
        <f t="shared" si="20"/>
        <v>Saturday</v>
      </c>
      <c r="D673" s="20">
        <f t="shared" si="21"/>
        <v>0.938604166622099</v>
      </c>
      <c r="E673" s="10">
        <v>123361</v>
      </c>
      <c r="F673" s="11">
        <v>111100001235</v>
      </c>
      <c r="G673" s="12">
        <v>23.45</v>
      </c>
      <c r="H673" s="7" t="s">
        <v>13</v>
      </c>
      <c r="I673" t="str">
        <f>VLOOKUP(F673, 'Product UPC Key'!$A$2:$B$13, 2, FALSE)</f>
        <v>Miller Lite 24 Pack</v>
      </c>
    </row>
    <row r="674" spans="1:9" x14ac:dyDescent="0.3">
      <c r="A674" s="4">
        <v>43162.938604166622</v>
      </c>
      <c r="B674" s="15">
        <v>43162.938604166622</v>
      </c>
      <c r="C674" s="16" t="str">
        <f t="shared" si="20"/>
        <v>Saturday</v>
      </c>
      <c r="D674" s="20">
        <f t="shared" si="21"/>
        <v>0.938604166622099</v>
      </c>
      <c r="E674" s="10">
        <v>123361</v>
      </c>
      <c r="F674" s="11">
        <v>111100001238</v>
      </c>
      <c r="G674" s="12">
        <v>1.49</v>
      </c>
      <c r="H674" s="7" t="s">
        <v>13</v>
      </c>
      <c r="I674" t="str">
        <f>VLOOKUP(F674, 'Product UPC Key'!$A$2:$B$13, 2, FALSE)</f>
        <v>Doritos 12 oz.</v>
      </c>
    </row>
    <row r="675" spans="1:9" x14ac:dyDescent="0.3">
      <c r="A675" s="4">
        <v>43162.938604166622</v>
      </c>
      <c r="B675" s="15">
        <v>43162.938604166622</v>
      </c>
      <c r="C675" s="16" t="str">
        <f t="shared" si="20"/>
        <v>Saturday</v>
      </c>
      <c r="D675" s="20">
        <f t="shared" si="21"/>
        <v>0.938604166622099</v>
      </c>
      <c r="E675" s="10">
        <v>123361</v>
      </c>
      <c r="F675" s="11">
        <v>111100001241</v>
      </c>
      <c r="G675" s="12">
        <v>1.25</v>
      </c>
      <c r="H675" s="7" t="s">
        <v>12</v>
      </c>
      <c r="I675" t="str">
        <f>VLOOKUP(F675, 'Product UPC Key'!$A$2:$B$13, 2, FALSE)</f>
        <v>M&amp;M's Candy</v>
      </c>
    </row>
    <row r="676" spans="1:9" x14ac:dyDescent="0.3">
      <c r="A676" s="4">
        <v>43162.938604166622</v>
      </c>
      <c r="B676" s="15">
        <v>43162.938604166622</v>
      </c>
      <c r="C676" s="16" t="str">
        <f t="shared" si="20"/>
        <v>Saturday</v>
      </c>
      <c r="D676" s="20">
        <f t="shared" si="21"/>
        <v>0.938604166622099</v>
      </c>
      <c r="E676" s="10">
        <v>123361</v>
      </c>
      <c r="F676" s="11">
        <v>111100001244</v>
      </c>
      <c r="G676" s="12">
        <v>1.75</v>
      </c>
      <c r="H676" s="7" t="s">
        <v>13</v>
      </c>
      <c r="I676" t="str">
        <f>VLOOKUP(F676, 'Product UPC Key'!$A$2:$B$13, 2, FALSE)</f>
        <v>Pepsi 20 oz</v>
      </c>
    </row>
    <row r="677" spans="1:9" x14ac:dyDescent="0.3">
      <c r="A677" s="4">
        <v>43162.947804166623</v>
      </c>
      <c r="B677" s="15">
        <v>43162.947804166623</v>
      </c>
      <c r="C677" s="16" t="str">
        <f t="shared" si="20"/>
        <v>Saturday</v>
      </c>
      <c r="D677" s="20">
        <f t="shared" si="21"/>
        <v>0.9478041666225181</v>
      </c>
      <c r="E677" s="10">
        <v>123362</v>
      </c>
      <c r="F677" s="11">
        <v>111100001242</v>
      </c>
      <c r="G677" s="12">
        <v>19.989999999999998</v>
      </c>
      <c r="H677" s="7" t="s">
        <v>13</v>
      </c>
      <c r="I677" t="str">
        <f>VLOOKUP(F677, 'Product UPC Key'!$A$2:$B$13, 2, FALSE)</f>
        <v>Bud Light 24 Pack</v>
      </c>
    </row>
    <row r="678" spans="1:9" x14ac:dyDescent="0.3">
      <c r="A678" s="4">
        <v>43162.954704166623</v>
      </c>
      <c r="B678" s="15">
        <v>43162.954704166623</v>
      </c>
      <c r="C678" s="16" t="str">
        <f t="shared" si="20"/>
        <v>Saturday</v>
      </c>
      <c r="D678" s="20">
        <f t="shared" si="21"/>
        <v>0.95470416662283242</v>
      </c>
      <c r="E678" s="10">
        <v>123363</v>
      </c>
      <c r="F678" s="11">
        <v>111100001234</v>
      </c>
      <c r="G678" s="12">
        <v>1.8</v>
      </c>
      <c r="H678" s="7" t="s">
        <v>13</v>
      </c>
      <c r="I678" t="str">
        <f>VLOOKUP(F678, 'Product UPC Key'!$A$2:$B$13, 2, FALSE)</f>
        <v>Coke 20 oz</v>
      </c>
    </row>
    <row r="679" spans="1:9" x14ac:dyDescent="0.3">
      <c r="A679" s="4">
        <v>43162.954704166623</v>
      </c>
      <c r="B679" s="15">
        <v>43162.954704166623</v>
      </c>
      <c r="C679" s="16" t="str">
        <f t="shared" si="20"/>
        <v>Saturday</v>
      </c>
      <c r="D679" s="20">
        <f t="shared" si="21"/>
        <v>0.95470416662283242</v>
      </c>
      <c r="E679" s="10">
        <v>123363</v>
      </c>
      <c r="F679" s="11">
        <v>111100001234</v>
      </c>
      <c r="G679" s="12">
        <v>1.8</v>
      </c>
      <c r="H679" s="7" t="s">
        <v>13</v>
      </c>
      <c r="I679" t="str">
        <f>VLOOKUP(F679, 'Product UPC Key'!$A$2:$B$13, 2, FALSE)</f>
        <v>Coke 20 oz</v>
      </c>
    </row>
    <row r="680" spans="1:9" x14ac:dyDescent="0.3">
      <c r="A680" s="4">
        <v>43162.954704166623</v>
      </c>
      <c r="B680" s="15">
        <v>43162.954704166623</v>
      </c>
      <c r="C680" s="16" t="str">
        <f t="shared" si="20"/>
        <v>Saturday</v>
      </c>
      <c r="D680" s="20">
        <f t="shared" si="21"/>
        <v>0.95470416662283242</v>
      </c>
      <c r="E680" s="10">
        <v>123363</v>
      </c>
      <c r="F680" s="11">
        <v>111100001239</v>
      </c>
      <c r="G680" s="12">
        <v>1.45</v>
      </c>
      <c r="H680" s="7" t="s">
        <v>13</v>
      </c>
      <c r="I680" t="str">
        <f>VLOOKUP(F680, 'Product UPC Key'!$A$2:$B$13, 2, FALSE)</f>
        <v>Lays Chips 12 oz.</v>
      </c>
    </row>
    <row r="681" spans="1:9" x14ac:dyDescent="0.3">
      <c r="A681" s="4">
        <v>43162.954704166623</v>
      </c>
      <c r="B681" s="15">
        <v>43162.954704166623</v>
      </c>
      <c r="C681" s="16" t="str">
        <f t="shared" si="20"/>
        <v>Saturday</v>
      </c>
      <c r="D681" s="20">
        <f t="shared" si="21"/>
        <v>0.95470416662283242</v>
      </c>
      <c r="E681" s="10">
        <v>123363</v>
      </c>
      <c r="F681" s="11">
        <v>111100001234</v>
      </c>
      <c r="G681" s="12">
        <v>1.8</v>
      </c>
      <c r="H681" s="7" t="s">
        <v>13</v>
      </c>
      <c r="I681" t="str">
        <f>VLOOKUP(F681, 'Product UPC Key'!$A$2:$B$13, 2, FALSE)</f>
        <v>Coke 20 oz</v>
      </c>
    </row>
    <row r="682" spans="1:9" x14ac:dyDescent="0.3">
      <c r="A682" s="4">
        <v>43162.954704166623</v>
      </c>
      <c r="B682" s="15">
        <v>43162.954704166623</v>
      </c>
      <c r="C682" s="16" t="str">
        <f t="shared" si="20"/>
        <v>Saturday</v>
      </c>
      <c r="D682" s="20">
        <f t="shared" si="21"/>
        <v>0.95470416662283242</v>
      </c>
      <c r="E682" s="10">
        <v>123363</v>
      </c>
      <c r="F682" s="11">
        <v>111100001242</v>
      </c>
      <c r="G682" s="12">
        <v>25.65</v>
      </c>
      <c r="H682" s="7" t="s">
        <v>13</v>
      </c>
      <c r="I682" t="str">
        <f>VLOOKUP(F682, 'Product UPC Key'!$A$2:$B$13, 2, FALSE)</f>
        <v>Bud Light 24 Pack</v>
      </c>
    </row>
    <row r="683" spans="1:9" x14ac:dyDescent="0.3">
      <c r="A683" s="4">
        <v>43162.954704166623</v>
      </c>
      <c r="B683" s="15">
        <v>43162.954704166623</v>
      </c>
      <c r="C683" s="16" t="str">
        <f t="shared" si="20"/>
        <v>Saturday</v>
      </c>
      <c r="D683" s="20">
        <f t="shared" si="21"/>
        <v>0.95470416662283242</v>
      </c>
      <c r="E683" s="10">
        <v>123363</v>
      </c>
      <c r="F683" s="11">
        <v>111100001239</v>
      </c>
      <c r="G683" s="12">
        <v>1.45</v>
      </c>
      <c r="H683" s="7" t="s">
        <v>13</v>
      </c>
      <c r="I683" t="str">
        <f>VLOOKUP(F683, 'Product UPC Key'!$A$2:$B$13, 2, FALSE)</f>
        <v>Lays Chips 12 oz.</v>
      </c>
    </row>
    <row r="684" spans="1:9" x14ac:dyDescent="0.3">
      <c r="A684" s="4">
        <v>43162.959504166625</v>
      </c>
      <c r="B684" s="15">
        <v>43162.959504166625</v>
      </c>
      <c r="C684" s="16" t="str">
        <f t="shared" si="20"/>
        <v>Saturday</v>
      </c>
      <c r="D684" s="20">
        <f t="shared" si="21"/>
        <v>0.9595041666252655</v>
      </c>
      <c r="E684" s="10">
        <v>123364</v>
      </c>
      <c r="F684" s="11">
        <v>111100001239</v>
      </c>
      <c r="G684" s="12">
        <v>1.45</v>
      </c>
      <c r="H684" s="7" t="s">
        <v>13</v>
      </c>
      <c r="I684" t="str">
        <f>VLOOKUP(F684, 'Product UPC Key'!$A$2:$B$13, 2, FALSE)</f>
        <v>Lays Chips 12 oz.</v>
      </c>
    </row>
    <row r="685" spans="1:9" x14ac:dyDescent="0.3">
      <c r="A685" s="4">
        <v>43162.959504166625</v>
      </c>
      <c r="B685" s="15">
        <v>43162.959504166625</v>
      </c>
      <c r="C685" s="16" t="str">
        <f t="shared" si="20"/>
        <v>Saturday</v>
      </c>
      <c r="D685" s="20">
        <f t="shared" si="21"/>
        <v>0.9595041666252655</v>
      </c>
      <c r="E685" s="10">
        <v>123364</v>
      </c>
      <c r="F685" s="11">
        <v>111100001238</v>
      </c>
      <c r="G685" s="12">
        <v>1.49</v>
      </c>
      <c r="H685" s="7" t="s">
        <v>13</v>
      </c>
      <c r="I685" t="str">
        <f>VLOOKUP(F685, 'Product UPC Key'!$A$2:$B$13, 2, FALSE)</f>
        <v>Doritos 12 oz.</v>
      </c>
    </row>
    <row r="686" spans="1:9" x14ac:dyDescent="0.3">
      <c r="A686" s="4">
        <v>43162.959504166625</v>
      </c>
      <c r="B686" s="15">
        <v>43162.959504166625</v>
      </c>
      <c r="C686" s="16" t="str">
        <f t="shared" si="20"/>
        <v>Saturday</v>
      </c>
      <c r="D686" s="20">
        <f t="shared" si="21"/>
        <v>0.9595041666252655</v>
      </c>
      <c r="E686" s="10">
        <v>123364</v>
      </c>
      <c r="F686" s="11">
        <v>111100001241</v>
      </c>
      <c r="G686" s="12">
        <v>1.25</v>
      </c>
      <c r="H686" s="7" t="s">
        <v>12</v>
      </c>
      <c r="I686" t="str">
        <f>VLOOKUP(F686, 'Product UPC Key'!$A$2:$B$13, 2, FALSE)</f>
        <v>M&amp;M's Candy</v>
      </c>
    </row>
    <row r="687" spans="1:9" x14ac:dyDescent="0.3">
      <c r="A687" s="4">
        <v>43162.962804166622</v>
      </c>
      <c r="B687" s="15">
        <v>43162.962804166622</v>
      </c>
      <c r="C687" s="16" t="str">
        <f t="shared" si="20"/>
        <v>Saturday</v>
      </c>
      <c r="D687" s="20">
        <f t="shared" si="21"/>
        <v>0.96280416662193602</v>
      </c>
      <c r="E687" s="10">
        <v>123365</v>
      </c>
      <c r="F687" s="11">
        <v>111100001236</v>
      </c>
      <c r="G687" s="12">
        <v>6.99</v>
      </c>
      <c r="H687" s="7" t="s">
        <v>13</v>
      </c>
      <c r="I687" t="str">
        <f>VLOOKUP(F687, 'Product UPC Key'!$A$2:$B$13, 2, FALSE)</f>
        <v>Pepsi 12 Pack</v>
      </c>
    </row>
    <row r="688" spans="1:9" x14ac:dyDescent="0.3">
      <c r="A688" s="4">
        <v>43162.97210416662</v>
      </c>
      <c r="B688" s="15">
        <v>43162.97210416662</v>
      </c>
      <c r="C688" s="16" t="str">
        <f t="shared" si="20"/>
        <v>Saturday</v>
      </c>
      <c r="D688" s="20">
        <f t="shared" si="21"/>
        <v>0.9721041666198289</v>
      </c>
      <c r="E688" s="10">
        <v>123366</v>
      </c>
      <c r="F688" s="11">
        <v>111100001241</v>
      </c>
      <c r="G688" s="12">
        <v>1.25</v>
      </c>
      <c r="H688" s="7" t="s">
        <v>12</v>
      </c>
      <c r="I688" t="str">
        <f>VLOOKUP(F688, 'Product UPC Key'!$A$2:$B$13, 2, FALSE)</f>
        <v>M&amp;M's Candy</v>
      </c>
    </row>
    <row r="689" spans="1:9" x14ac:dyDescent="0.3">
      <c r="A689" s="4">
        <v>43162.97210416662</v>
      </c>
      <c r="B689" s="15">
        <v>43162.97210416662</v>
      </c>
      <c r="C689" s="16" t="str">
        <f t="shared" si="20"/>
        <v>Saturday</v>
      </c>
      <c r="D689" s="20">
        <f t="shared" si="21"/>
        <v>0.9721041666198289</v>
      </c>
      <c r="E689" s="10">
        <v>123366</v>
      </c>
      <c r="F689" s="11">
        <v>111100001245</v>
      </c>
      <c r="G689" s="12">
        <v>1.3</v>
      </c>
      <c r="H689" s="7" t="s">
        <v>12</v>
      </c>
      <c r="I689" t="str">
        <f>VLOOKUP(F689, 'Product UPC Key'!$A$2:$B$13, 2, FALSE)</f>
        <v>Hersheys Candy</v>
      </c>
    </row>
    <row r="690" spans="1:9" x14ac:dyDescent="0.3">
      <c r="A690" s="4">
        <v>43162.97210416662</v>
      </c>
      <c r="B690" s="15">
        <v>43162.97210416662</v>
      </c>
      <c r="C690" s="16" t="str">
        <f t="shared" si="20"/>
        <v>Saturday</v>
      </c>
      <c r="D690" s="20">
        <f t="shared" si="21"/>
        <v>0.9721041666198289</v>
      </c>
      <c r="E690" s="10">
        <v>123366</v>
      </c>
      <c r="F690" s="11">
        <v>111100001238</v>
      </c>
      <c r="G690" s="12">
        <v>1.53</v>
      </c>
      <c r="H690" s="7" t="s">
        <v>12</v>
      </c>
      <c r="I690" t="str">
        <f>VLOOKUP(F690, 'Product UPC Key'!$A$2:$B$13, 2, FALSE)</f>
        <v>Doritos 12 oz.</v>
      </c>
    </row>
    <row r="691" spans="1:9" x14ac:dyDescent="0.3">
      <c r="A691" s="4">
        <v>43162.975204166622</v>
      </c>
      <c r="B691" s="15">
        <v>43162.975204166622</v>
      </c>
      <c r="C691" s="16" t="str">
        <f t="shared" si="20"/>
        <v>Saturday</v>
      </c>
      <c r="D691" s="20">
        <f t="shared" si="21"/>
        <v>0.97520416662155185</v>
      </c>
      <c r="E691" s="10">
        <v>123367</v>
      </c>
      <c r="F691" s="11">
        <v>111100001234</v>
      </c>
      <c r="G691" s="12">
        <v>1.8</v>
      </c>
      <c r="H691" s="7" t="s">
        <v>13</v>
      </c>
      <c r="I691" t="str">
        <f>VLOOKUP(F691, 'Product UPC Key'!$A$2:$B$13, 2, FALSE)</f>
        <v>Coke 20 oz</v>
      </c>
    </row>
    <row r="692" spans="1:9" x14ac:dyDescent="0.3">
      <c r="A692" s="4">
        <v>43162.975204166622</v>
      </c>
      <c r="B692" s="15">
        <v>43162.975204166622</v>
      </c>
      <c r="C692" s="16" t="str">
        <f t="shared" si="20"/>
        <v>Saturday</v>
      </c>
      <c r="D692" s="20">
        <f t="shared" si="21"/>
        <v>0.97520416662155185</v>
      </c>
      <c r="E692" s="10">
        <v>123367</v>
      </c>
      <c r="F692" s="11">
        <v>111100001235</v>
      </c>
      <c r="G692" s="12">
        <v>23.45</v>
      </c>
      <c r="H692" s="7" t="s">
        <v>13</v>
      </c>
      <c r="I692" t="str">
        <f>VLOOKUP(F692, 'Product UPC Key'!$A$2:$B$13, 2, FALSE)</f>
        <v>Miller Lite 24 Pack</v>
      </c>
    </row>
    <row r="693" spans="1:9" x14ac:dyDescent="0.3">
      <c r="A693" s="4">
        <v>43162.976904166622</v>
      </c>
      <c r="B693" s="15">
        <v>43162.976904166622</v>
      </c>
      <c r="C693" s="16" t="str">
        <f t="shared" si="20"/>
        <v>Saturday</v>
      </c>
      <c r="D693" s="20">
        <f t="shared" si="21"/>
        <v>0.97690416662226198</v>
      </c>
      <c r="E693" s="10">
        <v>123368</v>
      </c>
      <c r="F693" s="11">
        <v>111100001234</v>
      </c>
      <c r="G693" s="12">
        <v>1.8</v>
      </c>
      <c r="H693" s="7" t="s">
        <v>13</v>
      </c>
      <c r="I693" t="str">
        <f>VLOOKUP(F693, 'Product UPC Key'!$A$2:$B$13, 2, FALSE)</f>
        <v>Coke 20 oz</v>
      </c>
    </row>
    <row r="694" spans="1:9" x14ac:dyDescent="0.3">
      <c r="A694" s="4">
        <v>43162.984104166622</v>
      </c>
      <c r="B694" s="15">
        <v>43162.984104166622</v>
      </c>
      <c r="C694" s="16" t="str">
        <f t="shared" si="20"/>
        <v>Saturday</v>
      </c>
      <c r="D694" s="20">
        <f t="shared" si="21"/>
        <v>0.98410416662227362</v>
      </c>
      <c r="E694" s="10">
        <v>123369</v>
      </c>
      <c r="F694" s="11">
        <v>111100001245</v>
      </c>
      <c r="G694" s="12">
        <v>1.36</v>
      </c>
      <c r="H694" s="7" t="s">
        <v>13</v>
      </c>
      <c r="I694" t="str">
        <f>VLOOKUP(F694, 'Product UPC Key'!$A$2:$B$13, 2, FALSE)</f>
        <v>Hersheys Candy</v>
      </c>
    </row>
    <row r="695" spans="1:9" x14ac:dyDescent="0.3">
      <c r="A695" s="4">
        <v>43162.984104166622</v>
      </c>
      <c r="B695" s="15">
        <v>43162.984104166622</v>
      </c>
      <c r="C695" s="16" t="str">
        <f t="shared" si="20"/>
        <v>Saturday</v>
      </c>
      <c r="D695" s="20">
        <f t="shared" si="21"/>
        <v>0.98410416662227362</v>
      </c>
      <c r="E695" s="10">
        <v>123369</v>
      </c>
      <c r="F695" s="11">
        <v>111100001242</v>
      </c>
      <c r="G695" s="12">
        <v>19.989999999999998</v>
      </c>
      <c r="H695" s="7" t="s">
        <v>13</v>
      </c>
      <c r="I695" t="str">
        <f>VLOOKUP(F695, 'Product UPC Key'!$A$2:$B$13, 2, FALSE)</f>
        <v>Bud Light 24 Pack</v>
      </c>
    </row>
    <row r="696" spans="1:9" x14ac:dyDescent="0.3">
      <c r="A696" s="4">
        <v>43162.984104166622</v>
      </c>
      <c r="B696" s="15">
        <v>43162.984104166622</v>
      </c>
      <c r="C696" s="16" t="str">
        <f t="shared" si="20"/>
        <v>Saturday</v>
      </c>
      <c r="D696" s="20">
        <f t="shared" si="21"/>
        <v>0.98410416662227362</v>
      </c>
      <c r="E696" s="10">
        <v>123369</v>
      </c>
      <c r="F696" s="11">
        <v>111100001245</v>
      </c>
      <c r="G696" s="12">
        <v>1.3</v>
      </c>
      <c r="H696" s="7" t="s">
        <v>12</v>
      </c>
      <c r="I696" t="str">
        <f>VLOOKUP(F696, 'Product UPC Key'!$A$2:$B$13, 2, FALSE)</f>
        <v>Hersheys Candy</v>
      </c>
    </row>
    <row r="697" spans="1:9" x14ac:dyDescent="0.3">
      <c r="A697" s="4">
        <v>43162.991304166622</v>
      </c>
      <c r="B697" s="15">
        <v>43162.991304166622</v>
      </c>
      <c r="C697" s="16" t="str">
        <f t="shared" si="20"/>
        <v>Saturday</v>
      </c>
      <c r="D697" s="20">
        <f t="shared" si="21"/>
        <v>0.99130416662228527</v>
      </c>
      <c r="E697" s="10">
        <v>123370</v>
      </c>
      <c r="F697" s="11">
        <v>111100001241</v>
      </c>
      <c r="G697" s="12">
        <v>1.25</v>
      </c>
      <c r="H697" s="7" t="s">
        <v>12</v>
      </c>
      <c r="I697" t="str">
        <f>VLOOKUP(F697, 'Product UPC Key'!$A$2:$B$13, 2, FALSE)</f>
        <v>M&amp;M's Candy</v>
      </c>
    </row>
    <row r="698" spans="1:9" x14ac:dyDescent="0.3">
      <c r="A698" s="4">
        <v>43162.991304166622</v>
      </c>
      <c r="B698" s="15">
        <v>43162.991304166622</v>
      </c>
      <c r="C698" s="16" t="str">
        <f t="shared" si="20"/>
        <v>Saturday</v>
      </c>
      <c r="D698" s="20">
        <f t="shared" si="21"/>
        <v>0.99130416662228527</v>
      </c>
      <c r="E698" s="10">
        <v>123370</v>
      </c>
      <c r="F698" s="11">
        <v>111100001237</v>
      </c>
      <c r="G698" s="12">
        <v>7.15</v>
      </c>
      <c r="H698" s="7" t="s">
        <v>12</v>
      </c>
      <c r="I698" t="str">
        <f>VLOOKUP(F698, 'Product UPC Key'!$A$2:$B$13, 2, FALSE)</f>
        <v>Coke 12 Pack</v>
      </c>
    </row>
    <row r="699" spans="1:9" x14ac:dyDescent="0.3">
      <c r="A699" s="4">
        <v>43162.991304166622</v>
      </c>
      <c r="B699" s="15">
        <v>43162.991304166622</v>
      </c>
      <c r="C699" s="16" t="str">
        <f t="shared" si="20"/>
        <v>Saturday</v>
      </c>
      <c r="D699" s="20">
        <f t="shared" si="21"/>
        <v>0.99130416662228527</v>
      </c>
      <c r="E699" s="10">
        <v>123370</v>
      </c>
      <c r="F699" s="11">
        <v>111100001237</v>
      </c>
      <c r="G699" s="12">
        <v>7.1</v>
      </c>
      <c r="H699" s="7" t="s">
        <v>13</v>
      </c>
      <c r="I699" t="str">
        <f>VLOOKUP(F699, 'Product UPC Key'!$A$2:$B$13, 2, FALSE)</f>
        <v>Coke 12 Pack</v>
      </c>
    </row>
    <row r="700" spans="1:9" x14ac:dyDescent="0.3">
      <c r="A700" s="4">
        <v>43162.991304166622</v>
      </c>
      <c r="B700" s="15">
        <v>43162.991304166622</v>
      </c>
      <c r="C700" s="16" t="str">
        <f t="shared" si="20"/>
        <v>Saturday</v>
      </c>
      <c r="D700" s="20">
        <f t="shared" si="21"/>
        <v>0.99130416662228527</v>
      </c>
      <c r="E700" s="10">
        <v>123370</v>
      </c>
      <c r="F700" s="11">
        <v>111100001240</v>
      </c>
      <c r="G700" s="12">
        <v>0.99</v>
      </c>
      <c r="H700" s="7" t="s">
        <v>13</v>
      </c>
      <c r="I700" t="str">
        <f>VLOOKUP(F700, 'Product UPC Key'!$A$2:$B$13, 2, FALSE)</f>
        <v>Slim Jim</v>
      </c>
    </row>
    <row r="701" spans="1:9" x14ac:dyDescent="0.3">
      <c r="A701" s="4">
        <v>43162.995904166622</v>
      </c>
      <c r="B701" s="15">
        <v>43162.995904166622</v>
      </c>
      <c r="C701" s="16" t="str">
        <f t="shared" si="20"/>
        <v>Saturday</v>
      </c>
      <c r="D701" s="20">
        <f t="shared" si="21"/>
        <v>0.99590416662249481</v>
      </c>
      <c r="E701" s="10">
        <v>123371</v>
      </c>
      <c r="F701" s="11">
        <v>111100001242</v>
      </c>
      <c r="G701" s="12">
        <v>24.99</v>
      </c>
      <c r="H701" s="7" t="s">
        <v>12</v>
      </c>
      <c r="I701" t="str">
        <f>VLOOKUP(F701, 'Product UPC Key'!$A$2:$B$13, 2, FALSE)</f>
        <v>Bud Light 24 Pack</v>
      </c>
    </row>
    <row r="702" spans="1:9" x14ac:dyDescent="0.3">
      <c r="A702" s="4">
        <v>43162.995904166622</v>
      </c>
      <c r="B702" s="15">
        <v>43162.995904166622</v>
      </c>
      <c r="C702" s="16" t="str">
        <f t="shared" si="20"/>
        <v>Saturday</v>
      </c>
      <c r="D702" s="20">
        <f t="shared" si="21"/>
        <v>0.99590416662249481</v>
      </c>
      <c r="E702" s="10">
        <v>123371</v>
      </c>
      <c r="F702" s="11">
        <v>111100001244</v>
      </c>
      <c r="G702" s="12">
        <v>1.75</v>
      </c>
      <c r="H702" s="7" t="s">
        <v>13</v>
      </c>
      <c r="I702" t="str">
        <f>VLOOKUP(F702, 'Product UPC Key'!$A$2:$B$13, 2, FALSE)</f>
        <v>Pepsi 20 oz</v>
      </c>
    </row>
    <row r="703" spans="1:9" x14ac:dyDescent="0.3">
      <c r="A703" s="4">
        <v>43162.995904166622</v>
      </c>
      <c r="B703" s="15">
        <v>43162.995904166622</v>
      </c>
      <c r="C703" s="16" t="str">
        <f t="shared" si="20"/>
        <v>Saturday</v>
      </c>
      <c r="D703" s="20">
        <f t="shared" si="21"/>
        <v>0.99590416662249481</v>
      </c>
      <c r="E703" s="10">
        <v>123371</v>
      </c>
      <c r="F703" s="11">
        <v>111100001234</v>
      </c>
      <c r="G703" s="12">
        <v>1.8</v>
      </c>
      <c r="H703" s="7" t="s">
        <v>13</v>
      </c>
      <c r="I703" t="str">
        <f>VLOOKUP(F703, 'Product UPC Key'!$A$2:$B$13, 2, FALSE)</f>
        <v>Coke 20 oz</v>
      </c>
    </row>
    <row r="704" spans="1:9" x14ac:dyDescent="0.3">
      <c r="A704" s="4">
        <v>43163.253993055558</v>
      </c>
      <c r="B704" s="15">
        <v>43163.253993055558</v>
      </c>
      <c r="C704" s="16" t="str">
        <f t="shared" si="20"/>
        <v>Sunday</v>
      </c>
      <c r="D704" s="20">
        <f t="shared" si="21"/>
        <v>0.2539930555576575</v>
      </c>
      <c r="E704" s="10">
        <v>123372</v>
      </c>
      <c r="F704" s="11">
        <v>111100001245</v>
      </c>
      <c r="G704" s="12">
        <v>1.3</v>
      </c>
      <c r="H704" s="7" t="s">
        <v>12</v>
      </c>
      <c r="I704" t="str">
        <f>VLOOKUP(F704, 'Product UPC Key'!$A$2:$B$13, 2, FALSE)</f>
        <v>Hersheys Candy</v>
      </c>
    </row>
    <row r="705" spans="1:9" x14ac:dyDescent="0.3">
      <c r="A705" s="4">
        <v>43163.260593055558</v>
      </c>
      <c r="B705" s="15">
        <v>43163.260593055558</v>
      </c>
      <c r="C705" s="16" t="str">
        <f t="shared" si="20"/>
        <v>Sunday</v>
      </c>
      <c r="D705" s="20">
        <f t="shared" si="21"/>
        <v>0.2605930555582745</v>
      </c>
      <c r="E705" s="10">
        <v>123373</v>
      </c>
      <c r="F705" s="11">
        <v>111100001238</v>
      </c>
      <c r="G705" s="12">
        <v>1.49</v>
      </c>
      <c r="H705" s="7" t="s">
        <v>13</v>
      </c>
      <c r="I705" t="str">
        <f>VLOOKUP(F705, 'Product UPC Key'!$A$2:$B$13, 2, FALSE)</f>
        <v>Doritos 12 oz.</v>
      </c>
    </row>
    <row r="706" spans="1:9" x14ac:dyDescent="0.3">
      <c r="A706" s="4">
        <v>43163.26859305556</v>
      </c>
      <c r="B706" s="15">
        <v>43163.26859305556</v>
      </c>
      <c r="C706" s="16" t="str">
        <f t="shared" si="20"/>
        <v>Sunday</v>
      </c>
      <c r="D706" s="20">
        <f t="shared" si="21"/>
        <v>0.26859305555990431</v>
      </c>
      <c r="E706" s="10">
        <v>123374</v>
      </c>
      <c r="F706" s="11">
        <v>111100001239</v>
      </c>
      <c r="G706" s="12">
        <v>1.45</v>
      </c>
      <c r="H706" s="7" t="s">
        <v>13</v>
      </c>
      <c r="I706" t="str">
        <f>VLOOKUP(F706, 'Product UPC Key'!$A$2:$B$13, 2, FALSE)</f>
        <v>Lays Chips 12 oz.</v>
      </c>
    </row>
    <row r="707" spans="1:9" x14ac:dyDescent="0.3">
      <c r="A707" s="4">
        <v>43163.26859305556</v>
      </c>
      <c r="B707" s="15">
        <v>43163.26859305556</v>
      </c>
      <c r="C707" s="16" t="str">
        <f t="shared" ref="C707:C770" si="22">TEXT(B707,"dddd")</f>
        <v>Sunday</v>
      </c>
      <c r="D707" s="20">
        <f t="shared" si="21"/>
        <v>0.26859305555990431</v>
      </c>
      <c r="E707" s="10">
        <v>123374</v>
      </c>
      <c r="F707" s="11">
        <v>111100001245</v>
      </c>
      <c r="G707" s="12">
        <v>1.36</v>
      </c>
      <c r="H707" s="7" t="s">
        <v>13</v>
      </c>
      <c r="I707" t="str">
        <f>VLOOKUP(F707, 'Product UPC Key'!$A$2:$B$13, 2, FALSE)</f>
        <v>Hersheys Candy</v>
      </c>
    </row>
    <row r="708" spans="1:9" x14ac:dyDescent="0.3">
      <c r="A708" s="4">
        <v>43163.278593055562</v>
      </c>
      <c r="B708" s="15">
        <v>43163.278593055562</v>
      </c>
      <c r="C708" s="16" t="str">
        <f t="shared" si="22"/>
        <v>Sunday</v>
      </c>
      <c r="D708" s="20">
        <f t="shared" ref="D708:D771" si="23">MOD(A708,1)</f>
        <v>0.27859305556194158</v>
      </c>
      <c r="E708" s="10">
        <v>123375</v>
      </c>
      <c r="F708" s="11">
        <v>111100001245</v>
      </c>
      <c r="G708" s="12">
        <v>1.36</v>
      </c>
      <c r="H708" s="7" t="s">
        <v>13</v>
      </c>
      <c r="I708" t="str">
        <f>VLOOKUP(F708, 'Product UPC Key'!$A$2:$B$13, 2, FALSE)</f>
        <v>Hersheys Candy</v>
      </c>
    </row>
    <row r="709" spans="1:9" x14ac:dyDescent="0.3">
      <c r="A709" s="4">
        <v>43163.287693055565</v>
      </c>
      <c r="B709" s="15">
        <v>43163.287693055565</v>
      </c>
      <c r="C709" s="16" t="str">
        <f t="shared" si="22"/>
        <v>Sunday</v>
      </c>
      <c r="D709" s="20">
        <f t="shared" si="23"/>
        <v>0.28769305556488689</v>
      </c>
      <c r="E709" s="10">
        <v>123376</v>
      </c>
      <c r="F709" s="11">
        <v>111100001234</v>
      </c>
      <c r="G709" s="12">
        <v>1.8</v>
      </c>
      <c r="H709" s="7" t="s">
        <v>13</v>
      </c>
      <c r="I709" t="str">
        <f>VLOOKUP(F709, 'Product UPC Key'!$A$2:$B$13, 2, FALSE)</f>
        <v>Coke 20 oz</v>
      </c>
    </row>
    <row r="710" spans="1:9" x14ac:dyDescent="0.3">
      <c r="A710" s="4">
        <v>43163.295993055566</v>
      </c>
      <c r="B710" s="15">
        <v>43163.295993055566</v>
      </c>
      <c r="C710" s="16" t="str">
        <f t="shared" si="22"/>
        <v>Sunday</v>
      </c>
      <c r="D710" s="20">
        <f t="shared" si="23"/>
        <v>0.29599305556621403</v>
      </c>
      <c r="E710" s="10">
        <v>123377</v>
      </c>
      <c r="F710" s="11">
        <v>111100001245</v>
      </c>
      <c r="G710" s="12">
        <v>1.36</v>
      </c>
      <c r="H710" s="7" t="s">
        <v>13</v>
      </c>
      <c r="I710" t="str">
        <f>VLOOKUP(F710, 'Product UPC Key'!$A$2:$B$13, 2, FALSE)</f>
        <v>Hersheys Candy</v>
      </c>
    </row>
    <row r="711" spans="1:9" x14ac:dyDescent="0.3">
      <c r="A711" s="4">
        <v>43163.295993055566</v>
      </c>
      <c r="B711" s="15">
        <v>43163.295993055566</v>
      </c>
      <c r="C711" s="16" t="str">
        <f t="shared" si="22"/>
        <v>Sunday</v>
      </c>
      <c r="D711" s="20">
        <f t="shared" si="23"/>
        <v>0.29599305556621403</v>
      </c>
      <c r="E711" s="10">
        <v>123377</v>
      </c>
      <c r="F711" s="11">
        <v>111100001245</v>
      </c>
      <c r="G711" s="12">
        <v>1.36</v>
      </c>
      <c r="H711" s="7" t="s">
        <v>13</v>
      </c>
      <c r="I711" t="str">
        <f>VLOOKUP(F711, 'Product UPC Key'!$A$2:$B$13, 2, FALSE)</f>
        <v>Hersheys Candy</v>
      </c>
    </row>
    <row r="712" spans="1:9" x14ac:dyDescent="0.3">
      <c r="A712" s="4">
        <v>43163.295993055566</v>
      </c>
      <c r="B712" s="15">
        <v>43163.295993055566</v>
      </c>
      <c r="C712" s="16" t="str">
        <f t="shared" si="22"/>
        <v>Sunday</v>
      </c>
      <c r="D712" s="20">
        <f t="shared" si="23"/>
        <v>0.29599305556621403</v>
      </c>
      <c r="E712" s="10">
        <v>123377</v>
      </c>
      <c r="F712" s="11">
        <v>111100001240</v>
      </c>
      <c r="G712" s="12">
        <v>0.99</v>
      </c>
      <c r="H712" s="7" t="s">
        <v>13</v>
      </c>
      <c r="I712" t="str">
        <f>VLOOKUP(F712, 'Product UPC Key'!$A$2:$B$13, 2, FALSE)</f>
        <v>Slim Jim</v>
      </c>
    </row>
    <row r="713" spans="1:9" x14ac:dyDescent="0.3">
      <c r="A713" s="4">
        <v>43163.299293055563</v>
      </c>
      <c r="B713" s="15">
        <v>43163.299293055563</v>
      </c>
      <c r="C713" s="16" t="str">
        <f t="shared" si="22"/>
        <v>Sunday</v>
      </c>
      <c r="D713" s="20">
        <f t="shared" si="23"/>
        <v>0.29929305556288455</v>
      </c>
      <c r="E713" s="10">
        <v>123378</v>
      </c>
      <c r="F713" s="11">
        <v>111100001246</v>
      </c>
      <c r="G713" s="12">
        <v>2.2999999999999998</v>
      </c>
      <c r="H713" s="7" t="s">
        <v>12</v>
      </c>
      <c r="I713" t="str">
        <f>VLOOKUP(F713, 'Product UPC Key'!$A$2:$B$13, 2, FALSE)</f>
        <v>Starbucks Ice</v>
      </c>
    </row>
    <row r="714" spans="1:9" x14ac:dyDescent="0.3">
      <c r="A714" s="4">
        <v>43163.299293055563</v>
      </c>
      <c r="B714" s="15">
        <v>43163.299293055563</v>
      </c>
      <c r="C714" s="16" t="str">
        <f t="shared" si="22"/>
        <v>Sunday</v>
      </c>
      <c r="D714" s="20">
        <f t="shared" si="23"/>
        <v>0.29929305556288455</v>
      </c>
      <c r="E714" s="10">
        <v>123378</v>
      </c>
      <c r="F714" s="11">
        <v>111100001234</v>
      </c>
      <c r="G714" s="12">
        <v>1.8</v>
      </c>
      <c r="H714" s="7" t="s">
        <v>13</v>
      </c>
      <c r="I714" t="str">
        <f>VLOOKUP(F714, 'Product UPC Key'!$A$2:$B$13, 2, FALSE)</f>
        <v>Coke 20 oz</v>
      </c>
    </row>
    <row r="715" spans="1:9" x14ac:dyDescent="0.3">
      <c r="A715" s="4">
        <v>43163.299293055563</v>
      </c>
      <c r="B715" s="15">
        <v>43163.299293055563</v>
      </c>
      <c r="C715" s="16" t="str">
        <f t="shared" si="22"/>
        <v>Sunday</v>
      </c>
      <c r="D715" s="20">
        <f t="shared" si="23"/>
        <v>0.29929305556288455</v>
      </c>
      <c r="E715" s="10">
        <v>123378</v>
      </c>
      <c r="F715" s="11">
        <v>111100001240</v>
      </c>
      <c r="G715" s="12">
        <v>0.99</v>
      </c>
      <c r="H715" s="7" t="s">
        <v>13</v>
      </c>
      <c r="I715" t="str">
        <f>VLOOKUP(F715, 'Product UPC Key'!$A$2:$B$13, 2, FALSE)</f>
        <v>Slim Jim</v>
      </c>
    </row>
    <row r="716" spans="1:9" x14ac:dyDescent="0.3">
      <c r="A716" s="4">
        <v>43163.299293055563</v>
      </c>
      <c r="B716" s="15">
        <v>43163.299293055563</v>
      </c>
      <c r="C716" s="16" t="str">
        <f t="shared" si="22"/>
        <v>Sunday</v>
      </c>
      <c r="D716" s="20">
        <f t="shared" si="23"/>
        <v>0.29929305556288455</v>
      </c>
      <c r="E716" s="10">
        <v>123378</v>
      </c>
      <c r="F716" s="11">
        <v>111100001238</v>
      </c>
      <c r="G716" s="12">
        <v>1.49</v>
      </c>
      <c r="H716" s="7" t="s">
        <v>13</v>
      </c>
      <c r="I716" t="str">
        <f>VLOOKUP(F716, 'Product UPC Key'!$A$2:$B$13, 2, FALSE)</f>
        <v>Doritos 12 oz.</v>
      </c>
    </row>
    <row r="717" spans="1:9" x14ac:dyDescent="0.3">
      <c r="A717" s="4">
        <v>43163.299293055563</v>
      </c>
      <c r="B717" s="15">
        <v>43163.299293055563</v>
      </c>
      <c r="C717" s="16" t="str">
        <f t="shared" si="22"/>
        <v>Sunday</v>
      </c>
      <c r="D717" s="20">
        <f t="shared" si="23"/>
        <v>0.29929305556288455</v>
      </c>
      <c r="E717" s="10">
        <v>123378</v>
      </c>
      <c r="F717" s="11">
        <v>111100001235</v>
      </c>
      <c r="G717" s="12">
        <v>23.45</v>
      </c>
      <c r="H717" s="7" t="s">
        <v>13</v>
      </c>
      <c r="I717" t="str">
        <f>VLOOKUP(F717, 'Product UPC Key'!$A$2:$B$13, 2, FALSE)</f>
        <v>Miller Lite 24 Pack</v>
      </c>
    </row>
    <row r="718" spans="1:9" x14ac:dyDescent="0.3">
      <c r="A718" s="4">
        <v>43163.299293055563</v>
      </c>
      <c r="B718" s="15">
        <v>43163.299293055563</v>
      </c>
      <c r="C718" s="16" t="str">
        <f t="shared" si="22"/>
        <v>Sunday</v>
      </c>
      <c r="D718" s="20">
        <f t="shared" si="23"/>
        <v>0.29929305556288455</v>
      </c>
      <c r="E718" s="10">
        <v>123378</v>
      </c>
      <c r="F718" s="11">
        <v>111100001244</v>
      </c>
      <c r="G718" s="12">
        <v>1.75</v>
      </c>
      <c r="H718" s="7" t="s">
        <v>13</v>
      </c>
      <c r="I718" t="str">
        <f>VLOOKUP(F718, 'Product UPC Key'!$A$2:$B$13, 2, FALSE)</f>
        <v>Pepsi 20 oz</v>
      </c>
    </row>
    <row r="719" spans="1:9" x14ac:dyDescent="0.3">
      <c r="A719" s="4">
        <v>43163.299293055563</v>
      </c>
      <c r="B719" s="15">
        <v>43163.299293055563</v>
      </c>
      <c r="C719" s="16" t="str">
        <f t="shared" si="22"/>
        <v>Sunday</v>
      </c>
      <c r="D719" s="20">
        <f t="shared" si="23"/>
        <v>0.29929305556288455</v>
      </c>
      <c r="E719" s="10">
        <v>123378</v>
      </c>
      <c r="F719" s="11">
        <v>111100001240</v>
      </c>
      <c r="G719" s="12">
        <v>0.99</v>
      </c>
      <c r="H719" s="7" t="s">
        <v>13</v>
      </c>
      <c r="I719" t="str">
        <f>VLOOKUP(F719, 'Product UPC Key'!$A$2:$B$13, 2, FALSE)</f>
        <v>Slim Jim</v>
      </c>
    </row>
    <row r="720" spans="1:9" x14ac:dyDescent="0.3">
      <c r="A720" s="4">
        <v>43163.299293055563</v>
      </c>
      <c r="B720" s="15">
        <v>43163.299293055563</v>
      </c>
      <c r="C720" s="16" t="str">
        <f t="shared" si="22"/>
        <v>Sunday</v>
      </c>
      <c r="D720" s="20">
        <f t="shared" si="23"/>
        <v>0.29929305556288455</v>
      </c>
      <c r="E720" s="10">
        <v>123378</v>
      </c>
      <c r="F720" s="11">
        <v>111100001240</v>
      </c>
      <c r="G720" s="12">
        <v>0.99</v>
      </c>
      <c r="H720" s="7" t="s">
        <v>13</v>
      </c>
      <c r="I720" t="str">
        <f>VLOOKUP(F720, 'Product UPC Key'!$A$2:$B$13, 2, FALSE)</f>
        <v>Slim Jim</v>
      </c>
    </row>
    <row r="721" spans="1:9" x14ac:dyDescent="0.3">
      <c r="A721" s="4">
        <v>43163.299293055563</v>
      </c>
      <c r="B721" s="15">
        <v>43163.299293055563</v>
      </c>
      <c r="C721" s="16" t="str">
        <f t="shared" si="22"/>
        <v>Sunday</v>
      </c>
      <c r="D721" s="20">
        <f t="shared" si="23"/>
        <v>0.29929305556288455</v>
      </c>
      <c r="E721" s="10">
        <v>123378</v>
      </c>
      <c r="F721" s="11">
        <v>111100001237</v>
      </c>
      <c r="G721" s="12">
        <v>7.1</v>
      </c>
      <c r="H721" s="7" t="s">
        <v>13</v>
      </c>
      <c r="I721" t="str">
        <f>VLOOKUP(F721, 'Product UPC Key'!$A$2:$B$13, 2, FALSE)</f>
        <v>Coke 12 Pack</v>
      </c>
    </row>
    <row r="722" spans="1:9" x14ac:dyDescent="0.3">
      <c r="A722" s="4">
        <v>43163.299293055563</v>
      </c>
      <c r="B722" s="15">
        <v>43163.299293055563</v>
      </c>
      <c r="C722" s="16" t="str">
        <f t="shared" si="22"/>
        <v>Sunday</v>
      </c>
      <c r="D722" s="20">
        <f t="shared" si="23"/>
        <v>0.29929305556288455</v>
      </c>
      <c r="E722" s="10">
        <v>123378</v>
      </c>
      <c r="F722" s="11">
        <v>111100001237</v>
      </c>
      <c r="G722" s="12">
        <v>7.15</v>
      </c>
      <c r="H722" s="7" t="s">
        <v>12</v>
      </c>
      <c r="I722" t="str">
        <f>VLOOKUP(F722, 'Product UPC Key'!$A$2:$B$13, 2, FALSE)</f>
        <v>Coke 12 Pack</v>
      </c>
    </row>
    <row r="723" spans="1:9" x14ac:dyDescent="0.3">
      <c r="A723" s="4">
        <v>43163.299293055563</v>
      </c>
      <c r="B723" s="15">
        <v>43163.299293055563</v>
      </c>
      <c r="C723" s="16" t="str">
        <f t="shared" si="22"/>
        <v>Sunday</v>
      </c>
      <c r="D723" s="20">
        <f t="shared" si="23"/>
        <v>0.29929305556288455</v>
      </c>
      <c r="E723" s="10">
        <v>123378</v>
      </c>
      <c r="F723" s="11">
        <v>111100001245</v>
      </c>
      <c r="G723" s="12">
        <v>1.3</v>
      </c>
      <c r="H723" s="7" t="s">
        <v>12</v>
      </c>
      <c r="I723" t="str">
        <f>VLOOKUP(F723, 'Product UPC Key'!$A$2:$B$13, 2, FALSE)</f>
        <v>Hersheys Candy</v>
      </c>
    </row>
    <row r="724" spans="1:9" x14ac:dyDescent="0.3">
      <c r="A724" s="4">
        <v>43163.299293055563</v>
      </c>
      <c r="B724" s="15">
        <v>43163.299293055563</v>
      </c>
      <c r="C724" s="16" t="str">
        <f t="shared" si="22"/>
        <v>Sunday</v>
      </c>
      <c r="D724" s="20">
        <f t="shared" si="23"/>
        <v>0.29929305556288455</v>
      </c>
      <c r="E724" s="10">
        <v>123378</v>
      </c>
      <c r="F724" s="11">
        <v>111100001242</v>
      </c>
      <c r="G724" s="12">
        <v>25.65</v>
      </c>
      <c r="H724" s="7" t="s">
        <v>13</v>
      </c>
      <c r="I724" t="str">
        <f>VLOOKUP(F724, 'Product UPC Key'!$A$2:$B$13, 2, FALSE)</f>
        <v>Bud Light 24 Pack</v>
      </c>
    </row>
    <row r="725" spans="1:9" x14ac:dyDescent="0.3">
      <c r="A725" s="4">
        <v>43163.306193055563</v>
      </c>
      <c r="B725" s="15">
        <v>43163.306193055563</v>
      </c>
      <c r="C725" s="16" t="str">
        <f t="shared" si="22"/>
        <v>Sunday</v>
      </c>
      <c r="D725" s="20">
        <f t="shared" si="23"/>
        <v>0.30619305556319887</v>
      </c>
      <c r="E725" s="10">
        <v>123379</v>
      </c>
      <c r="F725" s="11">
        <v>111100001236</v>
      </c>
      <c r="G725" s="12">
        <v>6.99</v>
      </c>
      <c r="H725" s="7" t="s">
        <v>13</v>
      </c>
      <c r="I725" t="str">
        <f>VLOOKUP(F725, 'Product UPC Key'!$A$2:$B$13, 2, FALSE)</f>
        <v>Pepsi 12 Pack</v>
      </c>
    </row>
    <row r="726" spans="1:9" x14ac:dyDescent="0.3">
      <c r="A726" s="4">
        <v>43163.315793055561</v>
      </c>
      <c r="B726" s="15">
        <v>43163.315793055561</v>
      </c>
      <c r="C726" s="16" t="str">
        <f t="shared" si="22"/>
        <v>Sunday</v>
      </c>
      <c r="D726" s="20">
        <f t="shared" si="23"/>
        <v>0.31579305556078907</v>
      </c>
      <c r="E726" s="10">
        <v>123380</v>
      </c>
      <c r="F726" s="11">
        <v>111100001242</v>
      </c>
      <c r="G726" s="12">
        <v>19.989999999999998</v>
      </c>
      <c r="H726" s="7" t="s">
        <v>13</v>
      </c>
      <c r="I726" t="str">
        <f>VLOOKUP(F726, 'Product UPC Key'!$A$2:$B$13, 2, FALSE)</f>
        <v>Bud Light 24 Pack</v>
      </c>
    </row>
    <row r="727" spans="1:9" x14ac:dyDescent="0.3">
      <c r="A727" s="4">
        <v>43163.315793055561</v>
      </c>
      <c r="B727" s="15">
        <v>43163.315793055561</v>
      </c>
      <c r="C727" s="16" t="str">
        <f t="shared" si="22"/>
        <v>Sunday</v>
      </c>
      <c r="D727" s="20">
        <f t="shared" si="23"/>
        <v>0.31579305556078907</v>
      </c>
      <c r="E727" s="10">
        <v>123380</v>
      </c>
      <c r="F727" s="11">
        <v>111100001237</v>
      </c>
      <c r="G727" s="12">
        <v>7.1</v>
      </c>
      <c r="H727" s="7" t="s">
        <v>13</v>
      </c>
      <c r="I727" t="str">
        <f>VLOOKUP(F727, 'Product UPC Key'!$A$2:$B$13, 2, FALSE)</f>
        <v>Coke 12 Pack</v>
      </c>
    </row>
    <row r="728" spans="1:9" x14ac:dyDescent="0.3">
      <c r="A728" s="4">
        <v>43163.315793055561</v>
      </c>
      <c r="B728" s="15">
        <v>43163.315793055561</v>
      </c>
      <c r="C728" s="16" t="str">
        <f t="shared" si="22"/>
        <v>Sunday</v>
      </c>
      <c r="D728" s="20">
        <f t="shared" si="23"/>
        <v>0.31579305556078907</v>
      </c>
      <c r="E728" s="10">
        <v>123380</v>
      </c>
      <c r="F728" s="11">
        <v>111100001238</v>
      </c>
      <c r="G728" s="12">
        <v>1.53</v>
      </c>
      <c r="H728" s="7" t="s">
        <v>12</v>
      </c>
      <c r="I728" t="str">
        <f>VLOOKUP(F728, 'Product UPC Key'!$A$2:$B$13, 2, FALSE)</f>
        <v>Doritos 12 oz.</v>
      </c>
    </row>
    <row r="729" spans="1:9" x14ac:dyDescent="0.3">
      <c r="A729" s="4">
        <v>43163.315793055561</v>
      </c>
      <c r="B729" s="15">
        <v>43163.315793055561</v>
      </c>
      <c r="C729" s="16" t="str">
        <f t="shared" si="22"/>
        <v>Sunday</v>
      </c>
      <c r="D729" s="20">
        <f t="shared" si="23"/>
        <v>0.31579305556078907</v>
      </c>
      <c r="E729" s="10">
        <v>123380</v>
      </c>
      <c r="F729" s="11">
        <v>111100001241</v>
      </c>
      <c r="G729" s="12">
        <v>1.25</v>
      </c>
      <c r="H729" s="7" t="s">
        <v>12</v>
      </c>
      <c r="I729" t="str">
        <f>VLOOKUP(F729, 'Product UPC Key'!$A$2:$B$13, 2, FALSE)</f>
        <v>M&amp;M's Candy</v>
      </c>
    </row>
    <row r="730" spans="1:9" x14ac:dyDescent="0.3">
      <c r="A730" s="4">
        <v>43163.324893055564</v>
      </c>
      <c r="B730" s="15">
        <v>43163.324893055564</v>
      </c>
      <c r="C730" s="16" t="str">
        <f t="shared" si="22"/>
        <v>Sunday</v>
      </c>
      <c r="D730" s="20">
        <f t="shared" si="23"/>
        <v>0.32489305556373438</v>
      </c>
      <c r="E730" s="10">
        <v>123381</v>
      </c>
      <c r="F730" s="11">
        <v>111100001240</v>
      </c>
      <c r="G730" s="12">
        <v>0.99</v>
      </c>
      <c r="H730" s="7" t="s">
        <v>13</v>
      </c>
      <c r="I730" t="str">
        <f>VLOOKUP(F730, 'Product UPC Key'!$A$2:$B$13, 2, FALSE)</f>
        <v>Slim Jim</v>
      </c>
    </row>
    <row r="731" spans="1:9" x14ac:dyDescent="0.3">
      <c r="A731" s="4">
        <v>43163.324893055564</v>
      </c>
      <c r="B731" s="15">
        <v>43163.324893055564</v>
      </c>
      <c r="C731" s="16" t="str">
        <f t="shared" si="22"/>
        <v>Sunday</v>
      </c>
      <c r="D731" s="20">
        <f t="shared" si="23"/>
        <v>0.32489305556373438</v>
      </c>
      <c r="E731" s="10">
        <v>123381</v>
      </c>
      <c r="F731" s="11">
        <v>111100001240</v>
      </c>
      <c r="G731" s="12">
        <v>0.89</v>
      </c>
      <c r="H731" s="7" t="s">
        <v>12</v>
      </c>
      <c r="I731" t="str">
        <f>VLOOKUP(F731, 'Product UPC Key'!$A$2:$B$13, 2, FALSE)</f>
        <v>Slim Jim</v>
      </c>
    </row>
    <row r="732" spans="1:9" x14ac:dyDescent="0.3">
      <c r="A732" s="4">
        <v>43163.324893055564</v>
      </c>
      <c r="B732" s="15">
        <v>43163.324893055564</v>
      </c>
      <c r="C732" s="16" t="str">
        <f t="shared" si="22"/>
        <v>Sunday</v>
      </c>
      <c r="D732" s="20">
        <f t="shared" si="23"/>
        <v>0.32489305556373438</v>
      </c>
      <c r="E732" s="10">
        <v>123381</v>
      </c>
      <c r="F732" s="11">
        <v>111100001236</v>
      </c>
      <c r="G732" s="12">
        <v>6.99</v>
      </c>
      <c r="H732" s="7" t="s">
        <v>13</v>
      </c>
      <c r="I732" t="str">
        <f>VLOOKUP(F732, 'Product UPC Key'!$A$2:$B$13, 2, FALSE)</f>
        <v>Pepsi 12 Pack</v>
      </c>
    </row>
    <row r="733" spans="1:9" x14ac:dyDescent="0.3">
      <c r="A733" s="4">
        <v>43163.324893055564</v>
      </c>
      <c r="B733" s="15">
        <v>43163.324893055564</v>
      </c>
      <c r="C733" s="16" t="str">
        <f t="shared" si="22"/>
        <v>Sunday</v>
      </c>
      <c r="D733" s="20">
        <f t="shared" si="23"/>
        <v>0.32489305556373438</v>
      </c>
      <c r="E733" s="10">
        <v>123381</v>
      </c>
      <c r="F733" s="11">
        <v>111100001246</v>
      </c>
      <c r="G733" s="12">
        <v>2.2999999999999998</v>
      </c>
      <c r="H733" s="7" t="s">
        <v>12</v>
      </c>
      <c r="I733" t="str">
        <f>VLOOKUP(F733, 'Product UPC Key'!$A$2:$B$13, 2, FALSE)</f>
        <v>Starbucks Ice</v>
      </c>
    </row>
    <row r="734" spans="1:9" x14ac:dyDescent="0.3">
      <c r="A734" s="4">
        <v>43163.324893055564</v>
      </c>
      <c r="B734" s="15">
        <v>43163.324893055564</v>
      </c>
      <c r="C734" s="16" t="str">
        <f t="shared" si="22"/>
        <v>Sunday</v>
      </c>
      <c r="D734" s="20">
        <f t="shared" si="23"/>
        <v>0.32489305556373438</v>
      </c>
      <c r="E734" s="10">
        <v>123381</v>
      </c>
      <c r="F734" s="11">
        <v>111100001241</v>
      </c>
      <c r="G734" s="12">
        <v>1.25</v>
      </c>
      <c r="H734" s="7" t="s">
        <v>12</v>
      </c>
      <c r="I734" t="str">
        <f>VLOOKUP(F734, 'Product UPC Key'!$A$2:$B$13, 2, FALSE)</f>
        <v>M&amp;M's Candy</v>
      </c>
    </row>
    <row r="735" spans="1:9" x14ac:dyDescent="0.3">
      <c r="A735" s="4">
        <v>43163.324893055564</v>
      </c>
      <c r="B735" s="15">
        <v>43163.324893055564</v>
      </c>
      <c r="C735" s="16" t="str">
        <f t="shared" si="22"/>
        <v>Sunday</v>
      </c>
      <c r="D735" s="20">
        <f t="shared" si="23"/>
        <v>0.32489305556373438</v>
      </c>
      <c r="E735" s="10">
        <v>123381</v>
      </c>
      <c r="F735" s="11">
        <v>111100001244</v>
      </c>
      <c r="G735" s="12">
        <v>1.75</v>
      </c>
      <c r="H735" s="7" t="s">
        <v>13</v>
      </c>
      <c r="I735" t="str">
        <f>VLOOKUP(F735, 'Product UPC Key'!$A$2:$B$13, 2, FALSE)</f>
        <v>Pepsi 20 oz</v>
      </c>
    </row>
    <row r="736" spans="1:9" x14ac:dyDescent="0.3">
      <c r="A736" s="4">
        <v>43163.324893055564</v>
      </c>
      <c r="B736" s="15">
        <v>43163.324893055564</v>
      </c>
      <c r="C736" s="16" t="str">
        <f t="shared" si="22"/>
        <v>Sunday</v>
      </c>
      <c r="D736" s="20">
        <f t="shared" si="23"/>
        <v>0.32489305556373438</v>
      </c>
      <c r="E736" s="10">
        <v>123381</v>
      </c>
      <c r="F736" s="11">
        <v>111100001245</v>
      </c>
      <c r="G736" s="12">
        <v>1.36</v>
      </c>
      <c r="H736" s="7" t="s">
        <v>13</v>
      </c>
      <c r="I736" t="str">
        <f>VLOOKUP(F736, 'Product UPC Key'!$A$2:$B$13, 2, FALSE)</f>
        <v>Hersheys Candy</v>
      </c>
    </row>
    <row r="737" spans="1:9" x14ac:dyDescent="0.3">
      <c r="A737" s="4">
        <v>43163.332593055566</v>
      </c>
      <c r="B737" s="15">
        <v>43163.332593055566</v>
      </c>
      <c r="C737" s="16" t="str">
        <f t="shared" si="22"/>
        <v>Sunday</v>
      </c>
      <c r="D737" s="20">
        <f t="shared" si="23"/>
        <v>0.33259305556566687</v>
      </c>
      <c r="E737" s="10">
        <v>123382</v>
      </c>
      <c r="F737" s="11">
        <v>111100001237</v>
      </c>
      <c r="G737" s="12">
        <v>7.15</v>
      </c>
      <c r="H737" s="7" t="s">
        <v>12</v>
      </c>
      <c r="I737" t="str">
        <f>VLOOKUP(F737, 'Product UPC Key'!$A$2:$B$13, 2, FALSE)</f>
        <v>Coke 12 Pack</v>
      </c>
    </row>
    <row r="738" spans="1:9" x14ac:dyDescent="0.3">
      <c r="A738" s="4">
        <v>43163.332593055566</v>
      </c>
      <c r="B738" s="15">
        <v>43163.332593055566</v>
      </c>
      <c r="C738" s="16" t="str">
        <f t="shared" si="22"/>
        <v>Sunday</v>
      </c>
      <c r="D738" s="20">
        <f t="shared" si="23"/>
        <v>0.33259305556566687</v>
      </c>
      <c r="E738" s="10">
        <v>123382</v>
      </c>
      <c r="F738" s="11">
        <v>111100001238</v>
      </c>
      <c r="G738" s="12">
        <v>1.53</v>
      </c>
      <c r="H738" s="7" t="s">
        <v>12</v>
      </c>
      <c r="I738" t="str">
        <f>VLOOKUP(F738, 'Product UPC Key'!$A$2:$B$13, 2, FALSE)</f>
        <v>Doritos 12 oz.</v>
      </c>
    </row>
    <row r="739" spans="1:9" x14ac:dyDescent="0.3">
      <c r="A739" s="4">
        <v>43163.332593055566</v>
      </c>
      <c r="B739" s="15">
        <v>43163.332593055566</v>
      </c>
      <c r="C739" s="16" t="str">
        <f t="shared" si="22"/>
        <v>Sunday</v>
      </c>
      <c r="D739" s="20">
        <f t="shared" si="23"/>
        <v>0.33259305556566687</v>
      </c>
      <c r="E739" s="10">
        <v>123382</v>
      </c>
      <c r="F739" s="11">
        <v>111100001245</v>
      </c>
      <c r="G739" s="12">
        <v>1.36</v>
      </c>
      <c r="H739" s="7" t="s">
        <v>13</v>
      </c>
      <c r="I739" t="str">
        <f>VLOOKUP(F739, 'Product UPC Key'!$A$2:$B$13, 2, FALSE)</f>
        <v>Hersheys Candy</v>
      </c>
    </row>
    <row r="740" spans="1:9" x14ac:dyDescent="0.3">
      <c r="A740" s="4">
        <v>43163.337993055567</v>
      </c>
      <c r="B740" s="15">
        <v>43163.337993055567</v>
      </c>
      <c r="C740" s="16" t="str">
        <f t="shared" si="22"/>
        <v>Sunday</v>
      </c>
      <c r="D740" s="20">
        <f t="shared" si="23"/>
        <v>0.33799305556749459</v>
      </c>
      <c r="E740" s="10">
        <v>123383</v>
      </c>
      <c r="F740" s="11">
        <v>111100001242</v>
      </c>
      <c r="G740" s="12">
        <v>25.65</v>
      </c>
      <c r="H740" s="7" t="s">
        <v>13</v>
      </c>
      <c r="I740" t="str">
        <f>VLOOKUP(F740, 'Product UPC Key'!$A$2:$B$13, 2, FALSE)</f>
        <v>Bud Light 24 Pack</v>
      </c>
    </row>
    <row r="741" spans="1:9" x14ac:dyDescent="0.3">
      <c r="A741" s="4">
        <v>43163.339193055566</v>
      </c>
      <c r="B741" s="15">
        <v>43163.339193055566</v>
      </c>
      <c r="C741" s="16" t="str">
        <f t="shared" si="22"/>
        <v>Sunday</v>
      </c>
      <c r="D741" s="20">
        <f t="shared" si="23"/>
        <v>0.33919305556628387</v>
      </c>
      <c r="E741" s="10">
        <v>123384</v>
      </c>
      <c r="F741" s="11">
        <v>111100001240</v>
      </c>
      <c r="G741" s="12">
        <v>0.99</v>
      </c>
      <c r="H741" s="7" t="s">
        <v>13</v>
      </c>
      <c r="I741" t="str">
        <f>VLOOKUP(F741, 'Product UPC Key'!$A$2:$B$13, 2, FALSE)</f>
        <v>Slim Jim</v>
      </c>
    </row>
    <row r="742" spans="1:9" x14ac:dyDescent="0.3">
      <c r="A742" s="4">
        <v>43163.339193055566</v>
      </c>
      <c r="B742" s="15">
        <v>43163.339193055566</v>
      </c>
      <c r="C742" s="16" t="str">
        <f t="shared" si="22"/>
        <v>Sunday</v>
      </c>
      <c r="D742" s="20">
        <f t="shared" si="23"/>
        <v>0.33919305556628387</v>
      </c>
      <c r="E742" s="10">
        <v>123384</v>
      </c>
      <c r="F742" s="11">
        <v>111100001246</v>
      </c>
      <c r="G742" s="12">
        <v>2.2999999999999998</v>
      </c>
      <c r="H742" s="7" t="s">
        <v>12</v>
      </c>
      <c r="I742" t="str">
        <f>VLOOKUP(F742, 'Product UPC Key'!$A$2:$B$13, 2, FALSE)</f>
        <v>Starbucks Ice</v>
      </c>
    </row>
    <row r="743" spans="1:9" x14ac:dyDescent="0.3">
      <c r="A743" s="4">
        <v>43163.339193055566</v>
      </c>
      <c r="B743" s="15">
        <v>43163.339193055566</v>
      </c>
      <c r="C743" s="16" t="str">
        <f t="shared" si="22"/>
        <v>Sunday</v>
      </c>
      <c r="D743" s="20">
        <f t="shared" si="23"/>
        <v>0.33919305556628387</v>
      </c>
      <c r="E743" s="10">
        <v>123384</v>
      </c>
      <c r="F743" s="11">
        <v>111100001236</v>
      </c>
      <c r="G743" s="12">
        <v>6.99</v>
      </c>
      <c r="H743" s="7" t="s">
        <v>13</v>
      </c>
      <c r="I743" t="str">
        <f>VLOOKUP(F743, 'Product UPC Key'!$A$2:$B$13, 2, FALSE)</f>
        <v>Pepsi 12 Pack</v>
      </c>
    </row>
    <row r="744" spans="1:9" x14ac:dyDescent="0.3">
      <c r="A744" s="4">
        <v>43163.346093055567</v>
      </c>
      <c r="B744" s="15">
        <v>43163.346093055567</v>
      </c>
      <c r="C744" s="16" t="str">
        <f t="shared" si="22"/>
        <v>Sunday</v>
      </c>
      <c r="D744" s="20">
        <f t="shared" si="23"/>
        <v>0.3460930555665982</v>
      </c>
      <c r="E744" s="10">
        <v>123385</v>
      </c>
      <c r="F744" s="11">
        <v>111100001245</v>
      </c>
      <c r="G744" s="12">
        <v>1.3</v>
      </c>
      <c r="H744" s="7" t="s">
        <v>12</v>
      </c>
      <c r="I744" t="str">
        <f>VLOOKUP(F744, 'Product UPC Key'!$A$2:$B$13, 2, FALSE)</f>
        <v>Hersheys Candy</v>
      </c>
    </row>
    <row r="745" spans="1:9" x14ac:dyDescent="0.3">
      <c r="A745" s="4">
        <v>43163.355793055569</v>
      </c>
      <c r="B745" s="15">
        <v>43163.355793055569</v>
      </c>
      <c r="C745" s="16" t="str">
        <f t="shared" si="22"/>
        <v>Sunday</v>
      </c>
      <c r="D745" s="20">
        <f t="shared" si="23"/>
        <v>0.35579305556893814</v>
      </c>
      <c r="E745" s="10">
        <v>123386</v>
      </c>
      <c r="F745" s="11">
        <v>111100001246</v>
      </c>
      <c r="G745" s="12">
        <v>2.2999999999999998</v>
      </c>
      <c r="H745" s="7" t="s">
        <v>12</v>
      </c>
      <c r="I745" t="str">
        <f>VLOOKUP(F745, 'Product UPC Key'!$A$2:$B$13, 2, FALSE)</f>
        <v>Starbucks Ice</v>
      </c>
    </row>
    <row r="746" spans="1:9" x14ac:dyDescent="0.3">
      <c r="A746" s="4">
        <v>43163.355793055569</v>
      </c>
      <c r="B746" s="15">
        <v>43163.355793055569</v>
      </c>
      <c r="C746" s="16" t="str">
        <f t="shared" si="22"/>
        <v>Sunday</v>
      </c>
      <c r="D746" s="20">
        <f t="shared" si="23"/>
        <v>0.35579305556893814</v>
      </c>
      <c r="E746" s="10">
        <v>123386</v>
      </c>
      <c r="F746" s="11">
        <v>111100001244</v>
      </c>
      <c r="G746" s="12">
        <v>1.75</v>
      </c>
      <c r="H746" s="7" t="s">
        <v>13</v>
      </c>
      <c r="I746" t="str">
        <f>VLOOKUP(F746, 'Product UPC Key'!$A$2:$B$13, 2, FALSE)</f>
        <v>Pepsi 20 oz</v>
      </c>
    </row>
    <row r="747" spans="1:9" x14ac:dyDescent="0.3">
      <c r="A747" s="4">
        <v>43163.361093055566</v>
      </c>
      <c r="B747" s="15">
        <v>43163.361093055566</v>
      </c>
      <c r="C747" s="16" t="str">
        <f t="shared" si="22"/>
        <v>Sunday</v>
      </c>
      <c r="D747" s="20">
        <f t="shared" si="23"/>
        <v>0.36109305556601612</v>
      </c>
      <c r="E747" s="10">
        <v>123387</v>
      </c>
      <c r="F747" s="11">
        <v>111100001238</v>
      </c>
      <c r="G747" s="12">
        <v>1.49</v>
      </c>
      <c r="H747" s="7" t="s">
        <v>13</v>
      </c>
      <c r="I747" t="str">
        <f>VLOOKUP(F747, 'Product UPC Key'!$A$2:$B$13, 2, FALSE)</f>
        <v>Doritos 12 oz.</v>
      </c>
    </row>
    <row r="748" spans="1:9" x14ac:dyDescent="0.3">
      <c r="A748" s="4">
        <v>43163.361093055566</v>
      </c>
      <c r="B748" s="15">
        <v>43163.361093055566</v>
      </c>
      <c r="C748" s="16" t="str">
        <f t="shared" si="22"/>
        <v>Sunday</v>
      </c>
      <c r="D748" s="20">
        <f t="shared" si="23"/>
        <v>0.36109305556601612</v>
      </c>
      <c r="E748" s="10">
        <v>123387</v>
      </c>
      <c r="F748" s="11">
        <v>111100001239</v>
      </c>
      <c r="G748" s="12">
        <v>1.56</v>
      </c>
      <c r="H748" s="7" t="s">
        <v>12</v>
      </c>
      <c r="I748" t="str">
        <f>VLOOKUP(F748, 'Product UPC Key'!$A$2:$B$13, 2, FALSE)</f>
        <v>Lays Chips 12 oz.</v>
      </c>
    </row>
    <row r="749" spans="1:9" x14ac:dyDescent="0.3">
      <c r="A749" s="4">
        <v>43163.366793055568</v>
      </c>
      <c r="B749" s="15">
        <v>43163.366793055568</v>
      </c>
      <c r="C749" s="16" t="str">
        <f t="shared" si="22"/>
        <v>Sunday</v>
      </c>
      <c r="D749" s="20">
        <f t="shared" si="23"/>
        <v>0.36679305556754116</v>
      </c>
      <c r="E749" s="10">
        <v>123388</v>
      </c>
      <c r="F749" s="11">
        <v>111100001245</v>
      </c>
      <c r="G749" s="12">
        <v>1.3</v>
      </c>
      <c r="H749" s="7" t="s">
        <v>12</v>
      </c>
      <c r="I749" t="str">
        <f>VLOOKUP(F749, 'Product UPC Key'!$A$2:$B$13, 2, FALSE)</f>
        <v>Hersheys Candy</v>
      </c>
    </row>
    <row r="750" spans="1:9" x14ac:dyDescent="0.3">
      <c r="A750" s="4">
        <v>43163.366793055568</v>
      </c>
      <c r="B750" s="15">
        <v>43163.366793055568</v>
      </c>
      <c r="C750" s="16" t="str">
        <f t="shared" si="22"/>
        <v>Sunday</v>
      </c>
      <c r="D750" s="20">
        <f t="shared" si="23"/>
        <v>0.36679305556754116</v>
      </c>
      <c r="E750" s="10">
        <v>123388</v>
      </c>
      <c r="F750" s="11">
        <v>111100001242</v>
      </c>
      <c r="G750" s="12">
        <v>25.65</v>
      </c>
      <c r="H750" s="7" t="s">
        <v>13</v>
      </c>
      <c r="I750" t="str">
        <f>VLOOKUP(F750, 'Product UPC Key'!$A$2:$B$13, 2, FALSE)</f>
        <v>Bud Light 24 Pack</v>
      </c>
    </row>
    <row r="751" spans="1:9" x14ac:dyDescent="0.3">
      <c r="A751" s="4">
        <v>43163.370693055571</v>
      </c>
      <c r="B751" s="15">
        <v>43163.370693055571</v>
      </c>
      <c r="C751" s="16" t="str">
        <f t="shared" si="22"/>
        <v>Sunday</v>
      </c>
      <c r="D751" s="20">
        <f t="shared" si="23"/>
        <v>0.37069305557088228</v>
      </c>
      <c r="E751" s="10">
        <v>123389</v>
      </c>
      <c r="F751" s="11">
        <v>111100001234</v>
      </c>
      <c r="G751" s="12">
        <v>1.8</v>
      </c>
      <c r="H751" s="7" t="s">
        <v>13</v>
      </c>
      <c r="I751" t="str">
        <f>VLOOKUP(F751, 'Product UPC Key'!$A$2:$B$13, 2, FALSE)</f>
        <v>Coke 20 oz</v>
      </c>
    </row>
    <row r="752" spans="1:9" x14ac:dyDescent="0.3">
      <c r="A752" s="4">
        <v>43163.37159305557</v>
      </c>
      <c r="B752" s="15">
        <v>43163.37159305557</v>
      </c>
      <c r="C752" s="16" t="str">
        <f t="shared" si="22"/>
        <v>Sunday</v>
      </c>
      <c r="D752" s="20">
        <f t="shared" si="23"/>
        <v>0.37159305556997424</v>
      </c>
      <c r="E752" s="10">
        <v>123390</v>
      </c>
      <c r="F752" s="11">
        <v>111100001235</v>
      </c>
      <c r="G752" s="12">
        <v>23.45</v>
      </c>
      <c r="H752" s="7" t="s">
        <v>13</v>
      </c>
      <c r="I752" t="str">
        <f>VLOOKUP(F752, 'Product UPC Key'!$A$2:$B$13, 2, FALSE)</f>
        <v>Miller Lite 24 Pack</v>
      </c>
    </row>
    <row r="753" spans="1:9" x14ac:dyDescent="0.3">
      <c r="A753" s="4">
        <v>43163.37159305557</v>
      </c>
      <c r="B753" s="15">
        <v>43163.37159305557</v>
      </c>
      <c r="C753" s="16" t="str">
        <f t="shared" si="22"/>
        <v>Sunday</v>
      </c>
      <c r="D753" s="20">
        <f t="shared" si="23"/>
        <v>0.37159305556997424</v>
      </c>
      <c r="E753" s="10">
        <v>123390</v>
      </c>
      <c r="F753" s="11">
        <v>111100001239</v>
      </c>
      <c r="G753" s="12">
        <v>1.45</v>
      </c>
      <c r="H753" s="7" t="s">
        <v>13</v>
      </c>
      <c r="I753" t="str">
        <f>VLOOKUP(F753, 'Product UPC Key'!$A$2:$B$13, 2, FALSE)</f>
        <v>Lays Chips 12 oz.</v>
      </c>
    </row>
    <row r="754" spans="1:9" x14ac:dyDescent="0.3">
      <c r="A754" s="4">
        <v>43163.38079305557</v>
      </c>
      <c r="B754" s="15">
        <v>43163.38079305557</v>
      </c>
      <c r="C754" s="16" t="str">
        <f t="shared" si="22"/>
        <v>Sunday</v>
      </c>
      <c r="D754" s="20">
        <f t="shared" si="23"/>
        <v>0.38079305557039334</v>
      </c>
      <c r="E754" s="10">
        <v>123391</v>
      </c>
      <c r="F754" s="11">
        <v>111100001238</v>
      </c>
      <c r="G754" s="12">
        <v>1.49</v>
      </c>
      <c r="H754" s="7" t="s">
        <v>13</v>
      </c>
      <c r="I754" t="str">
        <f>VLOOKUP(F754, 'Product UPC Key'!$A$2:$B$13, 2, FALSE)</f>
        <v>Doritos 12 oz.</v>
      </c>
    </row>
    <row r="755" spans="1:9" x14ac:dyDescent="0.3">
      <c r="A755" s="4">
        <v>43163.38599305557</v>
      </c>
      <c r="B755" s="15">
        <v>43163.38599305557</v>
      </c>
      <c r="C755" s="16" t="str">
        <f t="shared" si="22"/>
        <v>Sunday</v>
      </c>
      <c r="D755" s="20">
        <f t="shared" si="23"/>
        <v>0.38599305556999752</v>
      </c>
      <c r="E755" s="10">
        <v>123392</v>
      </c>
      <c r="F755" s="11">
        <v>111100001235</v>
      </c>
      <c r="G755" s="12">
        <v>23.45</v>
      </c>
      <c r="H755" s="7" t="s">
        <v>13</v>
      </c>
      <c r="I755" t="str">
        <f>VLOOKUP(F755, 'Product UPC Key'!$A$2:$B$13, 2, FALSE)</f>
        <v>Miller Lite 24 Pack</v>
      </c>
    </row>
    <row r="756" spans="1:9" x14ac:dyDescent="0.3">
      <c r="A756" s="4">
        <v>43163.38599305557</v>
      </c>
      <c r="B756" s="15">
        <v>43163.38599305557</v>
      </c>
      <c r="C756" s="16" t="str">
        <f t="shared" si="22"/>
        <v>Sunday</v>
      </c>
      <c r="D756" s="20">
        <f t="shared" si="23"/>
        <v>0.38599305556999752</v>
      </c>
      <c r="E756" s="10">
        <v>123392</v>
      </c>
      <c r="F756" s="11">
        <v>111100001237</v>
      </c>
      <c r="G756" s="12">
        <v>7.15</v>
      </c>
      <c r="H756" s="7" t="s">
        <v>12</v>
      </c>
      <c r="I756" t="str">
        <f>VLOOKUP(F756, 'Product UPC Key'!$A$2:$B$13, 2, FALSE)</f>
        <v>Coke 12 Pack</v>
      </c>
    </row>
    <row r="757" spans="1:9" x14ac:dyDescent="0.3">
      <c r="A757" s="4">
        <v>43163.38599305557</v>
      </c>
      <c r="B757" s="15">
        <v>43163.38599305557</v>
      </c>
      <c r="C757" s="16" t="str">
        <f t="shared" si="22"/>
        <v>Sunday</v>
      </c>
      <c r="D757" s="20">
        <f t="shared" si="23"/>
        <v>0.38599305556999752</v>
      </c>
      <c r="E757" s="10">
        <v>123392</v>
      </c>
      <c r="F757" s="11">
        <v>111100001239</v>
      </c>
      <c r="G757" s="12">
        <v>1.45</v>
      </c>
      <c r="H757" s="7" t="s">
        <v>13</v>
      </c>
      <c r="I757" t="str">
        <f>VLOOKUP(F757, 'Product UPC Key'!$A$2:$B$13, 2, FALSE)</f>
        <v>Lays Chips 12 oz.</v>
      </c>
    </row>
    <row r="758" spans="1:9" x14ac:dyDescent="0.3">
      <c r="A758" s="4">
        <v>43163.38599305557</v>
      </c>
      <c r="B758" s="15">
        <v>43163.38599305557</v>
      </c>
      <c r="C758" s="16" t="str">
        <f t="shared" si="22"/>
        <v>Sunday</v>
      </c>
      <c r="D758" s="20">
        <f t="shared" si="23"/>
        <v>0.38599305556999752</v>
      </c>
      <c r="E758" s="10">
        <v>123392</v>
      </c>
      <c r="F758" s="11">
        <v>111100001242</v>
      </c>
      <c r="G758" s="12">
        <v>25.65</v>
      </c>
      <c r="H758" s="7" t="s">
        <v>13</v>
      </c>
      <c r="I758" t="str">
        <f>VLOOKUP(F758, 'Product UPC Key'!$A$2:$B$13, 2, FALSE)</f>
        <v>Bud Light 24 Pack</v>
      </c>
    </row>
    <row r="759" spans="1:9" x14ac:dyDescent="0.3">
      <c r="A759" s="4">
        <v>43163.387493055568</v>
      </c>
      <c r="B759" s="15">
        <v>43163.387493055568</v>
      </c>
      <c r="C759" s="16" t="str">
        <f t="shared" si="22"/>
        <v>Sunday</v>
      </c>
      <c r="D759" s="20">
        <f t="shared" si="23"/>
        <v>0.38749305556848412</v>
      </c>
      <c r="E759" s="10">
        <v>123393</v>
      </c>
      <c r="F759" s="11">
        <v>111100001240</v>
      </c>
      <c r="G759" s="12">
        <v>0.99</v>
      </c>
      <c r="H759" s="7" t="s">
        <v>13</v>
      </c>
      <c r="I759" t="str">
        <f>VLOOKUP(F759, 'Product UPC Key'!$A$2:$B$13, 2, FALSE)</f>
        <v>Slim Jim</v>
      </c>
    </row>
    <row r="760" spans="1:9" x14ac:dyDescent="0.3">
      <c r="A760" s="4">
        <v>43163.387493055568</v>
      </c>
      <c r="B760" s="15">
        <v>43163.387493055568</v>
      </c>
      <c r="C760" s="16" t="str">
        <f t="shared" si="22"/>
        <v>Sunday</v>
      </c>
      <c r="D760" s="20">
        <f t="shared" si="23"/>
        <v>0.38749305556848412</v>
      </c>
      <c r="E760" s="10">
        <v>123393</v>
      </c>
      <c r="F760" s="11">
        <v>111100001244</v>
      </c>
      <c r="G760" s="12">
        <v>1.75</v>
      </c>
      <c r="H760" s="7" t="s">
        <v>13</v>
      </c>
      <c r="I760" t="str">
        <f>VLOOKUP(F760, 'Product UPC Key'!$A$2:$B$13, 2, FALSE)</f>
        <v>Pepsi 20 oz</v>
      </c>
    </row>
    <row r="761" spans="1:9" x14ac:dyDescent="0.3">
      <c r="A761" s="4">
        <v>43163.391893055566</v>
      </c>
      <c r="B761" s="15">
        <v>43163.391893055566</v>
      </c>
      <c r="C761" s="16" t="str">
        <f t="shared" si="22"/>
        <v>Sunday</v>
      </c>
      <c r="D761" s="20">
        <f t="shared" si="23"/>
        <v>0.39189305556647014</v>
      </c>
      <c r="E761" s="10">
        <v>123394</v>
      </c>
      <c r="F761" s="11">
        <v>111100001238</v>
      </c>
      <c r="G761" s="12">
        <v>1.49</v>
      </c>
      <c r="H761" s="7" t="s">
        <v>13</v>
      </c>
      <c r="I761" t="str">
        <f>VLOOKUP(F761, 'Product UPC Key'!$A$2:$B$13, 2, FALSE)</f>
        <v>Doritos 12 oz.</v>
      </c>
    </row>
    <row r="762" spans="1:9" x14ac:dyDescent="0.3">
      <c r="A762" s="4">
        <v>43163.391893055566</v>
      </c>
      <c r="B762" s="15">
        <v>43163.391893055566</v>
      </c>
      <c r="C762" s="16" t="str">
        <f t="shared" si="22"/>
        <v>Sunday</v>
      </c>
      <c r="D762" s="20">
        <f t="shared" si="23"/>
        <v>0.39189305556647014</v>
      </c>
      <c r="E762" s="10">
        <v>123394</v>
      </c>
      <c r="F762" s="11">
        <v>111100001246</v>
      </c>
      <c r="G762" s="12">
        <v>2.2999999999999998</v>
      </c>
      <c r="H762" s="7" t="s">
        <v>12</v>
      </c>
      <c r="I762" t="str">
        <f>VLOOKUP(F762, 'Product UPC Key'!$A$2:$B$13, 2, FALSE)</f>
        <v>Starbucks Ice</v>
      </c>
    </row>
    <row r="763" spans="1:9" x14ac:dyDescent="0.3">
      <c r="A763" s="4">
        <v>43163.400093055563</v>
      </c>
      <c r="B763" s="15">
        <v>43163.400093055563</v>
      </c>
      <c r="C763" s="16" t="str">
        <f t="shared" si="22"/>
        <v>Sunday</v>
      </c>
      <c r="D763" s="20">
        <f t="shared" si="23"/>
        <v>0.40009305556304753</v>
      </c>
      <c r="E763" s="10">
        <v>123395</v>
      </c>
      <c r="F763" s="11">
        <v>111100001245</v>
      </c>
      <c r="G763" s="12">
        <v>1.3</v>
      </c>
      <c r="H763" s="7" t="s">
        <v>12</v>
      </c>
      <c r="I763" t="str">
        <f>VLOOKUP(F763, 'Product UPC Key'!$A$2:$B$13, 2, FALSE)</f>
        <v>Hersheys Candy</v>
      </c>
    </row>
    <row r="764" spans="1:9" x14ac:dyDescent="0.3">
      <c r="A764" s="4">
        <v>43163.400093055563</v>
      </c>
      <c r="B764" s="15">
        <v>43163.400093055563</v>
      </c>
      <c r="C764" s="16" t="str">
        <f t="shared" si="22"/>
        <v>Sunday</v>
      </c>
      <c r="D764" s="20">
        <f t="shared" si="23"/>
        <v>0.40009305556304753</v>
      </c>
      <c r="E764" s="10">
        <v>123395</v>
      </c>
      <c r="F764" s="11">
        <v>111100001242</v>
      </c>
      <c r="G764" s="12">
        <v>24.99</v>
      </c>
      <c r="H764" s="7" t="s">
        <v>12</v>
      </c>
      <c r="I764" t="str">
        <f>VLOOKUP(F764, 'Product UPC Key'!$A$2:$B$13, 2, FALSE)</f>
        <v>Bud Light 24 Pack</v>
      </c>
    </row>
    <row r="765" spans="1:9" x14ac:dyDescent="0.3">
      <c r="A765" s="4">
        <v>43163.400093055563</v>
      </c>
      <c r="B765" s="15">
        <v>43163.400093055563</v>
      </c>
      <c r="C765" s="16" t="str">
        <f t="shared" si="22"/>
        <v>Sunday</v>
      </c>
      <c r="D765" s="20">
        <f t="shared" si="23"/>
        <v>0.40009305556304753</v>
      </c>
      <c r="E765" s="10">
        <v>123395</v>
      </c>
      <c r="F765" s="11">
        <v>111100001240</v>
      </c>
      <c r="G765" s="12">
        <v>0.89</v>
      </c>
      <c r="H765" s="7" t="s">
        <v>12</v>
      </c>
      <c r="I765" t="str">
        <f>VLOOKUP(F765, 'Product UPC Key'!$A$2:$B$13, 2, FALSE)</f>
        <v>Slim Jim</v>
      </c>
    </row>
    <row r="766" spans="1:9" x14ac:dyDescent="0.3">
      <c r="A766" s="4">
        <v>43163.40309305556</v>
      </c>
      <c r="B766" s="15">
        <v>43163.40309305556</v>
      </c>
      <c r="C766" s="16" t="str">
        <f t="shared" si="22"/>
        <v>Sunday</v>
      </c>
      <c r="D766" s="20">
        <f t="shared" si="23"/>
        <v>0.40309305556002073</v>
      </c>
      <c r="E766" s="10">
        <v>123396</v>
      </c>
      <c r="F766" s="11">
        <v>111100001242</v>
      </c>
      <c r="G766" s="12">
        <v>24.99</v>
      </c>
      <c r="H766" s="7" t="s">
        <v>12</v>
      </c>
      <c r="I766" t="str">
        <f>VLOOKUP(F766, 'Product UPC Key'!$A$2:$B$13, 2, FALSE)</f>
        <v>Bud Light 24 Pack</v>
      </c>
    </row>
    <row r="767" spans="1:9" x14ac:dyDescent="0.3">
      <c r="A767" s="4">
        <v>43163.40309305556</v>
      </c>
      <c r="B767" s="15">
        <v>43163.40309305556</v>
      </c>
      <c r="C767" s="16" t="str">
        <f t="shared" si="22"/>
        <v>Sunday</v>
      </c>
      <c r="D767" s="20">
        <f t="shared" si="23"/>
        <v>0.40309305556002073</v>
      </c>
      <c r="E767" s="10">
        <v>123396</v>
      </c>
      <c r="F767" s="11">
        <v>111100001240</v>
      </c>
      <c r="G767" s="12">
        <v>0.89</v>
      </c>
      <c r="H767" s="7" t="s">
        <v>12</v>
      </c>
      <c r="I767" t="str">
        <f>VLOOKUP(F767, 'Product UPC Key'!$A$2:$B$13, 2, FALSE)</f>
        <v>Slim Jim</v>
      </c>
    </row>
    <row r="768" spans="1:9" x14ac:dyDescent="0.3">
      <c r="A768" s="4">
        <v>43163.404593055559</v>
      </c>
      <c r="B768" s="15">
        <v>43163.404593055559</v>
      </c>
      <c r="C768" s="16" t="str">
        <f t="shared" si="22"/>
        <v>Sunday</v>
      </c>
      <c r="D768" s="20">
        <f t="shared" si="23"/>
        <v>0.40459305555850733</v>
      </c>
      <c r="E768" s="10">
        <v>123397</v>
      </c>
      <c r="F768" s="11">
        <v>111100001245</v>
      </c>
      <c r="G768" s="12">
        <v>1.3</v>
      </c>
      <c r="H768" s="7" t="s">
        <v>12</v>
      </c>
      <c r="I768" t="str">
        <f>VLOOKUP(F768, 'Product UPC Key'!$A$2:$B$13, 2, FALSE)</f>
        <v>Hersheys Candy</v>
      </c>
    </row>
    <row r="769" spans="1:9" x14ac:dyDescent="0.3">
      <c r="A769" s="4">
        <v>43163.40999305556</v>
      </c>
      <c r="B769" s="15">
        <v>43163.40999305556</v>
      </c>
      <c r="C769" s="16" t="str">
        <f t="shared" si="22"/>
        <v>Sunday</v>
      </c>
      <c r="D769" s="20">
        <f t="shared" si="23"/>
        <v>0.40999305556033505</v>
      </c>
      <c r="E769" s="10">
        <v>123398</v>
      </c>
      <c r="F769" s="11">
        <v>111100001246</v>
      </c>
      <c r="G769" s="12">
        <v>2.2999999999999998</v>
      </c>
      <c r="H769" s="7" t="s">
        <v>12</v>
      </c>
      <c r="I769" t="str">
        <f>VLOOKUP(F769, 'Product UPC Key'!$A$2:$B$13, 2, FALSE)</f>
        <v>Starbucks Ice</v>
      </c>
    </row>
    <row r="770" spans="1:9" x14ac:dyDescent="0.3">
      <c r="A770" s="4">
        <v>43163.40999305556</v>
      </c>
      <c r="B770" s="15">
        <v>43163.40999305556</v>
      </c>
      <c r="C770" s="16" t="str">
        <f t="shared" si="22"/>
        <v>Sunday</v>
      </c>
      <c r="D770" s="20">
        <f t="shared" si="23"/>
        <v>0.40999305556033505</v>
      </c>
      <c r="E770" s="10">
        <v>123398</v>
      </c>
      <c r="F770" s="11">
        <v>111100001242</v>
      </c>
      <c r="G770" s="12">
        <v>24.99</v>
      </c>
      <c r="H770" s="7" t="s">
        <v>12</v>
      </c>
      <c r="I770" t="str">
        <f>VLOOKUP(F770, 'Product UPC Key'!$A$2:$B$13, 2, FALSE)</f>
        <v>Bud Light 24 Pack</v>
      </c>
    </row>
    <row r="771" spans="1:9" x14ac:dyDescent="0.3">
      <c r="A771" s="4">
        <v>43163.419693055563</v>
      </c>
      <c r="B771" s="15">
        <v>43163.419693055563</v>
      </c>
      <c r="C771" s="16" t="str">
        <f t="shared" ref="C771:C834" si="24">TEXT(B771,"dddd")</f>
        <v>Sunday</v>
      </c>
      <c r="D771" s="20">
        <f t="shared" si="23"/>
        <v>0.419693055562675</v>
      </c>
      <c r="E771" s="10">
        <v>123399</v>
      </c>
      <c r="F771" s="11">
        <v>111100001246</v>
      </c>
      <c r="G771" s="12">
        <v>2.2999999999999998</v>
      </c>
      <c r="H771" s="7" t="s">
        <v>12</v>
      </c>
      <c r="I771" t="str">
        <f>VLOOKUP(F771, 'Product UPC Key'!$A$2:$B$13, 2, FALSE)</f>
        <v>Starbucks Ice</v>
      </c>
    </row>
    <row r="772" spans="1:9" x14ac:dyDescent="0.3">
      <c r="A772" s="4">
        <v>43163.419693055563</v>
      </c>
      <c r="B772" s="15">
        <v>43163.419693055563</v>
      </c>
      <c r="C772" s="16" t="str">
        <f t="shared" si="24"/>
        <v>Sunday</v>
      </c>
      <c r="D772" s="20">
        <f t="shared" ref="D772:D835" si="25">MOD(A772,1)</f>
        <v>0.419693055562675</v>
      </c>
      <c r="E772" s="10">
        <v>123399</v>
      </c>
      <c r="F772" s="11">
        <v>111100001237</v>
      </c>
      <c r="G772" s="12">
        <v>7.15</v>
      </c>
      <c r="H772" s="7" t="s">
        <v>12</v>
      </c>
      <c r="I772" t="str">
        <f>VLOOKUP(F772, 'Product UPC Key'!$A$2:$B$13, 2, FALSE)</f>
        <v>Coke 12 Pack</v>
      </c>
    </row>
    <row r="773" spans="1:9" x14ac:dyDescent="0.3">
      <c r="A773" s="4">
        <v>43163.419693055563</v>
      </c>
      <c r="B773" s="15">
        <v>43163.419693055563</v>
      </c>
      <c r="C773" s="16" t="str">
        <f t="shared" si="24"/>
        <v>Sunday</v>
      </c>
      <c r="D773" s="20">
        <f t="shared" si="25"/>
        <v>0.419693055562675</v>
      </c>
      <c r="E773" s="10">
        <v>123399</v>
      </c>
      <c r="F773" s="11">
        <v>111100001245</v>
      </c>
      <c r="G773" s="12">
        <v>1.3</v>
      </c>
      <c r="H773" s="7" t="s">
        <v>12</v>
      </c>
      <c r="I773" t="str">
        <f>VLOOKUP(F773, 'Product UPC Key'!$A$2:$B$13, 2, FALSE)</f>
        <v>Hersheys Candy</v>
      </c>
    </row>
    <row r="774" spans="1:9" x14ac:dyDescent="0.3">
      <c r="A774" s="4">
        <v>43163.419693055563</v>
      </c>
      <c r="B774" s="15">
        <v>43163.419693055563</v>
      </c>
      <c r="C774" s="16" t="str">
        <f t="shared" si="24"/>
        <v>Sunday</v>
      </c>
      <c r="D774" s="20">
        <f t="shared" si="25"/>
        <v>0.419693055562675</v>
      </c>
      <c r="E774" s="10">
        <v>123399</v>
      </c>
      <c r="F774" s="11">
        <v>111100001241</v>
      </c>
      <c r="G774" s="12">
        <v>1.25</v>
      </c>
      <c r="H774" s="7" t="s">
        <v>12</v>
      </c>
      <c r="I774" t="str">
        <f>VLOOKUP(F774, 'Product UPC Key'!$A$2:$B$13, 2, FALSE)</f>
        <v>M&amp;M's Candy</v>
      </c>
    </row>
    <row r="775" spans="1:9" x14ac:dyDescent="0.3">
      <c r="A775" s="4">
        <v>43163.423493055561</v>
      </c>
      <c r="B775" s="15">
        <v>43163.423493055561</v>
      </c>
      <c r="C775" s="16" t="str">
        <f t="shared" si="24"/>
        <v>Sunday</v>
      </c>
      <c r="D775" s="20">
        <f t="shared" si="25"/>
        <v>0.42349305556126637</v>
      </c>
      <c r="E775" s="10">
        <v>123400</v>
      </c>
      <c r="F775" s="11">
        <v>111100001237</v>
      </c>
      <c r="G775" s="12">
        <v>7.15</v>
      </c>
      <c r="H775" s="7" t="s">
        <v>12</v>
      </c>
      <c r="I775" t="str">
        <f>VLOOKUP(F775, 'Product UPC Key'!$A$2:$B$13, 2, FALSE)</f>
        <v>Coke 12 Pack</v>
      </c>
    </row>
    <row r="776" spans="1:9" x14ac:dyDescent="0.3">
      <c r="A776" s="4">
        <v>43163.423493055561</v>
      </c>
      <c r="B776" s="15">
        <v>43163.423493055561</v>
      </c>
      <c r="C776" s="16" t="str">
        <f t="shared" si="24"/>
        <v>Sunday</v>
      </c>
      <c r="D776" s="20">
        <f t="shared" si="25"/>
        <v>0.42349305556126637</v>
      </c>
      <c r="E776" s="10">
        <v>123400</v>
      </c>
      <c r="F776" s="11">
        <v>111100001237</v>
      </c>
      <c r="G776" s="12">
        <v>7.1</v>
      </c>
      <c r="H776" s="7" t="s">
        <v>13</v>
      </c>
      <c r="I776" t="str">
        <f>VLOOKUP(F776, 'Product UPC Key'!$A$2:$B$13, 2, FALSE)</f>
        <v>Coke 12 Pack</v>
      </c>
    </row>
    <row r="777" spans="1:9" x14ac:dyDescent="0.3">
      <c r="A777" s="4">
        <v>43163.423493055561</v>
      </c>
      <c r="B777" s="15">
        <v>43163.423493055561</v>
      </c>
      <c r="C777" s="16" t="str">
        <f t="shared" si="24"/>
        <v>Sunday</v>
      </c>
      <c r="D777" s="20">
        <f t="shared" si="25"/>
        <v>0.42349305556126637</v>
      </c>
      <c r="E777" s="10">
        <v>123400</v>
      </c>
      <c r="F777" s="11">
        <v>111100001242</v>
      </c>
      <c r="G777" s="12">
        <v>24.99</v>
      </c>
      <c r="H777" s="7" t="s">
        <v>12</v>
      </c>
      <c r="I777" t="str">
        <f>VLOOKUP(F777, 'Product UPC Key'!$A$2:$B$13, 2, FALSE)</f>
        <v>Bud Light 24 Pack</v>
      </c>
    </row>
    <row r="778" spans="1:9" x14ac:dyDescent="0.3">
      <c r="A778" s="4">
        <v>43163.423493055561</v>
      </c>
      <c r="B778" s="15">
        <v>43163.423493055561</v>
      </c>
      <c r="C778" s="16" t="str">
        <f t="shared" si="24"/>
        <v>Sunday</v>
      </c>
      <c r="D778" s="20">
        <f t="shared" si="25"/>
        <v>0.42349305556126637</v>
      </c>
      <c r="E778" s="10">
        <v>123400</v>
      </c>
      <c r="F778" s="11">
        <v>111100001242</v>
      </c>
      <c r="G778" s="12">
        <v>19.989999999999998</v>
      </c>
      <c r="H778" s="7" t="s">
        <v>13</v>
      </c>
      <c r="I778" t="str">
        <f>VLOOKUP(F778, 'Product UPC Key'!$A$2:$B$13, 2, FALSE)</f>
        <v>Bud Light 24 Pack</v>
      </c>
    </row>
    <row r="779" spans="1:9" x14ac:dyDescent="0.3">
      <c r="A779" s="4">
        <v>43163.423493055561</v>
      </c>
      <c r="B779" s="15">
        <v>43163.423493055561</v>
      </c>
      <c r="C779" s="16" t="str">
        <f t="shared" si="24"/>
        <v>Sunday</v>
      </c>
      <c r="D779" s="20">
        <f t="shared" si="25"/>
        <v>0.42349305556126637</v>
      </c>
      <c r="E779" s="10">
        <v>123400</v>
      </c>
      <c r="F779" s="11">
        <v>111100001245</v>
      </c>
      <c r="G779" s="12">
        <v>1.3</v>
      </c>
      <c r="H779" s="7" t="s">
        <v>12</v>
      </c>
      <c r="I779" t="str">
        <f>VLOOKUP(F779, 'Product UPC Key'!$A$2:$B$13, 2, FALSE)</f>
        <v>Hersheys Candy</v>
      </c>
    </row>
    <row r="780" spans="1:9" x14ac:dyDescent="0.3">
      <c r="A780" s="4">
        <v>43163.429693055565</v>
      </c>
      <c r="B780" s="15">
        <v>43163.429693055565</v>
      </c>
      <c r="C780" s="16" t="str">
        <f t="shared" si="24"/>
        <v>Sunday</v>
      </c>
      <c r="D780" s="20">
        <f t="shared" si="25"/>
        <v>0.42969305556471227</v>
      </c>
      <c r="E780" s="10">
        <v>123401</v>
      </c>
      <c r="F780" s="11">
        <v>111100001240</v>
      </c>
      <c r="G780" s="12">
        <v>0.99</v>
      </c>
      <c r="H780" s="7" t="s">
        <v>13</v>
      </c>
      <c r="I780" t="str">
        <f>VLOOKUP(F780, 'Product UPC Key'!$A$2:$B$13, 2, FALSE)</f>
        <v>Slim Jim</v>
      </c>
    </row>
    <row r="781" spans="1:9" x14ac:dyDescent="0.3">
      <c r="A781" s="4">
        <v>43163.438693055563</v>
      </c>
      <c r="B781" s="15">
        <v>43163.438693055563</v>
      </c>
      <c r="C781" s="16" t="str">
        <f t="shared" si="24"/>
        <v>Sunday</v>
      </c>
      <c r="D781" s="20">
        <f t="shared" si="25"/>
        <v>0.43869305556290783</v>
      </c>
      <c r="E781" s="10">
        <v>123402</v>
      </c>
      <c r="F781" s="11">
        <v>111100001240</v>
      </c>
      <c r="G781" s="12">
        <v>0.99</v>
      </c>
      <c r="H781" s="7" t="s">
        <v>13</v>
      </c>
      <c r="I781" t="str">
        <f>VLOOKUP(F781, 'Product UPC Key'!$A$2:$B$13, 2, FALSE)</f>
        <v>Slim Jim</v>
      </c>
    </row>
    <row r="782" spans="1:9" x14ac:dyDescent="0.3">
      <c r="A782" s="4">
        <v>43163.445493055566</v>
      </c>
      <c r="B782" s="15">
        <v>43163.445493055566</v>
      </c>
      <c r="C782" s="16" t="str">
        <f t="shared" si="24"/>
        <v>Sunday</v>
      </c>
      <c r="D782" s="20">
        <f t="shared" si="25"/>
        <v>0.44549305556574836</v>
      </c>
      <c r="E782" s="10">
        <v>123403</v>
      </c>
      <c r="F782" s="11">
        <v>111100001237</v>
      </c>
      <c r="G782" s="12">
        <v>7.15</v>
      </c>
      <c r="H782" s="7" t="s">
        <v>12</v>
      </c>
      <c r="I782" t="str">
        <f>VLOOKUP(F782, 'Product UPC Key'!$A$2:$B$13, 2, FALSE)</f>
        <v>Coke 12 Pack</v>
      </c>
    </row>
    <row r="783" spans="1:9" x14ac:dyDescent="0.3">
      <c r="A783" s="4">
        <v>43163.455293055566</v>
      </c>
      <c r="B783" s="15">
        <v>43163.455293055566</v>
      </c>
      <c r="C783" s="16" t="str">
        <f t="shared" si="24"/>
        <v>Sunday</v>
      </c>
      <c r="D783" s="20">
        <f t="shared" si="25"/>
        <v>0.4552930555655621</v>
      </c>
      <c r="E783" s="10">
        <v>123404</v>
      </c>
      <c r="F783" s="11">
        <v>111100001234</v>
      </c>
      <c r="G783" s="12">
        <v>1.8</v>
      </c>
      <c r="H783" s="7" t="s">
        <v>13</v>
      </c>
      <c r="I783" t="str">
        <f>VLOOKUP(F783, 'Product UPC Key'!$A$2:$B$13, 2, FALSE)</f>
        <v>Coke 20 oz</v>
      </c>
    </row>
    <row r="784" spans="1:9" x14ac:dyDescent="0.3">
      <c r="A784" s="4">
        <v>43163.464393055569</v>
      </c>
      <c r="B784" s="15">
        <v>43163.464393055569</v>
      </c>
      <c r="C784" s="16" t="str">
        <f t="shared" si="24"/>
        <v>Sunday</v>
      </c>
      <c r="D784" s="20">
        <f t="shared" si="25"/>
        <v>0.46439305556850741</v>
      </c>
      <c r="E784" s="10">
        <v>123405</v>
      </c>
      <c r="F784" s="11">
        <v>111100001242</v>
      </c>
      <c r="G784" s="12">
        <v>19.989999999999998</v>
      </c>
      <c r="H784" s="7" t="s">
        <v>13</v>
      </c>
      <c r="I784" t="str">
        <f>VLOOKUP(F784, 'Product UPC Key'!$A$2:$B$13, 2, FALSE)</f>
        <v>Bud Light 24 Pack</v>
      </c>
    </row>
    <row r="785" spans="1:9" x14ac:dyDescent="0.3">
      <c r="A785" s="4">
        <v>43163.464393055569</v>
      </c>
      <c r="B785" s="15">
        <v>43163.464393055569</v>
      </c>
      <c r="C785" s="16" t="str">
        <f t="shared" si="24"/>
        <v>Sunday</v>
      </c>
      <c r="D785" s="20">
        <f t="shared" si="25"/>
        <v>0.46439305556850741</v>
      </c>
      <c r="E785" s="10">
        <v>123405</v>
      </c>
      <c r="F785" s="11">
        <v>111100001244</v>
      </c>
      <c r="G785" s="12">
        <v>1.75</v>
      </c>
      <c r="H785" s="7" t="s">
        <v>13</v>
      </c>
      <c r="I785" t="str">
        <f>VLOOKUP(F785, 'Product UPC Key'!$A$2:$B$13, 2, FALSE)</f>
        <v>Pepsi 20 oz</v>
      </c>
    </row>
    <row r="786" spans="1:9" x14ac:dyDescent="0.3">
      <c r="A786" s="4">
        <v>43163.464393055569</v>
      </c>
      <c r="B786" s="15">
        <v>43163.464393055569</v>
      </c>
      <c r="C786" s="16" t="str">
        <f t="shared" si="24"/>
        <v>Sunday</v>
      </c>
      <c r="D786" s="20">
        <f t="shared" si="25"/>
        <v>0.46439305556850741</v>
      </c>
      <c r="E786" s="10">
        <v>123405</v>
      </c>
      <c r="F786" s="11">
        <v>111100001246</v>
      </c>
      <c r="G786" s="12">
        <v>2.2999999999999998</v>
      </c>
      <c r="H786" s="7" t="s">
        <v>12</v>
      </c>
      <c r="I786" t="str">
        <f>VLOOKUP(F786, 'Product UPC Key'!$A$2:$B$13, 2, FALSE)</f>
        <v>Starbucks Ice</v>
      </c>
    </row>
    <row r="787" spans="1:9" x14ac:dyDescent="0.3">
      <c r="A787" s="4">
        <v>43163.464393055569</v>
      </c>
      <c r="B787" s="15">
        <v>43163.464393055569</v>
      </c>
      <c r="C787" s="16" t="str">
        <f t="shared" si="24"/>
        <v>Sunday</v>
      </c>
      <c r="D787" s="20">
        <f t="shared" si="25"/>
        <v>0.46439305556850741</v>
      </c>
      <c r="E787" s="10">
        <v>123405</v>
      </c>
      <c r="F787" s="11">
        <v>111100001245</v>
      </c>
      <c r="G787" s="12">
        <v>1.3</v>
      </c>
      <c r="H787" s="7" t="s">
        <v>12</v>
      </c>
      <c r="I787" t="str">
        <f>VLOOKUP(F787, 'Product UPC Key'!$A$2:$B$13, 2, FALSE)</f>
        <v>Hersheys Candy</v>
      </c>
    </row>
    <row r="788" spans="1:9" x14ac:dyDescent="0.3">
      <c r="A788" s="4">
        <v>43163.464393055569</v>
      </c>
      <c r="B788" s="15">
        <v>43163.464393055569</v>
      </c>
      <c r="C788" s="16" t="str">
        <f t="shared" si="24"/>
        <v>Sunday</v>
      </c>
      <c r="D788" s="20">
        <f t="shared" si="25"/>
        <v>0.46439305556850741</v>
      </c>
      <c r="E788" s="10">
        <v>123405</v>
      </c>
      <c r="F788" s="11">
        <v>111100001236</v>
      </c>
      <c r="G788" s="12">
        <v>6.99</v>
      </c>
      <c r="H788" s="7" t="s">
        <v>13</v>
      </c>
      <c r="I788" t="str">
        <f>VLOOKUP(F788, 'Product UPC Key'!$A$2:$B$13, 2, FALSE)</f>
        <v>Pepsi 12 Pack</v>
      </c>
    </row>
    <row r="789" spans="1:9" x14ac:dyDescent="0.3">
      <c r="A789" s="4">
        <v>43163.464393055569</v>
      </c>
      <c r="B789" s="15">
        <v>43163.464393055569</v>
      </c>
      <c r="C789" s="16" t="str">
        <f t="shared" si="24"/>
        <v>Sunday</v>
      </c>
      <c r="D789" s="20">
        <f t="shared" si="25"/>
        <v>0.46439305556850741</v>
      </c>
      <c r="E789" s="10">
        <v>123405</v>
      </c>
      <c r="F789" s="11">
        <v>111100001237</v>
      </c>
      <c r="G789" s="12">
        <v>7.15</v>
      </c>
      <c r="H789" s="7" t="s">
        <v>12</v>
      </c>
      <c r="I789" t="str">
        <f>VLOOKUP(F789, 'Product UPC Key'!$A$2:$B$13, 2, FALSE)</f>
        <v>Coke 12 Pack</v>
      </c>
    </row>
    <row r="790" spans="1:9" x14ac:dyDescent="0.3">
      <c r="A790" s="4">
        <v>43163.473393055567</v>
      </c>
      <c r="B790" s="15">
        <v>43163.473393055567</v>
      </c>
      <c r="C790" s="16" t="str">
        <f t="shared" si="24"/>
        <v>Sunday</v>
      </c>
      <c r="D790" s="20">
        <f t="shared" si="25"/>
        <v>0.47339305556670297</v>
      </c>
      <c r="E790" s="10">
        <v>123406</v>
      </c>
      <c r="F790" s="11">
        <v>111100001238</v>
      </c>
      <c r="G790" s="12">
        <v>1.49</v>
      </c>
      <c r="H790" s="7" t="s">
        <v>13</v>
      </c>
      <c r="I790" t="str">
        <f>VLOOKUP(F790, 'Product UPC Key'!$A$2:$B$13, 2, FALSE)</f>
        <v>Doritos 12 oz.</v>
      </c>
    </row>
    <row r="791" spans="1:9" x14ac:dyDescent="0.3">
      <c r="A791" s="4">
        <v>43163.473393055567</v>
      </c>
      <c r="B791" s="15">
        <v>43163.473393055567</v>
      </c>
      <c r="C791" s="16" t="str">
        <f t="shared" si="24"/>
        <v>Sunday</v>
      </c>
      <c r="D791" s="20">
        <f t="shared" si="25"/>
        <v>0.47339305556670297</v>
      </c>
      <c r="E791" s="10">
        <v>123406</v>
      </c>
      <c r="F791" s="11">
        <v>111100001242</v>
      </c>
      <c r="G791" s="12">
        <v>24.99</v>
      </c>
      <c r="H791" s="7" t="s">
        <v>12</v>
      </c>
      <c r="I791" t="str">
        <f>VLOOKUP(F791, 'Product UPC Key'!$A$2:$B$13, 2, FALSE)</f>
        <v>Bud Light 24 Pack</v>
      </c>
    </row>
    <row r="792" spans="1:9" x14ac:dyDescent="0.3">
      <c r="A792" s="4">
        <v>43163.473393055567</v>
      </c>
      <c r="B792" s="15">
        <v>43163.473393055567</v>
      </c>
      <c r="C792" s="16" t="str">
        <f t="shared" si="24"/>
        <v>Sunday</v>
      </c>
      <c r="D792" s="20">
        <f t="shared" si="25"/>
        <v>0.47339305556670297</v>
      </c>
      <c r="E792" s="10">
        <v>123406</v>
      </c>
      <c r="F792" s="11">
        <v>111100001245</v>
      </c>
      <c r="G792" s="12">
        <v>1.36</v>
      </c>
      <c r="H792" s="7" t="s">
        <v>13</v>
      </c>
      <c r="I792" t="str">
        <f>VLOOKUP(F792, 'Product UPC Key'!$A$2:$B$13, 2, FALSE)</f>
        <v>Hersheys Candy</v>
      </c>
    </row>
    <row r="793" spans="1:9" x14ac:dyDescent="0.3">
      <c r="A793" s="4">
        <v>43163.473393055567</v>
      </c>
      <c r="B793" s="15">
        <v>43163.473393055567</v>
      </c>
      <c r="C793" s="16" t="str">
        <f t="shared" si="24"/>
        <v>Sunday</v>
      </c>
      <c r="D793" s="20">
        <f t="shared" si="25"/>
        <v>0.47339305556670297</v>
      </c>
      <c r="E793" s="10">
        <v>123406</v>
      </c>
      <c r="F793" s="11">
        <v>111100001240</v>
      </c>
      <c r="G793" s="12">
        <v>0.89</v>
      </c>
      <c r="H793" s="7" t="s">
        <v>12</v>
      </c>
      <c r="I793" t="str">
        <f>VLOOKUP(F793, 'Product UPC Key'!$A$2:$B$13, 2, FALSE)</f>
        <v>Slim Jim</v>
      </c>
    </row>
    <row r="794" spans="1:9" x14ac:dyDescent="0.3">
      <c r="A794" s="4">
        <v>43163.473393055567</v>
      </c>
      <c r="B794" s="15">
        <v>43163.473393055567</v>
      </c>
      <c r="C794" s="16" t="str">
        <f t="shared" si="24"/>
        <v>Sunday</v>
      </c>
      <c r="D794" s="20">
        <f t="shared" si="25"/>
        <v>0.47339305556670297</v>
      </c>
      <c r="E794" s="10">
        <v>123406</v>
      </c>
      <c r="F794" s="11">
        <v>111100001236</v>
      </c>
      <c r="G794" s="12">
        <v>6.99</v>
      </c>
      <c r="H794" s="7" t="s">
        <v>13</v>
      </c>
      <c r="I794" t="str">
        <f>VLOOKUP(F794, 'Product UPC Key'!$A$2:$B$13, 2, FALSE)</f>
        <v>Pepsi 12 Pack</v>
      </c>
    </row>
    <row r="795" spans="1:9" x14ac:dyDescent="0.3">
      <c r="A795" s="4">
        <v>43163.473393055567</v>
      </c>
      <c r="B795" s="15">
        <v>43163.473393055567</v>
      </c>
      <c r="C795" s="16" t="str">
        <f t="shared" si="24"/>
        <v>Sunday</v>
      </c>
      <c r="D795" s="20">
        <f t="shared" si="25"/>
        <v>0.47339305556670297</v>
      </c>
      <c r="E795" s="10">
        <v>123406</v>
      </c>
      <c r="F795" s="11">
        <v>111100001237</v>
      </c>
      <c r="G795" s="12">
        <v>7.1</v>
      </c>
      <c r="H795" s="7" t="s">
        <v>13</v>
      </c>
      <c r="I795" t="str">
        <f>VLOOKUP(F795, 'Product UPC Key'!$A$2:$B$13, 2, FALSE)</f>
        <v>Coke 12 Pack</v>
      </c>
    </row>
    <row r="796" spans="1:9" x14ac:dyDescent="0.3">
      <c r="A796" s="4">
        <v>43163.473393055567</v>
      </c>
      <c r="B796" s="15">
        <v>43163.473393055567</v>
      </c>
      <c r="C796" s="16" t="str">
        <f t="shared" si="24"/>
        <v>Sunday</v>
      </c>
      <c r="D796" s="20">
        <f t="shared" si="25"/>
        <v>0.47339305556670297</v>
      </c>
      <c r="E796" s="10">
        <v>123406</v>
      </c>
      <c r="F796" s="11">
        <v>111100001239</v>
      </c>
      <c r="G796" s="12">
        <v>1.56</v>
      </c>
      <c r="H796" s="7" t="s">
        <v>12</v>
      </c>
      <c r="I796" t="str">
        <f>VLOOKUP(F796, 'Product UPC Key'!$A$2:$B$13, 2, FALSE)</f>
        <v>Lays Chips 12 oz.</v>
      </c>
    </row>
    <row r="797" spans="1:9" x14ac:dyDescent="0.3">
      <c r="A797" s="4">
        <v>43163.475393055567</v>
      </c>
      <c r="B797" s="15">
        <v>43163.475393055567</v>
      </c>
      <c r="C797" s="16" t="str">
        <f t="shared" si="24"/>
        <v>Sunday</v>
      </c>
      <c r="D797" s="20">
        <f t="shared" si="25"/>
        <v>0.47539305556711042</v>
      </c>
      <c r="E797" s="10">
        <v>123407</v>
      </c>
      <c r="F797" s="11">
        <v>111100001240</v>
      </c>
      <c r="G797" s="12">
        <v>0.89</v>
      </c>
      <c r="H797" s="7" t="s">
        <v>12</v>
      </c>
      <c r="I797" t="str">
        <f>VLOOKUP(F797, 'Product UPC Key'!$A$2:$B$13, 2, FALSE)</f>
        <v>Slim Jim</v>
      </c>
    </row>
    <row r="798" spans="1:9" x14ac:dyDescent="0.3">
      <c r="A798" s="4">
        <v>43163.475393055567</v>
      </c>
      <c r="B798" s="15">
        <v>43163.475393055567</v>
      </c>
      <c r="C798" s="16" t="str">
        <f t="shared" si="24"/>
        <v>Sunday</v>
      </c>
      <c r="D798" s="20">
        <f t="shared" si="25"/>
        <v>0.47539305556711042</v>
      </c>
      <c r="E798" s="10">
        <v>123407</v>
      </c>
      <c r="F798" s="11">
        <v>111100001237</v>
      </c>
      <c r="G798" s="12">
        <v>7.15</v>
      </c>
      <c r="H798" s="7" t="s">
        <v>12</v>
      </c>
      <c r="I798" t="str">
        <f>VLOOKUP(F798, 'Product UPC Key'!$A$2:$B$13, 2, FALSE)</f>
        <v>Coke 12 Pack</v>
      </c>
    </row>
    <row r="799" spans="1:9" x14ac:dyDescent="0.3">
      <c r="A799" s="4">
        <v>43163.475393055567</v>
      </c>
      <c r="B799" s="15">
        <v>43163.475393055567</v>
      </c>
      <c r="C799" s="16" t="str">
        <f t="shared" si="24"/>
        <v>Sunday</v>
      </c>
      <c r="D799" s="20">
        <f t="shared" si="25"/>
        <v>0.47539305556711042</v>
      </c>
      <c r="E799" s="10">
        <v>123407</v>
      </c>
      <c r="F799" s="11">
        <v>111100001244</v>
      </c>
      <c r="G799" s="12">
        <v>1.75</v>
      </c>
      <c r="H799" s="7" t="s">
        <v>13</v>
      </c>
      <c r="I799" t="str">
        <f>VLOOKUP(F799, 'Product UPC Key'!$A$2:$B$13, 2, FALSE)</f>
        <v>Pepsi 20 oz</v>
      </c>
    </row>
    <row r="800" spans="1:9" x14ac:dyDescent="0.3">
      <c r="A800" s="4">
        <v>43163.484393055565</v>
      </c>
      <c r="B800" s="15">
        <v>43163.484393055565</v>
      </c>
      <c r="C800" s="16" t="str">
        <f t="shared" si="24"/>
        <v>Sunday</v>
      </c>
      <c r="D800" s="20">
        <f t="shared" si="25"/>
        <v>0.48439305556530599</v>
      </c>
      <c r="E800" s="10">
        <v>123408</v>
      </c>
      <c r="F800" s="11">
        <v>111100001240</v>
      </c>
      <c r="G800" s="12">
        <v>0.89</v>
      </c>
      <c r="H800" s="7" t="s">
        <v>12</v>
      </c>
      <c r="I800" t="str">
        <f>VLOOKUP(F800, 'Product UPC Key'!$A$2:$B$13, 2, FALSE)</f>
        <v>Slim Jim</v>
      </c>
    </row>
    <row r="801" spans="1:9" x14ac:dyDescent="0.3">
      <c r="A801" s="4">
        <v>43163.487793055567</v>
      </c>
      <c r="B801" s="15">
        <v>43163.487793055567</v>
      </c>
      <c r="C801" s="16" t="str">
        <f t="shared" si="24"/>
        <v>Sunday</v>
      </c>
      <c r="D801" s="20">
        <f t="shared" si="25"/>
        <v>0.48779305556672625</v>
      </c>
      <c r="E801" s="10">
        <v>123409</v>
      </c>
      <c r="F801" s="11">
        <v>111100001244</v>
      </c>
      <c r="G801" s="12">
        <v>1.75</v>
      </c>
      <c r="H801" s="7" t="s">
        <v>13</v>
      </c>
      <c r="I801" t="str">
        <f>VLOOKUP(F801, 'Product UPC Key'!$A$2:$B$13, 2, FALSE)</f>
        <v>Pepsi 20 oz</v>
      </c>
    </row>
    <row r="802" spans="1:9" x14ac:dyDescent="0.3">
      <c r="A802" s="4">
        <v>43163.487793055567</v>
      </c>
      <c r="B802" s="15">
        <v>43163.487793055567</v>
      </c>
      <c r="C802" s="16" t="str">
        <f t="shared" si="24"/>
        <v>Sunday</v>
      </c>
      <c r="D802" s="20">
        <f t="shared" si="25"/>
        <v>0.48779305556672625</v>
      </c>
      <c r="E802" s="10">
        <v>123409</v>
      </c>
      <c r="F802" s="11">
        <v>111100001239</v>
      </c>
      <c r="G802" s="12">
        <v>1.45</v>
      </c>
      <c r="H802" s="7" t="s">
        <v>13</v>
      </c>
      <c r="I802" t="str">
        <f>VLOOKUP(F802, 'Product UPC Key'!$A$2:$B$13, 2, FALSE)</f>
        <v>Lays Chips 12 oz.</v>
      </c>
    </row>
    <row r="803" spans="1:9" x14ac:dyDescent="0.3">
      <c r="A803" s="4">
        <v>43163.487793055567</v>
      </c>
      <c r="B803" s="15">
        <v>43163.487793055567</v>
      </c>
      <c r="C803" s="16" t="str">
        <f t="shared" si="24"/>
        <v>Sunday</v>
      </c>
      <c r="D803" s="20">
        <f t="shared" si="25"/>
        <v>0.48779305556672625</v>
      </c>
      <c r="E803" s="10">
        <v>123409</v>
      </c>
      <c r="F803" s="11">
        <v>111100001241</v>
      </c>
      <c r="G803" s="12">
        <v>1.25</v>
      </c>
      <c r="H803" s="7" t="s">
        <v>12</v>
      </c>
      <c r="I803" t="str">
        <f>VLOOKUP(F803, 'Product UPC Key'!$A$2:$B$13, 2, FALSE)</f>
        <v>M&amp;M's Candy</v>
      </c>
    </row>
    <row r="804" spans="1:9" x14ac:dyDescent="0.3">
      <c r="A804" s="4">
        <v>43163.487793055567</v>
      </c>
      <c r="B804" s="15">
        <v>43163.487793055567</v>
      </c>
      <c r="C804" s="16" t="str">
        <f t="shared" si="24"/>
        <v>Sunday</v>
      </c>
      <c r="D804" s="20">
        <f t="shared" si="25"/>
        <v>0.48779305556672625</v>
      </c>
      <c r="E804" s="10">
        <v>123409</v>
      </c>
      <c r="F804" s="11">
        <v>111100001246</v>
      </c>
      <c r="G804" s="12">
        <v>2.2999999999999998</v>
      </c>
      <c r="H804" s="7" t="s">
        <v>12</v>
      </c>
      <c r="I804" t="str">
        <f>VLOOKUP(F804, 'Product UPC Key'!$A$2:$B$13, 2, FALSE)</f>
        <v>Starbucks Ice</v>
      </c>
    </row>
    <row r="805" spans="1:9" x14ac:dyDescent="0.3">
      <c r="A805" s="4">
        <v>43163.488893055568</v>
      </c>
      <c r="B805" s="15">
        <v>43163.488893055568</v>
      </c>
      <c r="C805" s="16" t="str">
        <f t="shared" si="24"/>
        <v>Sunday</v>
      </c>
      <c r="D805" s="20">
        <f t="shared" si="25"/>
        <v>0.48889305556804175</v>
      </c>
      <c r="E805" s="10">
        <v>123410</v>
      </c>
      <c r="F805" s="11">
        <v>111100001238</v>
      </c>
      <c r="G805" s="12">
        <v>1.53</v>
      </c>
      <c r="H805" s="7" t="s">
        <v>12</v>
      </c>
      <c r="I805" t="str">
        <f>VLOOKUP(F805, 'Product UPC Key'!$A$2:$B$13, 2, FALSE)</f>
        <v>Doritos 12 oz.</v>
      </c>
    </row>
    <row r="806" spans="1:9" x14ac:dyDescent="0.3">
      <c r="A806" s="4">
        <v>43163.48939305557</v>
      </c>
      <c r="B806" s="15">
        <v>43163.48939305557</v>
      </c>
      <c r="C806" s="16" t="str">
        <f t="shared" si="24"/>
        <v>Sunday</v>
      </c>
      <c r="D806" s="20">
        <f t="shared" si="25"/>
        <v>0.4893930555699626</v>
      </c>
      <c r="E806" s="10">
        <v>123411</v>
      </c>
      <c r="F806" s="11">
        <v>111100001245</v>
      </c>
      <c r="G806" s="12">
        <v>1.36</v>
      </c>
      <c r="H806" s="7" t="s">
        <v>13</v>
      </c>
      <c r="I806" t="str">
        <f>VLOOKUP(F806, 'Product UPC Key'!$A$2:$B$13, 2, FALSE)</f>
        <v>Hersheys Candy</v>
      </c>
    </row>
    <row r="807" spans="1:9" x14ac:dyDescent="0.3">
      <c r="A807" s="4">
        <v>43163.48939305557</v>
      </c>
      <c r="B807" s="15">
        <v>43163.48939305557</v>
      </c>
      <c r="C807" s="16" t="str">
        <f t="shared" si="24"/>
        <v>Sunday</v>
      </c>
      <c r="D807" s="20">
        <f t="shared" si="25"/>
        <v>0.4893930555699626</v>
      </c>
      <c r="E807" s="10">
        <v>123411</v>
      </c>
      <c r="F807" s="11">
        <v>111100001238</v>
      </c>
      <c r="G807" s="12">
        <v>1.53</v>
      </c>
      <c r="H807" s="7" t="s">
        <v>12</v>
      </c>
      <c r="I807" t="str">
        <f>VLOOKUP(F807, 'Product UPC Key'!$A$2:$B$13, 2, FALSE)</f>
        <v>Doritos 12 oz.</v>
      </c>
    </row>
    <row r="808" spans="1:9" x14ac:dyDescent="0.3">
      <c r="A808" s="4">
        <v>43163.497293055567</v>
      </c>
      <c r="B808" s="15">
        <v>43163.497293055567</v>
      </c>
      <c r="C808" s="16" t="str">
        <f t="shared" si="24"/>
        <v>Sunday</v>
      </c>
      <c r="D808" s="20">
        <f t="shared" si="25"/>
        <v>0.49729305556684267</v>
      </c>
      <c r="E808" s="10">
        <v>123412</v>
      </c>
      <c r="F808" s="11">
        <v>111100001241</v>
      </c>
      <c r="G808" s="12">
        <v>1.25</v>
      </c>
      <c r="H808" s="7" t="s">
        <v>12</v>
      </c>
      <c r="I808" t="str">
        <f>VLOOKUP(F808, 'Product UPC Key'!$A$2:$B$13, 2, FALSE)</f>
        <v>M&amp;M's Candy</v>
      </c>
    </row>
    <row r="809" spans="1:9" x14ac:dyDescent="0.3">
      <c r="A809" s="4">
        <v>43163.505493055563</v>
      </c>
      <c r="B809" s="15">
        <v>43163.505493055563</v>
      </c>
      <c r="C809" s="16" t="str">
        <f t="shared" si="24"/>
        <v>Sunday</v>
      </c>
      <c r="D809" s="20">
        <f t="shared" si="25"/>
        <v>0.50549305556342006</v>
      </c>
      <c r="E809" s="10">
        <v>123413</v>
      </c>
      <c r="F809" s="11">
        <v>111100001242</v>
      </c>
      <c r="G809" s="12">
        <v>25.65</v>
      </c>
      <c r="H809" s="7" t="s">
        <v>13</v>
      </c>
      <c r="I809" t="str">
        <f>VLOOKUP(F809, 'Product UPC Key'!$A$2:$B$13, 2, FALSE)</f>
        <v>Bud Light 24 Pack</v>
      </c>
    </row>
    <row r="810" spans="1:9" x14ac:dyDescent="0.3">
      <c r="A810" s="4">
        <v>43163.514893055566</v>
      </c>
      <c r="B810" s="15">
        <v>43163.514893055566</v>
      </c>
      <c r="C810" s="16" t="str">
        <f t="shared" si="24"/>
        <v>Sunday</v>
      </c>
      <c r="D810" s="20">
        <f t="shared" si="25"/>
        <v>0.51489305556606269</v>
      </c>
      <c r="E810" s="10">
        <v>123414</v>
      </c>
      <c r="F810" s="11">
        <v>111100001242</v>
      </c>
      <c r="G810" s="12">
        <v>19.989999999999998</v>
      </c>
      <c r="H810" s="7" t="s">
        <v>13</v>
      </c>
      <c r="I810" t="str">
        <f>VLOOKUP(F810, 'Product UPC Key'!$A$2:$B$13, 2, FALSE)</f>
        <v>Bud Light 24 Pack</v>
      </c>
    </row>
    <row r="811" spans="1:9" x14ac:dyDescent="0.3">
      <c r="A811" s="4">
        <v>43163.514893055566</v>
      </c>
      <c r="B811" s="15">
        <v>43163.514893055566</v>
      </c>
      <c r="C811" s="16" t="str">
        <f t="shared" si="24"/>
        <v>Sunday</v>
      </c>
      <c r="D811" s="20">
        <f t="shared" si="25"/>
        <v>0.51489305556606269</v>
      </c>
      <c r="E811" s="10">
        <v>123414</v>
      </c>
      <c r="F811" s="11">
        <v>111100001237</v>
      </c>
      <c r="G811" s="12">
        <v>7.1</v>
      </c>
      <c r="H811" s="7" t="s">
        <v>13</v>
      </c>
      <c r="I811" t="str">
        <f>VLOOKUP(F811, 'Product UPC Key'!$A$2:$B$13, 2, FALSE)</f>
        <v>Coke 12 Pack</v>
      </c>
    </row>
    <row r="812" spans="1:9" x14ac:dyDescent="0.3">
      <c r="A812" s="4">
        <v>43163.514893055566</v>
      </c>
      <c r="B812" s="15">
        <v>43163.514893055566</v>
      </c>
      <c r="C812" s="16" t="str">
        <f t="shared" si="24"/>
        <v>Sunday</v>
      </c>
      <c r="D812" s="20">
        <f t="shared" si="25"/>
        <v>0.51489305556606269</v>
      </c>
      <c r="E812" s="10">
        <v>123414</v>
      </c>
      <c r="F812" s="11">
        <v>111100001242</v>
      </c>
      <c r="G812" s="12">
        <v>19.989999999999998</v>
      </c>
      <c r="H812" s="7" t="s">
        <v>13</v>
      </c>
      <c r="I812" t="str">
        <f>VLOOKUP(F812, 'Product UPC Key'!$A$2:$B$13, 2, FALSE)</f>
        <v>Bud Light 24 Pack</v>
      </c>
    </row>
    <row r="813" spans="1:9" x14ac:dyDescent="0.3">
      <c r="A813" s="4">
        <v>43163.519393055569</v>
      </c>
      <c r="B813" s="15">
        <v>43163.519393055569</v>
      </c>
      <c r="C813" s="16" t="str">
        <f t="shared" si="24"/>
        <v>Sunday</v>
      </c>
      <c r="D813" s="20">
        <f t="shared" si="25"/>
        <v>0.51939305556879845</v>
      </c>
      <c r="E813" s="10">
        <v>123415</v>
      </c>
      <c r="F813" s="11">
        <v>111100001236</v>
      </c>
      <c r="G813" s="12">
        <v>6.99</v>
      </c>
      <c r="H813" s="7" t="s">
        <v>13</v>
      </c>
      <c r="I813" t="str">
        <f>VLOOKUP(F813, 'Product UPC Key'!$A$2:$B$13, 2, FALSE)</f>
        <v>Pepsi 12 Pack</v>
      </c>
    </row>
    <row r="814" spans="1:9" x14ac:dyDescent="0.3">
      <c r="A814" s="4">
        <v>43163.519393055569</v>
      </c>
      <c r="B814" s="15">
        <v>43163.519393055569</v>
      </c>
      <c r="C814" s="16" t="str">
        <f t="shared" si="24"/>
        <v>Sunday</v>
      </c>
      <c r="D814" s="20">
        <f t="shared" si="25"/>
        <v>0.51939305556879845</v>
      </c>
      <c r="E814" s="10">
        <v>123415</v>
      </c>
      <c r="F814" s="11">
        <v>111100001236</v>
      </c>
      <c r="G814" s="12">
        <v>6.99</v>
      </c>
      <c r="H814" s="7" t="s">
        <v>13</v>
      </c>
      <c r="I814" t="str">
        <f>VLOOKUP(F814, 'Product UPC Key'!$A$2:$B$13, 2, FALSE)</f>
        <v>Pepsi 12 Pack</v>
      </c>
    </row>
    <row r="815" spans="1:9" x14ac:dyDescent="0.3">
      <c r="A815" s="4">
        <v>43163.519393055569</v>
      </c>
      <c r="B815" s="15">
        <v>43163.519393055569</v>
      </c>
      <c r="C815" s="16" t="str">
        <f t="shared" si="24"/>
        <v>Sunday</v>
      </c>
      <c r="D815" s="20">
        <f t="shared" si="25"/>
        <v>0.51939305556879845</v>
      </c>
      <c r="E815" s="10">
        <v>123415</v>
      </c>
      <c r="F815" s="11">
        <v>111100001245</v>
      </c>
      <c r="G815" s="12">
        <v>1.36</v>
      </c>
      <c r="H815" s="7" t="s">
        <v>13</v>
      </c>
      <c r="I815" t="str">
        <f>VLOOKUP(F815, 'Product UPC Key'!$A$2:$B$13, 2, FALSE)</f>
        <v>Hersheys Candy</v>
      </c>
    </row>
    <row r="816" spans="1:9" x14ac:dyDescent="0.3">
      <c r="A816" s="4">
        <v>43163.519393055569</v>
      </c>
      <c r="B816" s="15">
        <v>43163.519393055569</v>
      </c>
      <c r="C816" s="16" t="str">
        <f t="shared" si="24"/>
        <v>Sunday</v>
      </c>
      <c r="D816" s="20">
        <f t="shared" si="25"/>
        <v>0.51939305556879845</v>
      </c>
      <c r="E816" s="10">
        <v>123415</v>
      </c>
      <c r="F816" s="11">
        <v>111100001240</v>
      </c>
      <c r="G816" s="12">
        <v>0.89</v>
      </c>
      <c r="H816" s="7" t="s">
        <v>12</v>
      </c>
      <c r="I816" t="str">
        <f>VLOOKUP(F816, 'Product UPC Key'!$A$2:$B$13, 2, FALSE)</f>
        <v>Slim Jim</v>
      </c>
    </row>
    <row r="817" spans="1:9" x14ac:dyDescent="0.3">
      <c r="A817" s="4">
        <v>43163.519393055569</v>
      </c>
      <c r="B817" s="15">
        <v>43163.519393055569</v>
      </c>
      <c r="C817" s="16" t="str">
        <f t="shared" si="24"/>
        <v>Sunday</v>
      </c>
      <c r="D817" s="20">
        <f t="shared" si="25"/>
        <v>0.51939305556879845</v>
      </c>
      <c r="E817" s="10">
        <v>123415</v>
      </c>
      <c r="F817" s="11">
        <v>111100001246</v>
      </c>
      <c r="G817" s="12">
        <v>2.2999999999999998</v>
      </c>
      <c r="H817" s="7" t="s">
        <v>12</v>
      </c>
      <c r="I817" t="str">
        <f>VLOOKUP(F817, 'Product UPC Key'!$A$2:$B$13, 2, FALSE)</f>
        <v>Starbucks Ice</v>
      </c>
    </row>
    <row r="818" spans="1:9" x14ac:dyDescent="0.3">
      <c r="A818" s="4">
        <v>43163.524393055566</v>
      </c>
      <c r="B818" s="15">
        <v>43163.524393055566</v>
      </c>
      <c r="C818" s="16" t="str">
        <f t="shared" si="24"/>
        <v>Sunday</v>
      </c>
      <c r="D818" s="20">
        <f t="shared" si="25"/>
        <v>0.5243930555661791</v>
      </c>
      <c r="E818" s="10">
        <v>123416</v>
      </c>
      <c r="F818" s="11">
        <v>111100001242</v>
      </c>
      <c r="G818" s="12">
        <v>25.65</v>
      </c>
      <c r="H818" s="7" t="s">
        <v>13</v>
      </c>
      <c r="I818" t="str">
        <f>VLOOKUP(F818, 'Product UPC Key'!$A$2:$B$13, 2, FALSE)</f>
        <v>Bud Light 24 Pack</v>
      </c>
    </row>
    <row r="819" spans="1:9" x14ac:dyDescent="0.3">
      <c r="A819" s="4">
        <v>43163.524393055566</v>
      </c>
      <c r="B819" s="15">
        <v>43163.524393055566</v>
      </c>
      <c r="C819" s="16" t="str">
        <f t="shared" si="24"/>
        <v>Sunday</v>
      </c>
      <c r="D819" s="20">
        <f t="shared" si="25"/>
        <v>0.5243930555661791</v>
      </c>
      <c r="E819" s="10">
        <v>123416</v>
      </c>
      <c r="F819" s="11">
        <v>111100001240</v>
      </c>
      <c r="G819" s="12">
        <v>0.99</v>
      </c>
      <c r="H819" s="7" t="s">
        <v>13</v>
      </c>
      <c r="I819" t="str">
        <f>VLOOKUP(F819, 'Product UPC Key'!$A$2:$B$13, 2, FALSE)</f>
        <v>Slim Jim</v>
      </c>
    </row>
    <row r="820" spans="1:9" x14ac:dyDescent="0.3">
      <c r="A820" s="4">
        <v>43163.524393055566</v>
      </c>
      <c r="B820" s="15">
        <v>43163.524393055566</v>
      </c>
      <c r="C820" s="16" t="str">
        <f t="shared" si="24"/>
        <v>Sunday</v>
      </c>
      <c r="D820" s="20">
        <f t="shared" si="25"/>
        <v>0.5243930555661791</v>
      </c>
      <c r="E820" s="10">
        <v>123416</v>
      </c>
      <c r="F820" s="11">
        <v>111100001238</v>
      </c>
      <c r="G820" s="12">
        <v>1.49</v>
      </c>
      <c r="H820" s="7" t="s">
        <v>13</v>
      </c>
      <c r="I820" t="str">
        <f>VLOOKUP(F820, 'Product UPC Key'!$A$2:$B$13, 2, FALSE)</f>
        <v>Doritos 12 oz.</v>
      </c>
    </row>
    <row r="821" spans="1:9" x14ac:dyDescent="0.3">
      <c r="A821" s="4">
        <v>43163.529093055564</v>
      </c>
      <c r="B821" s="15">
        <v>43163.529093055564</v>
      </c>
      <c r="C821" s="16" t="str">
        <f t="shared" si="24"/>
        <v>Sunday</v>
      </c>
      <c r="D821" s="20">
        <f t="shared" si="25"/>
        <v>0.52909305556386244</v>
      </c>
      <c r="E821" s="10">
        <v>123417</v>
      </c>
      <c r="F821" s="11">
        <v>111100001237</v>
      </c>
      <c r="G821" s="12">
        <v>7.15</v>
      </c>
      <c r="H821" s="7" t="s">
        <v>12</v>
      </c>
      <c r="I821" t="str">
        <f>VLOOKUP(F821, 'Product UPC Key'!$A$2:$B$13, 2, FALSE)</f>
        <v>Coke 12 Pack</v>
      </c>
    </row>
    <row r="822" spans="1:9" x14ac:dyDescent="0.3">
      <c r="A822" s="4">
        <v>43163.529093055564</v>
      </c>
      <c r="B822" s="15">
        <v>43163.529093055564</v>
      </c>
      <c r="C822" s="16" t="str">
        <f t="shared" si="24"/>
        <v>Sunday</v>
      </c>
      <c r="D822" s="20">
        <f t="shared" si="25"/>
        <v>0.52909305556386244</v>
      </c>
      <c r="E822" s="10">
        <v>123417</v>
      </c>
      <c r="F822" s="11">
        <v>111100001238</v>
      </c>
      <c r="G822" s="12">
        <v>1.53</v>
      </c>
      <c r="H822" s="7" t="s">
        <v>12</v>
      </c>
      <c r="I822" t="str">
        <f>VLOOKUP(F822, 'Product UPC Key'!$A$2:$B$13, 2, FALSE)</f>
        <v>Doritos 12 oz.</v>
      </c>
    </row>
    <row r="823" spans="1:9" x14ac:dyDescent="0.3">
      <c r="A823" s="4">
        <v>43163.529093055564</v>
      </c>
      <c r="B823" s="15">
        <v>43163.529093055564</v>
      </c>
      <c r="C823" s="16" t="str">
        <f t="shared" si="24"/>
        <v>Sunday</v>
      </c>
      <c r="D823" s="20">
        <f t="shared" si="25"/>
        <v>0.52909305556386244</v>
      </c>
      <c r="E823" s="10">
        <v>123417</v>
      </c>
      <c r="F823" s="11">
        <v>111100001234</v>
      </c>
      <c r="G823" s="12">
        <v>1.8</v>
      </c>
      <c r="H823" s="7" t="s">
        <v>13</v>
      </c>
      <c r="I823" t="str">
        <f>VLOOKUP(F823, 'Product UPC Key'!$A$2:$B$13, 2, FALSE)</f>
        <v>Coke 20 oz</v>
      </c>
    </row>
    <row r="824" spans="1:9" x14ac:dyDescent="0.3">
      <c r="A824" s="4">
        <v>43163.529093055564</v>
      </c>
      <c r="B824" s="15">
        <v>43163.529093055564</v>
      </c>
      <c r="C824" s="16" t="str">
        <f t="shared" si="24"/>
        <v>Sunday</v>
      </c>
      <c r="D824" s="20">
        <f t="shared" si="25"/>
        <v>0.52909305556386244</v>
      </c>
      <c r="E824" s="10">
        <v>123417</v>
      </c>
      <c r="F824" s="11">
        <v>111100001240</v>
      </c>
      <c r="G824" s="12">
        <v>0.89</v>
      </c>
      <c r="H824" s="7" t="s">
        <v>12</v>
      </c>
      <c r="I824" t="str">
        <f>VLOOKUP(F824, 'Product UPC Key'!$A$2:$B$13, 2, FALSE)</f>
        <v>Slim Jim</v>
      </c>
    </row>
    <row r="825" spans="1:9" x14ac:dyDescent="0.3">
      <c r="A825" s="4">
        <v>43163.529093055564</v>
      </c>
      <c r="B825" s="15">
        <v>43163.529093055564</v>
      </c>
      <c r="C825" s="16" t="str">
        <f t="shared" si="24"/>
        <v>Sunday</v>
      </c>
      <c r="D825" s="20">
        <f t="shared" si="25"/>
        <v>0.52909305556386244</v>
      </c>
      <c r="E825" s="10">
        <v>123417</v>
      </c>
      <c r="F825" s="11">
        <v>111100001239</v>
      </c>
      <c r="G825" s="12">
        <v>1.56</v>
      </c>
      <c r="H825" s="7" t="s">
        <v>12</v>
      </c>
      <c r="I825" t="str">
        <f>VLOOKUP(F825, 'Product UPC Key'!$A$2:$B$13, 2, FALSE)</f>
        <v>Lays Chips 12 oz.</v>
      </c>
    </row>
    <row r="826" spans="1:9" x14ac:dyDescent="0.3">
      <c r="A826" s="4">
        <v>43163.529093055564</v>
      </c>
      <c r="B826" s="15">
        <v>43163.529093055564</v>
      </c>
      <c r="C826" s="16" t="str">
        <f t="shared" si="24"/>
        <v>Sunday</v>
      </c>
      <c r="D826" s="20">
        <f t="shared" si="25"/>
        <v>0.52909305556386244</v>
      </c>
      <c r="E826" s="10">
        <v>123417</v>
      </c>
      <c r="F826" s="11">
        <v>111100001234</v>
      </c>
      <c r="G826" s="12">
        <v>1.8</v>
      </c>
      <c r="H826" s="7" t="s">
        <v>13</v>
      </c>
      <c r="I826" t="str">
        <f>VLOOKUP(F826, 'Product UPC Key'!$A$2:$B$13, 2, FALSE)</f>
        <v>Coke 20 oz</v>
      </c>
    </row>
    <row r="827" spans="1:9" x14ac:dyDescent="0.3">
      <c r="A827" s="4">
        <v>43163.531993055563</v>
      </c>
      <c r="B827" s="15">
        <v>43163.531993055563</v>
      </c>
      <c r="C827" s="16" t="str">
        <f t="shared" si="24"/>
        <v>Sunday</v>
      </c>
      <c r="D827" s="20">
        <f t="shared" si="25"/>
        <v>0.53199305556336185</v>
      </c>
      <c r="E827" s="10">
        <v>123418</v>
      </c>
      <c r="F827" s="11">
        <v>111100001239</v>
      </c>
      <c r="G827" s="12">
        <v>1.56</v>
      </c>
      <c r="H827" s="7" t="s">
        <v>12</v>
      </c>
      <c r="I827" t="str">
        <f>VLOOKUP(F827, 'Product UPC Key'!$A$2:$B$13, 2, FALSE)</f>
        <v>Lays Chips 12 oz.</v>
      </c>
    </row>
    <row r="828" spans="1:9" x14ac:dyDescent="0.3">
      <c r="A828" s="4">
        <v>43163.532593055563</v>
      </c>
      <c r="B828" s="15">
        <v>43163.532593055563</v>
      </c>
      <c r="C828" s="16" t="str">
        <f t="shared" si="24"/>
        <v>Sunday</v>
      </c>
      <c r="D828" s="20">
        <f t="shared" si="25"/>
        <v>0.53259305556275649</v>
      </c>
      <c r="E828" s="10">
        <v>123419</v>
      </c>
      <c r="F828" s="11">
        <v>111100001240</v>
      </c>
      <c r="G828" s="12">
        <v>0.99</v>
      </c>
      <c r="H828" s="7" t="s">
        <v>13</v>
      </c>
      <c r="I828" t="str">
        <f>VLOOKUP(F828, 'Product UPC Key'!$A$2:$B$13, 2, FALSE)</f>
        <v>Slim Jim</v>
      </c>
    </row>
    <row r="829" spans="1:9" x14ac:dyDescent="0.3">
      <c r="A829" s="4">
        <v>43163.536693055561</v>
      </c>
      <c r="B829" s="15">
        <v>43163.536693055561</v>
      </c>
      <c r="C829" s="16" t="str">
        <f t="shared" si="24"/>
        <v>Sunday</v>
      </c>
      <c r="D829" s="20">
        <f t="shared" si="25"/>
        <v>0.53669305556104518</v>
      </c>
      <c r="E829" s="10">
        <v>123420</v>
      </c>
      <c r="F829" s="11">
        <v>111100001238</v>
      </c>
      <c r="G829" s="12">
        <v>1.53</v>
      </c>
      <c r="H829" s="7" t="s">
        <v>12</v>
      </c>
      <c r="I829" t="str">
        <f>VLOOKUP(F829, 'Product UPC Key'!$A$2:$B$13, 2, FALSE)</f>
        <v>Doritos 12 oz.</v>
      </c>
    </row>
    <row r="830" spans="1:9" x14ac:dyDescent="0.3">
      <c r="A830" s="4">
        <v>43163.536693055561</v>
      </c>
      <c r="B830" s="15">
        <v>43163.536693055561</v>
      </c>
      <c r="C830" s="16" t="str">
        <f t="shared" si="24"/>
        <v>Sunday</v>
      </c>
      <c r="D830" s="20">
        <f t="shared" si="25"/>
        <v>0.53669305556104518</v>
      </c>
      <c r="E830" s="10">
        <v>123420</v>
      </c>
      <c r="F830" s="11">
        <v>111100001236</v>
      </c>
      <c r="G830" s="12">
        <v>6.99</v>
      </c>
      <c r="H830" s="7" t="s">
        <v>13</v>
      </c>
      <c r="I830" t="str">
        <f>VLOOKUP(F830, 'Product UPC Key'!$A$2:$B$13, 2, FALSE)</f>
        <v>Pepsi 12 Pack</v>
      </c>
    </row>
    <row r="831" spans="1:9" x14ac:dyDescent="0.3">
      <c r="A831" s="4">
        <v>43163.536693055561</v>
      </c>
      <c r="B831" s="15">
        <v>43163.536693055561</v>
      </c>
      <c r="C831" s="16" t="str">
        <f t="shared" si="24"/>
        <v>Sunday</v>
      </c>
      <c r="D831" s="20">
        <f t="shared" si="25"/>
        <v>0.53669305556104518</v>
      </c>
      <c r="E831" s="10">
        <v>123420</v>
      </c>
      <c r="F831" s="11">
        <v>111100001242</v>
      </c>
      <c r="G831" s="12">
        <v>24.99</v>
      </c>
      <c r="H831" s="7" t="s">
        <v>12</v>
      </c>
      <c r="I831" t="str">
        <f>VLOOKUP(F831, 'Product UPC Key'!$A$2:$B$13, 2, FALSE)</f>
        <v>Bud Light 24 Pack</v>
      </c>
    </row>
    <row r="832" spans="1:9" x14ac:dyDescent="0.3">
      <c r="A832" s="4">
        <v>43163.542693055562</v>
      </c>
      <c r="B832" s="15">
        <v>43163.542693055562</v>
      </c>
      <c r="C832" s="16" t="str">
        <f t="shared" si="24"/>
        <v>Sunday</v>
      </c>
      <c r="D832" s="20">
        <f t="shared" si="25"/>
        <v>0.54269305556226755</v>
      </c>
      <c r="E832" s="10">
        <v>123421</v>
      </c>
      <c r="F832" s="11">
        <v>111100001236</v>
      </c>
      <c r="G832" s="12">
        <v>6.99</v>
      </c>
      <c r="H832" s="7" t="s">
        <v>13</v>
      </c>
      <c r="I832" t="str">
        <f>VLOOKUP(F832, 'Product UPC Key'!$A$2:$B$13, 2, FALSE)</f>
        <v>Pepsi 12 Pack</v>
      </c>
    </row>
    <row r="833" spans="1:9" x14ac:dyDescent="0.3">
      <c r="A833" s="4">
        <v>43163.542693055562</v>
      </c>
      <c r="B833" s="15">
        <v>43163.542693055562</v>
      </c>
      <c r="C833" s="16" t="str">
        <f t="shared" si="24"/>
        <v>Sunday</v>
      </c>
      <c r="D833" s="20">
        <f t="shared" si="25"/>
        <v>0.54269305556226755</v>
      </c>
      <c r="E833" s="10">
        <v>123421</v>
      </c>
      <c r="F833" s="11">
        <v>111100001238</v>
      </c>
      <c r="G833" s="12">
        <v>1.53</v>
      </c>
      <c r="H833" s="7" t="s">
        <v>12</v>
      </c>
      <c r="I833" t="str">
        <f>VLOOKUP(F833, 'Product UPC Key'!$A$2:$B$13, 2, FALSE)</f>
        <v>Doritos 12 oz.</v>
      </c>
    </row>
    <row r="834" spans="1:9" x14ac:dyDescent="0.3">
      <c r="A834" s="4">
        <v>43163.542693055562</v>
      </c>
      <c r="B834" s="15">
        <v>43163.542693055562</v>
      </c>
      <c r="C834" s="16" t="str">
        <f t="shared" si="24"/>
        <v>Sunday</v>
      </c>
      <c r="D834" s="20">
        <f t="shared" si="25"/>
        <v>0.54269305556226755</v>
      </c>
      <c r="E834" s="10">
        <v>123421</v>
      </c>
      <c r="F834" s="11">
        <v>111100001245</v>
      </c>
      <c r="G834" s="12">
        <v>1.36</v>
      </c>
      <c r="H834" s="7" t="s">
        <v>13</v>
      </c>
      <c r="I834" t="str">
        <f>VLOOKUP(F834, 'Product UPC Key'!$A$2:$B$13, 2, FALSE)</f>
        <v>Hersheys Candy</v>
      </c>
    </row>
    <row r="835" spans="1:9" x14ac:dyDescent="0.3">
      <c r="A835" s="4">
        <v>43163.544693055563</v>
      </c>
      <c r="B835" s="15">
        <v>43163.544693055563</v>
      </c>
      <c r="C835" s="16" t="str">
        <f t="shared" ref="C835:C898" si="26">TEXT(B835,"dddd")</f>
        <v>Sunday</v>
      </c>
      <c r="D835" s="20">
        <f t="shared" si="25"/>
        <v>0.544693055562675</v>
      </c>
      <c r="E835" s="10">
        <v>123422</v>
      </c>
      <c r="F835" s="11">
        <v>111100001240</v>
      </c>
      <c r="G835" s="12">
        <v>0.89</v>
      </c>
      <c r="H835" s="7" t="s">
        <v>12</v>
      </c>
      <c r="I835" t="str">
        <f>VLOOKUP(F835, 'Product UPC Key'!$A$2:$B$13, 2, FALSE)</f>
        <v>Slim Jim</v>
      </c>
    </row>
    <row r="836" spans="1:9" x14ac:dyDescent="0.3">
      <c r="A836" s="4">
        <v>43163.544693055563</v>
      </c>
      <c r="B836" s="15">
        <v>43163.544693055563</v>
      </c>
      <c r="C836" s="16" t="str">
        <f t="shared" si="26"/>
        <v>Sunday</v>
      </c>
      <c r="D836" s="20">
        <f t="shared" ref="D836:D899" si="27">MOD(A836,1)</f>
        <v>0.544693055562675</v>
      </c>
      <c r="E836" s="10">
        <v>123422</v>
      </c>
      <c r="F836" s="11">
        <v>111100001237</v>
      </c>
      <c r="G836" s="12">
        <v>7.1</v>
      </c>
      <c r="H836" s="7" t="s">
        <v>13</v>
      </c>
      <c r="I836" t="str">
        <f>VLOOKUP(F836, 'Product UPC Key'!$A$2:$B$13, 2, FALSE)</f>
        <v>Coke 12 Pack</v>
      </c>
    </row>
    <row r="837" spans="1:9" x14ac:dyDescent="0.3">
      <c r="A837" s="4">
        <v>43163.544693055563</v>
      </c>
      <c r="B837" s="15">
        <v>43163.544693055563</v>
      </c>
      <c r="C837" s="16" t="str">
        <f t="shared" si="26"/>
        <v>Sunday</v>
      </c>
      <c r="D837" s="20">
        <f t="shared" si="27"/>
        <v>0.544693055562675</v>
      </c>
      <c r="E837" s="10">
        <v>123422</v>
      </c>
      <c r="F837" s="11">
        <v>111100001244</v>
      </c>
      <c r="G837" s="12">
        <v>1.75</v>
      </c>
      <c r="H837" s="7" t="s">
        <v>13</v>
      </c>
      <c r="I837" t="str">
        <f>VLOOKUP(F837, 'Product UPC Key'!$A$2:$B$13, 2, FALSE)</f>
        <v>Pepsi 20 oz</v>
      </c>
    </row>
    <row r="838" spans="1:9" x14ac:dyDescent="0.3">
      <c r="A838" s="4">
        <v>43163.54539305556</v>
      </c>
      <c r="B838" s="15">
        <v>43163.54539305556</v>
      </c>
      <c r="C838" s="16" t="str">
        <f t="shared" si="26"/>
        <v>Sunday</v>
      </c>
      <c r="D838" s="20">
        <f t="shared" si="27"/>
        <v>0.54539305555954343</v>
      </c>
      <c r="E838" s="10">
        <v>123423</v>
      </c>
      <c r="F838" s="11">
        <v>111100001235</v>
      </c>
      <c r="G838" s="12">
        <v>23.45</v>
      </c>
      <c r="H838" s="7" t="s">
        <v>13</v>
      </c>
      <c r="I838" t="str">
        <f>VLOOKUP(F838, 'Product UPC Key'!$A$2:$B$13, 2, FALSE)</f>
        <v>Miller Lite 24 Pack</v>
      </c>
    </row>
    <row r="839" spans="1:9" x14ac:dyDescent="0.3">
      <c r="A839" s="4">
        <v>43163.54539305556</v>
      </c>
      <c r="B839" s="15">
        <v>43163.54539305556</v>
      </c>
      <c r="C839" s="16" t="str">
        <f t="shared" si="26"/>
        <v>Sunday</v>
      </c>
      <c r="D839" s="20">
        <f t="shared" si="27"/>
        <v>0.54539305555954343</v>
      </c>
      <c r="E839" s="10">
        <v>123423</v>
      </c>
      <c r="F839" s="11">
        <v>111100001239</v>
      </c>
      <c r="G839" s="12">
        <v>1.56</v>
      </c>
      <c r="H839" s="7" t="s">
        <v>12</v>
      </c>
      <c r="I839" t="str">
        <f>VLOOKUP(F839, 'Product UPC Key'!$A$2:$B$13, 2, FALSE)</f>
        <v>Lays Chips 12 oz.</v>
      </c>
    </row>
    <row r="840" spans="1:9" x14ac:dyDescent="0.3">
      <c r="A840" s="4">
        <v>43163.54539305556</v>
      </c>
      <c r="B840" s="15">
        <v>43163.54539305556</v>
      </c>
      <c r="C840" s="16" t="str">
        <f t="shared" si="26"/>
        <v>Sunday</v>
      </c>
      <c r="D840" s="20">
        <f t="shared" si="27"/>
        <v>0.54539305555954343</v>
      </c>
      <c r="E840" s="10">
        <v>123423</v>
      </c>
      <c r="F840" s="11">
        <v>111100001238</v>
      </c>
      <c r="G840" s="12">
        <v>1.49</v>
      </c>
      <c r="H840" s="7" t="s">
        <v>13</v>
      </c>
      <c r="I840" t="str">
        <f>VLOOKUP(F840, 'Product UPC Key'!$A$2:$B$13, 2, FALSE)</f>
        <v>Doritos 12 oz.</v>
      </c>
    </row>
    <row r="841" spans="1:9" x14ac:dyDescent="0.3">
      <c r="A841" s="4">
        <v>43163.54539305556</v>
      </c>
      <c r="B841" s="15">
        <v>43163.54539305556</v>
      </c>
      <c r="C841" s="16" t="str">
        <f t="shared" si="26"/>
        <v>Sunday</v>
      </c>
      <c r="D841" s="20">
        <f t="shared" si="27"/>
        <v>0.54539305555954343</v>
      </c>
      <c r="E841" s="10">
        <v>123423</v>
      </c>
      <c r="F841" s="11">
        <v>111100001236</v>
      </c>
      <c r="G841" s="12">
        <v>6.99</v>
      </c>
      <c r="H841" s="7" t="s">
        <v>13</v>
      </c>
      <c r="I841" t="str">
        <f>VLOOKUP(F841, 'Product UPC Key'!$A$2:$B$13, 2, FALSE)</f>
        <v>Pepsi 12 Pack</v>
      </c>
    </row>
    <row r="842" spans="1:9" x14ac:dyDescent="0.3">
      <c r="A842" s="4">
        <v>43163.54539305556</v>
      </c>
      <c r="B842" s="15">
        <v>43163.54539305556</v>
      </c>
      <c r="C842" s="16" t="str">
        <f t="shared" si="26"/>
        <v>Sunday</v>
      </c>
      <c r="D842" s="20">
        <f t="shared" si="27"/>
        <v>0.54539305555954343</v>
      </c>
      <c r="E842" s="10">
        <v>123423</v>
      </c>
      <c r="F842" s="11">
        <v>111100001242</v>
      </c>
      <c r="G842" s="12">
        <v>25.65</v>
      </c>
      <c r="H842" s="7" t="s">
        <v>13</v>
      </c>
      <c r="I842" t="str">
        <f>VLOOKUP(F842, 'Product UPC Key'!$A$2:$B$13, 2, FALSE)</f>
        <v>Bud Light 24 Pack</v>
      </c>
    </row>
    <row r="843" spans="1:9" x14ac:dyDescent="0.3">
      <c r="A843" s="4">
        <v>43163.54539305556</v>
      </c>
      <c r="B843" s="15">
        <v>43163.54539305556</v>
      </c>
      <c r="C843" s="16" t="str">
        <f t="shared" si="26"/>
        <v>Sunday</v>
      </c>
      <c r="D843" s="20">
        <f t="shared" si="27"/>
        <v>0.54539305555954343</v>
      </c>
      <c r="E843" s="10">
        <v>123423</v>
      </c>
      <c r="F843" s="11">
        <v>111100001240</v>
      </c>
      <c r="G843" s="12">
        <v>0.99</v>
      </c>
      <c r="H843" s="7" t="s">
        <v>13</v>
      </c>
      <c r="I843" t="str">
        <f>VLOOKUP(F843, 'Product UPC Key'!$A$2:$B$13, 2, FALSE)</f>
        <v>Slim Jim</v>
      </c>
    </row>
    <row r="844" spans="1:9" x14ac:dyDescent="0.3">
      <c r="A844" s="4">
        <v>43163.54539305556</v>
      </c>
      <c r="B844" s="15">
        <v>43163.54539305556</v>
      </c>
      <c r="C844" s="16" t="str">
        <f t="shared" si="26"/>
        <v>Sunday</v>
      </c>
      <c r="D844" s="20">
        <f t="shared" si="27"/>
        <v>0.54539305555954343</v>
      </c>
      <c r="E844" s="10">
        <v>123423</v>
      </c>
      <c r="F844" s="11">
        <v>111100001246</v>
      </c>
      <c r="G844" s="12">
        <v>2.2999999999999998</v>
      </c>
      <c r="H844" s="7" t="s">
        <v>12</v>
      </c>
      <c r="I844" t="str">
        <f>VLOOKUP(F844, 'Product UPC Key'!$A$2:$B$13, 2, FALSE)</f>
        <v>Starbucks Ice</v>
      </c>
    </row>
    <row r="845" spans="1:9" x14ac:dyDescent="0.3">
      <c r="A845" s="4">
        <v>43163.54539305556</v>
      </c>
      <c r="B845" s="15">
        <v>43163.54539305556</v>
      </c>
      <c r="C845" s="16" t="str">
        <f t="shared" si="26"/>
        <v>Sunday</v>
      </c>
      <c r="D845" s="20">
        <f t="shared" si="27"/>
        <v>0.54539305555954343</v>
      </c>
      <c r="E845" s="10">
        <v>123423</v>
      </c>
      <c r="F845" s="11">
        <v>111100001235</v>
      </c>
      <c r="G845" s="12">
        <v>23.45</v>
      </c>
      <c r="H845" s="7" t="s">
        <v>13</v>
      </c>
      <c r="I845" t="str">
        <f>VLOOKUP(F845, 'Product UPC Key'!$A$2:$B$13, 2, FALSE)</f>
        <v>Miller Lite 24 Pack</v>
      </c>
    </row>
    <row r="846" spans="1:9" x14ac:dyDescent="0.3">
      <c r="A846" s="4">
        <v>43163.550093055557</v>
      </c>
      <c r="B846" s="15">
        <v>43163.550093055557</v>
      </c>
      <c r="C846" s="16" t="str">
        <f t="shared" si="26"/>
        <v>Sunday</v>
      </c>
      <c r="D846" s="20">
        <f t="shared" si="27"/>
        <v>0.55009305555722676</v>
      </c>
      <c r="E846" s="10">
        <v>123424</v>
      </c>
      <c r="F846" s="11">
        <v>111100001234</v>
      </c>
      <c r="G846" s="12">
        <v>1.8</v>
      </c>
      <c r="H846" s="7" t="s">
        <v>13</v>
      </c>
      <c r="I846" t="str">
        <f>VLOOKUP(F846, 'Product UPC Key'!$A$2:$B$13, 2, FALSE)</f>
        <v>Coke 20 oz</v>
      </c>
    </row>
    <row r="847" spans="1:9" x14ac:dyDescent="0.3">
      <c r="A847" s="4">
        <v>43163.550093055557</v>
      </c>
      <c r="B847" s="15">
        <v>43163.550093055557</v>
      </c>
      <c r="C847" s="16" t="str">
        <f t="shared" si="26"/>
        <v>Sunday</v>
      </c>
      <c r="D847" s="20">
        <f t="shared" si="27"/>
        <v>0.55009305555722676</v>
      </c>
      <c r="E847" s="10">
        <v>123424</v>
      </c>
      <c r="F847" s="11">
        <v>111100001237</v>
      </c>
      <c r="G847" s="12">
        <v>7.15</v>
      </c>
      <c r="H847" s="7" t="s">
        <v>12</v>
      </c>
      <c r="I847" t="str">
        <f>VLOOKUP(F847, 'Product UPC Key'!$A$2:$B$13, 2, FALSE)</f>
        <v>Coke 12 Pack</v>
      </c>
    </row>
    <row r="848" spans="1:9" x14ac:dyDescent="0.3">
      <c r="A848" s="4">
        <v>43163.550093055557</v>
      </c>
      <c r="B848" s="15">
        <v>43163.550093055557</v>
      </c>
      <c r="C848" s="16" t="str">
        <f t="shared" si="26"/>
        <v>Sunday</v>
      </c>
      <c r="D848" s="20">
        <f t="shared" si="27"/>
        <v>0.55009305555722676</v>
      </c>
      <c r="E848" s="10">
        <v>123424</v>
      </c>
      <c r="F848" s="11">
        <v>111100001239</v>
      </c>
      <c r="G848" s="12">
        <v>1.56</v>
      </c>
      <c r="H848" s="7" t="s">
        <v>12</v>
      </c>
      <c r="I848" t="str">
        <f>VLOOKUP(F848, 'Product UPC Key'!$A$2:$B$13, 2, FALSE)</f>
        <v>Lays Chips 12 oz.</v>
      </c>
    </row>
    <row r="849" spans="1:9" x14ac:dyDescent="0.3">
      <c r="A849" s="4">
        <v>43163.550093055557</v>
      </c>
      <c r="B849" s="15">
        <v>43163.550093055557</v>
      </c>
      <c r="C849" s="16" t="str">
        <f t="shared" si="26"/>
        <v>Sunday</v>
      </c>
      <c r="D849" s="20">
        <f t="shared" si="27"/>
        <v>0.55009305555722676</v>
      </c>
      <c r="E849" s="10">
        <v>123424</v>
      </c>
      <c r="F849" s="11">
        <v>111100001242</v>
      </c>
      <c r="G849" s="12">
        <v>19.989999999999998</v>
      </c>
      <c r="H849" s="7" t="s">
        <v>13</v>
      </c>
      <c r="I849" t="str">
        <f>VLOOKUP(F849, 'Product UPC Key'!$A$2:$B$13, 2, FALSE)</f>
        <v>Bud Light 24 Pack</v>
      </c>
    </row>
    <row r="850" spans="1:9" x14ac:dyDescent="0.3">
      <c r="A850" s="4">
        <v>43163.554493055555</v>
      </c>
      <c r="B850" s="15">
        <v>43163.554493055555</v>
      </c>
      <c r="C850" s="16" t="str">
        <f t="shared" si="26"/>
        <v>Sunday</v>
      </c>
      <c r="D850" s="20">
        <f t="shared" si="27"/>
        <v>0.55449305555521278</v>
      </c>
      <c r="E850" s="10">
        <v>123425</v>
      </c>
      <c r="F850" s="11">
        <v>111100001244</v>
      </c>
      <c r="G850" s="12">
        <v>1.75</v>
      </c>
      <c r="H850" s="7" t="s">
        <v>13</v>
      </c>
      <c r="I850" t="str">
        <f>VLOOKUP(F850, 'Product UPC Key'!$A$2:$B$13, 2, FALSE)</f>
        <v>Pepsi 20 oz</v>
      </c>
    </row>
    <row r="851" spans="1:9" x14ac:dyDescent="0.3">
      <c r="A851" s="4">
        <v>43163.554493055555</v>
      </c>
      <c r="B851" s="15">
        <v>43163.554493055555</v>
      </c>
      <c r="C851" s="16" t="str">
        <f t="shared" si="26"/>
        <v>Sunday</v>
      </c>
      <c r="D851" s="20">
        <f t="shared" si="27"/>
        <v>0.55449305555521278</v>
      </c>
      <c r="E851" s="10">
        <v>123425</v>
      </c>
      <c r="F851" s="11">
        <v>111100001238</v>
      </c>
      <c r="G851" s="12">
        <v>1.49</v>
      </c>
      <c r="H851" s="7" t="s">
        <v>13</v>
      </c>
      <c r="I851" t="str">
        <f>VLOOKUP(F851, 'Product UPC Key'!$A$2:$B$13, 2, FALSE)</f>
        <v>Doritos 12 oz.</v>
      </c>
    </row>
    <row r="852" spans="1:9" x14ac:dyDescent="0.3">
      <c r="A852" s="4">
        <v>43163.562593055554</v>
      </c>
      <c r="B852" s="15">
        <v>43163.562593055554</v>
      </c>
      <c r="C852" s="16" t="str">
        <f t="shared" si="26"/>
        <v>Sunday</v>
      </c>
      <c r="D852" s="20">
        <f t="shared" si="27"/>
        <v>0.56259305555431638</v>
      </c>
      <c r="E852" s="10">
        <v>123426</v>
      </c>
      <c r="F852" s="11">
        <v>111100001234</v>
      </c>
      <c r="G852" s="12">
        <v>1.8</v>
      </c>
      <c r="H852" s="7" t="s">
        <v>13</v>
      </c>
      <c r="I852" t="str">
        <f>VLOOKUP(F852, 'Product UPC Key'!$A$2:$B$13, 2, FALSE)</f>
        <v>Coke 20 oz</v>
      </c>
    </row>
    <row r="853" spans="1:9" x14ac:dyDescent="0.3">
      <c r="A853" s="4">
        <v>43163.572193055552</v>
      </c>
      <c r="B853" s="15">
        <v>43163.572193055552</v>
      </c>
      <c r="C853" s="16" t="str">
        <f t="shared" si="26"/>
        <v>Sunday</v>
      </c>
      <c r="D853" s="20">
        <f t="shared" si="27"/>
        <v>0.57219305555190658</v>
      </c>
      <c r="E853" s="10">
        <v>123427</v>
      </c>
      <c r="F853" s="11">
        <v>111100001239</v>
      </c>
      <c r="G853" s="12">
        <v>1.56</v>
      </c>
      <c r="H853" s="7" t="s">
        <v>12</v>
      </c>
      <c r="I853" t="str">
        <f>VLOOKUP(F853, 'Product UPC Key'!$A$2:$B$13, 2, FALSE)</f>
        <v>Lays Chips 12 oz.</v>
      </c>
    </row>
    <row r="854" spans="1:9" x14ac:dyDescent="0.3">
      <c r="A854" s="4">
        <v>43163.572193055552</v>
      </c>
      <c r="B854" s="15">
        <v>43163.572193055552</v>
      </c>
      <c r="C854" s="16" t="str">
        <f t="shared" si="26"/>
        <v>Sunday</v>
      </c>
      <c r="D854" s="20">
        <f t="shared" si="27"/>
        <v>0.57219305555190658</v>
      </c>
      <c r="E854" s="10">
        <v>123427</v>
      </c>
      <c r="F854" s="11">
        <v>111100001239</v>
      </c>
      <c r="G854" s="12">
        <v>1.56</v>
      </c>
      <c r="H854" s="7" t="s">
        <v>12</v>
      </c>
      <c r="I854" t="str">
        <f>VLOOKUP(F854, 'Product UPC Key'!$A$2:$B$13, 2, FALSE)</f>
        <v>Lays Chips 12 oz.</v>
      </c>
    </row>
    <row r="855" spans="1:9" x14ac:dyDescent="0.3">
      <c r="A855" s="4">
        <v>43163.577793055549</v>
      </c>
      <c r="B855" s="15">
        <v>43163.577793055549</v>
      </c>
      <c r="C855" s="16" t="str">
        <f t="shared" si="26"/>
        <v>Sunday</v>
      </c>
      <c r="D855" s="20">
        <f t="shared" si="27"/>
        <v>0.57779305554868188</v>
      </c>
      <c r="E855" s="10">
        <v>123428</v>
      </c>
      <c r="F855" s="11">
        <v>111100001237</v>
      </c>
      <c r="G855" s="12">
        <v>7.1</v>
      </c>
      <c r="H855" s="7" t="s">
        <v>13</v>
      </c>
      <c r="I855" t="str">
        <f>VLOOKUP(F855, 'Product UPC Key'!$A$2:$B$13, 2, FALSE)</f>
        <v>Coke 12 Pack</v>
      </c>
    </row>
    <row r="856" spans="1:9" x14ac:dyDescent="0.3">
      <c r="A856" s="4">
        <v>43163.579393055552</v>
      </c>
      <c r="B856" s="15">
        <v>43163.579393055552</v>
      </c>
      <c r="C856" s="16" t="str">
        <f t="shared" si="26"/>
        <v>Sunday</v>
      </c>
      <c r="D856" s="20">
        <f t="shared" si="27"/>
        <v>0.57939305555191822</v>
      </c>
      <c r="E856" s="10">
        <v>123429</v>
      </c>
      <c r="F856" s="11">
        <v>111100001242</v>
      </c>
      <c r="G856" s="12">
        <v>19.989999999999998</v>
      </c>
      <c r="H856" s="7" t="s">
        <v>13</v>
      </c>
      <c r="I856" t="str">
        <f>VLOOKUP(F856, 'Product UPC Key'!$A$2:$B$13, 2, FALSE)</f>
        <v>Bud Light 24 Pack</v>
      </c>
    </row>
    <row r="857" spans="1:9" x14ac:dyDescent="0.3">
      <c r="A857" s="4">
        <v>43163.579393055552</v>
      </c>
      <c r="B857" s="15">
        <v>43163.579393055552</v>
      </c>
      <c r="C857" s="16" t="str">
        <f t="shared" si="26"/>
        <v>Sunday</v>
      </c>
      <c r="D857" s="20">
        <f t="shared" si="27"/>
        <v>0.57939305555191822</v>
      </c>
      <c r="E857" s="10">
        <v>123429</v>
      </c>
      <c r="F857" s="11">
        <v>111100001242</v>
      </c>
      <c r="G857" s="12">
        <v>25.65</v>
      </c>
      <c r="H857" s="7" t="s">
        <v>13</v>
      </c>
      <c r="I857" t="str">
        <f>VLOOKUP(F857, 'Product UPC Key'!$A$2:$B$13, 2, FALSE)</f>
        <v>Bud Light 24 Pack</v>
      </c>
    </row>
    <row r="858" spans="1:9" x14ac:dyDescent="0.3">
      <c r="A858" s="4">
        <v>43163.583393055553</v>
      </c>
      <c r="B858" s="15">
        <v>43163.583393055553</v>
      </c>
      <c r="C858" s="16" t="str">
        <f t="shared" si="26"/>
        <v>Sunday</v>
      </c>
      <c r="D858" s="20">
        <f t="shared" si="27"/>
        <v>0.58339305555273313</v>
      </c>
      <c r="E858" s="10">
        <v>123430</v>
      </c>
      <c r="F858" s="11">
        <v>111100001242</v>
      </c>
      <c r="G858" s="12">
        <v>19.989999999999998</v>
      </c>
      <c r="H858" s="7" t="s">
        <v>13</v>
      </c>
      <c r="I858" t="str">
        <f>VLOOKUP(F858, 'Product UPC Key'!$A$2:$B$13, 2, FALSE)</f>
        <v>Bud Light 24 Pack</v>
      </c>
    </row>
    <row r="859" spans="1:9" x14ac:dyDescent="0.3">
      <c r="A859" s="4">
        <v>43163.585293055556</v>
      </c>
      <c r="B859" s="15">
        <v>43163.585293055556</v>
      </c>
      <c r="C859" s="16" t="str">
        <f t="shared" si="26"/>
        <v>Sunday</v>
      </c>
      <c r="D859" s="20">
        <f t="shared" si="27"/>
        <v>0.5852930555556668</v>
      </c>
      <c r="E859" s="10">
        <v>123431</v>
      </c>
      <c r="F859" s="11">
        <v>111100001245</v>
      </c>
      <c r="G859" s="12">
        <v>1.3</v>
      </c>
      <c r="H859" s="7" t="s">
        <v>12</v>
      </c>
      <c r="I859" t="str">
        <f>VLOOKUP(F859, 'Product UPC Key'!$A$2:$B$13, 2, FALSE)</f>
        <v>Hersheys Candy</v>
      </c>
    </row>
    <row r="860" spans="1:9" x14ac:dyDescent="0.3">
      <c r="A860" s="4">
        <v>43163.585293055556</v>
      </c>
      <c r="B860" s="15">
        <v>43163.585293055556</v>
      </c>
      <c r="C860" s="16" t="str">
        <f t="shared" si="26"/>
        <v>Sunday</v>
      </c>
      <c r="D860" s="20">
        <f t="shared" si="27"/>
        <v>0.5852930555556668</v>
      </c>
      <c r="E860" s="10">
        <v>123431</v>
      </c>
      <c r="F860" s="11">
        <v>111100001240</v>
      </c>
      <c r="G860" s="12">
        <v>0.89</v>
      </c>
      <c r="H860" s="7" t="s">
        <v>12</v>
      </c>
      <c r="I860" t="str">
        <f>VLOOKUP(F860, 'Product UPC Key'!$A$2:$B$13, 2, FALSE)</f>
        <v>Slim Jim</v>
      </c>
    </row>
    <row r="861" spans="1:9" x14ac:dyDescent="0.3">
      <c r="A861" s="4">
        <v>43163.586293055552</v>
      </c>
      <c r="B861" s="15">
        <v>43163.586293055552</v>
      </c>
      <c r="C861" s="16" t="str">
        <f t="shared" si="26"/>
        <v>Sunday</v>
      </c>
      <c r="D861" s="20">
        <f t="shared" si="27"/>
        <v>0.58629305555223254</v>
      </c>
      <c r="E861" s="10">
        <v>123432</v>
      </c>
      <c r="F861" s="11">
        <v>111100001238</v>
      </c>
      <c r="G861" s="12">
        <v>1.53</v>
      </c>
      <c r="H861" s="7" t="s">
        <v>12</v>
      </c>
      <c r="I861" t="str">
        <f>VLOOKUP(F861, 'Product UPC Key'!$A$2:$B$13, 2, FALSE)</f>
        <v>Doritos 12 oz.</v>
      </c>
    </row>
    <row r="862" spans="1:9" x14ac:dyDescent="0.3">
      <c r="A862" s="4">
        <v>43163.586293055552</v>
      </c>
      <c r="B862" s="15">
        <v>43163.586293055552</v>
      </c>
      <c r="C862" s="16" t="str">
        <f t="shared" si="26"/>
        <v>Sunday</v>
      </c>
      <c r="D862" s="20">
        <f t="shared" si="27"/>
        <v>0.58629305555223254</v>
      </c>
      <c r="E862" s="10">
        <v>123432</v>
      </c>
      <c r="F862" s="11">
        <v>111100001240</v>
      </c>
      <c r="G862" s="12">
        <v>0.89</v>
      </c>
      <c r="H862" s="7" t="s">
        <v>12</v>
      </c>
      <c r="I862" t="str">
        <f>VLOOKUP(F862, 'Product UPC Key'!$A$2:$B$13, 2, FALSE)</f>
        <v>Slim Jim</v>
      </c>
    </row>
    <row r="863" spans="1:9" x14ac:dyDescent="0.3">
      <c r="A863" s="4">
        <v>43163.593793055552</v>
      </c>
      <c r="B863" s="15">
        <v>43163.593793055552</v>
      </c>
      <c r="C863" s="16" t="str">
        <f t="shared" si="26"/>
        <v>Sunday</v>
      </c>
      <c r="D863" s="20">
        <f t="shared" si="27"/>
        <v>0.59379305555194151</v>
      </c>
      <c r="E863" s="10">
        <v>123433</v>
      </c>
      <c r="F863" s="11">
        <v>111100001234</v>
      </c>
      <c r="G863" s="12">
        <v>1.8</v>
      </c>
      <c r="H863" s="7" t="s">
        <v>13</v>
      </c>
      <c r="I863" t="str">
        <f>VLOOKUP(F863, 'Product UPC Key'!$A$2:$B$13, 2, FALSE)</f>
        <v>Coke 20 oz</v>
      </c>
    </row>
    <row r="864" spans="1:9" x14ac:dyDescent="0.3">
      <c r="A864" s="4">
        <v>43163.596593055554</v>
      </c>
      <c r="B864" s="15">
        <v>43163.596593055554</v>
      </c>
      <c r="C864" s="16" t="str">
        <f t="shared" si="26"/>
        <v>Sunday</v>
      </c>
      <c r="D864" s="20">
        <f t="shared" si="27"/>
        <v>0.59659305555396713</v>
      </c>
      <c r="E864" s="10">
        <v>123434</v>
      </c>
      <c r="F864" s="11">
        <v>111100001242</v>
      </c>
      <c r="G864" s="12">
        <v>25.65</v>
      </c>
      <c r="H864" s="7" t="s">
        <v>13</v>
      </c>
      <c r="I864" t="str">
        <f>VLOOKUP(F864, 'Product UPC Key'!$A$2:$B$13, 2, FALSE)</f>
        <v>Bud Light 24 Pack</v>
      </c>
    </row>
    <row r="865" spans="1:9" x14ac:dyDescent="0.3">
      <c r="A865" s="4">
        <v>43163.598193055557</v>
      </c>
      <c r="B865" s="15">
        <v>43163.598193055557</v>
      </c>
      <c r="C865" s="16" t="str">
        <f t="shared" si="26"/>
        <v>Sunday</v>
      </c>
      <c r="D865" s="20">
        <f t="shared" si="27"/>
        <v>0.59819305555720348</v>
      </c>
      <c r="E865" s="10">
        <v>123435</v>
      </c>
      <c r="F865" s="11">
        <v>111100001245</v>
      </c>
      <c r="G865" s="12">
        <v>1.3</v>
      </c>
      <c r="H865" s="7" t="s">
        <v>12</v>
      </c>
      <c r="I865" t="str">
        <f>VLOOKUP(F865, 'Product UPC Key'!$A$2:$B$13, 2, FALSE)</f>
        <v>Hersheys Candy</v>
      </c>
    </row>
    <row r="866" spans="1:9" x14ac:dyDescent="0.3">
      <c r="A866" s="4">
        <v>43163.600293055555</v>
      </c>
      <c r="B866" s="15">
        <v>43163.600293055555</v>
      </c>
      <c r="C866" s="16" t="str">
        <f t="shared" si="26"/>
        <v>Sunday</v>
      </c>
      <c r="D866" s="20">
        <f t="shared" si="27"/>
        <v>0.60029305555508472</v>
      </c>
      <c r="E866" s="10">
        <v>123436</v>
      </c>
      <c r="F866" s="11">
        <v>111100001237</v>
      </c>
      <c r="G866" s="12">
        <v>7.1</v>
      </c>
      <c r="H866" s="7" t="s">
        <v>13</v>
      </c>
      <c r="I866" t="str">
        <f>VLOOKUP(F866, 'Product UPC Key'!$A$2:$B$13, 2, FALSE)</f>
        <v>Coke 12 Pack</v>
      </c>
    </row>
    <row r="867" spans="1:9" x14ac:dyDescent="0.3">
      <c r="A867" s="4">
        <v>43163.600293055555</v>
      </c>
      <c r="B867" s="15">
        <v>43163.600293055555</v>
      </c>
      <c r="C867" s="16" t="str">
        <f t="shared" si="26"/>
        <v>Sunday</v>
      </c>
      <c r="D867" s="20">
        <f t="shared" si="27"/>
        <v>0.60029305555508472</v>
      </c>
      <c r="E867" s="10">
        <v>123436</v>
      </c>
      <c r="F867" s="11">
        <v>111100001237</v>
      </c>
      <c r="G867" s="12">
        <v>7.15</v>
      </c>
      <c r="H867" s="7" t="s">
        <v>12</v>
      </c>
      <c r="I867" t="str">
        <f>VLOOKUP(F867, 'Product UPC Key'!$A$2:$B$13, 2, FALSE)</f>
        <v>Coke 12 Pack</v>
      </c>
    </row>
    <row r="868" spans="1:9" x14ac:dyDescent="0.3">
      <c r="A868" s="4">
        <v>43163.606693055553</v>
      </c>
      <c r="B868" s="15">
        <v>43163.606693055553</v>
      </c>
      <c r="C868" s="16" t="str">
        <f t="shared" si="26"/>
        <v>Sunday</v>
      </c>
      <c r="D868" s="20">
        <f t="shared" si="27"/>
        <v>0.60669305555347819</v>
      </c>
      <c r="E868" s="10">
        <v>123437</v>
      </c>
      <c r="F868" s="11">
        <v>111100001238</v>
      </c>
      <c r="G868" s="12">
        <v>1.53</v>
      </c>
      <c r="H868" s="7" t="s">
        <v>12</v>
      </c>
      <c r="I868" t="str">
        <f>VLOOKUP(F868, 'Product UPC Key'!$A$2:$B$13, 2, FALSE)</f>
        <v>Doritos 12 oz.</v>
      </c>
    </row>
    <row r="869" spans="1:9" x14ac:dyDescent="0.3">
      <c r="A869" s="4">
        <v>43163.609493055556</v>
      </c>
      <c r="B869" s="15">
        <v>43163.609493055556</v>
      </c>
      <c r="C869" s="16" t="str">
        <f t="shared" si="26"/>
        <v>Sunday</v>
      </c>
      <c r="D869" s="20">
        <f t="shared" si="27"/>
        <v>0.60949305555550382</v>
      </c>
      <c r="E869" s="10">
        <v>123438</v>
      </c>
      <c r="F869" s="11">
        <v>111100001241</v>
      </c>
      <c r="G869" s="12">
        <v>1.25</v>
      </c>
      <c r="H869" s="7" t="s">
        <v>12</v>
      </c>
      <c r="I869" t="str">
        <f>VLOOKUP(F869, 'Product UPC Key'!$A$2:$B$13, 2, FALSE)</f>
        <v>M&amp;M's Candy</v>
      </c>
    </row>
    <row r="870" spans="1:9" x14ac:dyDescent="0.3">
      <c r="A870" s="4">
        <v>43163.617893055554</v>
      </c>
      <c r="B870" s="15">
        <v>43163.617893055554</v>
      </c>
      <c r="C870" s="16" t="str">
        <f t="shared" si="26"/>
        <v>Sunday</v>
      </c>
      <c r="D870" s="20">
        <f t="shared" si="27"/>
        <v>0.61789305555430474</v>
      </c>
      <c r="E870" s="10">
        <v>123439</v>
      </c>
      <c r="F870" s="11">
        <v>111100001237</v>
      </c>
      <c r="G870" s="12">
        <v>7.15</v>
      </c>
      <c r="H870" s="7" t="s">
        <v>12</v>
      </c>
      <c r="I870" t="str">
        <f>VLOOKUP(F870, 'Product UPC Key'!$A$2:$B$13, 2, FALSE)</f>
        <v>Coke 12 Pack</v>
      </c>
    </row>
    <row r="871" spans="1:9" x14ac:dyDescent="0.3">
      <c r="A871" s="4">
        <v>43163.619593055555</v>
      </c>
      <c r="B871" s="15">
        <v>43163.619593055555</v>
      </c>
      <c r="C871" s="16" t="str">
        <f t="shared" si="26"/>
        <v>Sunday</v>
      </c>
      <c r="D871" s="20">
        <f t="shared" si="27"/>
        <v>0.61959305555501487</v>
      </c>
      <c r="E871" s="10">
        <v>123440</v>
      </c>
      <c r="F871" s="11">
        <v>111100001242</v>
      </c>
      <c r="G871" s="12">
        <v>19.989999999999998</v>
      </c>
      <c r="H871" s="7" t="s">
        <v>13</v>
      </c>
      <c r="I871" t="str">
        <f>VLOOKUP(F871, 'Product UPC Key'!$A$2:$B$13, 2, FALSE)</f>
        <v>Bud Light 24 Pack</v>
      </c>
    </row>
    <row r="872" spans="1:9" x14ac:dyDescent="0.3">
      <c r="A872" s="4">
        <v>43163.619593055555</v>
      </c>
      <c r="B872" s="15">
        <v>43163.619593055555</v>
      </c>
      <c r="C872" s="16" t="str">
        <f t="shared" si="26"/>
        <v>Sunday</v>
      </c>
      <c r="D872" s="20">
        <f t="shared" si="27"/>
        <v>0.61959305555501487</v>
      </c>
      <c r="E872" s="10">
        <v>123440</v>
      </c>
      <c r="F872" s="11">
        <v>111100001240</v>
      </c>
      <c r="G872" s="12">
        <v>0.99</v>
      </c>
      <c r="H872" s="7" t="s">
        <v>13</v>
      </c>
      <c r="I872" t="str">
        <f>VLOOKUP(F872, 'Product UPC Key'!$A$2:$B$13, 2, FALSE)</f>
        <v>Slim Jim</v>
      </c>
    </row>
    <row r="873" spans="1:9" x14ac:dyDescent="0.3">
      <c r="A873" s="4">
        <v>43163.619593055555</v>
      </c>
      <c r="B873" s="15">
        <v>43163.619593055555</v>
      </c>
      <c r="C873" s="16" t="str">
        <f t="shared" si="26"/>
        <v>Sunday</v>
      </c>
      <c r="D873" s="20">
        <f t="shared" si="27"/>
        <v>0.61959305555501487</v>
      </c>
      <c r="E873" s="10">
        <v>123440</v>
      </c>
      <c r="F873" s="11">
        <v>111100001245</v>
      </c>
      <c r="G873" s="12">
        <v>1.3</v>
      </c>
      <c r="H873" s="7" t="s">
        <v>12</v>
      </c>
      <c r="I873" t="str">
        <f>VLOOKUP(F873, 'Product UPC Key'!$A$2:$B$13, 2, FALSE)</f>
        <v>Hersheys Candy</v>
      </c>
    </row>
    <row r="874" spans="1:9" x14ac:dyDescent="0.3">
      <c r="A874" s="4">
        <v>43163.619593055555</v>
      </c>
      <c r="B874" s="15">
        <v>43163.619593055555</v>
      </c>
      <c r="C874" s="16" t="str">
        <f t="shared" si="26"/>
        <v>Sunday</v>
      </c>
      <c r="D874" s="20">
        <f t="shared" si="27"/>
        <v>0.61959305555501487</v>
      </c>
      <c r="E874" s="10">
        <v>123440</v>
      </c>
      <c r="F874" s="11">
        <v>111100001240</v>
      </c>
      <c r="G874" s="12">
        <v>0.99</v>
      </c>
      <c r="H874" s="7" t="s">
        <v>13</v>
      </c>
      <c r="I874" t="str">
        <f>VLOOKUP(F874, 'Product UPC Key'!$A$2:$B$13, 2, FALSE)</f>
        <v>Slim Jim</v>
      </c>
    </row>
    <row r="875" spans="1:9" x14ac:dyDescent="0.3">
      <c r="A875" s="4">
        <v>43163.623193055551</v>
      </c>
      <c r="B875" s="15">
        <v>43163.623193055551</v>
      </c>
      <c r="C875" s="16" t="str">
        <f t="shared" si="26"/>
        <v>Sunday</v>
      </c>
      <c r="D875" s="20">
        <f t="shared" si="27"/>
        <v>0.62319305555138271</v>
      </c>
      <c r="E875" s="10">
        <v>123441</v>
      </c>
      <c r="F875" s="11">
        <v>111100001239</v>
      </c>
      <c r="G875" s="12">
        <v>1.56</v>
      </c>
      <c r="H875" s="7" t="s">
        <v>12</v>
      </c>
      <c r="I875" t="str">
        <f>VLOOKUP(F875, 'Product UPC Key'!$A$2:$B$13, 2, FALSE)</f>
        <v>Lays Chips 12 oz.</v>
      </c>
    </row>
    <row r="876" spans="1:9" x14ac:dyDescent="0.3">
      <c r="A876" s="4">
        <v>43163.626293055553</v>
      </c>
      <c r="B876" s="15">
        <v>43163.626293055553</v>
      </c>
      <c r="C876" s="16" t="str">
        <f t="shared" si="26"/>
        <v>Sunday</v>
      </c>
      <c r="D876" s="20">
        <f t="shared" si="27"/>
        <v>0.62629305555310566</v>
      </c>
      <c r="E876" s="10">
        <v>123442</v>
      </c>
      <c r="F876" s="11">
        <v>111100001236</v>
      </c>
      <c r="G876" s="12">
        <v>6.99</v>
      </c>
      <c r="H876" s="7" t="s">
        <v>13</v>
      </c>
      <c r="I876" t="str">
        <f>VLOOKUP(F876, 'Product UPC Key'!$A$2:$B$13, 2, FALSE)</f>
        <v>Pepsi 12 Pack</v>
      </c>
    </row>
    <row r="877" spans="1:9" x14ac:dyDescent="0.3">
      <c r="A877" s="4">
        <v>43163.626293055553</v>
      </c>
      <c r="B877" s="15">
        <v>43163.626293055553</v>
      </c>
      <c r="C877" s="16" t="str">
        <f t="shared" si="26"/>
        <v>Sunday</v>
      </c>
      <c r="D877" s="20">
        <f t="shared" si="27"/>
        <v>0.62629305555310566</v>
      </c>
      <c r="E877" s="10">
        <v>123442</v>
      </c>
      <c r="F877" s="11">
        <v>111100001237</v>
      </c>
      <c r="G877" s="12">
        <v>7.15</v>
      </c>
      <c r="H877" s="7" t="s">
        <v>12</v>
      </c>
      <c r="I877" t="str">
        <f>VLOOKUP(F877, 'Product UPC Key'!$A$2:$B$13, 2, FALSE)</f>
        <v>Coke 12 Pack</v>
      </c>
    </row>
    <row r="878" spans="1:9" x14ac:dyDescent="0.3">
      <c r="A878" s="4">
        <v>43163.627093055555</v>
      </c>
      <c r="B878" s="15">
        <v>43163.627093055555</v>
      </c>
      <c r="C878" s="16" t="str">
        <f t="shared" si="26"/>
        <v>Sunday</v>
      </c>
      <c r="D878" s="20">
        <f t="shared" si="27"/>
        <v>0.62709305555472383</v>
      </c>
      <c r="E878" s="10">
        <v>123443</v>
      </c>
      <c r="F878" s="11">
        <v>111100001239</v>
      </c>
      <c r="G878" s="12">
        <v>1.45</v>
      </c>
      <c r="H878" s="7" t="s">
        <v>13</v>
      </c>
      <c r="I878" t="str">
        <f>VLOOKUP(F878, 'Product UPC Key'!$A$2:$B$13, 2, FALSE)</f>
        <v>Lays Chips 12 oz.</v>
      </c>
    </row>
    <row r="879" spans="1:9" x14ac:dyDescent="0.3">
      <c r="A879" s="4">
        <v>43163.627093055555</v>
      </c>
      <c r="B879" s="15">
        <v>43163.627093055555</v>
      </c>
      <c r="C879" s="16" t="str">
        <f t="shared" si="26"/>
        <v>Sunday</v>
      </c>
      <c r="D879" s="20">
        <f t="shared" si="27"/>
        <v>0.62709305555472383</v>
      </c>
      <c r="E879" s="10">
        <v>123443</v>
      </c>
      <c r="F879" s="11">
        <v>111100001242</v>
      </c>
      <c r="G879" s="12">
        <v>19.989999999999998</v>
      </c>
      <c r="H879" s="7" t="s">
        <v>13</v>
      </c>
      <c r="I879" t="str">
        <f>VLOOKUP(F879, 'Product UPC Key'!$A$2:$B$13, 2, FALSE)</f>
        <v>Bud Light 24 Pack</v>
      </c>
    </row>
    <row r="880" spans="1:9" x14ac:dyDescent="0.3">
      <c r="A880" s="4">
        <v>43163.636093055553</v>
      </c>
      <c r="B880" s="15">
        <v>43163.636093055553</v>
      </c>
      <c r="C880" s="16" t="str">
        <f t="shared" si="26"/>
        <v>Sunday</v>
      </c>
      <c r="D880" s="20">
        <f t="shared" si="27"/>
        <v>0.6360930555529194</v>
      </c>
      <c r="E880" s="10">
        <v>123444</v>
      </c>
      <c r="F880" s="11">
        <v>111100001246</v>
      </c>
      <c r="G880" s="12">
        <v>2.2999999999999998</v>
      </c>
      <c r="H880" s="7" t="s">
        <v>12</v>
      </c>
      <c r="I880" t="str">
        <f>VLOOKUP(F880, 'Product UPC Key'!$A$2:$B$13, 2, FALSE)</f>
        <v>Starbucks Ice</v>
      </c>
    </row>
    <row r="881" spans="1:9" x14ac:dyDescent="0.3">
      <c r="A881" s="4">
        <v>43163.636093055553</v>
      </c>
      <c r="B881" s="15">
        <v>43163.636093055553</v>
      </c>
      <c r="C881" s="16" t="str">
        <f t="shared" si="26"/>
        <v>Sunday</v>
      </c>
      <c r="D881" s="20">
        <f t="shared" si="27"/>
        <v>0.6360930555529194</v>
      </c>
      <c r="E881" s="10">
        <v>123444</v>
      </c>
      <c r="F881" s="11">
        <v>111100001237</v>
      </c>
      <c r="G881" s="12">
        <v>7.15</v>
      </c>
      <c r="H881" s="7" t="s">
        <v>12</v>
      </c>
      <c r="I881" t="str">
        <f>VLOOKUP(F881, 'Product UPC Key'!$A$2:$B$13, 2, FALSE)</f>
        <v>Coke 12 Pack</v>
      </c>
    </row>
    <row r="882" spans="1:9" x14ac:dyDescent="0.3">
      <c r="A882" s="4">
        <v>43163.636093055553</v>
      </c>
      <c r="B882" s="15">
        <v>43163.636093055553</v>
      </c>
      <c r="C882" s="16" t="str">
        <f t="shared" si="26"/>
        <v>Sunday</v>
      </c>
      <c r="D882" s="20">
        <f t="shared" si="27"/>
        <v>0.6360930555529194</v>
      </c>
      <c r="E882" s="10">
        <v>123444</v>
      </c>
      <c r="F882" s="11">
        <v>111100001246</v>
      </c>
      <c r="G882" s="12">
        <v>2.2999999999999998</v>
      </c>
      <c r="H882" s="7" t="s">
        <v>12</v>
      </c>
      <c r="I882" t="str">
        <f>VLOOKUP(F882, 'Product UPC Key'!$A$2:$B$13, 2, FALSE)</f>
        <v>Starbucks Ice</v>
      </c>
    </row>
    <row r="883" spans="1:9" x14ac:dyDescent="0.3">
      <c r="A883" s="4">
        <v>43163.645093055551</v>
      </c>
      <c r="B883" s="15">
        <v>43163.645093055551</v>
      </c>
      <c r="C883" s="16" t="str">
        <f t="shared" si="26"/>
        <v>Sunday</v>
      </c>
      <c r="D883" s="20">
        <f t="shared" si="27"/>
        <v>0.64509305555111496</v>
      </c>
      <c r="E883" s="10">
        <v>123445</v>
      </c>
      <c r="F883" s="11">
        <v>111100001238</v>
      </c>
      <c r="G883" s="12">
        <v>1.49</v>
      </c>
      <c r="H883" s="7" t="s">
        <v>13</v>
      </c>
      <c r="I883" t="str">
        <f>VLOOKUP(F883, 'Product UPC Key'!$A$2:$B$13, 2, FALSE)</f>
        <v>Doritos 12 oz.</v>
      </c>
    </row>
    <row r="884" spans="1:9" x14ac:dyDescent="0.3">
      <c r="A884" s="4">
        <v>43163.649693055551</v>
      </c>
      <c r="B884" s="15">
        <v>43163.649693055551</v>
      </c>
      <c r="C884" s="16" t="str">
        <f t="shared" si="26"/>
        <v>Sunday</v>
      </c>
      <c r="D884" s="20">
        <f t="shared" si="27"/>
        <v>0.64969305555132451</v>
      </c>
      <c r="E884" s="10">
        <v>123446</v>
      </c>
      <c r="F884" s="11">
        <v>111100001239</v>
      </c>
      <c r="G884" s="12">
        <v>1.56</v>
      </c>
      <c r="H884" s="7" t="s">
        <v>12</v>
      </c>
      <c r="I884" t="str">
        <f>VLOOKUP(F884, 'Product UPC Key'!$A$2:$B$13, 2, FALSE)</f>
        <v>Lays Chips 12 oz.</v>
      </c>
    </row>
    <row r="885" spans="1:9" x14ac:dyDescent="0.3">
      <c r="A885" s="4">
        <v>43163.649693055551</v>
      </c>
      <c r="B885" s="15">
        <v>43163.649693055551</v>
      </c>
      <c r="C885" s="16" t="str">
        <f t="shared" si="26"/>
        <v>Sunday</v>
      </c>
      <c r="D885" s="20">
        <f t="shared" si="27"/>
        <v>0.64969305555132451</v>
      </c>
      <c r="E885" s="10">
        <v>123446</v>
      </c>
      <c r="F885" s="11">
        <v>111100001246</v>
      </c>
      <c r="G885" s="12">
        <v>2.2999999999999998</v>
      </c>
      <c r="H885" s="7" t="s">
        <v>12</v>
      </c>
      <c r="I885" t="str">
        <f>VLOOKUP(F885, 'Product UPC Key'!$A$2:$B$13, 2, FALSE)</f>
        <v>Starbucks Ice</v>
      </c>
    </row>
    <row r="886" spans="1:9" x14ac:dyDescent="0.3">
      <c r="A886" s="4">
        <v>43163.649693055551</v>
      </c>
      <c r="B886" s="15">
        <v>43163.649693055551</v>
      </c>
      <c r="C886" s="16" t="str">
        <f t="shared" si="26"/>
        <v>Sunday</v>
      </c>
      <c r="D886" s="20">
        <f t="shared" si="27"/>
        <v>0.64969305555132451</v>
      </c>
      <c r="E886" s="10">
        <v>123446</v>
      </c>
      <c r="F886" s="11">
        <v>111100001240</v>
      </c>
      <c r="G886" s="12">
        <v>0.99</v>
      </c>
      <c r="H886" s="7" t="s">
        <v>13</v>
      </c>
      <c r="I886" t="str">
        <f>VLOOKUP(F886, 'Product UPC Key'!$A$2:$B$13, 2, FALSE)</f>
        <v>Slim Jim</v>
      </c>
    </row>
    <row r="887" spans="1:9" x14ac:dyDescent="0.3">
      <c r="A887" s="4">
        <v>43163.649693055551</v>
      </c>
      <c r="B887" s="15">
        <v>43163.649693055551</v>
      </c>
      <c r="C887" s="16" t="str">
        <f t="shared" si="26"/>
        <v>Sunday</v>
      </c>
      <c r="D887" s="20">
        <f t="shared" si="27"/>
        <v>0.64969305555132451</v>
      </c>
      <c r="E887" s="10">
        <v>123446</v>
      </c>
      <c r="F887" s="11">
        <v>111100001240</v>
      </c>
      <c r="G887" s="12">
        <v>0.99</v>
      </c>
      <c r="H887" s="7" t="s">
        <v>13</v>
      </c>
      <c r="I887" t="str">
        <f>VLOOKUP(F887, 'Product UPC Key'!$A$2:$B$13, 2, FALSE)</f>
        <v>Slim Jim</v>
      </c>
    </row>
    <row r="888" spans="1:9" x14ac:dyDescent="0.3">
      <c r="A888" s="4">
        <v>43163.649693055551</v>
      </c>
      <c r="B888" s="15">
        <v>43163.649693055551</v>
      </c>
      <c r="C888" s="16" t="str">
        <f t="shared" si="26"/>
        <v>Sunday</v>
      </c>
      <c r="D888" s="20">
        <f t="shared" si="27"/>
        <v>0.64969305555132451</v>
      </c>
      <c r="E888" s="10">
        <v>123446</v>
      </c>
      <c r="F888" s="11">
        <v>111100001237</v>
      </c>
      <c r="G888" s="12">
        <v>7.15</v>
      </c>
      <c r="H888" s="7" t="s">
        <v>12</v>
      </c>
      <c r="I888" t="str">
        <f>VLOOKUP(F888, 'Product UPC Key'!$A$2:$B$13, 2, FALSE)</f>
        <v>Coke 12 Pack</v>
      </c>
    </row>
    <row r="889" spans="1:9" x14ac:dyDescent="0.3">
      <c r="A889" s="4">
        <v>43163.649693055551</v>
      </c>
      <c r="B889" s="15">
        <v>43163.649693055551</v>
      </c>
      <c r="C889" s="16" t="str">
        <f t="shared" si="26"/>
        <v>Sunday</v>
      </c>
      <c r="D889" s="20">
        <f t="shared" si="27"/>
        <v>0.64969305555132451</v>
      </c>
      <c r="E889" s="10">
        <v>123446</v>
      </c>
      <c r="F889" s="11">
        <v>111100001244</v>
      </c>
      <c r="G889" s="12">
        <v>1.75</v>
      </c>
      <c r="H889" s="7" t="s">
        <v>13</v>
      </c>
      <c r="I889" t="str">
        <f>VLOOKUP(F889, 'Product UPC Key'!$A$2:$B$13, 2, FALSE)</f>
        <v>Pepsi 20 oz</v>
      </c>
    </row>
    <row r="890" spans="1:9" x14ac:dyDescent="0.3">
      <c r="A890" s="4">
        <v>43163.651293055555</v>
      </c>
      <c r="B890" s="15">
        <v>43163.651293055555</v>
      </c>
      <c r="C890" s="16" t="str">
        <f t="shared" si="26"/>
        <v>Sunday</v>
      </c>
      <c r="D890" s="20">
        <f t="shared" si="27"/>
        <v>0.65129305555456085</v>
      </c>
      <c r="E890" s="10">
        <v>123447</v>
      </c>
      <c r="F890" s="11">
        <v>111100001239</v>
      </c>
      <c r="G890" s="12">
        <v>1.45</v>
      </c>
      <c r="H890" s="7" t="s">
        <v>13</v>
      </c>
      <c r="I890" t="str">
        <f>VLOOKUP(F890, 'Product UPC Key'!$A$2:$B$13, 2, FALSE)</f>
        <v>Lays Chips 12 oz.</v>
      </c>
    </row>
    <row r="891" spans="1:9" x14ac:dyDescent="0.3">
      <c r="A891" s="4">
        <v>43163.651293055555</v>
      </c>
      <c r="B891" s="15">
        <v>43163.651293055555</v>
      </c>
      <c r="C891" s="16" t="str">
        <f t="shared" si="26"/>
        <v>Sunday</v>
      </c>
      <c r="D891" s="20">
        <f t="shared" si="27"/>
        <v>0.65129305555456085</v>
      </c>
      <c r="E891" s="10">
        <v>123447</v>
      </c>
      <c r="F891" s="11">
        <v>111100001237</v>
      </c>
      <c r="G891" s="12">
        <v>7.15</v>
      </c>
      <c r="H891" s="7" t="s">
        <v>12</v>
      </c>
      <c r="I891" t="str">
        <f>VLOOKUP(F891, 'Product UPC Key'!$A$2:$B$13, 2, FALSE)</f>
        <v>Coke 12 Pack</v>
      </c>
    </row>
    <row r="892" spans="1:9" x14ac:dyDescent="0.3">
      <c r="A892" s="4">
        <v>43163.651293055555</v>
      </c>
      <c r="B892" s="15">
        <v>43163.651293055555</v>
      </c>
      <c r="C892" s="16" t="str">
        <f t="shared" si="26"/>
        <v>Sunday</v>
      </c>
      <c r="D892" s="20">
        <f t="shared" si="27"/>
        <v>0.65129305555456085</v>
      </c>
      <c r="E892" s="10">
        <v>123447</v>
      </c>
      <c r="F892" s="11">
        <v>111100001237</v>
      </c>
      <c r="G892" s="12">
        <v>7.15</v>
      </c>
      <c r="H892" s="7" t="s">
        <v>12</v>
      </c>
      <c r="I892" t="str">
        <f>VLOOKUP(F892, 'Product UPC Key'!$A$2:$B$13, 2, FALSE)</f>
        <v>Coke 12 Pack</v>
      </c>
    </row>
    <row r="893" spans="1:9" x14ac:dyDescent="0.3">
      <c r="A893" s="4">
        <v>43163.651293055555</v>
      </c>
      <c r="B893" s="15">
        <v>43163.651293055555</v>
      </c>
      <c r="C893" s="16" t="str">
        <f t="shared" si="26"/>
        <v>Sunday</v>
      </c>
      <c r="D893" s="20">
        <f t="shared" si="27"/>
        <v>0.65129305555456085</v>
      </c>
      <c r="E893" s="10">
        <v>123447</v>
      </c>
      <c r="F893" s="11">
        <v>111100001241</v>
      </c>
      <c r="G893" s="12">
        <v>1.25</v>
      </c>
      <c r="H893" s="7" t="s">
        <v>12</v>
      </c>
      <c r="I893" t="str">
        <f>VLOOKUP(F893, 'Product UPC Key'!$A$2:$B$13, 2, FALSE)</f>
        <v>M&amp;M's Candy</v>
      </c>
    </row>
    <row r="894" spans="1:9" x14ac:dyDescent="0.3">
      <c r="A894" s="4">
        <v>43163.651293055555</v>
      </c>
      <c r="B894" s="15">
        <v>43163.651293055555</v>
      </c>
      <c r="C894" s="16" t="str">
        <f t="shared" si="26"/>
        <v>Sunday</v>
      </c>
      <c r="D894" s="20">
        <f t="shared" si="27"/>
        <v>0.65129305555456085</v>
      </c>
      <c r="E894" s="10">
        <v>123447</v>
      </c>
      <c r="F894" s="11">
        <v>111100001242</v>
      </c>
      <c r="G894" s="12">
        <v>25.65</v>
      </c>
      <c r="H894" s="7" t="s">
        <v>13</v>
      </c>
      <c r="I894" t="str">
        <f>VLOOKUP(F894, 'Product UPC Key'!$A$2:$B$13, 2, FALSE)</f>
        <v>Bud Light 24 Pack</v>
      </c>
    </row>
    <row r="895" spans="1:9" x14ac:dyDescent="0.3">
      <c r="A895" s="4">
        <v>43163.658893055552</v>
      </c>
      <c r="B895" s="15">
        <v>43163.658893055552</v>
      </c>
      <c r="C895" s="16" t="str">
        <f t="shared" si="26"/>
        <v>Sunday</v>
      </c>
      <c r="D895" s="20">
        <f t="shared" si="27"/>
        <v>0.6588930555517436</v>
      </c>
      <c r="E895" s="10">
        <v>123448</v>
      </c>
      <c r="F895" s="11">
        <v>111100001240</v>
      </c>
      <c r="G895" s="12">
        <v>0.89</v>
      </c>
      <c r="H895" s="7" t="s">
        <v>12</v>
      </c>
      <c r="I895" t="str">
        <f>VLOOKUP(F895, 'Product UPC Key'!$A$2:$B$13, 2, FALSE)</f>
        <v>Slim Jim</v>
      </c>
    </row>
    <row r="896" spans="1:9" x14ac:dyDescent="0.3">
      <c r="A896" s="4">
        <v>43163.658893055552</v>
      </c>
      <c r="B896" s="15">
        <v>43163.658893055552</v>
      </c>
      <c r="C896" s="16" t="str">
        <f t="shared" si="26"/>
        <v>Sunday</v>
      </c>
      <c r="D896" s="20">
        <f t="shared" si="27"/>
        <v>0.6588930555517436</v>
      </c>
      <c r="E896" s="10">
        <v>123448</v>
      </c>
      <c r="F896" s="11">
        <v>111100001242</v>
      </c>
      <c r="G896" s="12">
        <v>25.65</v>
      </c>
      <c r="H896" s="7" t="s">
        <v>13</v>
      </c>
      <c r="I896" t="str">
        <f>VLOOKUP(F896, 'Product UPC Key'!$A$2:$B$13, 2, FALSE)</f>
        <v>Bud Light 24 Pack</v>
      </c>
    </row>
    <row r="897" spans="1:9" x14ac:dyDescent="0.3">
      <c r="A897" s="4">
        <v>43163.658893055552</v>
      </c>
      <c r="B897" s="15">
        <v>43163.658893055552</v>
      </c>
      <c r="C897" s="16" t="str">
        <f t="shared" si="26"/>
        <v>Sunday</v>
      </c>
      <c r="D897" s="20">
        <f t="shared" si="27"/>
        <v>0.6588930555517436</v>
      </c>
      <c r="E897" s="10">
        <v>123448</v>
      </c>
      <c r="F897" s="11">
        <v>111100001240</v>
      </c>
      <c r="G897" s="12">
        <v>0.99</v>
      </c>
      <c r="H897" s="7" t="s">
        <v>13</v>
      </c>
      <c r="I897" t="str">
        <f>VLOOKUP(F897, 'Product UPC Key'!$A$2:$B$13, 2, FALSE)</f>
        <v>Slim Jim</v>
      </c>
    </row>
    <row r="898" spans="1:9" x14ac:dyDescent="0.3">
      <c r="A898" s="4">
        <v>43163.658893055552</v>
      </c>
      <c r="B898" s="15">
        <v>43163.658893055552</v>
      </c>
      <c r="C898" s="16" t="str">
        <f t="shared" si="26"/>
        <v>Sunday</v>
      </c>
      <c r="D898" s="20">
        <f t="shared" si="27"/>
        <v>0.6588930555517436</v>
      </c>
      <c r="E898" s="10">
        <v>123448</v>
      </c>
      <c r="F898" s="11">
        <v>111100001235</v>
      </c>
      <c r="G898" s="12">
        <v>23.45</v>
      </c>
      <c r="H898" s="7" t="s">
        <v>13</v>
      </c>
      <c r="I898" t="str">
        <f>VLOOKUP(F898, 'Product UPC Key'!$A$2:$B$13, 2, FALSE)</f>
        <v>Miller Lite 24 Pack</v>
      </c>
    </row>
    <row r="899" spans="1:9" x14ac:dyDescent="0.3">
      <c r="A899" s="4">
        <v>43163.661093055554</v>
      </c>
      <c r="B899" s="15">
        <v>43163.661093055554</v>
      </c>
      <c r="C899" s="16" t="str">
        <f t="shared" ref="C899:C962" si="28">TEXT(B899,"dddd")</f>
        <v>Sunday</v>
      </c>
      <c r="D899" s="20">
        <f t="shared" si="27"/>
        <v>0.66109305555437459</v>
      </c>
      <c r="E899" s="10">
        <v>123449</v>
      </c>
      <c r="F899" s="11">
        <v>111100001246</v>
      </c>
      <c r="G899" s="12">
        <v>2.2999999999999998</v>
      </c>
      <c r="H899" s="7" t="s">
        <v>12</v>
      </c>
      <c r="I899" t="str">
        <f>VLOOKUP(F899, 'Product UPC Key'!$A$2:$B$13, 2, FALSE)</f>
        <v>Starbucks Ice</v>
      </c>
    </row>
    <row r="900" spans="1:9" x14ac:dyDescent="0.3">
      <c r="A900" s="4">
        <v>43163.665993055554</v>
      </c>
      <c r="B900" s="15">
        <v>43163.665993055554</v>
      </c>
      <c r="C900" s="16" t="str">
        <f t="shared" si="28"/>
        <v>Sunday</v>
      </c>
      <c r="D900" s="20">
        <f t="shared" ref="D900:D963" si="29">MOD(A900,1)</f>
        <v>0.66599305555428145</v>
      </c>
      <c r="E900" s="10">
        <v>123450</v>
      </c>
      <c r="F900" s="11">
        <v>111100001240</v>
      </c>
      <c r="G900" s="12">
        <v>0.89</v>
      </c>
      <c r="H900" s="7" t="s">
        <v>12</v>
      </c>
      <c r="I900" t="str">
        <f>VLOOKUP(F900, 'Product UPC Key'!$A$2:$B$13, 2, FALSE)</f>
        <v>Slim Jim</v>
      </c>
    </row>
    <row r="901" spans="1:9" x14ac:dyDescent="0.3">
      <c r="A901" s="4">
        <v>43163.665993055554</v>
      </c>
      <c r="B901" s="15">
        <v>43163.665993055554</v>
      </c>
      <c r="C901" s="16" t="str">
        <f t="shared" si="28"/>
        <v>Sunday</v>
      </c>
      <c r="D901" s="20">
        <f t="shared" si="29"/>
        <v>0.66599305555428145</v>
      </c>
      <c r="E901" s="10">
        <v>123450</v>
      </c>
      <c r="F901" s="11">
        <v>111100001240</v>
      </c>
      <c r="G901" s="12">
        <v>0.99</v>
      </c>
      <c r="H901" s="7" t="s">
        <v>13</v>
      </c>
      <c r="I901" t="str">
        <f>VLOOKUP(F901, 'Product UPC Key'!$A$2:$B$13, 2, FALSE)</f>
        <v>Slim Jim</v>
      </c>
    </row>
    <row r="902" spans="1:9" x14ac:dyDescent="0.3">
      <c r="A902" s="4">
        <v>43163.665993055554</v>
      </c>
      <c r="B902" s="15">
        <v>43163.665993055554</v>
      </c>
      <c r="C902" s="16" t="str">
        <f t="shared" si="28"/>
        <v>Sunday</v>
      </c>
      <c r="D902" s="20">
        <f t="shared" si="29"/>
        <v>0.66599305555428145</v>
      </c>
      <c r="E902" s="10">
        <v>123450</v>
      </c>
      <c r="F902" s="11">
        <v>111100001242</v>
      </c>
      <c r="G902" s="12">
        <v>25.65</v>
      </c>
      <c r="H902" s="7" t="s">
        <v>13</v>
      </c>
      <c r="I902" t="str">
        <f>VLOOKUP(F902, 'Product UPC Key'!$A$2:$B$13, 2, FALSE)</f>
        <v>Bud Light 24 Pack</v>
      </c>
    </row>
    <row r="903" spans="1:9" x14ac:dyDescent="0.3">
      <c r="A903" s="4">
        <v>43163.665993055554</v>
      </c>
      <c r="B903" s="15">
        <v>43163.665993055554</v>
      </c>
      <c r="C903" s="16" t="str">
        <f t="shared" si="28"/>
        <v>Sunday</v>
      </c>
      <c r="D903" s="20">
        <f t="shared" si="29"/>
        <v>0.66599305555428145</v>
      </c>
      <c r="E903" s="10">
        <v>123450</v>
      </c>
      <c r="F903" s="11">
        <v>111100001239</v>
      </c>
      <c r="G903" s="12">
        <v>1.56</v>
      </c>
      <c r="H903" s="7" t="s">
        <v>12</v>
      </c>
      <c r="I903" t="str">
        <f>VLOOKUP(F903, 'Product UPC Key'!$A$2:$B$13, 2, FALSE)</f>
        <v>Lays Chips 12 oz.</v>
      </c>
    </row>
    <row r="904" spans="1:9" x14ac:dyDescent="0.3">
      <c r="A904" s="4">
        <v>43163.665993055554</v>
      </c>
      <c r="B904" s="15">
        <v>43163.665993055554</v>
      </c>
      <c r="C904" s="16" t="str">
        <f t="shared" si="28"/>
        <v>Sunday</v>
      </c>
      <c r="D904" s="20">
        <f t="shared" si="29"/>
        <v>0.66599305555428145</v>
      </c>
      <c r="E904" s="10">
        <v>123450</v>
      </c>
      <c r="F904" s="11">
        <v>111100001240</v>
      </c>
      <c r="G904" s="12">
        <v>0.99</v>
      </c>
      <c r="H904" s="7" t="s">
        <v>13</v>
      </c>
      <c r="I904" t="str">
        <f>VLOOKUP(F904, 'Product UPC Key'!$A$2:$B$13, 2, FALSE)</f>
        <v>Slim Jim</v>
      </c>
    </row>
    <row r="905" spans="1:9" x14ac:dyDescent="0.3">
      <c r="A905" s="4">
        <v>43163.665993055554</v>
      </c>
      <c r="B905" s="15">
        <v>43163.665993055554</v>
      </c>
      <c r="C905" s="16" t="str">
        <f t="shared" si="28"/>
        <v>Sunday</v>
      </c>
      <c r="D905" s="20">
        <f t="shared" si="29"/>
        <v>0.66599305555428145</v>
      </c>
      <c r="E905" s="10">
        <v>123450</v>
      </c>
      <c r="F905" s="11">
        <v>111100001246</v>
      </c>
      <c r="G905" s="12">
        <v>2.2999999999999998</v>
      </c>
      <c r="H905" s="7" t="s">
        <v>12</v>
      </c>
      <c r="I905" t="str">
        <f>VLOOKUP(F905, 'Product UPC Key'!$A$2:$B$13, 2, FALSE)</f>
        <v>Starbucks Ice</v>
      </c>
    </row>
    <row r="906" spans="1:9" x14ac:dyDescent="0.3">
      <c r="A906" s="4">
        <v>43163.665993055554</v>
      </c>
      <c r="B906" s="15">
        <v>43163.665993055554</v>
      </c>
      <c r="C906" s="16" t="str">
        <f t="shared" si="28"/>
        <v>Sunday</v>
      </c>
      <c r="D906" s="20">
        <f t="shared" si="29"/>
        <v>0.66599305555428145</v>
      </c>
      <c r="E906" s="10">
        <v>123450</v>
      </c>
      <c r="F906" s="11">
        <v>111100001238</v>
      </c>
      <c r="G906" s="12">
        <v>1.53</v>
      </c>
      <c r="H906" s="7" t="s">
        <v>12</v>
      </c>
      <c r="I906" t="str">
        <f>VLOOKUP(F906, 'Product UPC Key'!$A$2:$B$13, 2, FALSE)</f>
        <v>Doritos 12 oz.</v>
      </c>
    </row>
    <row r="907" spans="1:9" x14ac:dyDescent="0.3">
      <c r="A907" s="4">
        <v>43163.665993055554</v>
      </c>
      <c r="B907" s="15">
        <v>43163.665993055554</v>
      </c>
      <c r="C907" s="16" t="str">
        <f t="shared" si="28"/>
        <v>Sunday</v>
      </c>
      <c r="D907" s="20">
        <f t="shared" si="29"/>
        <v>0.66599305555428145</v>
      </c>
      <c r="E907" s="10">
        <v>123450</v>
      </c>
      <c r="F907" s="11">
        <v>111100001242</v>
      </c>
      <c r="G907" s="12">
        <v>25.65</v>
      </c>
      <c r="H907" s="7" t="s">
        <v>13</v>
      </c>
      <c r="I907" t="str">
        <f>VLOOKUP(F907, 'Product UPC Key'!$A$2:$B$13, 2, FALSE)</f>
        <v>Bud Light 24 Pack</v>
      </c>
    </row>
    <row r="908" spans="1:9" x14ac:dyDescent="0.3">
      <c r="A908" s="4">
        <v>43163.665993055554</v>
      </c>
      <c r="B908" s="15">
        <v>43163.665993055554</v>
      </c>
      <c r="C908" s="16" t="str">
        <f t="shared" si="28"/>
        <v>Sunday</v>
      </c>
      <c r="D908" s="20">
        <f t="shared" si="29"/>
        <v>0.66599305555428145</v>
      </c>
      <c r="E908" s="10">
        <v>123450</v>
      </c>
      <c r="F908" s="11">
        <v>111100001245</v>
      </c>
      <c r="G908" s="12">
        <v>1.3</v>
      </c>
      <c r="H908" s="7" t="s">
        <v>12</v>
      </c>
      <c r="I908" t="str">
        <f>VLOOKUP(F908, 'Product UPC Key'!$A$2:$B$13, 2, FALSE)</f>
        <v>Hersheys Candy</v>
      </c>
    </row>
    <row r="909" spans="1:9" x14ac:dyDescent="0.3">
      <c r="A909" s="4">
        <v>43163.665993055554</v>
      </c>
      <c r="B909" s="15">
        <v>43163.665993055554</v>
      </c>
      <c r="C909" s="16" t="str">
        <f t="shared" si="28"/>
        <v>Sunday</v>
      </c>
      <c r="D909" s="20">
        <f t="shared" si="29"/>
        <v>0.66599305555428145</v>
      </c>
      <c r="E909" s="10">
        <v>123450</v>
      </c>
      <c r="F909" s="11">
        <v>111100001240</v>
      </c>
      <c r="G909" s="12">
        <v>0.89</v>
      </c>
      <c r="H909" s="7" t="s">
        <v>12</v>
      </c>
      <c r="I909" t="str">
        <f>VLOOKUP(F909, 'Product UPC Key'!$A$2:$B$13, 2, FALSE)</f>
        <v>Slim Jim</v>
      </c>
    </row>
    <row r="910" spans="1:9" x14ac:dyDescent="0.3">
      <c r="A910" s="4">
        <v>43163.665993055554</v>
      </c>
      <c r="B910" s="15">
        <v>43163.665993055554</v>
      </c>
      <c r="C910" s="16" t="str">
        <f t="shared" si="28"/>
        <v>Sunday</v>
      </c>
      <c r="D910" s="20">
        <f t="shared" si="29"/>
        <v>0.66599305555428145</v>
      </c>
      <c r="E910" s="10">
        <v>123450</v>
      </c>
      <c r="F910" s="11">
        <v>111100001246</v>
      </c>
      <c r="G910" s="12">
        <v>2.2999999999999998</v>
      </c>
      <c r="H910" s="7" t="s">
        <v>12</v>
      </c>
      <c r="I910" t="str">
        <f>VLOOKUP(F910, 'Product UPC Key'!$A$2:$B$13, 2, FALSE)</f>
        <v>Starbucks Ice</v>
      </c>
    </row>
    <row r="911" spans="1:9" x14ac:dyDescent="0.3">
      <c r="A911" s="4">
        <v>43163.668293055554</v>
      </c>
      <c r="B911" s="15">
        <v>43163.668293055554</v>
      </c>
      <c r="C911" s="16" t="str">
        <f t="shared" si="28"/>
        <v>Sunday</v>
      </c>
      <c r="D911" s="20">
        <f t="shared" si="29"/>
        <v>0.66829305555438623</v>
      </c>
      <c r="E911" s="10">
        <v>123451</v>
      </c>
      <c r="F911" s="11">
        <v>111100001241</v>
      </c>
      <c r="G911" s="12">
        <v>1.25</v>
      </c>
      <c r="H911" s="7" t="s">
        <v>12</v>
      </c>
      <c r="I911" t="str">
        <f>VLOOKUP(F911, 'Product UPC Key'!$A$2:$B$13, 2, FALSE)</f>
        <v>M&amp;M's Candy</v>
      </c>
    </row>
    <row r="912" spans="1:9" x14ac:dyDescent="0.3">
      <c r="A912" s="4">
        <v>43163.668293055554</v>
      </c>
      <c r="B912" s="15">
        <v>43163.668293055554</v>
      </c>
      <c r="C912" s="16" t="str">
        <f t="shared" si="28"/>
        <v>Sunday</v>
      </c>
      <c r="D912" s="20">
        <f t="shared" si="29"/>
        <v>0.66829305555438623</v>
      </c>
      <c r="E912" s="10">
        <v>123451</v>
      </c>
      <c r="F912" s="11">
        <v>111100001242</v>
      </c>
      <c r="G912" s="12">
        <v>25.65</v>
      </c>
      <c r="H912" s="7" t="s">
        <v>13</v>
      </c>
      <c r="I912" t="str">
        <f>VLOOKUP(F912, 'Product UPC Key'!$A$2:$B$13, 2, FALSE)</f>
        <v>Bud Light 24 Pack</v>
      </c>
    </row>
    <row r="913" spans="1:9" x14ac:dyDescent="0.3">
      <c r="A913" s="4">
        <v>43163.668293055554</v>
      </c>
      <c r="B913" s="15">
        <v>43163.668293055554</v>
      </c>
      <c r="C913" s="16" t="str">
        <f t="shared" si="28"/>
        <v>Sunday</v>
      </c>
      <c r="D913" s="20">
        <f t="shared" si="29"/>
        <v>0.66829305555438623</v>
      </c>
      <c r="E913" s="10">
        <v>123451</v>
      </c>
      <c r="F913" s="11">
        <v>111100001239</v>
      </c>
      <c r="G913" s="12">
        <v>1.45</v>
      </c>
      <c r="H913" s="7" t="s">
        <v>13</v>
      </c>
      <c r="I913" t="str">
        <f>VLOOKUP(F913, 'Product UPC Key'!$A$2:$B$13, 2, FALSE)</f>
        <v>Lays Chips 12 oz.</v>
      </c>
    </row>
    <row r="914" spans="1:9" x14ac:dyDescent="0.3">
      <c r="A914" s="4">
        <v>43163.668293055554</v>
      </c>
      <c r="B914" s="15">
        <v>43163.668293055554</v>
      </c>
      <c r="C914" s="16" t="str">
        <f t="shared" si="28"/>
        <v>Sunday</v>
      </c>
      <c r="D914" s="20">
        <f t="shared" si="29"/>
        <v>0.66829305555438623</v>
      </c>
      <c r="E914" s="10">
        <v>123451</v>
      </c>
      <c r="F914" s="11">
        <v>111100001239</v>
      </c>
      <c r="G914" s="12">
        <v>1.45</v>
      </c>
      <c r="H914" s="7" t="s">
        <v>13</v>
      </c>
      <c r="I914" t="str">
        <f>VLOOKUP(F914, 'Product UPC Key'!$A$2:$B$13, 2, FALSE)</f>
        <v>Lays Chips 12 oz.</v>
      </c>
    </row>
    <row r="915" spans="1:9" x14ac:dyDescent="0.3">
      <c r="A915" s="4">
        <v>43163.668293055554</v>
      </c>
      <c r="B915" s="15">
        <v>43163.668293055554</v>
      </c>
      <c r="C915" s="16" t="str">
        <f t="shared" si="28"/>
        <v>Sunday</v>
      </c>
      <c r="D915" s="20">
        <f t="shared" si="29"/>
        <v>0.66829305555438623</v>
      </c>
      <c r="E915" s="10">
        <v>123451</v>
      </c>
      <c r="F915" s="11">
        <v>111100001246</v>
      </c>
      <c r="G915" s="12">
        <v>2.2999999999999998</v>
      </c>
      <c r="H915" s="7" t="s">
        <v>12</v>
      </c>
      <c r="I915" t="str">
        <f>VLOOKUP(F915, 'Product UPC Key'!$A$2:$B$13, 2, FALSE)</f>
        <v>Starbucks Ice</v>
      </c>
    </row>
    <row r="916" spans="1:9" x14ac:dyDescent="0.3">
      <c r="A916" s="4">
        <v>43163.668593055554</v>
      </c>
      <c r="B916" s="15">
        <v>43163.668593055554</v>
      </c>
      <c r="C916" s="16" t="str">
        <f t="shared" si="28"/>
        <v>Sunday</v>
      </c>
      <c r="D916" s="20">
        <f t="shared" si="29"/>
        <v>0.66859305555408355</v>
      </c>
      <c r="E916" s="10">
        <v>123452</v>
      </c>
      <c r="F916" s="11">
        <v>111100001240</v>
      </c>
      <c r="G916" s="12">
        <v>0.89</v>
      </c>
      <c r="H916" s="7" t="s">
        <v>12</v>
      </c>
      <c r="I916" t="str">
        <f>VLOOKUP(F916, 'Product UPC Key'!$A$2:$B$13, 2, FALSE)</f>
        <v>Slim Jim</v>
      </c>
    </row>
    <row r="917" spans="1:9" x14ac:dyDescent="0.3">
      <c r="A917" s="4">
        <v>43163.668593055554</v>
      </c>
      <c r="B917" s="15">
        <v>43163.668593055554</v>
      </c>
      <c r="C917" s="16" t="str">
        <f t="shared" si="28"/>
        <v>Sunday</v>
      </c>
      <c r="D917" s="20">
        <f t="shared" si="29"/>
        <v>0.66859305555408355</v>
      </c>
      <c r="E917" s="10">
        <v>123452</v>
      </c>
      <c r="F917" s="11">
        <v>111100001238</v>
      </c>
      <c r="G917" s="12">
        <v>1.49</v>
      </c>
      <c r="H917" s="7" t="s">
        <v>13</v>
      </c>
      <c r="I917" t="str">
        <f>VLOOKUP(F917, 'Product UPC Key'!$A$2:$B$13, 2, FALSE)</f>
        <v>Doritos 12 oz.</v>
      </c>
    </row>
    <row r="918" spans="1:9" x14ac:dyDescent="0.3">
      <c r="A918" s="4">
        <v>43163.677893055552</v>
      </c>
      <c r="B918" s="15">
        <v>43163.677893055552</v>
      </c>
      <c r="C918" s="16" t="str">
        <f t="shared" si="28"/>
        <v>Sunday</v>
      </c>
      <c r="D918" s="20">
        <f t="shared" si="29"/>
        <v>0.67789305555197643</v>
      </c>
      <c r="E918" s="10">
        <v>123453</v>
      </c>
      <c r="F918" s="11">
        <v>111100001235</v>
      </c>
      <c r="G918" s="12">
        <v>23.45</v>
      </c>
      <c r="H918" s="7" t="s">
        <v>13</v>
      </c>
      <c r="I918" t="str">
        <f>VLOOKUP(F918, 'Product UPC Key'!$A$2:$B$13, 2, FALSE)</f>
        <v>Miller Lite 24 Pack</v>
      </c>
    </row>
    <row r="919" spans="1:9" x14ac:dyDescent="0.3">
      <c r="A919" s="4">
        <v>43163.68029305555</v>
      </c>
      <c r="B919" s="15">
        <v>43163.68029305555</v>
      </c>
      <c r="C919" s="16" t="str">
        <f t="shared" si="28"/>
        <v>Sunday</v>
      </c>
      <c r="D919" s="20">
        <f t="shared" si="29"/>
        <v>0.68029305554955499</v>
      </c>
      <c r="E919" s="10">
        <v>123454</v>
      </c>
      <c r="F919" s="11">
        <v>111100001242</v>
      </c>
      <c r="G919" s="12">
        <v>19.989999999999998</v>
      </c>
      <c r="H919" s="7" t="s">
        <v>13</v>
      </c>
      <c r="I919" t="str">
        <f>VLOOKUP(F919, 'Product UPC Key'!$A$2:$B$13, 2, FALSE)</f>
        <v>Bud Light 24 Pack</v>
      </c>
    </row>
    <row r="920" spans="1:9" x14ac:dyDescent="0.3">
      <c r="A920" s="4">
        <v>43163.680393055547</v>
      </c>
      <c r="B920" s="15">
        <v>43163.680393055547</v>
      </c>
      <c r="C920" s="16" t="str">
        <f t="shared" si="28"/>
        <v>Sunday</v>
      </c>
      <c r="D920" s="20">
        <f t="shared" si="29"/>
        <v>0.68039305554702878</v>
      </c>
      <c r="E920" s="10">
        <v>123455</v>
      </c>
      <c r="F920" s="11">
        <v>111100001240</v>
      </c>
      <c r="G920" s="12">
        <v>0.89</v>
      </c>
      <c r="H920" s="7" t="s">
        <v>12</v>
      </c>
      <c r="I920" t="str">
        <f>VLOOKUP(F920, 'Product UPC Key'!$A$2:$B$13, 2, FALSE)</f>
        <v>Slim Jim</v>
      </c>
    </row>
    <row r="921" spans="1:9" x14ac:dyDescent="0.3">
      <c r="A921" s="4">
        <v>43163.688393055549</v>
      </c>
      <c r="B921" s="15">
        <v>43163.688393055549</v>
      </c>
      <c r="C921" s="16" t="str">
        <f t="shared" si="28"/>
        <v>Sunday</v>
      </c>
      <c r="D921" s="20">
        <f t="shared" si="29"/>
        <v>0.68839305554865859</v>
      </c>
      <c r="E921" s="10">
        <v>123456</v>
      </c>
      <c r="F921" s="11">
        <v>111100001237</v>
      </c>
      <c r="G921" s="12">
        <v>7.1</v>
      </c>
      <c r="H921" s="7" t="s">
        <v>13</v>
      </c>
      <c r="I921" t="str">
        <f>VLOOKUP(F921, 'Product UPC Key'!$A$2:$B$13, 2, FALSE)</f>
        <v>Coke 12 Pack</v>
      </c>
    </row>
    <row r="922" spans="1:9" x14ac:dyDescent="0.3">
      <c r="A922" s="4">
        <v>43163.688393055549</v>
      </c>
      <c r="B922" s="15">
        <v>43163.688393055549</v>
      </c>
      <c r="C922" s="16" t="str">
        <f t="shared" si="28"/>
        <v>Sunday</v>
      </c>
      <c r="D922" s="20">
        <f t="shared" si="29"/>
        <v>0.68839305554865859</v>
      </c>
      <c r="E922" s="10">
        <v>123456</v>
      </c>
      <c r="F922" s="11">
        <v>111100001242</v>
      </c>
      <c r="G922" s="12">
        <v>25.65</v>
      </c>
      <c r="H922" s="7" t="s">
        <v>13</v>
      </c>
      <c r="I922" t="str">
        <f>VLOOKUP(F922, 'Product UPC Key'!$A$2:$B$13, 2, FALSE)</f>
        <v>Bud Light 24 Pack</v>
      </c>
    </row>
    <row r="923" spans="1:9" x14ac:dyDescent="0.3">
      <c r="A923" s="4">
        <v>43163.688393055549</v>
      </c>
      <c r="B923" s="15">
        <v>43163.688393055549</v>
      </c>
      <c r="C923" s="16" t="str">
        <f t="shared" si="28"/>
        <v>Sunday</v>
      </c>
      <c r="D923" s="20">
        <f t="shared" si="29"/>
        <v>0.68839305554865859</v>
      </c>
      <c r="E923" s="10">
        <v>123456</v>
      </c>
      <c r="F923" s="11">
        <v>111100001237</v>
      </c>
      <c r="G923" s="12">
        <v>7.1</v>
      </c>
      <c r="H923" s="7" t="s">
        <v>13</v>
      </c>
      <c r="I923" t="str">
        <f>VLOOKUP(F923, 'Product UPC Key'!$A$2:$B$13, 2, FALSE)</f>
        <v>Coke 12 Pack</v>
      </c>
    </row>
    <row r="924" spans="1:9" x14ac:dyDescent="0.3">
      <c r="A924" s="4">
        <v>43163.695993055546</v>
      </c>
      <c r="B924" s="15">
        <v>43163.695993055546</v>
      </c>
      <c r="C924" s="16" t="str">
        <f t="shared" si="28"/>
        <v>Sunday</v>
      </c>
      <c r="D924" s="20">
        <f t="shared" si="29"/>
        <v>0.69599305554584134</v>
      </c>
      <c r="E924" s="10">
        <v>123457</v>
      </c>
      <c r="F924" s="11">
        <v>111100001245</v>
      </c>
      <c r="G924" s="12">
        <v>1.3</v>
      </c>
      <c r="H924" s="7" t="s">
        <v>12</v>
      </c>
      <c r="I924" t="str">
        <f>VLOOKUP(F924, 'Product UPC Key'!$A$2:$B$13, 2, FALSE)</f>
        <v>Hersheys Candy</v>
      </c>
    </row>
    <row r="925" spans="1:9" x14ac:dyDescent="0.3">
      <c r="A925" s="4">
        <v>43163.695993055546</v>
      </c>
      <c r="B925" s="15">
        <v>43163.695993055546</v>
      </c>
      <c r="C925" s="16" t="str">
        <f t="shared" si="28"/>
        <v>Sunday</v>
      </c>
      <c r="D925" s="20">
        <f t="shared" si="29"/>
        <v>0.69599305554584134</v>
      </c>
      <c r="E925" s="10">
        <v>123457</v>
      </c>
      <c r="F925" s="11">
        <v>111100001240</v>
      </c>
      <c r="G925" s="12">
        <v>0.99</v>
      </c>
      <c r="H925" s="7" t="s">
        <v>13</v>
      </c>
      <c r="I925" t="str">
        <f>VLOOKUP(F925, 'Product UPC Key'!$A$2:$B$13, 2, FALSE)</f>
        <v>Slim Jim</v>
      </c>
    </row>
    <row r="926" spans="1:9" x14ac:dyDescent="0.3">
      <c r="A926" s="4">
        <v>43163.699493055545</v>
      </c>
      <c r="B926" s="15">
        <v>43163.699493055545</v>
      </c>
      <c r="C926" s="16" t="str">
        <f t="shared" si="28"/>
        <v>Sunday</v>
      </c>
      <c r="D926" s="20">
        <f t="shared" si="29"/>
        <v>0.6994930555447354</v>
      </c>
      <c r="E926" s="10">
        <v>123458</v>
      </c>
      <c r="F926" s="11">
        <v>111100001240</v>
      </c>
      <c r="G926" s="12">
        <v>0.89</v>
      </c>
      <c r="H926" s="7" t="s">
        <v>12</v>
      </c>
      <c r="I926" t="str">
        <f>VLOOKUP(F926, 'Product UPC Key'!$A$2:$B$13, 2, FALSE)</f>
        <v>Slim Jim</v>
      </c>
    </row>
    <row r="927" spans="1:9" x14ac:dyDescent="0.3">
      <c r="A927" s="4">
        <v>43163.699493055545</v>
      </c>
      <c r="B927" s="15">
        <v>43163.699493055545</v>
      </c>
      <c r="C927" s="16" t="str">
        <f t="shared" si="28"/>
        <v>Sunday</v>
      </c>
      <c r="D927" s="20">
        <f t="shared" si="29"/>
        <v>0.6994930555447354</v>
      </c>
      <c r="E927" s="10">
        <v>123458</v>
      </c>
      <c r="F927" s="11">
        <v>111100001235</v>
      </c>
      <c r="G927" s="12">
        <v>23.45</v>
      </c>
      <c r="H927" s="7" t="s">
        <v>13</v>
      </c>
      <c r="I927" t="str">
        <f>VLOOKUP(F927, 'Product UPC Key'!$A$2:$B$13, 2, FALSE)</f>
        <v>Miller Lite 24 Pack</v>
      </c>
    </row>
    <row r="928" spans="1:9" x14ac:dyDescent="0.3">
      <c r="A928" s="4">
        <v>43163.699493055545</v>
      </c>
      <c r="B928" s="15">
        <v>43163.699493055545</v>
      </c>
      <c r="C928" s="16" t="str">
        <f t="shared" si="28"/>
        <v>Sunday</v>
      </c>
      <c r="D928" s="20">
        <f t="shared" si="29"/>
        <v>0.6994930555447354</v>
      </c>
      <c r="E928" s="10">
        <v>123458</v>
      </c>
      <c r="F928" s="11">
        <v>111100001239</v>
      </c>
      <c r="G928" s="12">
        <v>1.56</v>
      </c>
      <c r="H928" s="7" t="s">
        <v>12</v>
      </c>
      <c r="I928" t="str">
        <f>VLOOKUP(F928, 'Product UPC Key'!$A$2:$B$13, 2, FALSE)</f>
        <v>Lays Chips 12 oz.</v>
      </c>
    </row>
    <row r="929" spans="1:9" x14ac:dyDescent="0.3">
      <c r="A929" s="4">
        <v>43163.700493055541</v>
      </c>
      <c r="B929" s="15">
        <v>43163.700493055541</v>
      </c>
      <c r="C929" s="16" t="str">
        <f t="shared" si="28"/>
        <v>Sunday</v>
      </c>
      <c r="D929" s="20">
        <f t="shared" si="29"/>
        <v>0.70049305554130115</v>
      </c>
      <c r="E929" s="10">
        <v>123459</v>
      </c>
      <c r="F929" s="11">
        <v>111100001240</v>
      </c>
      <c r="G929" s="12">
        <v>0.89</v>
      </c>
      <c r="H929" s="7" t="s">
        <v>12</v>
      </c>
      <c r="I929" t="str">
        <f>VLOOKUP(F929, 'Product UPC Key'!$A$2:$B$13, 2, FALSE)</f>
        <v>Slim Jim</v>
      </c>
    </row>
    <row r="930" spans="1:9" x14ac:dyDescent="0.3">
      <c r="A930" s="4">
        <v>43163.700493055541</v>
      </c>
      <c r="B930" s="15">
        <v>43163.700493055541</v>
      </c>
      <c r="C930" s="16" t="str">
        <f t="shared" si="28"/>
        <v>Sunday</v>
      </c>
      <c r="D930" s="20">
        <f t="shared" si="29"/>
        <v>0.70049305554130115</v>
      </c>
      <c r="E930" s="10">
        <v>123459</v>
      </c>
      <c r="F930" s="11">
        <v>111100001242</v>
      </c>
      <c r="G930" s="12">
        <v>19.989999999999998</v>
      </c>
      <c r="H930" s="7" t="s">
        <v>13</v>
      </c>
      <c r="I930" t="str">
        <f>VLOOKUP(F930, 'Product UPC Key'!$A$2:$B$13, 2, FALSE)</f>
        <v>Bud Light 24 Pack</v>
      </c>
    </row>
    <row r="931" spans="1:9" x14ac:dyDescent="0.3">
      <c r="A931" s="4">
        <v>43163.700493055541</v>
      </c>
      <c r="B931" s="15">
        <v>43163.700493055541</v>
      </c>
      <c r="C931" s="16" t="str">
        <f t="shared" si="28"/>
        <v>Sunday</v>
      </c>
      <c r="D931" s="20">
        <f t="shared" si="29"/>
        <v>0.70049305554130115</v>
      </c>
      <c r="E931" s="10">
        <v>123459</v>
      </c>
      <c r="F931" s="11">
        <v>111100001240</v>
      </c>
      <c r="G931" s="12">
        <v>0.89</v>
      </c>
      <c r="H931" s="7" t="s">
        <v>12</v>
      </c>
      <c r="I931" t="str">
        <f>VLOOKUP(F931, 'Product UPC Key'!$A$2:$B$13, 2, FALSE)</f>
        <v>Slim Jim</v>
      </c>
    </row>
    <row r="932" spans="1:9" x14ac:dyDescent="0.3">
      <c r="A932" s="4">
        <v>43163.700493055541</v>
      </c>
      <c r="B932" s="15">
        <v>43163.700493055541</v>
      </c>
      <c r="C932" s="16" t="str">
        <f t="shared" si="28"/>
        <v>Sunday</v>
      </c>
      <c r="D932" s="20">
        <f t="shared" si="29"/>
        <v>0.70049305554130115</v>
      </c>
      <c r="E932" s="10">
        <v>123459</v>
      </c>
      <c r="F932" s="11">
        <v>111100001235</v>
      </c>
      <c r="G932" s="12">
        <v>23.45</v>
      </c>
      <c r="H932" s="7" t="s">
        <v>13</v>
      </c>
      <c r="I932" t="str">
        <f>VLOOKUP(F932, 'Product UPC Key'!$A$2:$B$13, 2, FALSE)</f>
        <v>Miller Lite 24 Pack</v>
      </c>
    </row>
    <row r="933" spans="1:9" x14ac:dyDescent="0.3">
      <c r="A933" s="4">
        <v>43163.700493055541</v>
      </c>
      <c r="B933" s="15">
        <v>43163.700493055541</v>
      </c>
      <c r="C933" s="16" t="str">
        <f t="shared" si="28"/>
        <v>Sunday</v>
      </c>
      <c r="D933" s="20">
        <f t="shared" si="29"/>
        <v>0.70049305554130115</v>
      </c>
      <c r="E933" s="10">
        <v>123459</v>
      </c>
      <c r="F933" s="11">
        <v>111100001239</v>
      </c>
      <c r="G933" s="12">
        <v>1.45</v>
      </c>
      <c r="H933" s="7" t="s">
        <v>13</v>
      </c>
      <c r="I933" t="str">
        <f>VLOOKUP(F933, 'Product UPC Key'!$A$2:$B$13, 2, FALSE)</f>
        <v>Lays Chips 12 oz.</v>
      </c>
    </row>
    <row r="934" spans="1:9" x14ac:dyDescent="0.3">
      <c r="A934" s="4">
        <v>43163.700493055541</v>
      </c>
      <c r="B934" s="15">
        <v>43163.700493055541</v>
      </c>
      <c r="C934" s="16" t="str">
        <f t="shared" si="28"/>
        <v>Sunday</v>
      </c>
      <c r="D934" s="20">
        <f t="shared" si="29"/>
        <v>0.70049305554130115</v>
      </c>
      <c r="E934" s="10">
        <v>123459</v>
      </c>
      <c r="F934" s="11">
        <v>111100001238</v>
      </c>
      <c r="G934" s="12">
        <v>1.49</v>
      </c>
      <c r="H934" s="7" t="s">
        <v>13</v>
      </c>
      <c r="I934" t="str">
        <f>VLOOKUP(F934, 'Product UPC Key'!$A$2:$B$13, 2, FALSE)</f>
        <v>Doritos 12 oz.</v>
      </c>
    </row>
    <row r="935" spans="1:9" x14ac:dyDescent="0.3">
      <c r="A935" s="4">
        <v>43163.70399305554</v>
      </c>
      <c r="B935" s="15">
        <v>43163.70399305554</v>
      </c>
      <c r="C935" s="16" t="str">
        <f t="shared" si="28"/>
        <v>Sunday</v>
      </c>
      <c r="D935" s="20">
        <f t="shared" si="29"/>
        <v>0.7039930555401952</v>
      </c>
      <c r="E935" s="10">
        <v>123460</v>
      </c>
      <c r="F935" s="11">
        <v>111100001238</v>
      </c>
      <c r="G935" s="12">
        <v>1.53</v>
      </c>
      <c r="H935" s="7" t="s">
        <v>12</v>
      </c>
      <c r="I935" t="str">
        <f>VLOOKUP(F935, 'Product UPC Key'!$A$2:$B$13, 2, FALSE)</f>
        <v>Doritos 12 oz.</v>
      </c>
    </row>
    <row r="936" spans="1:9" x14ac:dyDescent="0.3">
      <c r="A936" s="4">
        <v>43163.70399305554</v>
      </c>
      <c r="B936" s="15">
        <v>43163.70399305554</v>
      </c>
      <c r="C936" s="16" t="str">
        <f t="shared" si="28"/>
        <v>Sunday</v>
      </c>
      <c r="D936" s="20">
        <f t="shared" si="29"/>
        <v>0.7039930555401952</v>
      </c>
      <c r="E936" s="10">
        <v>123460</v>
      </c>
      <c r="F936" s="11">
        <v>111100001238</v>
      </c>
      <c r="G936" s="12">
        <v>1.53</v>
      </c>
      <c r="H936" s="7" t="s">
        <v>12</v>
      </c>
      <c r="I936" t="str">
        <f>VLOOKUP(F936, 'Product UPC Key'!$A$2:$B$13, 2, FALSE)</f>
        <v>Doritos 12 oz.</v>
      </c>
    </row>
    <row r="937" spans="1:9" x14ac:dyDescent="0.3">
      <c r="A937" s="4">
        <v>43163.70399305554</v>
      </c>
      <c r="B937" s="15">
        <v>43163.70399305554</v>
      </c>
      <c r="C937" s="16" t="str">
        <f t="shared" si="28"/>
        <v>Sunday</v>
      </c>
      <c r="D937" s="20">
        <f t="shared" si="29"/>
        <v>0.7039930555401952</v>
      </c>
      <c r="E937" s="10">
        <v>123460</v>
      </c>
      <c r="F937" s="11">
        <v>111100001239</v>
      </c>
      <c r="G937" s="12">
        <v>1.45</v>
      </c>
      <c r="H937" s="7" t="s">
        <v>13</v>
      </c>
      <c r="I937" t="str">
        <f>VLOOKUP(F937, 'Product UPC Key'!$A$2:$B$13, 2, FALSE)</f>
        <v>Lays Chips 12 oz.</v>
      </c>
    </row>
    <row r="938" spans="1:9" x14ac:dyDescent="0.3">
      <c r="A938" s="4">
        <v>43163.70399305554</v>
      </c>
      <c r="B938" s="15">
        <v>43163.70399305554</v>
      </c>
      <c r="C938" s="16" t="str">
        <f t="shared" si="28"/>
        <v>Sunday</v>
      </c>
      <c r="D938" s="20">
        <f t="shared" si="29"/>
        <v>0.7039930555401952</v>
      </c>
      <c r="E938" s="10">
        <v>123460</v>
      </c>
      <c r="F938" s="11">
        <v>111100001238</v>
      </c>
      <c r="G938" s="12">
        <v>1.53</v>
      </c>
      <c r="H938" s="7" t="s">
        <v>12</v>
      </c>
      <c r="I938" t="str">
        <f>VLOOKUP(F938, 'Product UPC Key'!$A$2:$B$13, 2, FALSE)</f>
        <v>Doritos 12 oz.</v>
      </c>
    </row>
    <row r="939" spans="1:9" x14ac:dyDescent="0.3">
      <c r="A939" s="4">
        <v>43163.70399305554</v>
      </c>
      <c r="B939" s="15">
        <v>43163.70399305554</v>
      </c>
      <c r="C939" s="16" t="str">
        <f t="shared" si="28"/>
        <v>Sunday</v>
      </c>
      <c r="D939" s="20">
        <f t="shared" si="29"/>
        <v>0.7039930555401952</v>
      </c>
      <c r="E939" s="10">
        <v>123460</v>
      </c>
      <c r="F939" s="11">
        <v>111100001239</v>
      </c>
      <c r="G939" s="12">
        <v>1.45</v>
      </c>
      <c r="H939" s="7" t="s">
        <v>13</v>
      </c>
      <c r="I939" t="str">
        <f>VLOOKUP(F939, 'Product UPC Key'!$A$2:$B$13, 2, FALSE)</f>
        <v>Lays Chips 12 oz.</v>
      </c>
    </row>
    <row r="940" spans="1:9" x14ac:dyDescent="0.3">
      <c r="A940" s="4">
        <v>43163.713193055541</v>
      </c>
      <c r="B940" s="15">
        <v>43163.713193055541</v>
      </c>
      <c r="C940" s="16" t="str">
        <f t="shared" si="28"/>
        <v>Sunday</v>
      </c>
      <c r="D940" s="20">
        <f t="shared" si="29"/>
        <v>0.7131930555406143</v>
      </c>
      <c r="E940" s="10">
        <v>123461</v>
      </c>
      <c r="F940" s="11">
        <v>111100001235</v>
      </c>
      <c r="G940" s="12">
        <v>23.45</v>
      </c>
      <c r="H940" s="7" t="s">
        <v>13</v>
      </c>
      <c r="I940" t="str">
        <f>VLOOKUP(F940, 'Product UPC Key'!$A$2:$B$13, 2, FALSE)</f>
        <v>Miller Lite 24 Pack</v>
      </c>
    </row>
    <row r="941" spans="1:9" x14ac:dyDescent="0.3">
      <c r="A941" s="4">
        <v>43163.720493055538</v>
      </c>
      <c r="B941" s="15">
        <v>43163.720493055538</v>
      </c>
      <c r="C941" s="16" t="str">
        <f t="shared" si="28"/>
        <v>Sunday</v>
      </c>
      <c r="D941" s="20">
        <f t="shared" si="29"/>
        <v>0.72049305553809972</v>
      </c>
      <c r="E941" s="10">
        <v>123462</v>
      </c>
      <c r="F941" s="11">
        <v>111100001238</v>
      </c>
      <c r="G941" s="12">
        <v>1.53</v>
      </c>
      <c r="H941" s="7" t="s">
        <v>12</v>
      </c>
      <c r="I941" t="str">
        <f>VLOOKUP(F941, 'Product UPC Key'!$A$2:$B$13, 2, FALSE)</f>
        <v>Doritos 12 oz.</v>
      </c>
    </row>
    <row r="942" spans="1:9" x14ac:dyDescent="0.3">
      <c r="A942" s="4">
        <v>43163.720493055538</v>
      </c>
      <c r="B942" s="15">
        <v>43163.720493055538</v>
      </c>
      <c r="C942" s="16" t="str">
        <f t="shared" si="28"/>
        <v>Sunday</v>
      </c>
      <c r="D942" s="20">
        <f t="shared" si="29"/>
        <v>0.72049305553809972</v>
      </c>
      <c r="E942" s="10">
        <v>123462</v>
      </c>
      <c r="F942" s="11">
        <v>111100001246</v>
      </c>
      <c r="G942" s="12">
        <v>2.2999999999999998</v>
      </c>
      <c r="H942" s="7" t="s">
        <v>12</v>
      </c>
      <c r="I942" t="str">
        <f>VLOOKUP(F942, 'Product UPC Key'!$A$2:$B$13, 2, FALSE)</f>
        <v>Starbucks Ice</v>
      </c>
    </row>
    <row r="943" spans="1:9" x14ac:dyDescent="0.3">
      <c r="A943" s="4">
        <v>43163.726793055539</v>
      </c>
      <c r="B943" s="15">
        <v>43163.726793055539</v>
      </c>
      <c r="C943" s="16" t="str">
        <f t="shared" si="28"/>
        <v>Sunday</v>
      </c>
      <c r="D943" s="20">
        <f t="shared" si="29"/>
        <v>0.72679305553901941</v>
      </c>
      <c r="E943" s="10">
        <v>123463</v>
      </c>
      <c r="F943" s="11">
        <v>111100001236</v>
      </c>
      <c r="G943" s="12">
        <v>6.99</v>
      </c>
      <c r="H943" s="7" t="s">
        <v>13</v>
      </c>
      <c r="I943" t="str">
        <f>VLOOKUP(F943, 'Product UPC Key'!$A$2:$B$13, 2, FALSE)</f>
        <v>Pepsi 12 Pack</v>
      </c>
    </row>
    <row r="944" spans="1:9" x14ac:dyDescent="0.3">
      <c r="A944" s="4">
        <v>43163.726793055539</v>
      </c>
      <c r="B944" s="15">
        <v>43163.726793055539</v>
      </c>
      <c r="C944" s="16" t="str">
        <f t="shared" si="28"/>
        <v>Sunday</v>
      </c>
      <c r="D944" s="20">
        <f t="shared" si="29"/>
        <v>0.72679305553901941</v>
      </c>
      <c r="E944" s="10">
        <v>123463</v>
      </c>
      <c r="F944" s="11">
        <v>111100001245</v>
      </c>
      <c r="G944" s="12">
        <v>1.3</v>
      </c>
      <c r="H944" s="7" t="s">
        <v>12</v>
      </c>
      <c r="I944" t="str">
        <f>VLOOKUP(F944, 'Product UPC Key'!$A$2:$B$13, 2, FALSE)</f>
        <v>Hersheys Candy</v>
      </c>
    </row>
    <row r="945" spans="1:9" x14ac:dyDescent="0.3">
      <c r="A945" s="4">
        <v>43163.730093055536</v>
      </c>
      <c r="B945" s="15">
        <v>43163.730093055536</v>
      </c>
      <c r="C945" s="16" t="str">
        <f t="shared" si="28"/>
        <v>Sunday</v>
      </c>
      <c r="D945" s="20">
        <f t="shared" si="29"/>
        <v>0.73009305553568993</v>
      </c>
      <c r="E945" s="10">
        <v>123464</v>
      </c>
      <c r="F945" s="11">
        <v>111100001236</v>
      </c>
      <c r="G945" s="12">
        <v>6.99</v>
      </c>
      <c r="H945" s="7" t="s">
        <v>13</v>
      </c>
      <c r="I945" t="str">
        <f>VLOOKUP(F945, 'Product UPC Key'!$A$2:$B$13, 2, FALSE)</f>
        <v>Pepsi 12 Pack</v>
      </c>
    </row>
    <row r="946" spans="1:9" x14ac:dyDescent="0.3">
      <c r="A946" s="4">
        <v>43163.736893055539</v>
      </c>
      <c r="B946" s="15">
        <v>43163.736893055539</v>
      </c>
      <c r="C946" s="16" t="str">
        <f t="shared" si="28"/>
        <v>Sunday</v>
      </c>
      <c r="D946" s="20">
        <f t="shared" si="29"/>
        <v>0.73689305553853046</v>
      </c>
      <c r="E946" s="10">
        <v>123465</v>
      </c>
      <c r="F946" s="11">
        <v>111100001242</v>
      </c>
      <c r="G946" s="12">
        <v>25.65</v>
      </c>
      <c r="H946" s="7" t="s">
        <v>13</v>
      </c>
      <c r="I946" t="str">
        <f>VLOOKUP(F946, 'Product UPC Key'!$A$2:$B$13, 2, FALSE)</f>
        <v>Bud Light 24 Pack</v>
      </c>
    </row>
    <row r="947" spans="1:9" x14ac:dyDescent="0.3">
      <c r="A947" s="4">
        <v>43163.736893055539</v>
      </c>
      <c r="B947" s="15">
        <v>43163.736893055539</v>
      </c>
      <c r="C947" s="16" t="str">
        <f t="shared" si="28"/>
        <v>Sunday</v>
      </c>
      <c r="D947" s="20">
        <f t="shared" si="29"/>
        <v>0.73689305553853046</v>
      </c>
      <c r="E947" s="10">
        <v>123465</v>
      </c>
      <c r="F947" s="11">
        <v>111100001245</v>
      </c>
      <c r="G947" s="12">
        <v>1.3</v>
      </c>
      <c r="H947" s="7" t="s">
        <v>12</v>
      </c>
      <c r="I947" t="str">
        <f>VLOOKUP(F947, 'Product UPC Key'!$A$2:$B$13, 2, FALSE)</f>
        <v>Hersheys Candy</v>
      </c>
    </row>
    <row r="948" spans="1:9" x14ac:dyDescent="0.3">
      <c r="A948" s="4">
        <v>43163.741693055541</v>
      </c>
      <c r="B948" s="15">
        <v>43163.741693055541</v>
      </c>
      <c r="C948" s="16" t="str">
        <f t="shared" si="28"/>
        <v>Sunday</v>
      </c>
      <c r="D948" s="20">
        <f t="shared" si="29"/>
        <v>0.74169305554096354</v>
      </c>
      <c r="E948" s="10">
        <v>123466</v>
      </c>
      <c r="F948" s="11">
        <v>111100001235</v>
      </c>
      <c r="G948" s="12">
        <v>23.45</v>
      </c>
      <c r="H948" s="7" t="s">
        <v>13</v>
      </c>
      <c r="I948" t="str">
        <f>VLOOKUP(F948, 'Product UPC Key'!$A$2:$B$13, 2, FALSE)</f>
        <v>Miller Lite 24 Pack</v>
      </c>
    </row>
    <row r="949" spans="1:9" x14ac:dyDescent="0.3">
      <c r="A949" s="4">
        <v>43163.741693055541</v>
      </c>
      <c r="B949" s="15">
        <v>43163.741693055541</v>
      </c>
      <c r="C949" s="16" t="str">
        <f t="shared" si="28"/>
        <v>Sunday</v>
      </c>
      <c r="D949" s="20">
        <f t="shared" si="29"/>
        <v>0.74169305554096354</v>
      </c>
      <c r="E949" s="10">
        <v>123466</v>
      </c>
      <c r="F949" s="11">
        <v>111100001235</v>
      </c>
      <c r="G949" s="12">
        <v>23.45</v>
      </c>
      <c r="H949" s="7" t="s">
        <v>13</v>
      </c>
      <c r="I949" t="str">
        <f>VLOOKUP(F949, 'Product UPC Key'!$A$2:$B$13, 2, FALSE)</f>
        <v>Miller Lite 24 Pack</v>
      </c>
    </row>
    <row r="950" spans="1:9" x14ac:dyDescent="0.3">
      <c r="A950" s="4">
        <v>43163.74949305554</v>
      </c>
      <c r="B950" s="15">
        <v>43163.74949305554</v>
      </c>
      <c r="C950" s="16" t="str">
        <f t="shared" si="28"/>
        <v>Sunday</v>
      </c>
      <c r="D950" s="20">
        <f t="shared" si="29"/>
        <v>0.74949305554036982</v>
      </c>
      <c r="E950" s="10">
        <v>123467</v>
      </c>
      <c r="F950" s="11">
        <v>111100001235</v>
      </c>
      <c r="G950" s="12">
        <v>23.45</v>
      </c>
      <c r="H950" s="7" t="s">
        <v>13</v>
      </c>
      <c r="I950" t="str">
        <f>VLOOKUP(F950, 'Product UPC Key'!$A$2:$B$13, 2, FALSE)</f>
        <v>Miller Lite 24 Pack</v>
      </c>
    </row>
    <row r="951" spans="1:9" x14ac:dyDescent="0.3">
      <c r="A951" s="4">
        <v>43163.74949305554</v>
      </c>
      <c r="B951" s="15">
        <v>43163.74949305554</v>
      </c>
      <c r="C951" s="16" t="str">
        <f t="shared" si="28"/>
        <v>Sunday</v>
      </c>
      <c r="D951" s="20">
        <f t="shared" si="29"/>
        <v>0.74949305554036982</v>
      </c>
      <c r="E951" s="10">
        <v>123467</v>
      </c>
      <c r="F951" s="11">
        <v>111100001240</v>
      </c>
      <c r="G951" s="12">
        <v>0.99</v>
      </c>
      <c r="H951" s="7" t="s">
        <v>13</v>
      </c>
      <c r="I951" t="str">
        <f>VLOOKUP(F951, 'Product UPC Key'!$A$2:$B$13, 2, FALSE)</f>
        <v>Slim Jim</v>
      </c>
    </row>
    <row r="952" spans="1:9" x14ac:dyDescent="0.3">
      <c r="A952" s="4">
        <v>43163.74949305554</v>
      </c>
      <c r="B952" s="15">
        <v>43163.74949305554</v>
      </c>
      <c r="C952" s="16" t="str">
        <f t="shared" si="28"/>
        <v>Sunday</v>
      </c>
      <c r="D952" s="20">
        <f t="shared" si="29"/>
        <v>0.74949305554036982</v>
      </c>
      <c r="E952" s="10">
        <v>123467</v>
      </c>
      <c r="F952" s="11">
        <v>111100001242</v>
      </c>
      <c r="G952" s="12">
        <v>24.99</v>
      </c>
      <c r="H952" s="7" t="s">
        <v>12</v>
      </c>
      <c r="I952" t="str">
        <f>VLOOKUP(F952, 'Product UPC Key'!$A$2:$B$13, 2, FALSE)</f>
        <v>Bud Light 24 Pack</v>
      </c>
    </row>
    <row r="953" spans="1:9" x14ac:dyDescent="0.3">
      <c r="A953" s="4">
        <v>43163.754793055537</v>
      </c>
      <c r="B953" s="15">
        <v>43163.754793055537</v>
      </c>
      <c r="C953" s="16" t="str">
        <f t="shared" si="28"/>
        <v>Sunday</v>
      </c>
      <c r="D953" s="20">
        <f t="shared" si="29"/>
        <v>0.7547930555374478</v>
      </c>
      <c r="E953" s="10">
        <v>123468</v>
      </c>
      <c r="F953" s="11">
        <v>111100001237</v>
      </c>
      <c r="G953" s="12">
        <v>7.15</v>
      </c>
      <c r="H953" s="7" t="s">
        <v>12</v>
      </c>
      <c r="I953" t="str">
        <f>VLOOKUP(F953, 'Product UPC Key'!$A$2:$B$13, 2, FALSE)</f>
        <v>Coke 12 Pack</v>
      </c>
    </row>
    <row r="954" spans="1:9" x14ac:dyDescent="0.3">
      <c r="A954" s="4">
        <v>43163.754793055537</v>
      </c>
      <c r="B954" s="15">
        <v>43163.754793055537</v>
      </c>
      <c r="C954" s="16" t="str">
        <f t="shared" si="28"/>
        <v>Sunday</v>
      </c>
      <c r="D954" s="20">
        <f t="shared" si="29"/>
        <v>0.7547930555374478</v>
      </c>
      <c r="E954" s="10">
        <v>123468</v>
      </c>
      <c r="F954" s="11">
        <v>111100001245</v>
      </c>
      <c r="G954" s="12">
        <v>1.36</v>
      </c>
      <c r="H954" s="7" t="s">
        <v>13</v>
      </c>
      <c r="I954" t="str">
        <f>VLOOKUP(F954, 'Product UPC Key'!$A$2:$B$13, 2, FALSE)</f>
        <v>Hersheys Candy</v>
      </c>
    </row>
    <row r="955" spans="1:9" x14ac:dyDescent="0.3">
      <c r="A955" s="4">
        <v>43163.764793055539</v>
      </c>
      <c r="B955" s="15">
        <v>43163.764793055539</v>
      </c>
      <c r="C955" s="16" t="str">
        <f t="shared" si="28"/>
        <v>Sunday</v>
      </c>
      <c r="D955" s="20">
        <f t="shared" si="29"/>
        <v>0.76479305553948507</v>
      </c>
      <c r="E955" s="10">
        <v>123469</v>
      </c>
      <c r="F955" s="11">
        <v>111100001244</v>
      </c>
      <c r="G955" s="12">
        <v>1.75</v>
      </c>
      <c r="H955" s="7" t="s">
        <v>13</v>
      </c>
      <c r="I955" t="str">
        <f>VLOOKUP(F955, 'Product UPC Key'!$A$2:$B$13, 2, FALSE)</f>
        <v>Pepsi 20 oz</v>
      </c>
    </row>
    <row r="956" spans="1:9" x14ac:dyDescent="0.3">
      <c r="A956" s="4">
        <v>43163.764793055539</v>
      </c>
      <c r="B956" s="15">
        <v>43163.764793055539</v>
      </c>
      <c r="C956" s="16" t="str">
        <f t="shared" si="28"/>
        <v>Sunday</v>
      </c>
      <c r="D956" s="20">
        <f t="shared" si="29"/>
        <v>0.76479305553948507</v>
      </c>
      <c r="E956" s="10">
        <v>123469</v>
      </c>
      <c r="F956" s="11">
        <v>111100001241</v>
      </c>
      <c r="G956" s="12">
        <v>1.25</v>
      </c>
      <c r="H956" s="7" t="s">
        <v>12</v>
      </c>
      <c r="I956" t="str">
        <f>VLOOKUP(F956, 'Product UPC Key'!$A$2:$B$13, 2, FALSE)</f>
        <v>M&amp;M's Candy</v>
      </c>
    </row>
    <row r="957" spans="1:9" x14ac:dyDescent="0.3">
      <c r="A957" s="4">
        <v>43163.77169305554</v>
      </c>
      <c r="B957" s="15">
        <v>43163.77169305554</v>
      </c>
      <c r="C957" s="16" t="str">
        <f t="shared" si="28"/>
        <v>Sunday</v>
      </c>
      <c r="D957" s="20">
        <f t="shared" si="29"/>
        <v>0.77169305553979939</v>
      </c>
      <c r="E957" s="10">
        <v>123470</v>
      </c>
      <c r="F957" s="11">
        <v>111100001242</v>
      </c>
      <c r="G957" s="12">
        <v>24.99</v>
      </c>
      <c r="H957" s="7" t="s">
        <v>12</v>
      </c>
      <c r="I957" t="str">
        <f>VLOOKUP(F957, 'Product UPC Key'!$A$2:$B$13, 2, FALSE)</f>
        <v>Bud Light 24 Pack</v>
      </c>
    </row>
    <row r="958" spans="1:9" x14ac:dyDescent="0.3">
      <c r="A958" s="4">
        <v>43163.77169305554</v>
      </c>
      <c r="B958" s="15">
        <v>43163.77169305554</v>
      </c>
      <c r="C958" s="16" t="str">
        <f t="shared" si="28"/>
        <v>Sunday</v>
      </c>
      <c r="D958" s="20">
        <f t="shared" si="29"/>
        <v>0.77169305553979939</v>
      </c>
      <c r="E958" s="10">
        <v>123470</v>
      </c>
      <c r="F958" s="11">
        <v>111100001239</v>
      </c>
      <c r="G958" s="12">
        <v>1.45</v>
      </c>
      <c r="H958" s="7" t="s">
        <v>13</v>
      </c>
      <c r="I958" t="str">
        <f>VLOOKUP(F958, 'Product UPC Key'!$A$2:$B$13, 2, FALSE)</f>
        <v>Lays Chips 12 oz.</v>
      </c>
    </row>
    <row r="959" spans="1:9" x14ac:dyDescent="0.3">
      <c r="A959" s="4">
        <v>43163.77169305554</v>
      </c>
      <c r="B959" s="15">
        <v>43163.77169305554</v>
      </c>
      <c r="C959" s="16" t="str">
        <f t="shared" si="28"/>
        <v>Sunday</v>
      </c>
      <c r="D959" s="20">
        <f t="shared" si="29"/>
        <v>0.77169305553979939</v>
      </c>
      <c r="E959" s="10">
        <v>123470</v>
      </c>
      <c r="F959" s="11">
        <v>111100001240</v>
      </c>
      <c r="G959" s="12">
        <v>0.89</v>
      </c>
      <c r="H959" s="7" t="s">
        <v>12</v>
      </c>
      <c r="I959" t="str">
        <f>VLOOKUP(F959, 'Product UPC Key'!$A$2:$B$13, 2, FALSE)</f>
        <v>Slim Jim</v>
      </c>
    </row>
    <row r="960" spans="1:9" x14ac:dyDescent="0.3">
      <c r="A960" s="4">
        <v>43163.77169305554</v>
      </c>
      <c r="B960" s="15">
        <v>43163.77169305554</v>
      </c>
      <c r="C960" s="16" t="str">
        <f t="shared" si="28"/>
        <v>Sunday</v>
      </c>
      <c r="D960" s="20">
        <f t="shared" si="29"/>
        <v>0.77169305553979939</v>
      </c>
      <c r="E960" s="10">
        <v>123470</v>
      </c>
      <c r="F960" s="11">
        <v>111100001244</v>
      </c>
      <c r="G960" s="12">
        <v>1.75</v>
      </c>
      <c r="H960" s="7" t="s">
        <v>13</v>
      </c>
      <c r="I960" t="str">
        <f>VLOOKUP(F960, 'Product UPC Key'!$A$2:$B$13, 2, FALSE)</f>
        <v>Pepsi 20 oz</v>
      </c>
    </row>
    <row r="961" spans="1:9" x14ac:dyDescent="0.3">
      <c r="A961" s="4">
        <v>43163.77169305554</v>
      </c>
      <c r="B961" s="15">
        <v>43163.77169305554</v>
      </c>
      <c r="C961" s="16" t="str">
        <f t="shared" si="28"/>
        <v>Sunday</v>
      </c>
      <c r="D961" s="20">
        <f t="shared" si="29"/>
        <v>0.77169305553979939</v>
      </c>
      <c r="E961" s="10">
        <v>123470</v>
      </c>
      <c r="F961" s="11">
        <v>111100001242</v>
      </c>
      <c r="G961" s="12">
        <v>25.65</v>
      </c>
      <c r="H961" s="7" t="s">
        <v>13</v>
      </c>
      <c r="I961" t="str">
        <f>VLOOKUP(F961, 'Product UPC Key'!$A$2:$B$13, 2, FALSE)</f>
        <v>Bud Light 24 Pack</v>
      </c>
    </row>
    <row r="962" spans="1:9" x14ac:dyDescent="0.3">
      <c r="A962" s="4">
        <v>43163.77169305554</v>
      </c>
      <c r="B962" s="15">
        <v>43163.77169305554</v>
      </c>
      <c r="C962" s="16" t="str">
        <f t="shared" si="28"/>
        <v>Sunday</v>
      </c>
      <c r="D962" s="20">
        <f t="shared" si="29"/>
        <v>0.77169305553979939</v>
      </c>
      <c r="E962" s="10">
        <v>123470</v>
      </c>
      <c r="F962" s="11">
        <v>111100001235</v>
      </c>
      <c r="G962" s="12">
        <v>23.45</v>
      </c>
      <c r="H962" s="7" t="s">
        <v>13</v>
      </c>
      <c r="I962" t="str">
        <f>VLOOKUP(F962, 'Product UPC Key'!$A$2:$B$13, 2, FALSE)</f>
        <v>Miller Lite 24 Pack</v>
      </c>
    </row>
    <row r="963" spans="1:9" x14ac:dyDescent="0.3">
      <c r="A963" s="4">
        <v>43163.77169305554</v>
      </c>
      <c r="B963" s="15">
        <v>43163.77169305554</v>
      </c>
      <c r="C963" s="16" t="str">
        <f t="shared" ref="C963:C1026" si="30">TEXT(B963,"dddd")</f>
        <v>Sunday</v>
      </c>
      <c r="D963" s="20">
        <f t="shared" si="29"/>
        <v>0.77169305553979939</v>
      </c>
      <c r="E963" s="10">
        <v>123470</v>
      </c>
      <c r="F963" s="11">
        <v>111100001246</v>
      </c>
      <c r="G963" s="12">
        <v>2.2999999999999998</v>
      </c>
      <c r="H963" s="7" t="s">
        <v>12</v>
      </c>
      <c r="I963" t="str">
        <f>VLOOKUP(F963, 'Product UPC Key'!$A$2:$B$13, 2, FALSE)</f>
        <v>Starbucks Ice</v>
      </c>
    </row>
    <row r="964" spans="1:9" x14ac:dyDescent="0.3">
      <c r="A964" s="4">
        <v>43163.77169305554</v>
      </c>
      <c r="B964" s="15">
        <v>43163.77169305554</v>
      </c>
      <c r="C964" s="16" t="str">
        <f t="shared" si="30"/>
        <v>Sunday</v>
      </c>
      <c r="D964" s="20">
        <f t="shared" ref="D964:D1027" si="31">MOD(A964,1)</f>
        <v>0.77169305553979939</v>
      </c>
      <c r="E964" s="10">
        <v>123470</v>
      </c>
      <c r="F964" s="11">
        <v>111100001241</v>
      </c>
      <c r="G964" s="12">
        <v>1.25</v>
      </c>
      <c r="H964" s="7" t="s">
        <v>12</v>
      </c>
      <c r="I964" t="str">
        <f>VLOOKUP(F964, 'Product UPC Key'!$A$2:$B$13, 2, FALSE)</f>
        <v>M&amp;M's Candy</v>
      </c>
    </row>
    <row r="965" spans="1:9" x14ac:dyDescent="0.3">
      <c r="A965" s="4">
        <v>43163.772093055537</v>
      </c>
      <c r="B965" s="15">
        <v>43163.772093055537</v>
      </c>
      <c r="C965" s="16" t="str">
        <f t="shared" si="30"/>
        <v>Sunday</v>
      </c>
      <c r="D965" s="20">
        <f t="shared" si="31"/>
        <v>0.7720930555369705</v>
      </c>
      <c r="E965" s="10">
        <v>123471</v>
      </c>
      <c r="F965" s="11">
        <v>111100001237</v>
      </c>
      <c r="G965" s="12">
        <v>7.1</v>
      </c>
      <c r="H965" s="7" t="s">
        <v>13</v>
      </c>
      <c r="I965" t="str">
        <f>VLOOKUP(F965, 'Product UPC Key'!$A$2:$B$13, 2, FALSE)</f>
        <v>Coke 12 Pack</v>
      </c>
    </row>
    <row r="966" spans="1:9" x14ac:dyDescent="0.3">
      <c r="A966" s="4">
        <v>43163.772093055537</v>
      </c>
      <c r="B966" s="15">
        <v>43163.772093055537</v>
      </c>
      <c r="C966" s="16" t="str">
        <f t="shared" si="30"/>
        <v>Sunday</v>
      </c>
      <c r="D966" s="20">
        <f t="shared" si="31"/>
        <v>0.7720930555369705</v>
      </c>
      <c r="E966" s="10">
        <v>123471</v>
      </c>
      <c r="F966" s="11">
        <v>111100001242</v>
      </c>
      <c r="G966" s="12">
        <v>25.65</v>
      </c>
      <c r="H966" s="7" t="s">
        <v>13</v>
      </c>
      <c r="I966" t="str">
        <f>VLOOKUP(F966, 'Product UPC Key'!$A$2:$B$13, 2, FALSE)</f>
        <v>Bud Light 24 Pack</v>
      </c>
    </row>
    <row r="967" spans="1:9" x14ac:dyDescent="0.3">
      <c r="A967" s="4">
        <v>43163.772093055537</v>
      </c>
      <c r="B967" s="15">
        <v>43163.772093055537</v>
      </c>
      <c r="C967" s="16" t="str">
        <f t="shared" si="30"/>
        <v>Sunday</v>
      </c>
      <c r="D967" s="20">
        <f t="shared" si="31"/>
        <v>0.7720930555369705</v>
      </c>
      <c r="E967" s="10">
        <v>123471</v>
      </c>
      <c r="F967" s="11">
        <v>111100001240</v>
      </c>
      <c r="G967" s="12">
        <v>0.99</v>
      </c>
      <c r="H967" s="7" t="s">
        <v>13</v>
      </c>
      <c r="I967" t="str">
        <f>VLOOKUP(F967, 'Product UPC Key'!$A$2:$B$13, 2, FALSE)</f>
        <v>Slim Jim</v>
      </c>
    </row>
    <row r="968" spans="1:9" x14ac:dyDescent="0.3">
      <c r="A968" s="4">
        <v>43163.774693055537</v>
      </c>
      <c r="B968" s="15">
        <v>43163.774693055537</v>
      </c>
      <c r="C968" s="16" t="str">
        <f t="shared" si="30"/>
        <v>Sunday</v>
      </c>
      <c r="D968" s="20">
        <f t="shared" si="31"/>
        <v>0.77469305553677259</v>
      </c>
      <c r="E968" s="10">
        <v>123472</v>
      </c>
      <c r="F968" s="11">
        <v>111100001245</v>
      </c>
      <c r="G968" s="12">
        <v>1.36</v>
      </c>
      <c r="H968" s="7" t="s">
        <v>13</v>
      </c>
      <c r="I968" t="str">
        <f>VLOOKUP(F968, 'Product UPC Key'!$A$2:$B$13, 2, FALSE)</f>
        <v>Hersheys Candy</v>
      </c>
    </row>
    <row r="969" spans="1:9" x14ac:dyDescent="0.3">
      <c r="A969" s="4">
        <v>43163.782893055533</v>
      </c>
      <c r="B969" s="15">
        <v>43163.782893055533</v>
      </c>
      <c r="C969" s="16" t="str">
        <f t="shared" si="30"/>
        <v>Sunday</v>
      </c>
      <c r="D969" s="20">
        <f t="shared" si="31"/>
        <v>0.78289305553334998</v>
      </c>
      <c r="E969" s="10">
        <v>123473</v>
      </c>
      <c r="F969" s="11">
        <v>111100001234</v>
      </c>
      <c r="G969" s="12">
        <v>1.8</v>
      </c>
      <c r="H969" s="7" t="s">
        <v>13</v>
      </c>
      <c r="I969" t="str">
        <f>VLOOKUP(F969, 'Product UPC Key'!$A$2:$B$13, 2, FALSE)</f>
        <v>Coke 20 oz</v>
      </c>
    </row>
    <row r="970" spans="1:9" x14ac:dyDescent="0.3">
      <c r="A970" s="4">
        <v>43163.782893055533</v>
      </c>
      <c r="B970" s="15">
        <v>43163.782893055533</v>
      </c>
      <c r="C970" s="16" t="str">
        <f t="shared" si="30"/>
        <v>Sunday</v>
      </c>
      <c r="D970" s="20">
        <f t="shared" si="31"/>
        <v>0.78289305553334998</v>
      </c>
      <c r="E970" s="10">
        <v>123473</v>
      </c>
      <c r="F970" s="11">
        <v>111100001246</v>
      </c>
      <c r="G970" s="12">
        <v>2.2999999999999998</v>
      </c>
      <c r="H970" s="7" t="s">
        <v>12</v>
      </c>
      <c r="I970" t="str">
        <f>VLOOKUP(F970, 'Product UPC Key'!$A$2:$B$13, 2, FALSE)</f>
        <v>Starbucks Ice</v>
      </c>
    </row>
    <row r="971" spans="1:9" x14ac:dyDescent="0.3">
      <c r="A971" s="4">
        <v>43163.790593055535</v>
      </c>
      <c r="B971" s="15">
        <v>43163.790593055535</v>
      </c>
      <c r="C971" s="16" t="str">
        <f t="shared" si="30"/>
        <v>Sunday</v>
      </c>
      <c r="D971" s="20">
        <f t="shared" si="31"/>
        <v>0.79059305553528247</v>
      </c>
      <c r="E971" s="10">
        <v>123474</v>
      </c>
      <c r="F971" s="11">
        <v>111100001239</v>
      </c>
      <c r="G971" s="12">
        <v>1.45</v>
      </c>
      <c r="H971" s="7" t="s">
        <v>13</v>
      </c>
      <c r="I971" t="str">
        <f>VLOOKUP(F971, 'Product UPC Key'!$A$2:$B$13, 2, FALSE)</f>
        <v>Lays Chips 12 oz.</v>
      </c>
    </row>
    <row r="972" spans="1:9" x14ac:dyDescent="0.3">
      <c r="A972" s="4">
        <v>43163.790593055535</v>
      </c>
      <c r="B972" s="15">
        <v>43163.790593055535</v>
      </c>
      <c r="C972" s="16" t="str">
        <f t="shared" si="30"/>
        <v>Sunday</v>
      </c>
      <c r="D972" s="20">
        <f t="shared" si="31"/>
        <v>0.79059305553528247</v>
      </c>
      <c r="E972" s="10">
        <v>123474</v>
      </c>
      <c r="F972" s="11">
        <v>111100001240</v>
      </c>
      <c r="G972" s="12">
        <v>0.89</v>
      </c>
      <c r="H972" s="7" t="s">
        <v>12</v>
      </c>
      <c r="I972" t="str">
        <f>VLOOKUP(F972, 'Product UPC Key'!$A$2:$B$13, 2, FALSE)</f>
        <v>Slim Jim</v>
      </c>
    </row>
    <row r="973" spans="1:9" x14ac:dyDescent="0.3">
      <c r="A973" s="4">
        <v>43163.798693055534</v>
      </c>
      <c r="B973" s="15">
        <v>43163.798693055534</v>
      </c>
      <c r="C973" s="16" t="str">
        <f t="shared" si="30"/>
        <v>Sunday</v>
      </c>
      <c r="D973" s="20">
        <f t="shared" si="31"/>
        <v>0.79869305553438608</v>
      </c>
      <c r="E973" s="10">
        <v>123475</v>
      </c>
      <c r="F973" s="11">
        <v>111100001234</v>
      </c>
      <c r="G973" s="12">
        <v>1.8</v>
      </c>
      <c r="H973" s="7" t="s">
        <v>13</v>
      </c>
      <c r="I973" t="str">
        <f>VLOOKUP(F973, 'Product UPC Key'!$A$2:$B$13, 2, FALSE)</f>
        <v>Coke 20 oz</v>
      </c>
    </row>
    <row r="974" spans="1:9" x14ac:dyDescent="0.3">
      <c r="A974" s="4">
        <v>43163.798693055534</v>
      </c>
      <c r="B974" s="15">
        <v>43163.798693055534</v>
      </c>
      <c r="C974" s="16" t="str">
        <f t="shared" si="30"/>
        <v>Sunday</v>
      </c>
      <c r="D974" s="20">
        <f t="shared" si="31"/>
        <v>0.79869305553438608</v>
      </c>
      <c r="E974" s="10">
        <v>123475</v>
      </c>
      <c r="F974" s="11">
        <v>111100001240</v>
      </c>
      <c r="G974" s="12">
        <v>0.89</v>
      </c>
      <c r="H974" s="7" t="s">
        <v>12</v>
      </c>
      <c r="I974" t="str">
        <f>VLOOKUP(F974, 'Product UPC Key'!$A$2:$B$13, 2, FALSE)</f>
        <v>Slim Jim</v>
      </c>
    </row>
    <row r="975" spans="1:9" x14ac:dyDescent="0.3">
      <c r="A975" s="4">
        <v>43163.798693055534</v>
      </c>
      <c r="B975" s="15">
        <v>43163.798693055534</v>
      </c>
      <c r="C975" s="16" t="str">
        <f t="shared" si="30"/>
        <v>Sunday</v>
      </c>
      <c r="D975" s="20">
        <f t="shared" si="31"/>
        <v>0.79869305553438608</v>
      </c>
      <c r="E975" s="10">
        <v>123475</v>
      </c>
      <c r="F975" s="11">
        <v>111100001238</v>
      </c>
      <c r="G975" s="12">
        <v>1.49</v>
      </c>
      <c r="H975" s="7" t="s">
        <v>13</v>
      </c>
      <c r="I975" t="str">
        <f>VLOOKUP(F975, 'Product UPC Key'!$A$2:$B$13, 2, FALSE)</f>
        <v>Doritos 12 oz.</v>
      </c>
    </row>
    <row r="976" spans="1:9" x14ac:dyDescent="0.3">
      <c r="A976" s="4">
        <v>43163.798693055534</v>
      </c>
      <c r="B976" s="15">
        <v>43163.798693055534</v>
      </c>
      <c r="C976" s="16" t="str">
        <f t="shared" si="30"/>
        <v>Sunday</v>
      </c>
      <c r="D976" s="20">
        <f t="shared" si="31"/>
        <v>0.79869305553438608</v>
      </c>
      <c r="E976" s="10">
        <v>123475</v>
      </c>
      <c r="F976" s="11">
        <v>111100001239</v>
      </c>
      <c r="G976" s="12">
        <v>1.56</v>
      </c>
      <c r="H976" s="7" t="s">
        <v>12</v>
      </c>
      <c r="I976" t="str">
        <f>VLOOKUP(F976, 'Product UPC Key'!$A$2:$B$13, 2, FALSE)</f>
        <v>Lays Chips 12 oz.</v>
      </c>
    </row>
    <row r="977" spans="1:9" x14ac:dyDescent="0.3">
      <c r="A977" s="4">
        <v>43163.798693055534</v>
      </c>
      <c r="B977" s="15">
        <v>43163.798693055534</v>
      </c>
      <c r="C977" s="16" t="str">
        <f t="shared" si="30"/>
        <v>Sunday</v>
      </c>
      <c r="D977" s="20">
        <f t="shared" si="31"/>
        <v>0.79869305553438608</v>
      </c>
      <c r="E977" s="10">
        <v>123475</v>
      </c>
      <c r="F977" s="11">
        <v>111100001239</v>
      </c>
      <c r="G977" s="12">
        <v>1.56</v>
      </c>
      <c r="H977" s="7" t="s">
        <v>12</v>
      </c>
      <c r="I977" t="str">
        <f>VLOOKUP(F977, 'Product UPC Key'!$A$2:$B$13, 2, FALSE)</f>
        <v>Lays Chips 12 oz.</v>
      </c>
    </row>
    <row r="978" spans="1:9" x14ac:dyDescent="0.3">
      <c r="A978" s="4">
        <v>43163.798693055534</v>
      </c>
      <c r="B978" s="15">
        <v>43163.798693055534</v>
      </c>
      <c r="C978" s="16" t="str">
        <f t="shared" si="30"/>
        <v>Sunday</v>
      </c>
      <c r="D978" s="20">
        <f t="shared" si="31"/>
        <v>0.79869305553438608</v>
      </c>
      <c r="E978" s="10">
        <v>123475</v>
      </c>
      <c r="F978" s="11">
        <v>111100001234</v>
      </c>
      <c r="G978" s="12">
        <v>1.8</v>
      </c>
      <c r="H978" s="7" t="s">
        <v>13</v>
      </c>
      <c r="I978" t="str">
        <f>VLOOKUP(F978, 'Product UPC Key'!$A$2:$B$13, 2, FALSE)</f>
        <v>Coke 20 oz</v>
      </c>
    </row>
    <row r="979" spans="1:9" x14ac:dyDescent="0.3">
      <c r="A979" s="4">
        <v>43163.804693055536</v>
      </c>
      <c r="B979" s="15">
        <v>43163.804693055536</v>
      </c>
      <c r="C979" s="16" t="str">
        <f t="shared" si="30"/>
        <v>Sunday</v>
      </c>
      <c r="D979" s="20">
        <f t="shared" si="31"/>
        <v>0.80469305553560844</v>
      </c>
      <c r="E979" s="10">
        <v>123476</v>
      </c>
      <c r="F979" s="11">
        <v>111100001244</v>
      </c>
      <c r="G979" s="12">
        <v>1.75</v>
      </c>
      <c r="H979" s="7" t="s">
        <v>13</v>
      </c>
      <c r="I979" t="str">
        <f>VLOOKUP(F979, 'Product UPC Key'!$A$2:$B$13, 2, FALSE)</f>
        <v>Pepsi 20 oz</v>
      </c>
    </row>
    <row r="980" spans="1:9" x14ac:dyDescent="0.3">
      <c r="A980" s="4">
        <v>43163.813993055534</v>
      </c>
      <c r="B980" s="15">
        <v>43163.813993055534</v>
      </c>
      <c r="C980" s="16" t="str">
        <f t="shared" si="30"/>
        <v>Sunday</v>
      </c>
      <c r="D980" s="20">
        <f t="shared" si="31"/>
        <v>0.81399305553350132</v>
      </c>
      <c r="E980" s="10">
        <v>123477</v>
      </c>
      <c r="F980" s="11">
        <v>111100001237</v>
      </c>
      <c r="G980" s="12">
        <v>7.1</v>
      </c>
      <c r="H980" s="7" t="s">
        <v>13</v>
      </c>
      <c r="I980" t="str">
        <f>VLOOKUP(F980, 'Product UPC Key'!$A$2:$B$13, 2, FALSE)</f>
        <v>Coke 12 Pack</v>
      </c>
    </row>
    <row r="981" spans="1:9" x14ac:dyDescent="0.3">
      <c r="A981" s="4">
        <v>43163.813993055534</v>
      </c>
      <c r="B981" s="15">
        <v>43163.813993055534</v>
      </c>
      <c r="C981" s="16" t="str">
        <f t="shared" si="30"/>
        <v>Sunday</v>
      </c>
      <c r="D981" s="20">
        <f t="shared" si="31"/>
        <v>0.81399305553350132</v>
      </c>
      <c r="E981" s="10">
        <v>123477</v>
      </c>
      <c r="F981" s="11">
        <v>111100001237</v>
      </c>
      <c r="G981" s="12">
        <v>7.15</v>
      </c>
      <c r="H981" s="7" t="s">
        <v>12</v>
      </c>
      <c r="I981" t="str">
        <f>VLOOKUP(F981, 'Product UPC Key'!$A$2:$B$13, 2, FALSE)</f>
        <v>Coke 12 Pack</v>
      </c>
    </row>
    <row r="982" spans="1:9" x14ac:dyDescent="0.3">
      <c r="A982" s="4">
        <v>43163.81989305553</v>
      </c>
      <c r="B982" s="15">
        <v>43163.81989305553</v>
      </c>
      <c r="C982" s="16" t="str">
        <f t="shared" si="30"/>
        <v>Sunday</v>
      </c>
      <c r="D982" s="20">
        <f t="shared" si="31"/>
        <v>0.81989305552997394</v>
      </c>
      <c r="E982" s="10">
        <v>123478</v>
      </c>
      <c r="F982" s="11">
        <v>111100001240</v>
      </c>
      <c r="G982" s="12">
        <v>0.99</v>
      </c>
      <c r="H982" s="7" t="s">
        <v>13</v>
      </c>
      <c r="I982" t="str">
        <f>VLOOKUP(F982, 'Product UPC Key'!$A$2:$B$13, 2, FALSE)</f>
        <v>Slim Jim</v>
      </c>
    </row>
    <row r="983" spans="1:9" x14ac:dyDescent="0.3">
      <c r="A983" s="4">
        <v>43163.81989305553</v>
      </c>
      <c r="B983" s="15">
        <v>43163.81989305553</v>
      </c>
      <c r="C983" s="16" t="str">
        <f t="shared" si="30"/>
        <v>Sunday</v>
      </c>
      <c r="D983" s="20">
        <f t="shared" si="31"/>
        <v>0.81989305552997394</v>
      </c>
      <c r="E983" s="10">
        <v>123478</v>
      </c>
      <c r="F983" s="11">
        <v>111100001234</v>
      </c>
      <c r="G983" s="12">
        <v>1.8</v>
      </c>
      <c r="H983" s="7" t="s">
        <v>13</v>
      </c>
      <c r="I983" t="str">
        <f>VLOOKUP(F983, 'Product UPC Key'!$A$2:$B$13, 2, FALSE)</f>
        <v>Coke 20 oz</v>
      </c>
    </row>
    <row r="984" spans="1:9" x14ac:dyDescent="0.3">
      <c r="A984" s="4">
        <v>43163.821293055531</v>
      </c>
      <c r="B984" s="15">
        <v>43163.821293055531</v>
      </c>
      <c r="C984" s="16" t="str">
        <f t="shared" si="30"/>
        <v>Sunday</v>
      </c>
      <c r="D984" s="20">
        <f t="shared" si="31"/>
        <v>0.82129305553098675</v>
      </c>
      <c r="E984" s="10">
        <v>123479</v>
      </c>
      <c r="F984" s="11">
        <v>111100001239</v>
      </c>
      <c r="G984" s="12">
        <v>1.56</v>
      </c>
      <c r="H984" s="7" t="s">
        <v>12</v>
      </c>
      <c r="I984" t="str">
        <f>VLOOKUP(F984, 'Product UPC Key'!$A$2:$B$13, 2, FALSE)</f>
        <v>Lays Chips 12 oz.</v>
      </c>
    </row>
    <row r="985" spans="1:9" x14ac:dyDescent="0.3">
      <c r="A985" s="4">
        <v>43163.82219305553</v>
      </c>
      <c r="B985" s="15">
        <v>43163.82219305553</v>
      </c>
      <c r="C985" s="16" t="str">
        <f t="shared" si="30"/>
        <v>Sunday</v>
      </c>
      <c r="D985" s="20">
        <f t="shared" si="31"/>
        <v>0.82219305553007871</v>
      </c>
      <c r="E985" s="10">
        <v>123480</v>
      </c>
      <c r="F985" s="11">
        <v>111100001234</v>
      </c>
      <c r="G985" s="12">
        <v>1.8</v>
      </c>
      <c r="H985" s="7" t="s">
        <v>13</v>
      </c>
      <c r="I985" t="str">
        <f>VLOOKUP(F985, 'Product UPC Key'!$A$2:$B$13, 2, FALSE)</f>
        <v>Coke 20 oz</v>
      </c>
    </row>
    <row r="986" spans="1:9" x14ac:dyDescent="0.3">
      <c r="A986" s="4">
        <v>43163.82219305553</v>
      </c>
      <c r="B986" s="15">
        <v>43163.82219305553</v>
      </c>
      <c r="C986" s="16" t="str">
        <f t="shared" si="30"/>
        <v>Sunday</v>
      </c>
      <c r="D986" s="20">
        <f t="shared" si="31"/>
        <v>0.82219305553007871</v>
      </c>
      <c r="E986" s="10">
        <v>123480</v>
      </c>
      <c r="F986" s="11">
        <v>111100001242</v>
      </c>
      <c r="G986" s="12">
        <v>25.65</v>
      </c>
      <c r="H986" s="7" t="s">
        <v>13</v>
      </c>
      <c r="I986" t="str">
        <f>VLOOKUP(F986, 'Product UPC Key'!$A$2:$B$13, 2, FALSE)</f>
        <v>Bud Light 24 Pack</v>
      </c>
    </row>
    <row r="987" spans="1:9" x14ac:dyDescent="0.3">
      <c r="A987" s="4">
        <v>43163.82219305553</v>
      </c>
      <c r="B987" s="15">
        <v>43163.82219305553</v>
      </c>
      <c r="C987" s="16" t="str">
        <f t="shared" si="30"/>
        <v>Sunday</v>
      </c>
      <c r="D987" s="20">
        <f t="shared" si="31"/>
        <v>0.82219305553007871</v>
      </c>
      <c r="E987" s="10">
        <v>123480</v>
      </c>
      <c r="F987" s="11">
        <v>111100001239</v>
      </c>
      <c r="G987" s="12">
        <v>1.45</v>
      </c>
      <c r="H987" s="7" t="s">
        <v>13</v>
      </c>
      <c r="I987" t="str">
        <f>VLOOKUP(F987, 'Product UPC Key'!$A$2:$B$13, 2, FALSE)</f>
        <v>Lays Chips 12 oz.</v>
      </c>
    </row>
    <row r="988" spans="1:9" x14ac:dyDescent="0.3">
      <c r="A988" s="4">
        <v>43163.82219305553</v>
      </c>
      <c r="B988" s="15">
        <v>43163.82219305553</v>
      </c>
      <c r="C988" s="16" t="str">
        <f t="shared" si="30"/>
        <v>Sunday</v>
      </c>
      <c r="D988" s="20">
        <f t="shared" si="31"/>
        <v>0.82219305553007871</v>
      </c>
      <c r="E988" s="10">
        <v>123480</v>
      </c>
      <c r="F988" s="11">
        <v>111100001239</v>
      </c>
      <c r="G988" s="12">
        <v>1.56</v>
      </c>
      <c r="H988" s="7" t="s">
        <v>12</v>
      </c>
      <c r="I988" t="str">
        <f>VLOOKUP(F988, 'Product UPC Key'!$A$2:$B$13, 2, FALSE)</f>
        <v>Lays Chips 12 oz.</v>
      </c>
    </row>
    <row r="989" spans="1:9" x14ac:dyDescent="0.3">
      <c r="A989" s="4">
        <v>43163.82219305553</v>
      </c>
      <c r="B989" s="15">
        <v>43163.82219305553</v>
      </c>
      <c r="C989" s="16" t="str">
        <f t="shared" si="30"/>
        <v>Sunday</v>
      </c>
      <c r="D989" s="20">
        <f t="shared" si="31"/>
        <v>0.82219305553007871</v>
      </c>
      <c r="E989" s="10">
        <v>123480</v>
      </c>
      <c r="F989" s="11">
        <v>111100001236</v>
      </c>
      <c r="G989" s="12">
        <v>6.99</v>
      </c>
      <c r="H989" s="7" t="s">
        <v>13</v>
      </c>
      <c r="I989" t="str">
        <f>VLOOKUP(F989, 'Product UPC Key'!$A$2:$B$13, 2, FALSE)</f>
        <v>Pepsi 12 Pack</v>
      </c>
    </row>
    <row r="990" spans="1:9" x14ac:dyDescent="0.3">
      <c r="A990" s="4">
        <v>43163.825893055531</v>
      </c>
      <c r="B990" s="15">
        <v>43163.825893055531</v>
      </c>
      <c r="C990" s="16" t="str">
        <f t="shared" si="30"/>
        <v>Sunday</v>
      </c>
      <c r="D990" s="20">
        <f t="shared" si="31"/>
        <v>0.8258930555311963</v>
      </c>
      <c r="E990" s="10">
        <v>123481</v>
      </c>
      <c r="F990" s="11">
        <v>111100001235</v>
      </c>
      <c r="G990" s="12">
        <v>23.45</v>
      </c>
      <c r="H990" s="7" t="s">
        <v>13</v>
      </c>
      <c r="I990" t="str">
        <f>VLOOKUP(F990, 'Product UPC Key'!$A$2:$B$13, 2, FALSE)</f>
        <v>Miller Lite 24 Pack</v>
      </c>
    </row>
    <row r="991" spans="1:9" x14ac:dyDescent="0.3">
      <c r="A991" s="4">
        <v>43163.835293055534</v>
      </c>
      <c r="B991" s="15">
        <v>43163.835293055534</v>
      </c>
      <c r="C991" s="16" t="str">
        <f t="shared" si="30"/>
        <v>Sunday</v>
      </c>
      <c r="D991" s="20">
        <f t="shared" si="31"/>
        <v>0.83529305553383892</v>
      </c>
      <c r="E991" s="10">
        <v>123482</v>
      </c>
      <c r="F991" s="11">
        <v>111100001234</v>
      </c>
      <c r="G991" s="12">
        <v>1.8</v>
      </c>
      <c r="H991" s="7" t="s">
        <v>13</v>
      </c>
      <c r="I991" t="str">
        <f>VLOOKUP(F991, 'Product UPC Key'!$A$2:$B$13, 2, FALSE)</f>
        <v>Coke 20 oz</v>
      </c>
    </row>
    <row r="992" spans="1:9" x14ac:dyDescent="0.3">
      <c r="A992" s="4">
        <v>43163.842693055536</v>
      </c>
      <c r="B992" s="15">
        <v>43163.842693055536</v>
      </c>
      <c r="C992" s="16" t="str">
        <f t="shared" si="30"/>
        <v>Sunday</v>
      </c>
      <c r="D992" s="20">
        <f t="shared" si="31"/>
        <v>0.8426930555360741</v>
      </c>
      <c r="E992" s="10">
        <v>123483</v>
      </c>
      <c r="F992" s="11">
        <v>111100001244</v>
      </c>
      <c r="G992" s="12">
        <v>1.75</v>
      </c>
      <c r="H992" s="7" t="s">
        <v>13</v>
      </c>
      <c r="I992" t="str">
        <f>VLOOKUP(F992, 'Product UPC Key'!$A$2:$B$13, 2, FALSE)</f>
        <v>Pepsi 20 oz</v>
      </c>
    </row>
    <row r="993" spans="1:9" x14ac:dyDescent="0.3">
      <c r="A993" s="4">
        <v>43163.842693055536</v>
      </c>
      <c r="B993" s="15">
        <v>43163.842693055536</v>
      </c>
      <c r="C993" s="16" t="str">
        <f t="shared" si="30"/>
        <v>Sunday</v>
      </c>
      <c r="D993" s="20">
        <f t="shared" si="31"/>
        <v>0.8426930555360741</v>
      </c>
      <c r="E993" s="10">
        <v>123483</v>
      </c>
      <c r="F993" s="11">
        <v>111100001237</v>
      </c>
      <c r="G993" s="12">
        <v>7.15</v>
      </c>
      <c r="H993" s="7" t="s">
        <v>12</v>
      </c>
      <c r="I993" t="str">
        <f>VLOOKUP(F993, 'Product UPC Key'!$A$2:$B$13, 2, FALSE)</f>
        <v>Coke 12 Pack</v>
      </c>
    </row>
    <row r="994" spans="1:9" x14ac:dyDescent="0.3">
      <c r="A994" s="4">
        <v>43163.842693055536</v>
      </c>
      <c r="B994" s="15">
        <v>43163.842693055536</v>
      </c>
      <c r="C994" s="16" t="str">
        <f t="shared" si="30"/>
        <v>Sunday</v>
      </c>
      <c r="D994" s="20">
        <f t="shared" si="31"/>
        <v>0.8426930555360741</v>
      </c>
      <c r="E994" s="10">
        <v>123483</v>
      </c>
      <c r="F994" s="11">
        <v>111100001238</v>
      </c>
      <c r="G994" s="12">
        <v>1.53</v>
      </c>
      <c r="H994" s="7" t="s">
        <v>12</v>
      </c>
      <c r="I994" t="str">
        <f>VLOOKUP(F994, 'Product UPC Key'!$A$2:$B$13, 2, FALSE)</f>
        <v>Doritos 12 oz.</v>
      </c>
    </row>
    <row r="995" spans="1:9" x14ac:dyDescent="0.3">
      <c r="A995" s="4">
        <v>43163.842693055536</v>
      </c>
      <c r="B995" s="15">
        <v>43163.842693055536</v>
      </c>
      <c r="C995" s="16" t="str">
        <f t="shared" si="30"/>
        <v>Sunday</v>
      </c>
      <c r="D995" s="20">
        <f t="shared" si="31"/>
        <v>0.8426930555360741</v>
      </c>
      <c r="E995" s="10">
        <v>123483</v>
      </c>
      <c r="F995" s="11">
        <v>111100001242</v>
      </c>
      <c r="G995" s="12">
        <v>19.989999999999998</v>
      </c>
      <c r="H995" s="7" t="s">
        <v>13</v>
      </c>
      <c r="I995" t="str">
        <f>VLOOKUP(F995, 'Product UPC Key'!$A$2:$B$13, 2, FALSE)</f>
        <v>Bud Light 24 Pack</v>
      </c>
    </row>
    <row r="996" spans="1:9" x14ac:dyDescent="0.3">
      <c r="A996" s="4">
        <v>43163.842693055536</v>
      </c>
      <c r="B996" s="15">
        <v>43163.842693055536</v>
      </c>
      <c r="C996" s="16" t="str">
        <f t="shared" si="30"/>
        <v>Sunday</v>
      </c>
      <c r="D996" s="20">
        <f t="shared" si="31"/>
        <v>0.8426930555360741</v>
      </c>
      <c r="E996" s="10">
        <v>123483</v>
      </c>
      <c r="F996" s="11">
        <v>111100001239</v>
      </c>
      <c r="G996" s="12">
        <v>1.45</v>
      </c>
      <c r="H996" s="7" t="s">
        <v>13</v>
      </c>
      <c r="I996" t="str">
        <f>VLOOKUP(F996, 'Product UPC Key'!$A$2:$B$13, 2, FALSE)</f>
        <v>Lays Chips 12 oz.</v>
      </c>
    </row>
    <row r="997" spans="1:9" x14ac:dyDescent="0.3">
      <c r="A997" s="4">
        <v>43163.842693055536</v>
      </c>
      <c r="B997" s="15">
        <v>43163.842693055536</v>
      </c>
      <c r="C997" s="16" t="str">
        <f t="shared" si="30"/>
        <v>Sunday</v>
      </c>
      <c r="D997" s="20">
        <f t="shared" si="31"/>
        <v>0.8426930555360741</v>
      </c>
      <c r="E997" s="10">
        <v>123483</v>
      </c>
      <c r="F997" s="11">
        <v>111100001235</v>
      </c>
      <c r="G997" s="12">
        <v>23.45</v>
      </c>
      <c r="H997" s="7" t="s">
        <v>13</v>
      </c>
      <c r="I997" t="str">
        <f>VLOOKUP(F997, 'Product UPC Key'!$A$2:$B$13, 2, FALSE)</f>
        <v>Miller Lite 24 Pack</v>
      </c>
    </row>
    <row r="998" spans="1:9" x14ac:dyDescent="0.3">
      <c r="A998" s="4">
        <v>43163.842693055536</v>
      </c>
      <c r="B998" s="15">
        <v>43163.842693055536</v>
      </c>
      <c r="C998" s="16" t="str">
        <f t="shared" si="30"/>
        <v>Sunday</v>
      </c>
      <c r="D998" s="20">
        <f t="shared" si="31"/>
        <v>0.8426930555360741</v>
      </c>
      <c r="E998" s="10">
        <v>123483</v>
      </c>
      <c r="F998" s="11">
        <v>111100001246</v>
      </c>
      <c r="G998" s="12">
        <v>2.2999999999999998</v>
      </c>
      <c r="H998" s="7" t="s">
        <v>12</v>
      </c>
      <c r="I998" t="str">
        <f>VLOOKUP(F998, 'Product UPC Key'!$A$2:$B$13, 2, FALSE)</f>
        <v>Starbucks Ice</v>
      </c>
    </row>
    <row r="999" spans="1:9" x14ac:dyDescent="0.3">
      <c r="A999" s="4">
        <v>43163.842693055536</v>
      </c>
      <c r="B999" s="15">
        <v>43163.842693055536</v>
      </c>
      <c r="C999" s="16" t="str">
        <f t="shared" si="30"/>
        <v>Sunday</v>
      </c>
      <c r="D999" s="20">
        <f t="shared" si="31"/>
        <v>0.8426930555360741</v>
      </c>
      <c r="E999" s="10">
        <v>123483</v>
      </c>
      <c r="F999" s="11">
        <v>111100001246</v>
      </c>
      <c r="G999" s="12">
        <v>2.2999999999999998</v>
      </c>
      <c r="H999" s="7" t="s">
        <v>12</v>
      </c>
      <c r="I999" t="str">
        <f>VLOOKUP(F999, 'Product UPC Key'!$A$2:$B$13, 2, FALSE)</f>
        <v>Starbucks Ice</v>
      </c>
    </row>
    <row r="1000" spans="1:9" x14ac:dyDescent="0.3">
      <c r="A1000" s="4">
        <v>43163.842693055536</v>
      </c>
      <c r="B1000" s="15">
        <v>43163.842693055536</v>
      </c>
      <c r="C1000" s="16" t="str">
        <f t="shared" si="30"/>
        <v>Sunday</v>
      </c>
      <c r="D1000" s="20">
        <f t="shared" si="31"/>
        <v>0.8426930555360741</v>
      </c>
      <c r="E1000" s="10">
        <v>123483</v>
      </c>
      <c r="F1000" s="11">
        <v>111100001241</v>
      </c>
      <c r="G1000" s="12">
        <v>1.25</v>
      </c>
      <c r="H1000" s="7" t="s">
        <v>12</v>
      </c>
      <c r="I1000" t="str">
        <f>VLOOKUP(F1000, 'Product UPC Key'!$A$2:$B$13, 2, FALSE)</f>
        <v>M&amp;M's Candy</v>
      </c>
    </row>
    <row r="1001" spans="1:9" x14ac:dyDescent="0.3">
      <c r="A1001" s="4">
        <v>43163.842693055536</v>
      </c>
      <c r="B1001" s="15">
        <v>43163.842693055536</v>
      </c>
      <c r="C1001" s="16" t="str">
        <f t="shared" si="30"/>
        <v>Sunday</v>
      </c>
      <c r="D1001" s="20">
        <f t="shared" si="31"/>
        <v>0.8426930555360741</v>
      </c>
      <c r="E1001" s="10">
        <v>123483</v>
      </c>
      <c r="F1001" s="11">
        <v>111100001241</v>
      </c>
      <c r="G1001" s="12">
        <v>1.25</v>
      </c>
      <c r="H1001" s="7" t="s">
        <v>12</v>
      </c>
      <c r="I1001" t="str">
        <f>VLOOKUP(F1001, 'Product UPC Key'!$A$2:$B$13, 2, FALSE)</f>
        <v>M&amp;M's Candy</v>
      </c>
    </row>
    <row r="1002" spans="1:9" x14ac:dyDescent="0.3">
      <c r="A1002" s="4">
        <v>43163.845893055535</v>
      </c>
      <c r="B1002" s="15">
        <v>43163.845893055535</v>
      </c>
      <c r="C1002" s="16" t="str">
        <f t="shared" si="30"/>
        <v>Sunday</v>
      </c>
      <c r="D1002" s="20">
        <f t="shared" si="31"/>
        <v>0.84589305553527083</v>
      </c>
      <c r="E1002" s="10">
        <v>123484</v>
      </c>
      <c r="F1002" s="11">
        <v>111100001241</v>
      </c>
      <c r="G1002" s="12">
        <v>1.25</v>
      </c>
      <c r="H1002" s="7" t="s">
        <v>12</v>
      </c>
      <c r="I1002" t="str">
        <f>VLOOKUP(F1002, 'Product UPC Key'!$A$2:$B$13, 2, FALSE)</f>
        <v>M&amp;M's Candy</v>
      </c>
    </row>
    <row r="1003" spans="1:9" x14ac:dyDescent="0.3">
      <c r="A1003" s="4">
        <v>43163.845893055535</v>
      </c>
      <c r="B1003" s="15">
        <v>43163.845893055535</v>
      </c>
      <c r="C1003" s="16" t="str">
        <f t="shared" si="30"/>
        <v>Sunday</v>
      </c>
      <c r="D1003" s="20">
        <f t="shared" si="31"/>
        <v>0.84589305553527083</v>
      </c>
      <c r="E1003" s="10">
        <v>123484</v>
      </c>
      <c r="F1003" s="11">
        <v>111100001240</v>
      </c>
      <c r="G1003" s="12">
        <v>0.89</v>
      </c>
      <c r="H1003" s="7" t="s">
        <v>12</v>
      </c>
      <c r="I1003" t="str">
        <f>VLOOKUP(F1003, 'Product UPC Key'!$A$2:$B$13, 2, FALSE)</f>
        <v>Slim Jim</v>
      </c>
    </row>
    <row r="1004" spans="1:9" x14ac:dyDescent="0.3">
      <c r="A1004" s="4">
        <v>43163.848993055537</v>
      </c>
      <c r="B1004" s="15">
        <v>43163.848993055537</v>
      </c>
      <c r="C1004" s="16" t="str">
        <f t="shared" si="30"/>
        <v>Sunday</v>
      </c>
      <c r="D1004" s="20">
        <f t="shared" si="31"/>
        <v>0.84899305553699378</v>
      </c>
      <c r="E1004" s="10">
        <v>123485</v>
      </c>
      <c r="F1004" s="11">
        <v>111100001238</v>
      </c>
      <c r="G1004" s="12">
        <v>1.53</v>
      </c>
      <c r="H1004" s="7" t="s">
        <v>12</v>
      </c>
      <c r="I1004" t="str">
        <f>VLOOKUP(F1004, 'Product UPC Key'!$A$2:$B$13, 2, FALSE)</f>
        <v>Doritos 12 oz.</v>
      </c>
    </row>
    <row r="1005" spans="1:9" x14ac:dyDescent="0.3">
      <c r="A1005" s="4">
        <v>43163.848993055537</v>
      </c>
      <c r="B1005" s="15">
        <v>43163.848993055537</v>
      </c>
      <c r="C1005" s="16" t="str">
        <f t="shared" si="30"/>
        <v>Sunday</v>
      </c>
      <c r="D1005" s="20">
        <f t="shared" si="31"/>
        <v>0.84899305553699378</v>
      </c>
      <c r="E1005" s="10">
        <v>123485</v>
      </c>
      <c r="F1005" s="11">
        <v>111100001245</v>
      </c>
      <c r="G1005" s="12">
        <v>1.3</v>
      </c>
      <c r="H1005" s="7" t="s">
        <v>12</v>
      </c>
      <c r="I1005" t="str">
        <f>VLOOKUP(F1005, 'Product UPC Key'!$A$2:$B$13, 2, FALSE)</f>
        <v>Hersheys Candy</v>
      </c>
    </row>
    <row r="1006" spans="1:9" x14ac:dyDescent="0.3">
      <c r="A1006" s="4">
        <v>43163.848993055537</v>
      </c>
      <c r="B1006" s="15">
        <v>43163.848993055537</v>
      </c>
      <c r="C1006" s="16" t="str">
        <f t="shared" si="30"/>
        <v>Sunday</v>
      </c>
      <c r="D1006" s="20">
        <f t="shared" si="31"/>
        <v>0.84899305553699378</v>
      </c>
      <c r="E1006" s="10">
        <v>123485</v>
      </c>
      <c r="F1006" s="11">
        <v>111100001242</v>
      </c>
      <c r="G1006" s="12">
        <v>19.989999999999998</v>
      </c>
      <c r="H1006" s="7" t="s">
        <v>13</v>
      </c>
      <c r="I1006" t="str">
        <f>VLOOKUP(F1006, 'Product UPC Key'!$A$2:$B$13, 2, FALSE)</f>
        <v>Bud Light 24 Pack</v>
      </c>
    </row>
    <row r="1007" spans="1:9" x14ac:dyDescent="0.3">
      <c r="A1007" s="4">
        <v>43163.848993055537</v>
      </c>
      <c r="B1007" s="15">
        <v>43163.848993055537</v>
      </c>
      <c r="C1007" s="16" t="str">
        <f t="shared" si="30"/>
        <v>Sunday</v>
      </c>
      <c r="D1007" s="20">
        <f t="shared" si="31"/>
        <v>0.84899305553699378</v>
      </c>
      <c r="E1007" s="10">
        <v>123485</v>
      </c>
      <c r="F1007" s="11">
        <v>111100001234</v>
      </c>
      <c r="G1007" s="12">
        <v>1.8</v>
      </c>
      <c r="H1007" s="7" t="s">
        <v>13</v>
      </c>
      <c r="I1007" t="str">
        <f>VLOOKUP(F1007, 'Product UPC Key'!$A$2:$B$13, 2, FALSE)</f>
        <v>Coke 20 oz</v>
      </c>
    </row>
    <row r="1008" spans="1:9" x14ac:dyDescent="0.3">
      <c r="A1008" s="4">
        <v>43163.848993055537</v>
      </c>
      <c r="B1008" s="15">
        <v>43163.848993055537</v>
      </c>
      <c r="C1008" s="16" t="str">
        <f t="shared" si="30"/>
        <v>Sunday</v>
      </c>
      <c r="D1008" s="20">
        <f t="shared" si="31"/>
        <v>0.84899305553699378</v>
      </c>
      <c r="E1008" s="10">
        <v>123485</v>
      </c>
      <c r="F1008" s="11">
        <v>111100001242</v>
      </c>
      <c r="G1008" s="12">
        <v>25.65</v>
      </c>
      <c r="H1008" s="7" t="s">
        <v>13</v>
      </c>
      <c r="I1008" t="str">
        <f>VLOOKUP(F1008, 'Product UPC Key'!$A$2:$B$13, 2, FALSE)</f>
        <v>Bud Light 24 Pack</v>
      </c>
    </row>
    <row r="1009" spans="1:9" x14ac:dyDescent="0.3">
      <c r="A1009" s="4">
        <v>43163.848993055537</v>
      </c>
      <c r="B1009" s="15">
        <v>43163.848993055537</v>
      </c>
      <c r="C1009" s="16" t="str">
        <f t="shared" si="30"/>
        <v>Sunday</v>
      </c>
      <c r="D1009" s="20">
        <f t="shared" si="31"/>
        <v>0.84899305553699378</v>
      </c>
      <c r="E1009" s="10">
        <v>123485</v>
      </c>
      <c r="F1009" s="11">
        <v>111100001234</v>
      </c>
      <c r="G1009" s="12">
        <v>1.8</v>
      </c>
      <c r="H1009" s="7" t="s">
        <v>13</v>
      </c>
      <c r="I1009" t="str">
        <f>VLOOKUP(F1009, 'Product UPC Key'!$A$2:$B$13, 2, FALSE)</f>
        <v>Coke 20 oz</v>
      </c>
    </row>
    <row r="1010" spans="1:9" x14ac:dyDescent="0.3">
      <c r="A1010" s="4">
        <v>43163.848993055537</v>
      </c>
      <c r="B1010" s="15">
        <v>43163.848993055537</v>
      </c>
      <c r="C1010" s="16" t="str">
        <f t="shared" si="30"/>
        <v>Sunday</v>
      </c>
      <c r="D1010" s="20">
        <f t="shared" si="31"/>
        <v>0.84899305553699378</v>
      </c>
      <c r="E1010" s="10">
        <v>123485</v>
      </c>
      <c r="F1010" s="11">
        <v>111100001238</v>
      </c>
      <c r="G1010" s="12">
        <v>1.49</v>
      </c>
      <c r="H1010" s="7" t="s">
        <v>13</v>
      </c>
      <c r="I1010" t="str">
        <f>VLOOKUP(F1010, 'Product UPC Key'!$A$2:$B$13, 2, FALSE)</f>
        <v>Doritos 12 oz.</v>
      </c>
    </row>
    <row r="1011" spans="1:9" x14ac:dyDescent="0.3">
      <c r="A1011" s="4">
        <v>43163.848993055537</v>
      </c>
      <c r="B1011" s="15">
        <v>43163.848993055537</v>
      </c>
      <c r="C1011" s="16" t="str">
        <f t="shared" si="30"/>
        <v>Sunday</v>
      </c>
      <c r="D1011" s="20">
        <f t="shared" si="31"/>
        <v>0.84899305553699378</v>
      </c>
      <c r="E1011" s="10">
        <v>123485</v>
      </c>
      <c r="F1011" s="11">
        <v>111100001238</v>
      </c>
      <c r="G1011" s="12">
        <v>1.53</v>
      </c>
      <c r="H1011" s="7" t="s">
        <v>12</v>
      </c>
      <c r="I1011" t="str">
        <f>VLOOKUP(F1011, 'Product UPC Key'!$A$2:$B$13, 2, FALSE)</f>
        <v>Doritos 12 oz.</v>
      </c>
    </row>
    <row r="1012" spans="1:9" x14ac:dyDescent="0.3">
      <c r="A1012" s="4">
        <v>43163.858993055539</v>
      </c>
      <c r="B1012" s="15">
        <v>43163.858993055539</v>
      </c>
      <c r="C1012" s="16" t="str">
        <f t="shared" si="30"/>
        <v>Sunday</v>
      </c>
      <c r="D1012" s="20">
        <f t="shared" si="31"/>
        <v>0.85899305553903105</v>
      </c>
      <c r="E1012" s="10">
        <v>123486</v>
      </c>
      <c r="F1012" s="11">
        <v>111100001240</v>
      </c>
      <c r="G1012" s="12">
        <v>0.99</v>
      </c>
      <c r="H1012" s="7" t="s">
        <v>13</v>
      </c>
      <c r="I1012" t="str">
        <f>VLOOKUP(F1012, 'Product UPC Key'!$A$2:$B$13, 2, FALSE)</f>
        <v>Slim Jim</v>
      </c>
    </row>
    <row r="1013" spans="1:9" x14ac:dyDescent="0.3">
      <c r="A1013" s="4">
        <v>43163.859893055538</v>
      </c>
      <c r="B1013" s="15">
        <v>43163.859893055538</v>
      </c>
      <c r="C1013" s="16" t="str">
        <f t="shared" si="30"/>
        <v>Sunday</v>
      </c>
      <c r="D1013" s="20">
        <f t="shared" si="31"/>
        <v>0.85989305553812301</v>
      </c>
      <c r="E1013" s="10">
        <v>123487</v>
      </c>
      <c r="F1013" s="11">
        <v>111100001246</v>
      </c>
      <c r="G1013" s="12">
        <v>2.2999999999999998</v>
      </c>
      <c r="H1013" s="7" t="s">
        <v>12</v>
      </c>
      <c r="I1013" t="str">
        <f>VLOOKUP(F1013, 'Product UPC Key'!$A$2:$B$13, 2, FALSE)</f>
        <v>Starbucks Ice</v>
      </c>
    </row>
    <row r="1014" spans="1:9" x14ac:dyDescent="0.3">
      <c r="A1014" s="4">
        <v>43163.866793055538</v>
      </c>
      <c r="B1014" s="15">
        <v>43163.866793055538</v>
      </c>
      <c r="C1014" s="16" t="str">
        <f t="shared" si="30"/>
        <v>Sunday</v>
      </c>
      <c r="D1014" s="20">
        <f t="shared" si="31"/>
        <v>0.86679305553843733</v>
      </c>
      <c r="E1014" s="10">
        <v>123488</v>
      </c>
      <c r="F1014" s="11">
        <v>111100001236</v>
      </c>
      <c r="G1014" s="12">
        <v>6.99</v>
      </c>
      <c r="H1014" s="7" t="s">
        <v>13</v>
      </c>
      <c r="I1014" t="str">
        <f>VLOOKUP(F1014, 'Product UPC Key'!$A$2:$B$13, 2, FALSE)</f>
        <v>Pepsi 12 Pack</v>
      </c>
    </row>
    <row r="1015" spans="1:9" x14ac:dyDescent="0.3">
      <c r="A1015" s="4">
        <v>43163.866793055538</v>
      </c>
      <c r="B1015" s="15">
        <v>43163.866793055538</v>
      </c>
      <c r="C1015" s="16" t="str">
        <f t="shared" si="30"/>
        <v>Sunday</v>
      </c>
      <c r="D1015" s="20">
        <f t="shared" si="31"/>
        <v>0.86679305553843733</v>
      </c>
      <c r="E1015" s="10">
        <v>123488</v>
      </c>
      <c r="F1015" s="11">
        <v>111100001240</v>
      </c>
      <c r="G1015" s="12">
        <v>0.89</v>
      </c>
      <c r="H1015" s="7" t="s">
        <v>12</v>
      </c>
      <c r="I1015" t="str">
        <f>VLOOKUP(F1015, 'Product UPC Key'!$A$2:$B$13, 2, FALSE)</f>
        <v>Slim Jim</v>
      </c>
    </row>
    <row r="1016" spans="1:9" x14ac:dyDescent="0.3">
      <c r="A1016" s="4">
        <v>43163.876593055538</v>
      </c>
      <c r="B1016" s="15">
        <v>43163.876593055538</v>
      </c>
      <c r="C1016" s="16" t="str">
        <f t="shared" si="30"/>
        <v>Sunday</v>
      </c>
      <c r="D1016" s="20">
        <f t="shared" si="31"/>
        <v>0.87659305553825106</v>
      </c>
      <c r="E1016" s="10">
        <v>123489</v>
      </c>
      <c r="F1016" s="11">
        <v>111100001239</v>
      </c>
      <c r="G1016" s="12">
        <v>1.45</v>
      </c>
      <c r="H1016" s="7" t="s">
        <v>13</v>
      </c>
      <c r="I1016" t="str">
        <f>VLOOKUP(F1016, 'Product UPC Key'!$A$2:$B$13, 2, FALSE)</f>
        <v>Lays Chips 12 oz.</v>
      </c>
    </row>
    <row r="1017" spans="1:9" x14ac:dyDescent="0.3">
      <c r="A1017" s="4">
        <v>43163.876593055538</v>
      </c>
      <c r="B1017" s="15">
        <v>43163.876593055538</v>
      </c>
      <c r="C1017" s="16" t="str">
        <f t="shared" si="30"/>
        <v>Sunday</v>
      </c>
      <c r="D1017" s="20">
        <f t="shared" si="31"/>
        <v>0.87659305553825106</v>
      </c>
      <c r="E1017" s="10">
        <v>123489</v>
      </c>
      <c r="F1017" s="11">
        <v>111100001242</v>
      </c>
      <c r="G1017" s="12">
        <v>24.99</v>
      </c>
      <c r="H1017" s="7" t="s">
        <v>12</v>
      </c>
      <c r="I1017" t="str">
        <f>VLOOKUP(F1017, 'Product UPC Key'!$A$2:$B$13, 2, FALSE)</f>
        <v>Bud Light 24 Pack</v>
      </c>
    </row>
    <row r="1018" spans="1:9" x14ac:dyDescent="0.3">
      <c r="A1018" s="4">
        <v>43163.876593055538</v>
      </c>
      <c r="B1018" s="15">
        <v>43163.876593055538</v>
      </c>
      <c r="C1018" s="16" t="str">
        <f t="shared" si="30"/>
        <v>Sunday</v>
      </c>
      <c r="D1018" s="20">
        <f t="shared" si="31"/>
        <v>0.87659305553825106</v>
      </c>
      <c r="E1018" s="10">
        <v>123489</v>
      </c>
      <c r="F1018" s="11">
        <v>111100001238</v>
      </c>
      <c r="G1018" s="12">
        <v>1.49</v>
      </c>
      <c r="H1018" s="7" t="s">
        <v>13</v>
      </c>
      <c r="I1018" t="str">
        <f>VLOOKUP(F1018, 'Product UPC Key'!$A$2:$B$13, 2, FALSE)</f>
        <v>Doritos 12 oz.</v>
      </c>
    </row>
    <row r="1019" spans="1:9" x14ac:dyDescent="0.3">
      <c r="A1019" s="4">
        <v>43163.87679305554</v>
      </c>
      <c r="B1019" s="15">
        <v>43163.87679305554</v>
      </c>
      <c r="C1019" s="16" t="str">
        <f t="shared" si="30"/>
        <v>Sunday</v>
      </c>
      <c r="D1019" s="20">
        <f t="shared" si="31"/>
        <v>0.8767930555404746</v>
      </c>
      <c r="E1019" s="10">
        <v>123490</v>
      </c>
      <c r="F1019" s="11">
        <v>111100001242</v>
      </c>
      <c r="G1019" s="12">
        <v>25.65</v>
      </c>
      <c r="H1019" s="7" t="s">
        <v>13</v>
      </c>
      <c r="I1019" t="str">
        <f>VLOOKUP(F1019, 'Product UPC Key'!$A$2:$B$13, 2, FALSE)</f>
        <v>Bud Light 24 Pack</v>
      </c>
    </row>
    <row r="1020" spans="1:9" x14ac:dyDescent="0.3">
      <c r="A1020" s="4">
        <v>43163.882893055539</v>
      </c>
      <c r="B1020" s="15">
        <v>43163.882893055539</v>
      </c>
      <c r="C1020" s="16" t="str">
        <f t="shared" si="30"/>
        <v>Sunday</v>
      </c>
      <c r="D1020" s="20">
        <f t="shared" si="31"/>
        <v>0.88289305553917075</v>
      </c>
      <c r="E1020" s="10">
        <v>123491</v>
      </c>
      <c r="F1020" s="11">
        <v>111100001242</v>
      </c>
      <c r="G1020" s="12">
        <v>25.65</v>
      </c>
      <c r="H1020" s="7" t="s">
        <v>13</v>
      </c>
      <c r="I1020" t="str">
        <f>VLOOKUP(F1020, 'Product UPC Key'!$A$2:$B$13, 2, FALSE)</f>
        <v>Bud Light 24 Pack</v>
      </c>
    </row>
    <row r="1021" spans="1:9" x14ac:dyDescent="0.3">
      <c r="A1021" s="4">
        <v>43163.882893055539</v>
      </c>
      <c r="B1021" s="15">
        <v>43163.882893055539</v>
      </c>
      <c r="C1021" s="16" t="str">
        <f t="shared" si="30"/>
        <v>Sunday</v>
      </c>
      <c r="D1021" s="20">
        <f t="shared" si="31"/>
        <v>0.88289305553917075</v>
      </c>
      <c r="E1021" s="10">
        <v>123491</v>
      </c>
      <c r="F1021" s="11">
        <v>111100001244</v>
      </c>
      <c r="G1021" s="12">
        <v>1.75</v>
      </c>
      <c r="H1021" s="7" t="s">
        <v>13</v>
      </c>
      <c r="I1021" t="str">
        <f>VLOOKUP(F1021, 'Product UPC Key'!$A$2:$B$13, 2, FALSE)</f>
        <v>Pepsi 20 oz</v>
      </c>
    </row>
    <row r="1022" spans="1:9" x14ac:dyDescent="0.3">
      <c r="A1022" s="4">
        <v>43163.889393055542</v>
      </c>
      <c r="B1022" s="15">
        <v>43163.889393055542</v>
      </c>
      <c r="C1022" s="16" t="str">
        <f t="shared" si="30"/>
        <v>Sunday</v>
      </c>
      <c r="D1022" s="20">
        <f t="shared" si="31"/>
        <v>0.88939305554231396</v>
      </c>
      <c r="E1022" s="10">
        <v>123492</v>
      </c>
      <c r="F1022" s="11">
        <v>111100001241</v>
      </c>
      <c r="G1022" s="12">
        <v>1.25</v>
      </c>
      <c r="H1022" s="7" t="s">
        <v>12</v>
      </c>
      <c r="I1022" t="str">
        <f>VLOOKUP(F1022, 'Product UPC Key'!$A$2:$B$13, 2, FALSE)</f>
        <v>M&amp;M's Candy</v>
      </c>
    </row>
    <row r="1023" spans="1:9" x14ac:dyDescent="0.3">
      <c r="A1023" s="4">
        <v>43163.898793055545</v>
      </c>
      <c r="B1023" s="15">
        <v>43163.898793055545</v>
      </c>
      <c r="C1023" s="16" t="str">
        <f t="shared" si="30"/>
        <v>Sunday</v>
      </c>
      <c r="D1023" s="20">
        <f t="shared" si="31"/>
        <v>0.89879305554495659</v>
      </c>
      <c r="E1023" s="10">
        <v>123493</v>
      </c>
      <c r="F1023" s="11">
        <v>111100001235</v>
      </c>
      <c r="G1023" s="12">
        <v>23.45</v>
      </c>
      <c r="H1023" s="7" t="s">
        <v>13</v>
      </c>
      <c r="I1023" t="str">
        <f>VLOOKUP(F1023, 'Product UPC Key'!$A$2:$B$13, 2, FALSE)</f>
        <v>Miller Lite 24 Pack</v>
      </c>
    </row>
    <row r="1024" spans="1:9" x14ac:dyDescent="0.3">
      <c r="A1024" s="4">
        <v>43163.898793055545</v>
      </c>
      <c r="B1024" s="15">
        <v>43163.898793055545</v>
      </c>
      <c r="C1024" s="16" t="str">
        <f t="shared" si="30"/>
        <v>Sunday</v>
      </c>
      <c r="D1024" s="20">
        <f t="shared" si="31"/>
        <v>0.89879305554495659</v>
      </c>
      <c r="E1024" s="10">
        <v>123493</v>
      </c>
      <c r="F1024" s="11">
        <v>111100001242</v>
      </c>
      <c r="G1024" s="12">
        <v>25.65</v>
      </c>
      <c r="H1024" s="7" t="s">
        <v>13</v>
      </c>
      <c r="I1024" t="str">
        <f>VLOOKUP(F1024, 'Product UPC Key'!$A$2:$B$13, 2, FALSE)</f>
        <v>Bud Light 24 Pack</v>
      </c>
    </row>
    <row r="1025" spans="1:9" x14ac:dyDescent="0.3">
      <c r="A1025" s="4">
        <v>43163.898793055545</v>
      </c>
      <c r="B1025" s="15">
        <v>43163.898793055545</v>
      </c>
      <c r="C1025" s="16" t="str">
        <f t="shared" si="30"/>
        <v>Sunday</v>
      </c>
      <c r="D1025" s="20">
        <f t="shared" si="31"/>
        <v>0.89879305554495659</v>
      </c>
      <c r="E1025" s="10">
        <v>123493</v>
      </c>
      <c r="F1025" s="11">
        <v>111100001241</v>
      </c>
      <c r="G1025" s="12">
        <v>1.25</v>
      </c>
      <c r="H1025" s="7" t="s">
        <v>12</v>
      </c>
      <c r="I1025" t="str">
        <f>VLOOKUP(F1025, 'Product UPC Key'!$A$2:$B$13, 2, FALSE)</f>
        <v>M&amp;M's Candy</v>
      </c>
    </row>
    <row r="1026" spans="1:9" x14ac:dyDescent="0.3">
      <c r="A1026" s="4">
        <v>43163.898793055545</v>
      </c>
      <c r="B1026" s="15">
        <v>43163.898793055545</v>
      </c>
      <c r="C1026" s="16" t="str">
        <f t="shared" si="30"/>
        <v>Sunday</v>
      </c>
      <c r="D1026" s="20">
        <f t="shared" si="31"/>
        <v>0.89879305554495659</v>
      </c>
      <c r="E1026" s="10">
        <v>123493</v>
      </c>
      <c r="F1026" s="11">
        <v>111100001242</v>
      </c>
      <c r="G1026" s="12">
        <v>24.99</v>
      </c>
      <c r="H1026" s="7" t="s">
        <v>12</v>
      </c>
      <c r="I1026" t="str">
        <f>VLOOKUP(F1026, 'Product UPC Key'!$A$2:$B$13, 2, FALSE)</f>
        <v>Bud Light 24 Pack</v>
      </c>
    </row>
    <row r="1027" spans="1:9" x14ac:dyDescent="0.3">
      <c r="A1027" s="4">
        <v>43163.903193055543</v>
      </c>
      <c r="B1027" s="15">
        <v>43163.903193055543</v>
      </c>
      <c r="C1027" s="16" t="str">
        <f t="shared" ref="C1027:C1090" si="32">TEXT(B1027,"dddd")</f>
        <v>Sunday</v>
      </c>
      <c r="D1027" s="20">
        <f t="shared" si="31"/>
        <v>0.9031930555429426</v>
      </c>
      <c r="E1027" s="10">
        <v>123494</v>
      </c>
      <c r="F1027" s="11">
        <v>111100001242</v>
      </c>
      <c r="G1027" s="12">
        <v>19.989999999999998</v>
      </c>
      <c r="H1027" s="7" t="s">
        <v>13</v>
      </c>
      <c r="I1027" t="str">
        <f>VLOOKUP(F1027, 'Product UPC Key'!$A$2:$B$13, 2, FALSE)</f>
        <v>Bud Light 24 Pack</v>
      </c>
    </row>
    <row r="1028" spans="1:9" x14ac:dyDescent="0.3">
      <c r="A1028" s="4">
        <v>43163.91049305554</v>
      </c>
      <c r="B1028" s="15">
        <v>43163.91049305554</v>
      </c>
      <c r="C1028" s="16" t="str">
        <f t="shared" si="32"/>
        <v>Sunday</v>
      </c>
      <c r="D1028" s="20">
        <f t="shared" ref="D1028:D1091" si="33">MOD(A1028,1)</f>
        <v>0.91049305554042803</v>
      </c>
      <c r="E1028" s="10">
        <v>123495</v>
      </c>
      <c r="F1028" s="11">
        <v>111100001242</v>
      </c>
      <c r="G1028" s="12">
        <v>24.99</v>
      </c>
      <c r="H1028" s="7" t="s">
        <v>12</v>
      </c>
      <c r="I1028" t="str">
        <f>VLOOKUP(F1028, 'Product UPC Key'!$A$2:$B$13, 2, FALSE)</f>
        <v>Bud Light 24 Pack</v>
      </c>
    </row>
    <row r="1029" spans="1:9" x14ac:dyDescent="0.3">
      <c r="A1029" s="4">
        <v>43163.91049305554</v>
      </c>
      <c r="B1029" s="15">
        <v>43163.91049305554</v>
      </c>
      <c r="C1029" s="16" t="str">
        <f t="shared" si="32"/>
        <v>Sunday</v>
      </c>
      <c r="D1029" s="20">
        <f t="shared" si="33"/>
        <v>0.91049305554042803</v>
      </c>
      <c r="E1029" s="10">
        <v>123495</v>
      </c>
      <c r="F1029" s="11">
        <v>111100001235</v>
      </c>
      <c r="G1029" s="12">
        <v>23.45</v>
      </c>
      <c r="H1029" s="7" t="s">
        <v>13</v>
      </c>
      <c r="I1029" t="str">
        <f>VLOOKUP(F1029, 'Product UPC Key'!$A$2:$B$13, 2, FALSE)</f>
        <v>Miller Lite 24 Pack</v>
      </c>
    </row>
    <row r="1030" spans="1:9" x14ac:dyDescent="0.3">
      <c r="A1030" s="4">
        <v>43163.91049305554</v>
      </c>
      <c r="B1030" s="15">
        <v>43163.91049305554</v>
      </c>
      <c r="C1030" s="16" t="str">
        <f t="shared" si="32"/>
        <v>Sunday</v>
      </c>
      <c r="D1030" s="20">
        <f t="shared" si="33"/>
        <v>0.91049305554042803</v>
      </c>
      <c r="E1030" s="10">
        <v>123495</v>
      </c>
      <c r="F1030" s="11">
        <v>111100001239</v>
      </c>
      <c r="G1030" s="12">
        <v>1.45</v>
      </c>
      <c r="H1030" s="7" t="s">
        <v>13</v>
      </c>
      <c r="I1030" t="str">
        <f>VLOOKUP(F1030, 'Product UPC Key'!$A$2:$B$13, 2, FALSE)</f>
        <v>Lays Chips 12 oz.</v>
      </c>
    </row>
    <row r="1031" spans="1:9" x14ac:dyDescent="0.3">
      <c r="A1031" s="4">
        <v>43163.91049305554</v>
      </c>
      <c r="B1031" s="15">
        <v>43163.91049305554</v>
      </c>
      <c r="C1031" s="16" t="str">
        <f t="shared" si="32"/>
        <v>Sunday</v>
      </c>
      <c r="D1031" s="20">
        <f t="shared" si="33"/>
        <v>0.91049305554042803</v>
      </c>
      <c r="E1031" s="10">
        <v>123495</v>
      </c>
      <c r="F1031" s="11">
        <v>111100001244</v>
      </c>
      <c r="G1031" s="12">
        <v>1.75</v>
      </c>
      <c r="H1031" s="7" t="s">
        <v>13</v>
      </c>
      <c r="I1031" t="str">
        <f>VLOOKUP(F1031, 'Product UPC Key'!$A$2:$B$13, 2, FALSE)</f>
        <v>Pepsi 20 oz</v>
      </c>
    </row>
    <row r="1032" spans="1:9" x14ac:dyDescent="0.3">
      <c r="A1032" s="4">
        <v>43163.918893055539</v>
      </c>
      <c r="B1032" s="15">
        <v>43163.918893055539</v>
      </c>
      <c r="C1032" s="16" t="str">
        <f t="shared" si="32"/>
        <v>Sunday</v>
      </c>
      <c r="D1032" s="20">
        <f t="shared" si="33"/>
        <v>0.91889305553922895</v>
      </c>
      <c r="E1032" s="10">
        <v>123496</v>
      </c>
      <c r="F1032" s="11">
        <v>111100001237</v>
      </c>
      <c r="G1032" s="12">
        <v>7.1</v>
      </c>
      <c r="H1032" s="7" t="s">
        <v>13</v>
      </c>
      <c r="I1032" t="str">
        <f>VLOOKUP(F1032, 'Product UPC Key'!$A$2:$B$13, 2, FALSE)</f>
        <v>Coke 12 Pack</v>
      </c>
    </row>
    <row r="1033" spans="1:9" x14ac:dyDescent="0.3">
      <c r="A1033" s="4">
        <v>43163.918893055539</v>
      </c>
      <c r="B1033" s="15">
        <v>43163.918893055539</v>
      </c>
      <c r="C1033" s="16" t="str">
        <f t="shared" si="32"/>
        <v>Sunday</v>
      </c>
      <c r="D1033" s="20">
        <f t="shared" si="33"/>
        <v>0.91889305553922895</v>
      </c>
      <c r="E1033" s="10">
        <v>123496</v>
      </c>
      <c r="F1033" s="11">
        <v>111100001236</v>
      </c>
      <c r="G1033" s="12">
        <v>6.99</v>
      </c>
      <c r="H1033" s="7" t="s">
        <v>13</v>
      </c>
      <c r="I1033" t="str">
        <f>VLOOKUP(F1033, 'Product UPC Key'!$A$2:$B$13, 2, FALSE)</f>
        <v>Pepsi 12 Pack</v>
      </c>
    </row>
    <row r="1034" spans="1:9" x14ac:dyDescent="0.3">
      <c r="A1034" s="4">
        <v>43163.926093055539</v>
      </c>
      <c r="B1034" s="15">
        <v>43163.926093055539</v>
      </c>
      <c r="C1034" s="16" t="str">
        <f t="shared" si="32"/>
        <v>Sunday</v>
      </c>
      <c r="D1034" s="20">
        <f t="shared" si="33"/>
        <v>0.92609305553924059</v>
      </c>
      <c r="E1034" s="10">
        <v>123497</v>
      </c>
      <c r="F1034" s="11">
        <v>111100001240</v>
      </c>
      <c r="G1034" s="12">
        <v>0.99</v>
      </c>
      <c r="H1034" s="7" t="s">
        <v>13</v>
      </c>
      <c r="I1034" t="str">
        <f>VLOOKUP(F1034, 'Product UPC Key'!$A$2:$B$13, 2, FALSE)</f>
        <v>Slim Jim</v>
      </c>
    </row>
    <row r="1035" spans="1:9" x14ac:dyDescent="0.3">
      <c r="A1035" s="4">
        <v>43163.926393055539</v>
      </c>
      <c r="B1035" s="15">
        <v>43163.926393055539</v>
      </c>
      <c r="C1035" s="16" t="str">
        <f t="shared" si="32"/>
        <v>Sunday</v>
      </c>
      <c r="D1035" s="20">
        <f t="shared" si="33"/>
        <v>0.92639305553893792</v>
      </c>
      <c r="E1035" s="10">
        <v>123498</v>
      </c>
      <c r="F1035" s="11">
        <v>111100001245</v>
      </c>
      <c r="G1035" s="12">
        <v>1.3</v>
      </c>
      <c r="H1035" s="7" t="s">
        <v>12</v>
      </c>
      <c r="I1035" t="str">
        <f>VLOOKUP(F1035, 'Product UPC Key'!$A$2:$B$13, 2, FALSE)</f>
        <v>Hersheys Candy</v>
      </c>
    </row>
    <row r="1036" spans="1:9" x14ac:dyDescent="0.3">
      <c r="A1036" s="4">
        <v>43163.930593055542</v>
      </c>
      <c r="B1036" s="15">
        <v>43163.930593055542</v>
      </c>
      <c r="C1036" s="16" t="str">
        <f t="shared" si="32"/>
        <v>Sunday</v>
      </c>
      <c r="D1036" s="20">
        <f t="shared" si="33"/>
        <v>0.93059305554197636</v>
      </c>
      <c r="E1036" s="10">
        <v>123499</v>
      </c>
      <c r="F1036" s="11">
        <v>111100001245</v>
      </c>
      <c r="G1036" s="12">
        <v>1.3</v>
      </c>
      <c r="H1036" s="7" t="s">
        <v>12</v>
      </c>
      <c r="I1036" t="str">
        <f>VLOOKUP(F1036, 'Product UPC Key'!$A$2:$B$13, 2, FALSE)</f>
        <v>Hersheys Candy</v>
      </c>
    </row>
    <row r="1037" spans="1:9" x14ac:dyDescent="0.3">
      <c r="A1037" s="4">
        <v>43163.930593055542</v>
      </c>
      <c r="B1037" s="15">
        <v>43163.930593055542</v>
      </c>
      <c r="C1037" s="16" t="str">
        <f t="shared" si="32"/>
        <v>Sunday</v>
      </c>
      <c r="D1037" s="20">
        <f t="shared" si="33"/>
        <v>0.93059305554197636</v>
      </c>
      <c r="E1037" s="10">
        <v>123499</v>
      </c>
      <c r="F1037" s="11">
        <v>111100001235</v>
      </c>
      <c r="G1037" s="12">
        <v>23.45</v>
      </c>
      <c r="H1037" s="7" t="s">
        <v>13</v>
      </c>
      <c r="I1037" t="str">
        <f>VLOOKUP(F1037, 'Product UPC Key'!$A$2:$B$13, 2, FALSE)</f>
        <v>Miller Lite 24 Pack</v>
      </c>
    </row>
    <row r="1038" spans="1:9" x14ac:dyDescent="0.3">
      <c r="A1038" s="4">
        <v>43163.930593055542</v>
      </c>
      <c r="B1038" s="15">
        <v>43163.930593055542</v>
      </c>
      <c r="C1038" s="16" t="str">
        <f t="shared" si="32"/>
        <v>Sunday</v>
      </c>
      <c r="D1038" s="20">
        <f t="shared" si="33"/>
        <v>0.93059305554197636</v>
      </c>
      <c r="E1038" s="10">
        <v>123499</v>
      </c>
      <c r="F1038" s="11">
        <v>111100001238</v>
      </c>
      <c r="G1038" s="12">
        <v>1.49</v>
      </c>
      <c r="H1038" s="7" t="s">
        <v>13</v>
      </c>
      <c r="I1038" t="str">
        <f>VLOOKUP(F1038, 'Product UPC Key'!$A$2:$B$13, 2, FALSE)</f>
        <v>Doritos 12 oz.</v>
      </c>
    </row>
    <row r="1039" spans="1:9" x14ac:dyDescent="0.3">
      <c r="A1039" s="4">
        <v>43163.930593055542</v>
      </c>
      <c r="B1039" s="15">
        <v>43163.930593055542</v>
      </c>
      <c r="C1039" s="16" t="str">
        <f t="shared" si="32"/>
        <v>Sunday</v>
      </c>
      <c r="D1039" s="20">
        <f t="shared" si="33"/>
        <v>0.93059305554197636</v>
      </c>
      <c r="E1039" s="10">
        <v>123499</v>
      </c>
      <c r="F1039" s="11">
        <v>111100001240</v>
      </c>
      <c r="G1039" s="12">
        <v>0.89</v>
      </c>
      <c r="H1039" s="7" t="s">
        <v>12</v>
      </c>
      <c r="I1039" t="str">
        <f>VLOOKUP(F1039, 'Product UPC Key'!$A$2:$B$13, 2, FALSE)</f>
        <v>Slim Jim</v>
      </c>
    </row>
    <row r="1040" spans="1:9" x14ac:dyDescent="0.3">
      <c r="A1040" s="4">
        <v>43163.931593055539</v>
      </c>
      <c r="B1040" s="15">
        <v>43163.931593055539</v>
      </c>
      <c r="C1040" s="16" t="str">
        <f t="shared" si="32"/>
        <v>Sunday</v>
      </c>
      <c r="D1040" s="20">
        <f t="shared" si="33"/>
        <v>0.9315930555385421</v>
      </c>
      <c r="E1040" s="10">
        <v>123500</v>
      </c>
      <c r="F1040" s="11">
        <v>111100001239</v>
      </c>
      <c r="G1040" s="12">
        <v>1.45</v>
      </c>
      <c r="H1040" s="7" t="s">
        <v>13</v>
      </c>
      <c r="I1040" t="str">
        <f>VLOOKUP(F1040, 'Product UPC Key'!$A$2:$B$13, 2, FALSE)</f>
        <v>Lays Chips 12 oz.</v>
      </c>
    </row>
    <row r="1041" spans="1:9" x14ac:dyDescent="0.3">
      <c r="A1041" s="4">
        <v>43163.931593055539</v>
      </c>
      <c r="B1041" s="15">
        <v>43163.931593055539</v>
      </c>
      <c r="C1041" s="16" t="str">
        <f t="shared" si="32"/>
        <v>Sunday</v>
      </c>
      <c r="D1041" s="20">
        <f t="shared" si="33"/>
        <v>0.9315930555385421</v>
      </c>
      <c r="E1041" s="10">
        <v>123500</v>
      </c>
      <c r="F1041" s="11">
        <v>111100001246</v>
      </c>
      <c r="G1041" s="12">
        <v>2.2999999999999998</v>
      </c>
      <c r="H1041" s="7" t="s">
        <v>12</v>
      </c>
      <c r="I1041" t="str">
        <f>VLOOKUP(F1041, 'Product UPC Key'!$A$2:$B$13, 2, FALSE)</f>
        <v>Starbucks Ice</v>
      </c>
    </row>
    <row r="1042" spans="1:9" x14ac:dyDescent="0.3">
      <c r="A1042" s="4">
        <v>43163.931593055539</v>
      </c>
      <c r="B1042" s="15">
        <v>43163.931593055539</v>
      </c>
      <c r="C1042" s="16" t="str">
        <f t="shared" si="32"/>
        <v>Sunday</v>
      </c>
      <c r="D1042" s="20">
        <f t="shared" si="33"/>
        <v>0.9315930555385421</v>
      </c>
      <c r="E1042" s="10">
        <v>123500</v>
      </c>
      <c r="F1042" s="11">
        <v>111100001245</v>
      </c>
      <c r="G1042" s="12">
        <v>1.36</v>
      </c>
      <c r="H1042" s="7" t="s">
        <v>13</v>
      </c>
      <c r="I1042" t="str">
        <f>VLOOKUP(F1042, 'Product UPC Key'!$A$2:$B$13, 2, FALSE)</f>
        <v>Hersheys Candy</v>
      </c>
    </row>
    <row r="1043" spans="1:9" x14ac:dyDescent="0.3">
      <c r="A1043" s="4">
        <v>43163.931593055539</v>
      </c>
      <c r="B1043" s="15">
        <v>43163.931593055539</v>
      </c>
      <c r="C1043" s="16" t="str">
        <f t="shared" si="32"/>
        <v>Sunday</v>
      </c>
      <c r="D1043" s="20">
        <f t="shared" si="33"/>
        <v>0.9315930555385421</v>
      </c>
      <c r="E1043" s="10">
        <v>123500</v>
      </c>
      <c r="F1043" s="11">
        <v>111100001245</v>
      </c>
      <c r="G1043" s="12">
        <v>1.3</v>
      </c>
      <c r="H1043" s="7" t="s">
        <v>12</v>
      </c>
      <c r="I1043" t="str">
        <f>VLOOKUP(F1043, 'Product UPC Key'!$A$2:$B$13, 2, FALSE)</f>
        <v>Hersheys Candy</v>
      </c>
    </row>
    <row r="1044" spans="1:9" x14ac:dyDescent="0.3">
      <c r="A1044" s="4">
        <v>43163.931593055539</v>
      </c>
      <c r="B1044" s="15">
        <v>43163.931593055539</v>
      </c>
      <c r="C1044" s="16" t="str">
        <f t="shared" si="32"/>
        <v>Sunday</v>
      </c>
      <c r="D1044" s="20">
        <f t="shared" si="33"/>
        <v>0.9315930555385421</v>
      </c>
      <c r="E1044" s="10">
        <v>123500</v>
      </c>
      <c r="F1044" s="11">
        <v>111100001235</v>
      </c>
      <c r="G1044" s="12">
        <v>23.45</v>
      </c>
      <c r="H1044" s="7" t="s">
        <v>13</v>
      </c>
      <c r="I1044" t="str">
        <f>VLOOKUP(F1044, 'Product UPC Key'!$A$2:$B$13, 2, FALSE)</f>
        <v>Miller Lite 24 Pack</v>
      </c>
    </row>
    <row r="1045" spans="1:9" x14ac:dyDescent="0.3">
      <c r="A1045" s="4">
        <v>43163.931593055539</v>
      </c>
      <c r="B1045" s="15">
        <v>43163.931593055539</v>
      </c>
      <c r="C1045" s="16" t="str">
        <f t="shared" si="32"/>
        <v>Sunday</v>
      </c>
      <c r="D1045" s="20">
        <f t="shared" si="33"/>
        <v>0.9315930555385421</v>
      </c>
      <c r="E1045" s="10">
        <v>123500</v>
      </c>
      <c r="F1045" s="11">
        <v>111100001246</v>
      </c>
      <c r="G1045" s="12">
        <v>2.2999999999999998</v>
      </c>
      <c r="H1045" s="7" t="s">
        <v>12</v>
      </c>
      <c r="I1045" t="str">
        <f>VLOOKUP(F1045, 'Product UPC Key'!$A$2:$B$13, 2, FALSE)</f>
        <v>Starbucks Ice</v>
      </c>
    </row>
    <row r="1046" spans="1:9" x14ac:dyDescent="0.3">
      <c r="A1046" s="4">
        <v>43163.931593055539</v>
      </c>
      <c r="B1046" s="15">
        <v>43163.931593055539</v>
      </c>
      <c r="C1046" s="16" t="str">
        <f t="shared" si="32"/>
        <v>Sunday</v>
      </c>
      <c r="D1046" s="20">
        <f t="shared" si="33"/>
        <v>0.9315930555385421</v>
      </c>
      <c r="E1046" s="10">
        <v>123500</v>
      </c>
      <c r="F1046" s="11">
        <v>111100001246</v>
      </c>
      <c r="G1046" s="12">
        <v>2.2999999999999998</v>
      </c>
      <c r="H1046" s="7" t="s">
        <v>12</v>
      </c>
      <c r="I1046" t="str">
        <f>VLOOKUP(F1046, 'Product UPC Key'!$A$2:$B$13, 2, FALSE)</f>
        <v>Starbucks Ice</v>
      </c>
    </row>
    <row r="1047" spans="1:9" x14ac:dyDescent="0.3">
      <c r="A1047" s="4">
        <v>43163.931593055539</v>
      </c>
      <c r="B1047" s="15">
        <v>43163.931593055539</v>
      </c>
      <c r="C1047" s="16" t="str">
        <f t="shared" si="32"/>
        <v>Sunday</v>
      </c>
      <c r="D1047" s="20">
        <f t="shared" si="33"/>
        <v>0.9315930555385421</v>
      </c>
      <c r="E1047" s="10">
        <v>123500</v>
      </c>
      <c r="F1047" s="11">
        <v>111100001238</v>
      </c>
      <c r="G1047" s="12">
        <v>1.53</v>
      </c>
      <c r="H1047" s="7" t="s">
        <v>12</v>
      </c>
      <c r="I1047" t="str">
        <f>VLOOKUP(F1047, 'Product UPC Key'!$A$2:$B$13, 2, FALSE)</f>
        <v>Doritos 12 oz.</v>
      </c>
    </row>
    <row r="1048" spans="1:9" x14ac:dyDescent="0.3">
      <c r="A1048" s="4">
        <v>43163.937093055538</v>
      </c>
      <c r="B1048" s="15">
        <v>43163.937093055538</v>
      </c>
      <c r="C1048" s="16" t="str">
        <f t="shared" si="32"/>
        <v>Sunday</v>
      </c>
      <c r="D1048" s="20">
        <f t="shared" si="33"/>
        <v>0.93709305553784361</v>
      </c>
      <c r="E1048" s="10">
        <v>123501</v>
      </c>
      <c r="F1048" s="11">
        <v>111100001239</v>
      </c>
      <c r="G1048" s="12">
        <v>1.45</v>
      </c>
      <c r="H1048" s="7" t="s">
        <v>13</v>
      </c>
      <c r="I1048" t="str">
        <f>VLOOKUP(F1048, 'Product UPC Key'!$A$2:$B$13, 2, FALSE)</f>
        <v>Lays Chips 12 oz.</v>
      </c>
    </row>
    <row r="1049" spans="1:9" x14ac:dyDescent="0.3">
      <c r="A1049" s="4">
        <v>43163.94709305554</v>
      </c>
      <c r="B1049" s="15">
        <v>43163.94709305554</v>
      </c>
      <c r="C1049" s="16" t="str">
        <f t="shared" si="32"/>
        <v>Sunday</v>
      </c>
      <c r="D1049" s="20">
        <f t="shared" si="33"/>
        <v>0.94709305553988088</v>
      </c>
      <c r="E1049" s="10">
        <v>123502</v>
      </c>
      <c r="F1049" s="11">
        <v>111100001245</v>
      </c>
      <c r="G1049" s="12">
        <v>1.3</v>
      </c>
      <c r="H1049" s="7" t="s">
        <v>12</v>
      </c>
      <c r="I1049" t="str">
        <f>VLOOKUP(F1049, 'Product UPC Key'!$A$2:$B$13, 2, FALSE)</f>
        <v>Hersheys Candy</v>
      </c>
    </row>
    <row r="1050" spans="1:9" x14ac:dyDescent="0.3">
      <c r="A1050" s="4">
        <v>43163.94739305554</v>
      </c>
      <c r="B1050" s="15">
        <v>43163.94739305554</v>
      </c>
      <c r="C1050" s="16" t="str">
        <f t="shared" si="32"/>
        <v>Sunday</v>
      </c>
      <c r="D1050" s="20">
        <f t="shared" si="33"/>
        <v>0.9473930555395782</v>
      </c>
      <c r="E1050" s="10">
        <v>123503</v>
      </c>
      <c r="F1050" s="11">
        <v>111100001237</v>
      </c>
      <c r="G1050" s="12">
        <v>7.15</v>
      </c>
      <c r="H1050" s="7" t="s">
        <v>12</v>
      </c>
      <c r="I1050" t="str">
        <f>VLOOKUP(F1050, 'Product UPC Key'!$A$2:$B$13, 2, FALSE)</f>
        <v>Coke 12 Pack</v>
      </c>
    </row>
    <row r="1051" spans="1:9" x14ac:dyDescent="0.3">
      <c r="A1051" s="4">
        <v>43163.953393055541</v>
      </c>
      <c r="B1051" s="15">
        <v>43163.953393055541</v>
      </c>
      <c r="C1051" s="16" t="str">
        <f t="shared" si="32"/>
        <v>Sunday</v>
      </c>
      <c r="D1051" s="20">
        <f t="shared" si="33"/>
        <v>0.95339305554080056</v>
      </c>
      <c r="E1051" s="10">
        <v>123504</v>
      </c>
      <c r="F1051" s="11">
        <v>111100001240</v>
      </c>
      <c r="G1051" s="12">
        <v>0.89</v>
      </c>
      <c r="H1051" s="7" t="s">
        <v>12</v>
      </c>
      <c r="I1051" t="str">
        <f>VLOOKUP(F1051, 'Product UPC Key'!$A$2:$B$13, 2, FALSE)</f>
        <v>Slim Jim</v>
      </c>
    </row>
    <row r="1052" spans="1:9" x14ac:dyDescent="0.3">
      <c r="A1052" s="4">
        <v>43163.953393055541</v>
      </c>
      <c r="B1052" s="15">
        <v>43163.953393055541</v>
      </c>
      <c r="C1052" s="16" t="str">
        <f t="shared" si="32"/>
        <v>Sunday</v>
      </c>
      <c r="D1052" s="20">
        <f t="shared" si="33"/>
        <v>0.95339305554080056</v>
      </c>
      <c r="E1052" s="10">
        <v>123504</v>
      </c>
      <c r="F1052" s="11">
        <v>111100001235</v>
      </c>
      <c r="G1052" s="12">
        <v>23.45</v>
      </c>
      <c r="H1052" s="7" t="s">
        <v>13</v>
      </c>
      <c r="I1052" t="str">
        <f>VLOOKUP(F1052, 'Product UPC Key'!$A$2:$B$13, 2, FALSE)</f>
        <v>Miller Lite 24 Pack</v>
      </c>
    </row>
    <row r="1053" spans="1:9" x14ac:dyDescent="0.3">
      <c r="A1053" s="4">
        <v>43163.961293055538</v>
      </c>
      <c r="B1053" s="15">
        <v>43163.961293055538</v>
      </c>
      <c r="C1053" s="16" t="str">
        <f t="shared" si="32"/>
        <v>Sunday</v>
      </c>
      <c r="D1053" s="20">
        <f t="shared" si="33"/>
        <v>0.96129305553768063</v>
      </c>
      <c r="E1053" s="10">
        <v>123505</v>
      </c>
      <c r="F1053" s="11">
        <v>111100001238</v>
      </c>
      <c r="G1053" s="12">
        <v>1.49</v>
      </c>
      <c r="H1053" s="7" t="s">
        <v>13</v>
      </c>
      <c r="I1053" t="str">
        <f>VLOOKUP(F1053, 'Product UPC Key'!$A$2:$B$13, 2, FALSE)</f>
        <v>Doritos 12 oz.</v>
      </c>
    </row>
    <row r="1054" spans="1:9" x14ac:dyDescent="0.3">
      <c r="A1054" s="4">
        <v>43163.967993055536</v>
      </c>
      <c r="B1054" s="15">
        <v>43163.967993055536</v>
      </c>
      <c r="C1054" s="16" t="str">
        <f t="shared" si="32"/>
        <v>Sunday</v>
      </c>
      <c r="D1054" s="20">
        <f t="shared" si="33"/>
        <v>0.96799305553577142</v>
      </c>
      <c r="E1054" s="10">
        <v>123506</v>
      </c>
      <c r="F1054" s="11">
        <v>111100001236</v>
      </c>
      <c r="G1054" s="12">
        <v>6.99</v>
      </c>
      <c r="H1054" s="7" t="s">
        <v>13</v>
      </c>
      <c r="I1054" t="str">
        <f>VLOOKUP(F1054, 'Product UPC Key'!$A$2:$B$13, 2, FALSE)</f>
        <v>Pepsi 12 Pack</v>
      </c>
    </row>
    <row r="1055" spans="1:9" x14ac:dyDescent="0.3">
      <c r="A1055" s="4">
        <v>43163.967993055536</v>
      </c>
      <c r="B1055" s="15">
        <v>43163.967993055536</v>
      </c>
      <c r="C1055" s="16" t="str">
        <f t="shared" si="32"/>
        <v>Sunday</v>
      </c>
      <c r="D1055" s="20">
        <f t="shared" si="33"/>
        <v>0.96799305553577142</v>
      </c>
      <c r="E1055" s="10">
        <v>123506</v>
      </c>
      <c r="F1055" s="11">
        <v>111100001237</v>
      </c>
      <c r="G1055" s="12">
        <v>7.1</v>
      </c>
      <c r="H1055" s="7" t="s">
        <v>13</v>
      </c>
      <c r="I1055" t="str">
        <f>VLOOKUP(F1055, 'Product UPC Key'!$A$2:$B$13, 2, FALSE)</f>
        <v>Coke 12 Pack</v>
      </c>
    </row>
    <row r="1056" spans="1:9" x14ac:dyDescent="0.3">
      <c r="A1056" s="4">
        <v>43163.967993055536</v>
      </c>
      <c r="B1056" s="15">
        <v>43163.967993055536</v>
      </c>
      <c r="C1056" s="16" t="str">
        <f t="shared" si="32"/>
        <v>Sunday</v>
      </c>
      <c r="D1056" s="20">
        <f t="shared" si="33"/>
        <v>0.96799305553577142</v>
      </c>
      <c r="E1056" s="10">
        <v>123506</v>
      </c>
      <c r="F1056" s="11">
        <v>111100001238</v>
      </c>
      <c r="G1056" s="12">
        <v>1.53</v>
      </c>
      <c r="H1056" s="7" t="s">
        <v>12</v>
      </c>
      <c r="I1056" t="str">
        <f>VLOOKUP(F1056, 'Product UPC Key'!$A$2:$B$13, 2, FALSE)</f>
        <v>Doritos 12 oz.</v>
      </c>
    </row>
    <row r="1057" spans="1:9" x14ac:dyDescent="0.3">
      <c r="A1057" s="4">
        <v>43163.967993055536</v>
      </c>
      <c r="B1057" s="15">
        <v>43163.967993055536</v>
      </c>
      <c r="C1057" s="16" t="str">
        <f t="shared" si="32"/>
        <v>Sunday</v>
      </c>
      <c r="D1057" s="20">
        <f t="shared" si="33"/>
        <v>0.96799305553577142</v>
      </c>
      <c r="E1057" s="10">
        <v>123506</v>
      </c>
      <c r="F1057" s="11">
        <v>111100001242</v>
      </c>
      <c r="G1057" s="12">
        <v>19.989999999999998</v>
      </c>
      <c r="H1057" s="7" t="s">
        <v>13</v>
      </c>
      <c r="I1057" t="str">
        <f>VLOOKUP(F1057, 'Product UPC Key'!$A$2:$B$13, 2, FALSE)</f>
        <v>Bud Light 24 Pack</v>
      </c>
    </row>
    <row r="1058" spans="1:9" x14ac:dyDescent="0.3">
      <c r="A1058" s="4">
        <v>43163.967993055536</v>
      </c>
      <c r="B1058" s="15">
        <v>43163.967993055536</v>
      </c>
      <c r="C1058" s="16" t="str">
        <f t="shared" si="32"/>
        <v>Sunday</v>
      </c>
      <c r="D1058" s="20">
        <f t="shared" si="33"/>
        <v>0.96799305553577142</v>
      </c>
      <c r="E1058" s="10">
        <v>123506</v>
      </c>
      <c r="F1058" s="11">
        <v>111100001238</v>
      </c>
      <c r="G1058" s="12">
        <v>1.53</v>
      </c>
      <c r="H1058" s="7" t="s">
        <v>12</v>
      </c>
      <c r="I1058" t="str">
        <f>VLOOKUP(F1058, 'Product UPC Key'!$A$2:$B$13, 2, FALSE)</f>
        <v>Doritos 12 oz.</v>
      </c>
    </row>
    <row r="1059" spans="1:9" x14ac:dyDescent="0.3">
      <c r="A1059" s="4">
        <v>43163.968093055533</v>
      </c>
      <c r="B1059" s="15">
        <v>43163.968093055533</v>
      </c>
      <c r="C1059" s="16" t="str">
        <f t="shared" si="32"/>
        <v>Sunday</v>
      </c>
      <c r="D1059" s="20">
        <f t="shared" si="33"/>
        <v>0.96809305553324521</v>
      </c>
      <c r="E1059" s="10">
        <v>123507</v>
      </c>
      <c r="F1059" s="11">
        <v>111100001245</v>
      </c>
      <c r="G1059" s="12">
        <v>1.3</v>
      </c>
      <c r="H1059" s="7" t="s">
        <v>12</v>
      </c>
      <c r="I1059" t="str">
        <f>VLOOKUP(F1059, 'Product UPC Key'!$A$2:$B$13, 2, FALSE)</f>
        <v>Hersheys Candy</v>
      </c>
    </row>
    <row r="1060" spans="1:9" x14ac:dyDescent="0.3">
      <c r="A1060" s="4">
        <v>43163.96849305553</v>
      </c>
      <c r="B1060" s="15">
        <v>43163.96849305553</v>
      </c>
      <c r="C1060" s="16" t="str">
        <f t="shared" si="32"/>
        <v>Sunday</v>
      </c>
      <c r="D1060" s="20">
        <f t="shared" si="33"/>
        <v>0.96849305553041631</v>
      </c>
      <c r="E1060" s="10">
        <v>123508</v>
      </c>
      <c r="F1060" s="11">
        <v>111100001241</v>
      </c>
      <c r="G1060" s="12">
        <v>1.25</v>
      </c>
      <c r="H1060" s="7" t="s">
        <v>12</v>
      </c>
      <c r="I1060" t="str">
        <f>VLOOKUP(F1060, 'Product UPC Key'!$A$2:$B$13, 2, FALSE)</f>
        <v>M&amp;M's Candy</v>
      </c>
    </row>
    <row r="1061" spans="1:9" x14ac:dyDescent="0.3">
      <c r="A1061" s="4">
        <v>43163.96849305553</v>
      </c>
      <c r="B1061" s="15">
        <v>43163.96849305553</v>
      </c>
      <c r="C1061" s="16" t="str">
        <f t="shared" si="32"/>
        <v>Sunday</v>
      </c>
      <c r="D1061" s="20">
        <f t="shared" si="33"/>
        <v>0.96849305553041631</v>
      </c>
      <c r="E1061" s="10">
        <v>123508</v>
      </c>
      <c r="F1061" s="11">
        <v>111100001238</v>
      </c>
      <c r="G1061" s="12">
        <v>1.53</v>
      </c>
      <c r="H1061" s="7" t="s">
        <v>12</v>
      </c>
      <c r="I1061" t="str">
        <f>VLOOKUP(F1061, 'Product UPC Key'!$A$2:$B$13, 2, FALSE)</f>
        <v>Doritos 12 oz.</v>
      </c>
    </row>
    <row r="1062" spans="1:9" x14ac:dyDescent="0.3">
      <c r="A1062" s="4">
        <v>43163.97629305553</v>
      </c>
      <c r="B1062" s="15">
        <v>43163.97629305553</v>
      </c>
      <c r="C1062" s="16" t="str">
        <f t="shared" si="32"/>
        <v>Sunday</v>
      </c>
      <c r="D1062" s="20">
        <f t="shared" si="33"/>
        <v>0.9762930555298226</v>
      </c>
      <c r="E1062" s="10">
        <v>123509</v>
      </c>
      <c r="F1062" s="11">
        <v>111100001245</v>
      </c>
      <c r="G1062" s="12">
        <v>1.36</v>
      </c>
      <c r="H1062" s="7" t="s">
        <v>13</v>
      </c>
      <c r="I1062" t="str">
        <f>VLOOKUP(F1062, 'Product UPC Key'!$A$2:$B$13, 2, FALSE)</f>
        <v>Hersheys Candy</v>
      </c>
    </row>
    <row r="1063" spans="1:9" x14ac:dyDescent="0.3">
      <c r="A1063" s="4">
        <v>43163.97629305553</v>
      </c>
      <c r="B1063" s="15">
        <v>43163.97629305553</v>
      </c>
      <c r="C1063" s="16" t="str">
        <f t="shared" si="32"/>
        <v>Sunday</v>
      </c>
      <c r="D1063" s="20">
        <f t="shared" si="33"/>
        <v>0.9762930555298226</v>
      </c>
      <c r="E1063" s="10">
        <v>123509</v>
      </c>
      <c r="F1063" s="11">
        <v>111100001244</v>
      </c>
      <c r="G1063" s="12">
        <v>1.75</v>
      </c>
      <c r="H1063" s="7" t="s">
        <v>13</v>
      </c>
      <c r="I1063" t="str">
        <f>VLOOKUP(F1063, 'Product UPC Key'!$A$2:$B$13, 2, FALSE)</f>
        <v>Pepsi 20 oz</v>
      </c>
    </row>
    <row r="1064" spans="1:9" x14ac:dyDescent="0.3">
      <c r="A1064" s="4">
        <v>43163.97629305553</v>
      </c>
      <c r="B1064" s="15">
        <v>43163.97629305553</v>
      </c>
      <c r="C1064" s="16" t="str">
        <f t="shared" si="32"/>
        <v>Sunday</v>
      </c>
      <c r="D1064" s="20">
        <f t="shared" si="33"/>
        <v>0.9762930555298226</v>
      </c>
      <c r="E1064" s="10">
        <v>123509</v>
      </c>
      <c r="F1064" s="11">
        <v>111100001235</v>
      </c>
      <c r="G1064" s="12">
        <v>23.45</v>
      </c>
      <c r="H1064" s="7" t="s">
        <v>13</v>
      </c>
      <c r="I1064" t="str">
        <f>VLOOKUP(F1064, 'Product UPC Key'!$A$2:$B$13, 2, FALSE)</f>
        <v>Miller Lite 24 Pack</v>
      </c>
    </row>
    <row r="1065" spans="1:9" x14ac:dyDescent="0.3">
      <c r="A1065" s="4">
        <v>43163.97629305553</v>
      </c>
      <c r="B1065" s="15">
        <v>43163.97629305553</v>
      </c>
      <c r="C1065" s="16" t="str">
        <f t="shared" si="32"/>
        <v>Sunday</v>
      </c>
      <c r="D1065" s="20">
        <f t="shared" si="33"/>
        <v>0.9762930555298226</v>
      </c>
      <c r="E1065" s="10">
        <v>123509</v>
      </c>
      <c r="F1065" s="11">
        <v>111100001239</v>
      </c>
      <c r="G1065" s="12">
        <v>1.45</v>
      </c>
      <c r="H1065" s="7" t="s">
        <v>13</v>
      </c>
      <c r="I1065" t="str">
        <f>VLOOKUP(F1065, 'Product UPC Key'!$A$2:$B$13, 2, FALSE)</f>
        <v>Lays Chips 12 oz.</v>
      </c>
    </row>
    <row r="1066" spans="1:9" x14ac:dyDescent="0.3">
      <c r="A1066" s="4">
        <v>43163.97629305553</v>
      </c>
      <c r="B1066" s="15">
        <v>43163.97629305553</v>
      </c>
      <c r="C1066" s="16" t="str">
        <f t="shared" si="32"/>
        <v>Sunday</v>
      </c>
      <c r="D1066" s="20">
        <f t="shared" si="33"/>
        <v>0.9762930555298226</v>
      </c>
      <c r="E1066" s="10">
        <v>123509</v>
      </c>
      <c r="F1066" s="11">
        <v>111100001238</v>
      </c>
      <c r="G1066" s="12">
        <v>1.53</v>
      </c>
      <c r="H1066" s="7" t="s">
        <v>12</v>
      </c>
      <c r="I1066" t="str">
        <f>VLOOKUP(F1066, 'Product UPC Key'!$A$2:$B$13, 2, FALSE)</f>
        <v>Doritos 12 oz.</v>
      </c>
    </row>
    <row r="1067" spans="1:9" x14ac:dyDescent="0.3">
      <c r="A1067" s="4">
        <v>43163.97629305553</v>
      </c>
      <c r="B1067" s="15">
        <v>43163.97629305553</v>
      </c>
      <c r="C1067" s="16" t="str">
        <f t="shared" si="32"/>
        <v>Sunday</v>
      </c>
      <c r="D1067" s="20">
        <f t="shared" si="33"/>
        <v>0.9762930555298226</v>
      </c>
      <c r="E1067" s="10">
        <v>123509</v>
      </c>
      <c r="F1067" s="11">
        <v>111100001237</v>
      </c>
      <c r="G1067" s="12">
        <v>7.1</v>
      </c>
      <c r="H1067" s="7" t="s">
        <v>13</v>
      </c>
      <c r="I1067" t="str">
        <f>VLOOKUP(F1067, 'Product UPC Key'!$A$2:$B$13, 2, FALSE)</f>
        <v>Coke 12 Pack</v>
      </c>
    </row>
    <row r="1068" spans="1:9" x14ac:dyDescent="0.3">
      <c r="A1068" s="4">
        <v>43164.260937500003</v>
      </c>
      <c r="B1068" s="15">
        <v>43164.260937500003</v>
      </c>
      <c r="C1068" s="16" t="str">
        <f t="shared" si="32"/>
        <v>Monday</v>
      </c>
      <c r="D1068" s="20">
        <f t="shared" si="33"/>
        <v>0.26093750000291038</v>
      </c>
      <c r="E1068" s="10">
        <v>123510</v>
      </c>
      <c r="F1068" s="11">
        <v>111100001242</v>
      </c>
      <c r="G1068" s="12">
        <v>24.99</v>
      </c>
      <c r="H1068" s="7" t="s">
        <v>12</v>
      </c>
      <c r="I1068" t="str">
        <f>VLOOKUP(F1068, 'Product UPC Key'!$A$2:$B$13, 2, FALSE)</f>
        <v>Bud Light 24 Pack</v>
      </c>
    </row>
    <row r="1069" spans="1:9" x14ac:dyDescent="0.3">
      <c r="A1069" s="4">
        <v>43164.260937500003</v>
      </c>
      <c r="B1069" s="15">
        <v>43164.260937500003</v>
      </c>
      <c r="C1069" s="16" t="str">
        <f t="shared" si="32"/>
        <v>Monday</v>
      </c>
      <c r="D1069" s="20">
        <f t="shared" si="33"/>
        <v>0.26093750000291038</v>
      </c>
      <c r="E1069" s="10">
        <v>123510</v>
      </c>
      <c r="F1069" s="11">
        <v>111100001239</v>
      </c>
      <c r="G1069" s="12">
        <v>1.45</v>
      </c>
      <c r="H1069" s="7" t="s">
        <v>13</v>
      </c>
      <c r="I1069" t="str">
        <f>VLOOKUP(F1069, 'Product UPC Key'!$A$2:$B$13, 2, FALSE)</f>
        <v>Lays Chips 12 oz.</v>
      </c>
    </row>
    <row r="1070" spans="1:9" x14ac:dyDescent="0.3">
      <c r="A1070" s="4">
        <v>43164.260937500003</v>
      </c>
      <c r="B1070" s="15">
        <v>43164.260937500003</v>
      </c>
      <c r="C1070" s="16" t="str">
        <f t="shared" si="32"/>
        <v>Monday</v>
      </c>
      <c r="D1070" s="20">
        <f t="shared" si="33"/>
        <v>0.26093750000291038</v>
      </c>
      <c r="E1070" s="10">
        <v>123510</v>
      </c>
      <c r="F1070" s="11">
        <v>111100001245</v>
      </c>
      <c r="G1070" s="12">
        <v>1.36</v>
      </c>
      <c r="H1070" s="7" t="s">
        <v>13</v>
      </c>
      <c r="I1070" t="str">
        <f>VLOOKUP(F1070, 'Product UPC Key'!$A$2:$B$13, 2, FALSE)</f>
        <v>Hersheys Candy</v>
      </c>
    </row>
    <row r="1071" spans="1:9" x14ac:dyDescent="0.3">
      <c r="A1071" s="4">
        <v>43164.260937500003</v>
      </c>
      <c r="B1071" s="15">
        <v>43164.260937500003</v>
      </c>
      <c r="C1071" s="16" t="str">
        <f t="shared" si="32"/>
        <v>Monday</v>
      </c>
      <c r="D1071" s="20">
        <f t="shared" si="33"/>
        <v>0.26093750000291038</v>
      </c>
      <c r="E1071" s="10">
        <v>123510</v>
      </c>
      <c r="F1071" s="11">
        <v>111100001245</v>
      </c>
      <c r="G1071" s="12">
        <v>1.36</v>
      </c>
      <c r="H1071" s="7" t="s">
        <v>13</v>
      </c>
      <c r="I1071" t="str">
        <f>VLOOKUP(F1071, 'Product UPC Key'!$A$2:$B$13, 2, FALSE)</f>
        <v>Hersheys Candy</v>
      </c>
    </row>
    <row r="1072" spans="1:9" x14ac:dyDescent="0.3">
      <c r="A1072" s="4">
        <v>43164.261537500002</v>
      </c>
      <c r="B1072" s="15">
        <v>43164.261537500002</v>
      </c>
      <c r="C1072" s="16" t="str">
        <f t="shared" si="32"/>
        <v>Monday</v>
      </c>
      <c r="D1072" s="20">
        <f t="shared" si="33"/>
        <v>0.26153750000230502</v>
      </c>
      <c r="E1072" s="10">
        <v>123511</v>
      </c>
      <c r="F1072" s="11">
        <v>111100001241</v>
      </c>
      <c r="G1072" s="12">
        <v>1.25</v>
      </c>
      <c r="H1072" s="7" t="s">
        <v>12</v>
      </c>
      <c r="I1072" t="str">
        <f>VLOOKUP(F1072, 'Product UPC Key'!$A$2:$B$13, 2, FALSE)</f>
        <v>M&amp;M's Candy</v>
      </c>
    </row>
    <row r="1073" spans="1:9" x14ac:dyDescent="0.3">
      <c r="A1073" s="4">
        <v>43164.262737500001</v>
      </c>
      <c r="B1073" s="15">
        <v>43164.262737500001</v>
      </c>
      <c r="C1073" s="16" t="str">
        <f t="shared" si="32"/>
        <v>Monday</v>
      </c>
      <c r="D1073" s="20">
        <f t="shared" si="33"/>
        <v>0.2627375000010943</v>
      </c>
      <c r="E1073" s="10">
        <v>123512</v>
      </c>
      <c r="F1073" s="11">
        <v>111100001240</v>
      </c>
      <c r="G1073" s="12">
        <v>0.99</v>
      </c>
      <c r="H1073" s="7" t="s">
        <v>13</v>
      </c>
      <c r="I1073" t="str">
        <f>VLOOKUP(F1073, 'Product UPC Key'!$A$2:$B$13, 2, FALSE)</f>
        <v>Slim Jim</v>
      </c>
    </row>
    <row r="1074" spans="1:9" x14ac:dyDescent="0.3">
      <c r="A1074" s="4">
        <v>43164.270537500001</v>
      </c>
      <c r="B1074" s="15">
        <v>43164.270537500001</v>
      </c>
      <c r="C1074" s="16" t="str">
        <f t="shared" si="32"/>
        <v>Monday</v>
      </c>
      <c r="D1074" s="20">
        <f t="shared" si="33"/>
        <v>0.27053750000050059</v>
      </c>
      <c r="E1074" s="10">
        <v>123513</v>
      </c>
      <c r="F1074" s="11">
        <v>111100001236</v>
      </c>
      <c r="G1074" s="12">
        <v>6.99</v>
      </c>
      <c r="H1074" s="7" t="s">
        <v>13</v>
      </c>
      <c r="I1074" t="str">
        <f>VLOOKUP(F1074, 'Product UPC Key'!$A$2:$B$13, 2, FALSE)</f>
        <v>Pepsi 12 Pack</v>
      </c>
    </row>
    <row r="1075" spans="1:9" x14ac:dyDescent="0.3">
      <c r="A1075" s="4">
        <v>43164.270537500001</v>
      </c>
      <c r="B1075" s="15">
        <v>43164.270537500001</v>
      </c>
      <c r="C1075" s="16" t="str">
        <f t="shared" si="32"/>
        <v>Monday</v>
      </c>
      <c r="D1075" s="20">
        <f t="shared" si="33"/>
        <v>0.27053750000050059</v>
      </c>
      <c r="E1075" s="10">
        <v>123513</v>
      </c>
      <c r="F1075" s="11">
        <v>111100001236</v>
      </c>
      <c r="G1075" s="12">
        <v>6.99</v>
      </c>
      <c r="H1075" s="7" t="s">
        <v>13</v>
      </c>
      <c r="I1075" t="str">
        <f>VLOOKUP(F1075, 'Product UPC Key'!$A$2:$B$13, 2, FALSE)</f>
        <v>Pepsi 12 Pack</v>
      </c>
    </row>
    <row r="1076" spans="1:9" x14ac:dyDescent="0.3">
      <c r="A1076" s="4">
        <v>43164.277737500001</v>
      </c>
      <c r="B1076" s="15">
        <v>43164.277737500001</v>
      </c>
      <c r="C1076" s="16" t="str">
        <f t="shared" si="32"/>
        <v>Monday</v>
      </c>
      <c r="D1076" s="20">
        <f t="shared" si="33"/>
        <v>0.27773750000051223</v>
      </c>
      <c r="E1076" s="10">
        <v>123514</v>
      </c>
      <c r="F1076" s="11">
        <v>111100001237</v>
      </c>
      <c r="G1076" s="12">
        <v>7.1</v>
      </c>
      <c r="H1076" s="7" t="s">
        <v>13</v>
      </c>
      <c r="I1076" t="str">
        <f>VLOOKUP(F1076, 'Product UPC Key'!$A$2:$B$13, 2, FALSE)</f>
        <v>Coke 12 Pack</v>
      </c>
    </row>
    <row r="1077" spans="1:9" x14ac:dyDescent="0.3">
      <c r="A1077" s="4">
        <v>43164.277737500001</v>
      </c>
      <c r="B1077" s="15">
        <v>43164.277737500001</v>
      </c>
      <c r="C1077" s="16" t="str">
        <f t="shared" si="32"/>
        <v>Monday</v>
      </c>
      <c r="D1077" s="20">
        <f t="shared" si="33"/>
        <v>0.27773750000051223</v>
      </c>
      <c r="E1077" s="10">
        <v>123514</v>
      </c>
      <c r="F1077" s="11">
        <v>111100001244</v>
      </c>
      <c r="G1077" s="12">
        <v>1.75</v>
      </c>
      <c r="H1077" s="7" t="s">
        <v>13</v>
      </c>
      <c r="I1077" t="str">
        <f>VLOOKUP(F1077, 'Product UPC Key'!$A$2:$B$13, 2, FALSE)</f>
        <v>Pepsi 20 oz</v>
      </c>
    </row>
    <row r="1078" spans="1:9" x14ac:dyDescent="0.3">
      <c r="A1078" s="4">
        <v>43164.277737500001</v>
      </c>
      <c r="B1078" s="15">
        <v>43164.277737500001</v>
      </c>
      <c r="C1078" s="16" t="str">
        <f t="shared" si="32"/>
        <v>Monday</v>
      </c>
      <c r="D1078" s="20">
        <f t="shared" si="33"/>
        <v>0.27773750000051223</v>
      </c>
      <c r="E1078" s="10">
        <v>123514</v>
      </c>
      <c r="F1078" s="11">
        <v>111100001244</v>
      </c>
      <c r="G1078" s="12">
        <v>1.75</v>
      </c>
      <c r="H1078" s="7" t="s">
        <v>13</v>
      </c>
      <c r="I1078" t="str">
        <f>VLOOKUP(F1078, 'Product UPC Key'!$A$2:$B$13, 2, FALSE)</f>
        <v>Pepsi 20 oz</v>
      </c>
    </row>
    <row r="1079" spans="1:9" x14ac:dyDescent="0.3">
      <c r="A1079" s="4">
        <v>43164.277737500001</v>
      </c>
      <c r="B1079" s="15">
        <v>43164.277737500001</v>
      </c>
      <c r="C1079" s="16" t="str">
        <f t="shared" si="32"/>
        <v>Monday</v>
      </c>
      <c r="D1079" s="20">
        <f t="shared" si="33"/>
        <v>0.27773750000051223</v>
      </c>
      <c r="E1079" s="10">
        <v>123514</v>
      </c>
      <c r="F1079" s="11">
        <v>111100001237</v>
      </c>
      <c r="G1079" s="12">
        <v>7.1</v>
      </c>
      <c r="H1079" s="7" t="s">
        <v>13</v>
      </c>
      <c r="I1079" t="str">
        <f>VLOOKUP(F1079, 'Product UPC Key'!$A$2:$B$13, 2, FALSE)</f>
        <v>Coke 12 Pack</v>
      </c>
    </row>
    <row r="1080" spans="1:9" x14ac:dyDescent="0.3">
      <c r="A1080" s="4">
        <v>43164.277737500001</v>
      </c>
      <c r="B1080" s="15">
        <v>43164.277737500001</v>
      </c>
      <c r="C1080" s="16" t="str">
        <f t="shared" si="32"/>
        <v>Monday</v>
      </c>
      <c r="D1080" s="20">
        <f t="shared" si="33"/>
        <v>0.27773750000051223</v>
      </c>
      <c r="E1080" s="10">
        <v>123514</v>
      </c>
      <c r="F1080" s="11">
        <v>111100001240</v>
      </c>
      <c r="G1080" s="12">
        <v>0.99</v>
      </c>
      <c r="H1080" s="7" t="s">
        <v>13</v>
      </c>
      <c r="I1080" t="str">
        <f>VLOOKUP(F1080, 'Product UPC Key'!$A$2:$B$13, 2, FALSE)</f>
        <v>Slim Jim</v>
      </c>
    </row>
    <row r="1081" spans="1:9" x14ac:dyDescent="0.3">
      <c r="A1081" s="4">
        <v>43164.281237499999</v>
      </c>
      <c r="B1081" s="15">
        <v>43164.281237499999</v>
      </c>
      <c r="C1081" s="16" t="str">
        <f t="shared" si="32"/>
        <v>Monday</v>
      </c>
      <c r="D1081" s="20">
        <f t="shared" si="33"/>
        <v>0.28123749999940628</v>
      </c>
      <c r="E1081" s="10">
        <v>123515</v>
      </c>
      <c r="F1081" s="11">
        <v>111100001241</v>
      </c>
      <c r="G1081" s="12">
        <v>1.25</v>
      </c>
      <c r="H1081" s="7" t="s">
        <v>12</v>
      </c>
      <c r="I1081" t="str">
        <f>VLOOKUP(F1081, 'Product UPC Key'!$A$2:$B$13, 2, FALSE)</f>
        <v>M&amp;M's Candy</v>
      </c>
    </row>
    <row r="1082" spans="1:9" x14ac:dyDescent="0.3">
      <c r="A1082" s="4">
        <v>43164.281237499999</v>
      </c>
      <c r="B1082" s="15">
        <v>43164.281237499999</v>
      </c>
      <c r="C1082" s="16" t="str">
        <f t="shared" si="32"/>
        <v>Monday</v>
      </c>
      <c r="D1082" s="20">
        <f t="shared" si="33"/>
        <v>0.28123749999940628</v>
      </c>
      <c r="E1082" s="10">
        <v>123515</v>
      </c>
      <c r="F1082" s="11">
        <v>111100001240</v>
      </c>
      <c r="G1082" s="12">
        <v>0.89</v>
      </c>
      <c r="H1082" s="7" t="s">
        <v>12</v>
      </c>
      <c r="I1082" t="str">
        <f>VLOOKUP(F1082, 'Product UPC Key'!$A$2:$B$13, 2, FALSE)</f>
        <v>Slim Jim</v>
      </c>
    </row>
    <row r="1083" spans="1:9" x14ac:dyDescent="0.3">
      <c r="A1083" s="4">
        <v>43164.285337499998</v>
      </c>
      <c r="B1083" s="15">
        <v>43164.285337499998</v>
      </c>
      <c r="C1083" s="16" t="str">
        <f t="shared" si="32"/>
        <v>Monday</v>
      </c>
      <c r="D1083" s="20">
        <f t="shared" si="33"/>
        <v>0.28533749999769498</v>
      </c>
      <c r="E1083" s="10">
        <v>123516</v>
      </c>
      <c r="F1083" s="11">
        <v>111100001235</v>
      </c>
      <c r="G1083" s="12">
        <v>23.45</v>
      </c>
      <c r="H1083" s="7" t="s">
        <v>13</v>
      </c>
      <c r="I1083" t="str">
        <f>VLOOKUP(F1083, 'Product UPC Key'!$A$2:$B$13, 2, FALSE)</f>
        <v>Miller Lite 24 Pack</v>
      </c>
    </row>
    <row r="1084" spans="1:9" x14ac:dyDescent="0.3">
      <c r="A1084" s="4">
        <v>43164.285337499998</v>
      </c>
      <c r="B1084" s="15">
        <v>43164.285337499998</v>
      </c>
      <c r="C1084" s="16" t="str">
        <f t="shared" si="32"/>
        <v>Monday</v>
      </c>
      <c r="D1084" s="20">
        <f t="shared" si="33"/>
        <v>0.28533749999769498</v>
      </c>
      <c r="E1084" s="10">
        <v>123516</v>
      </c>
      <c r="F1084" s="11">
        <v>111100001242</v>
      </c>
      <c r="G1084" s="12">
        <v>24.99</v>
      </c>
      <c r="H1084" s="7" t="s">
        <v>12</v>
      </c>
      <c r="I1084" t="str">
        <f>VLOOKUP(F1084, 'Product UPC Key'!$A$2:$B$13, 2, FALSE)</f>
        <v>Bud Light 24 Pack</v>
      </c>
    </row>
    <row r="1085" spans="1:9" x14ac:dyDescent="0.3">
      <c r="A1085" s="4">
        <v>43164.285337499998</v>
      </c>
      <c r="B1085" s="15">
        <v>43164.285337499998</v>
      </c>
      <c r="C1085" s="16" t="str">
        <f t="shared" si="32"/>
        <v>Monday</v>
      </c>
      <c r="D1085" s="20">
        <f t="shared" si="33"/>
        <v>0.28533749999769498</v>
      </c>
      <c r="E1085" s="10">
        <v>123516</v>
      </c>
      <c r="F1085" s="11">
        <v>111100001238</v>
      </c>
      <c r="G1085" s="12">
        <v>1.49</v>
      </c>
      <c r="H1085" s="7" t="s">
        <v>13</v>
      </c>
      <c r="I1085" t="str">
        <f>VLOOKUP(F1085, 'Product UPC Key'!$A$2:$B$13, 2, FALSE)</f>
        <v>Doritos 12 oz.</v>
      </c>
    </row>
    <row r="1086" spans="1:9" x14ac:dyDescent="0.3">
      <c r="A1086" s="4">
        <v>43164.287437499996</v>
      </c>
      <c r="B1086" s="15">
        <v>43164.287437499996</v>
      </c>
      <c r="C1086" s="16" t="str">
        <f t="shared" si="32"/>
        <v>Monday</v>
      </c>
      <c r="D1086" s="20">
        <f t="shared" si="33"/>
        <v>0.28743749999557622</v>
      </c>
      <c r="E1086" s="10">
        <v>123517</v>
      </c>
      <c r="F1086" s="11">
        <v>111100001239</v>
      </c>
      <c r="G1086" s="12">
        <v>1.56</v>
      </c>
      <c r="H1086" s="7" t="s">
        <v>12</v>
      </c>
      <c r="I1086" t="str">
        <f>VLOOKUP(F1086, 'Product UPC Key'!$A$2:$B$13, 2, FALSE)</f>
        <v>Lays Chips 12 oz.</v>
      </c>
    </row>
    <row r="1087" spans="1:9" x14ac:dyDescent="0.3">
      <c r="A1087" s="4">
        <v>43164.294537499998</v>
      </c>
      <c r="B1087" s="15">
        <v>43164.294537499998</v>
      </c>
      <c r="C1087" s="16" t="str">
        <f t="shared" si="32"/>
        <v>Monday</v>
      </c>
      <c r="D1087" s="20">
        <f t="shared" si="33"/>
        <v>0.29453749999811407</v>
      </c>
      <c r="E1087" s="10">
        <v>123518</v>
      </c>
      <c r="F1087" s="11">
        <v>111100001242</v>
      </c>
      <c r="G1087" s="12">
        <v>24.99</v>
      </c>
      <c r="H1087" s="7" t="s">
        <v>12</v>
      </c>
      <c r="I1087" t="str">
        <f>VLOOKUP(F1087, 'Product UPC Key'!$A$2:$B$13, 2, FALSE)</f>
        <v>Bud Light 24 Pack</v>
      </c>
    </row>
    <row r="1088" spans="1:9" x14ac:dyDescent="0.3">
      <c r="A1088" s="4">
        <v>43164.294537499998</v>
      </c>
      <c r="B1088" s="15">
        <v>43164.294537499998</v>
      </c>
      <c r="C1088" s="16" t="str">
        <f t="shared" si="32"/>
        <v>Monday</v>
      </c>
      <c r="D1088" s="20">
        <f t="shared" si="33"/>
        <v>0.29453749999811407</v>
      </c>
      <c r="E1088" s="10">
        <v>123518</v>
      </c>
      <c r="F1088" s="11">
        <v>111100001237</v>
      </c>
      <c r="G1088" s="12">
        <v>7.1</v>
      </c>
      <c r="H1088" s="7" t="s">
        <v>13</v>
      </c>
      <c r="I1088" t="str">
        <f>VLOOKUP(F1088, 'Product UPC Key'!$A$2:$B$13, 2, FALSE)</f>
        <v>Coke 12 Pack</v>
      </c>
    </row>
    <row r="1089" spans="1:9" x14ac:dyDescent="0.3">
      <c r="A1089" s="4">
        <v>43164.298137499994</v>
      </c>
      <c r="B1089" s="15">
        <v>43164.298137499994</v>
      </c>
      <c r="C1089" s="16" t="str">
        <f t="shared" si="32"/>
        <v>Monday</v>
      </c>
      <c r="D1089" s="20">
        <f t="shared" si="33"/>
        <v>0.29813749999448191</v>
      </c>
      <c r="E1089" s="10">
        <v>123519</v>
      </c>
      <c r="F1089" s="11">
        <v>111100001240</v>
      </c>
      <c r="G1089" s="12">
        <v>0.99</v>
      </c>
      <c r="H1089" s="7" t="s">
        <v>13</v>
      </c>
      <c r="I1089" t="str">
        <f>VLOOKUP(F1089, 'Product UPC Key'!$A$2:$B$13, 2, FALSE)</f>
        <v>Slim Jim</v>
      </c>
    </row>
    <row r="1090" spans="1:9" x14ac:dyDescent="0.3">
      <c r="A1090" s="4">
        <v>43164.298137499994</v>
      </c>
      <c r="B1090" s="15">
        <v>43164.298137499994</v>
      </c>
      <c r="C1090" s="16" t="str">
        <f t="shared" si="32"/>
        <v>Monday</v>
      </c>
      <c r="D1090" s="20">
        <f t="shared" si="33"/>
        <v>0.29813749999448191</v>
      </c>
      <c r="E1090" s="10">
        <v>123519</v>
      </c>
      <c r="F1090" s="11">
        <v>111100001245</v>
      </c>
      <c r="G1090" s="12">
        <v>1.36</v>
      </c>
      <c r="H1090" s="7" t="s">
        <v>13</v>
      </c>
      <c r="I1090" t="str">
        <f>VLOOKUP(F1090, 'Product UPC Key'!$A$2:$B$13, 2, FALSE)</f>
        <v>Hersheys Candy</v>
      </c>
    </row>
    <row r="1091" spans="1:9" x14ac:dyDescent="0.3">
      <c r="A1091" s="4">
        <v>43164.298137499994</v>
      </c>
      <c r="B1091" s="15">
        <v>43164.298137499994</v>
      </c>
      <c r="C1091" s="16" t="str">
        <f t="shared" ref="C1091:C1154" si="34">TEXT(B1091,"dddd")</f>
        <v>Monday</v>
      </c>
      <c r="D1091" s="20">
        <f t="shared" si="33"/>
        <v>0.29813749999448191</v>
      </c>
      <c r="E1091" s="10">
        <v>123519</v>
      </c>
      <c r="F1091" s="11">
        <v>111100001239</v>
      </c>
      <c r="G1091" s="12">
        <v>1.56</v>
      </c>
      <c r="H1091" s="7" t="s">
        <v>12</v>
      </c>
      <c r="I1091" t="str">
        <f>VLOOKUP(F1091, 'Product UPC Key'!$A$2:$B$13, 2, FALSE)</f>
        <v>Lays Chips 12 oz.</v>
      </c>
    </row>
    <row r="1092" spans="1:9" x14ac:dyDescent="0.3">
      <c r="A1092" s="4">
        <v>43164.298137499994</v>
      </c>
      <c r="B1092" s="15">
        <v>43164.298137499994</v>
      </c>
      <c r="C1092" s="16" t="str">
        <f t="shared" si="34"/>
        <v>Monday</v>
      </c>
      <c r="D1092" s="20">
        <f t="shared" ref="D1092:D1155" si="35">MOD(A1092,1)</f>
        <v>0.29813749999448191</v>
      </c>
      <c r="E1092" s="10">
        <v>123519</v>
      </c>
      <c r="F1092" s="11">
        <v>111100001240</v>
      </c>
      <c r="G1092" s="12">
        <v>0.99</v>
      </c>
      <c r="H1092" s="7" t="s">
        <v>13</v>
      </c>
      <c r="I1092" t="str">
        <f>VLOOKUP(F1092, 'Product UPC Key'!$A$2:$B$13, 2, FALSE)</f>
        <v>Slim Jim</v>
      </c>
    </row>
    <row r="1093" spans="1:9" x14ac:dyDescent="0.3">
      <c r="A1093" s="4">
        <v>43164.298137499994</v>
      </c>
      <c r="B1093" s="15">
        <v>43164.298137499994</v>
      </c>
      <c r="C1093" s="16" t="str">
        <f t="shared" si="34"/>
        <v>Monday</v>
      </c>
      <c r="D1093" s="20">
        <f t="shared" si="35"/>
        <v>0.29813749999448191</v>
      </c>
      <c r="E1093" s="10">
        <v>123519</v>
      </c>
      <c r="F1093" s="11">
        <v>111100001237</v>
      </c>
      <c r="G1093" s="12">
        <v>7.15</v>
      </c>
      <c r="H1093" s="7" t="s">
        <v>12</v>
      </c>
      <c r="I1093" t="str">
        <f>VLOOKUP(F1093, 'Product UPC Key'!$A$2:$B$13, 2, FALSE)</f>
        <v>Coke 12 Pack</v>
      </c>
    </row>
    <row r="1094" spans="1:9" x14ac:dyDescent="0.3">
      <c r="A1094" s="4">
        <v>43164.298137499994</v>
      </c>
      <c r="B1094" s="15">
        <v>43164.298137499994</v>
      </c>
      <c r="C1094" s="16" t="str">
        <f t="shared" si="34"/>
        <v>Monday</v>
      </c>
      <c r="D1094" s="20">
        <f t="shared" si="35"/>
        <v>0.29813749999448191</v>
      </c>
      <c r="E1094" s="10">
        <v>123519</v>
      </c>
      <c r="F1094" s="11">
        <v>111100001242</v>
      </c>
      <c r="G1094" s="12">
        <v>24.99</v>
      </c>
      <c r="H1094" s="7" t="s">
        <v>12</v>
      </c>
      <c r="I1094" t="str">
        <f>VLOOKUP(F1094, 'Product UPC Key'!$A$2:$B$13, 2, FALSE)</f>
        <v>Bud Light 24 Pack</v>
      </c>
    </row>
    <row r="1095" spans="1:9" x14ac:dyDescent="0.3">
      <c r="A1095" s="4">
        <v>43164.298137499994</v>
      </c>
      <c r="B1095" s="15">
        <v>43164.298137499994</v>
      </c>
      <c r="C1095" s="16" t="str">
        <f t="shared" si="34"/>
        <v>Monday</v>
      </c>
      <c r="D1095" s="20">
        <f t="shared" si="35"/>
        <v>0.29813749999448191</v>
      </c>
      <c r="E1095" s="10">
        <v>123519</v>
      </c>
      <c r="F1095" s="11">
        <v>111100001237</v>
      </c>
      <c r="G1095" s="12">
        <v>7.1</v>
      </c>
      <c r="H1095" s="7" t="s">
        <v>13</v>
      </c>
      <c r="I1095" t="str">
        <f>VLOOKUP(F1095, 'Product UPC Key'!$A$2:$B$13, 2, FALSE)</f>
        <v>Coke 12 Pack</v>
      </c>
    </row>
    <row r="1096" spans="1:9" x14ac:dyDescent="0.3">
      <c r="A1096" s="4">
        <v>43164.303437499992</v>
      </c>
      <c r="B1096" s="15">
        <v>43164.303437499992</v>
      </c>
      <c r="C1096" s="16" t="str">
        <f t="shared" si="34"/>
        <v>Monday</v>
      </c>
      <c r="D1096" s="20">
        <f t="shared" si="35"/>
        <v>0.30343749999155989</v>
      </c>
      <c r="E1096" s="10">
        <v>123520</v>
      </c>
      <c r="F1096" s="11">
        <v>111100001244</v>
      </c>
      <c r="G1096" s="12">
        <v>1.75</v>
      </c>
      <c r="H1096" s="7" t="s">
        <v>13</v>
      </c>
      <c r="I1096" t="str">
        <f>VLOOKUP(F1096, 'Product UPC Key'!$A$2:$B$13, 2, FALSE)</f>
        <v>Pepsi 20 oz</v>
      </c>
    </row>
    <row r="1097" spans="1:9" x14ac:dyDescent="0.3">
      <c r="A1097" s="4">
        <v>43164.303437499992</v>
      </c>
      <c r="B1097" s="15">
        <v>43164.303437499992</v>
      </c>
      <c r="C1097" s="16" t="str">
        <f t="shared" si="34"/>
        <v>Monday</v>
      </c>
      <c r="D1097" s="20">
        <f t="shared" si="35"/>
        <v>0.30343749999155989</v>
      </c>
      <c r="E1097" s="10">
        <v>123520</v>
      </c>
      <c r="F1097" s="11">
        <v>111100001242</v>
      </c>
      <c r="G1097" s="12">
        <v>19.989999999999998</v>
      </c>
      <c r="H1097" s="7" t="s">
        <v>13</v>
      </c>
      <c r="I1097" t="str">
        <f>VLOOKUP(F1097, 'Product UPC Key'!$A$2:$B$13, 2, FALSE)</f>
        <v>Bud Light 24 Pack</v>
      </c>
    </row>
    <row r="1098" spans="1:9" x14ac:dyDescent="0.3">
      <c r="A1098" s="4">
        <v>43164.306537499993</v>
      </c>
      <c r="B1098" s="15">
        <v>43164.306537499993</v>
      </c>
      <c r="C1098" s="16" t="str">
        <f t="shared" si="34"/>
        <v>Monday</v>
      </c>
      <c r="D1098" s="20">
        <f t="shared" si="35"/>
        <v>0.30653749999328284</v>
      </c>
      <c r="E1098" s="10">
        <v>123521</v>
      </c>
      <c r="F1098" s="11">
        <v>111100001235</v>
      </c>
      <c r="G1098" s="12">
        <v>23.45</v>
      </c>
      <c r="H1098" s="7" t="s">
        <v>13</v>
      </c>
      <c r="I1098" t="str">
        <f>VLOOKUP(F1098, 'Product UPC Key'!$A$2:$B$13, 2, FALSE)</f>
        <v>Miller Lite 24 Pack</v>
      </c>
    </row>
    <row r="1099" spans="1:9" x14ac:dyDescent="0.3">
      <c r="A1099" s="4">
        <v>43164.31183749999</v>
      </c>
      <c r="B1099" s="15">
        <v>43164.31183749999</v>
      </c>
      <c r="C1099" s="16" t="str">
        <f t="shared" si="34"/>
        <v>Monday</v>
      </c>
      <c r="D1099" s="20">
        <f t="shared" si="35"/>
        <v>0.31183749999036081</v>
      </c>
      <c r="E1099" s="10">
        <v>123522</v>
      </c>
      <c r="F1099" s="11">
        <v>111100001239</v>
      </c>
      <c r="G1099" s="12">
        <v>1.56</v>
      </c>
      <c r="H1099" s="7" t="s">
        <v>12</v>
      </c>
      <c r="I1099" t="str">
        <f>VLOOKUP(F1099, 'Product UPC Key'!$A$2:$B$13, 2, FALSE)</f>
        <v>Lays Chips 12 oz.</v>
      </c>
    </row>
    <row r="1100" spans="1:9" x14ac:dyDescent="0.3">
      <c r="A1100" s="4">
        <v>43164.31183749999</v>
      </c>
      <c r="B1100" s="15">
        <v>43164.31183749999</v>
      </c>
      <c r="C1100" s="16" t="str">
        <f t="shared" si="34"/>
        <v>Monday</v>
      </c>
      <c r="D1100" s="20">
        <f t="shared" si="35"/>
        <v>0.31183749999036081</v>
      </c>
      <c r="E1100" s="10">
        <v>123522</v>
      </c>
      <c r="F1100" s="11">
        <v>111100001238</v>
      </c>
      <c r="G1100" s="12">
        <v>1.53</v>
      </c>
      <c r="H1100" s="7" t="s">
        <v>12</v>
      </c>
      <c r="I1100" t="str">
        <f>VLOOKUP(F1100, 'Product UPC Key'!$A$2:$B$13, 2, FALSE)</f>
        <v>Doritos 12 oz.</v>
      </c>
    </row>
    <row r="1101" spans="1:9" x14ac:dyDescent="0.3">
      <c r="A1101" s="4">
        <v>43164.31183749999</v>
      </c>
      <c r="B1101" s="15">
        <v>43164.31183749999</v>
      </c>
      <c r="C1101" s="16" t="str">
        <f t="shared" si="34"/>
        <v>Monday</v>
      </c>
      <c r="D1101" s="20">
        <f t="shared" si="35"/>
        <v>0.31183749999036081</v>
      </c>
      <c r="E1101" s="10">
        <v>123522</v>
      </c>
      <c r="F1101" s="11">
        <v>111100001245</v>
      </c>
      <c r="G1101" s="12">
        <v>1.36</v>
      </c>
      <c r="H1101" s="7" t="s">
        <v>13</v>
      </c>
      <c r="I1101" t="str">
        <f>VLOOKUP(F1101, 'Product UPC Key'!$A$2:$B$13, 2, FALSE)</f>
        <v>Hersheys Candy</v>
      </c>
    </row>
    <row r="1102" spans="1:9" x14ac:dyDescent="0.3">
      <c r="A1102" s="4">
        <v>43164.31183749999</v>
      </c>
      <c r="B1102" s="15">
        <v>43164.31183749999</v>
      </c>
      <c r="C1102" s="16" t="str">
        <f t="shared" si="34"/>
        <v>Monday</v>
      </c>
      <c r="D1102" s="20">
        <f t="shared" si="35"/>
        <v>0.31183749999036081</v>
      </c>
      <c r="E1102" s="10">
        <v>123522</v>
      </c>
      <c r="F1102" s="11">
        <v>111100001238</v>
      </c>
      <c r="G1102" s="12">
        <v>1.53</v>
      </c>
      <c r="H1102" s="7" t="s">
        <v>12</v>
      </c>
      <c r="I1102" t="str">
        <f>VLOOKUP(F1102, 'Product UPC Key'!$A$2:$B$13, 2, FALSE)</f>
        <v>Doritos 12 oz.</v>
      </c>
    </row>
    <row r="1103" spans="1:9" x14ac:dyDescent="0.3">
      <c r="A1103" s="4">
        <v>43164.31183749999</v>
      </c>
      <c r="B1103" s="15">
        <v>43164.31183749999</v>
      </c>
      <c r="C1103" s="16" t="str">
        <f t="shared" si="34"/>
        <v>Monday</v>
      </c>
      <c r="D1103" s="20">
        <f t="shared" si="35"/>
        <v>0.31183749999036081</v>
      </c>
      <c r="E1103" s="10">
        <v>123522</v>
      </c>
      <c r="F1103" s="11">
        <v>111100001237</v>
      </c>
      <c r="G1103" s="12">
        <v>7.15</v>
      </c>
      <c r="H1103" s="7" t="s">
        <v>12</v>
      </c>
      <c r="I1103" t="str">
        <f>VLOOKUP(F1103, 'Product UPC Key'!$A$2:$B$13, 2, FALSE)</f>
        <v>Coke 12 Pack</v>
      </c>
    </row>
    <row r="1104" spans="1:9" x14ac:dyDescent="0.3">
      <c r="A1104" s="4">
        <v>43164.31183749999</v>
      </c>
      <c r="B1104" s="15">
        <v>43164.31183749999</v>
      </c>
      <c r="C1104" s="16" t="str">
        <f t="shared" si="34"/>
        <v>Monday</v>
      </c>
      <c r="D1104" s="20">
        <f t="shared" si="35"/>
        <v>0.31183749999036081</v>
      </c>
      <c r="E1104" s="10">
        <v>123522</v>
      </c>
      <c r="F1104" s="11">
        <v>111100001237</v>
      </c>
      <c r="G1104" s="12">
        <v>7.1</v>
      </c>
      <c r="H1104" s="7" t="s">
        <v>13</v>
      </c>
      <c r="I1104" t="str">
        <f>VLOOKUP(F1104, 'Product UPC Key'!$A$2:$B$13, 2, FALSE)</f>
        <v>Coke 12 Pack</v>
      </c>
    </row>
    <row r="1105" spans="1:9" x14ac:dyDescent="0.3">
      <c r="A1105" s="4">
        <v>43164.319437499988</v>
      </c>
      <c r="B1105" s="15">
        <v>43164.319437499988</v>
      </c>
      <c r="C1105" s="16" t="str">
        <f t="shared" si="34"/>
        <v>Monday</v>
      </c>
      <c r="D1105" s="20">
        <f t="shared" si="35"/>
        <v>0.31943749998754356</v>
      </c>
      <c r="E1105" s="10">
        <v>123523</v>
      </c>
      <c r="F1105" s="11">
        <v>111100001242</v>
      </c>
      <c r="G1105" s="12">
        <v>19.989999999999998</v>
      </c>
      <c r="H1105" s="7" t="s">
        <v>13</v>
      </c>
      <c r="I1105" t="str">
        <f>VLOOKUP(F1105, 'Product UPC Key'!$A$2:$B$13, 2, FALSE)</f>
        <v>Bud Light 24 Pack</v>
      </c>
    </row>
    <row r="1106" spans="1:9" x14ac:dyDescent="0.3">
      <c r="A1106" s="4">
        <v>43164.319437499988</v>
      </c>
      <c r="B1106" s="15">
        <v>43164.319437499988</v>
      </c>
      <c r="C1106" s="16" t="str">
        <f t="shared" si="34"/>
        <v>Monday</v>
      </c>
      <c r="D1106" s="20">
        <f t="shared" si="35"/>
        <v>0.31943749998754356</v>
      </c>
      <c r="E1106" s="10">
        <v>123523</v>
      </c>
      <c r="F1106" s="11">
        <v>111100001239</v>
      </c>
      <c r="G1106" s="12">
        <v>1.45</v>
      </c>
      <c r="H1106" s="7" t="s">
        <v>13</v>
      </c>
      <c r="I1106" t="str">
        <f>VLOOKUP(F1106, 'Product UPC Key'!$A$2:$B$13, 2, FALSE)</f>
        <v>Lays Chips 12 oz.</v>
      </c>
    </row>
    <row r="1107" spans="1:9" x14ac:dyDescent="0.3">
      <c r="A1107" s="4">
        <v>43164.319437499988</v>
      </c>
      <c r="B1107" s="15">
        <v>43164.319437499988</v>
      </c>
      <c r="C1107" s="16" t="str">
        <f t="shared" si="34"/>
        <v>Monday</v>
      </c>
      <c r="D1107" s="20">
        <f t="shared" si="35"/>
        <v>0.31943749998754356</v>
      </c>
      <c r="E1107" s="10">
        <v>123523</v>
      </c>
      <c r="F1107" s="11">
        <v>111100001235</v>
      </c>
      <c r="G1107" s="12">
        <v>23.45</v>
      </c>
      <c r="H1107" s="7" t="s">
        <v>13</v>
      </c>
      <c r="I1107" t="str">
        <f>VLOOKUP(F1107, 'Product UPC Key'!$A$2:$B$13, 2, FALSE)</f>
        <v>Miller Lite 24 Pack</v>
      </c>
    </row>
    <row r="1108" spans="1:9" x14ac:dyDescent="0.3">
      <c r="A1108" s="4">
        <v>43164.319437499988</v>
      </c>
      <c r="B1108" s="15">
        <v>43164.319437499988</v>
      </c>
      <c r="C1108" s="16" t="str">
        <f t="shared" si="34"/>
        <v>Monday</v>
      </c>
      <c r="D1108" s="20">
        <f t="shared" si="35"/>
        <v>0.31943749998754356</v>
      </c>
      <c r="E1108" s="10">
        <v>123523</v>
      </c>
      <c r="F1108" s="11">
        <v>111100001234</v>
      </c>
      <c r="G1108" s="12">
        <v>1.8</v>
      </c>
      <c r="H1108" s="7" t="s">
        <v>13</v>
      </c>
      <c r="I1108" t="str">
        <f>VLOOKUP(F1108, 'Product UPC Key'!$A$2:$B$13, 2, FALSE)</f>
        <v>Coke 20 oz</v>
      </c>
    </row>
    <row r="1109" spans="1:9" x14ac:dyDescent="0.3">
      <c r="A1109" s="4">
        <v>43164.319437499988</v>
      </c>
      <c r="B1109" s="15">
        <v>43164.319437499988</v>
      </c>
      <c r="C1109" s="16" t="str">
        <f t="shared" si="34"/>
        <v>Monday</v>
      </c>
      <c r="D1109" s="20">
        <f t="shared" si="35"/>
        <v>0.31943749998754356</v>
      </c>
      <c r="E1109" s="10">
        <v>123523</v>
      </c>
      <c r="F1109" s="11">
        <v>111100001245</v>
      </c>
      <c r="G1109" s="12">
        <v>1.3</v>
      </c>
      <c r="H1109" s="7" t="s">
        <v>12</v>
      </c>
      <c r="I1109" t="str">
        <f>VLOOKUP(F1109, 'Product UPC Key'!$A$2:$B$13, 2, FALSE)</f>
        <v>Hersheys Candy</v>
      </c>
    </row>
    <row r="1110" spans="1:9" x14ac:dyDescent="0.3">
      <c r="A1110" s="4">
        <v>43164.292627314811</v>
      </c>
      <c r="B1110" s="15">
        <v>43164.292627314811</v>
      </c>
      <c r="C1110" s="16" t="str">
        <f t="shared" si="34"/>
        <v>Monday</v>
      </c>
      <c r="D1110" s="20">
        <f t="shared" si="35"/>
        <v>0.29262731481139781</v>
      </c>
      <c r="E1110" s="10">
        <v>123524</v>
      </c>
      <c r="F1110" s="11">
        <v>111100001238</v>
      </c>
      <c r="G1110" s="12">
        <v>1.53</v>
      </c>
      <c r="H1110" s="7" t="s">
        <v>12</v>
      </c>
      <c r="I1110" t="str">
        <f>VLOOKUP(F1110, 'Product UPC Key'!$A$2:$B$13, 2, FALSE)</f>
        <v>Doritos 12 oz.</v>
      </c>
    </row>
    <row r="1111" spans="1:9" x14ac:dyDescent="0.3">
      <c r="A1111" s="4">
        <v>43164.292627314811</v>
      </c>
      <c r="B1111" s="15">
        <v>43164.292627314811</v>
      </c>
      <c r="C1111" s="16" t="str">
        <f t="shared" si="34"/>
        <v>Monday</v>
      </c>
      <c r="D1111" s="20">
        <f t="shared" si="35"/>
        <v>0.29262731481139781</v>
      </c>
      <c r="E1111" s="10">
        <v>123524</v>
      </c>
      <c r="F1111" s="11">
        <v>111100001238</v>
      </c>
      <c r="G1111" s="12">
        <v>1.53</v>
      </c>
      <c r="H1111" s="7" t="s">
        <v>12</v>
      </c>
      <c r="I1111" t="str">
        <f>VLOOKUP(F1111, 'Product UPC Key'!$A$2:$B$13, 2, FALSE)</f>
        <v>Doritos 12 oz.</v>
      </c>
    </row>
    <row r="1112" spans="1:9" x14ac:dyDescent="0.3">
      <c r="A1112" s="4">
        <v>43164.301827314812</v>
      </c>
      <c r="B1112" s="15">
        <v>43164.301827314812</v>
      </c>
      <c r="C1112" s="16" t="str">
        <f t="shared" si="34"/>
        <v>Monday</v>
      </c>
      <c r="D1112" s="20">
        <f t="shared" si="35"/>
        <v>0.3018273148118169</v>
      </c>
      <c r="E1112" s="10">
        <v>123525</v>
      </c>
      <c r="F1112" s="11">
        <v>111100001240</v>
      </c>
      <c r="G1112" s="12">
        <v>0.99</v>
      </c>
      <c r="H1112" s="7" t="s">
        <v>13</v>
      </c>
      <c r="I1112" t="str">
        <f>VLOOKUP(F1112, 'Product UPC Key'!$A$2:$B$13, 2, FALSE)</f>
        <v>Slim Jim</v>
      </c>
    </row>
    <row r="1113" spans="1:9" x14ac:dyDescent="0.3">
      <c r="A1113" s="4">
        <v>43164.302227314809</v>
      </c>
      <c r="B1113" s="15">
        <v>43164.302227314809</v>
      </c>
      <c r="C1113" s="16" t="str">
        <f t="shared" si="34"/>
        <v>Monday</v>
      </c>
      <c r="D1113" s="20">
        <f t="shared" si="35"/>
        <v>0.30222731480898801</v>
      </c>
      <c r="E1113" s="10">
        <v>123526</v>
      </c>
      <c r="F1113" s="11">
        <v>111100001242</v>
      </c>
      <c r="G1113" s="12">
        <v>24.99</v>
      </c>
      <c r="H1113" s="7" t="s">
        <v>12</v>
      </c>
      <c r="I1113" t="str">
        <f>VLOOKUP(F1113, 'Product UPC Key'!$A$2:$B$13, 2, FALSE)</f>
        <v>Bud Light 24 Pack</v>
      </c>
    </row>
    <row r="1114" spans="1:9" x14ac:dyDescent="0.3">
      <c r="A1114" s="4">
        <v>43164.302227314809</v>
      </c>
      <c r="B1114" s="15">
        <v>43164.302227314809</v>
      </c>
      <c r="C1114" s="16" t="str">
        <f t="shared" si="34"/>
        <v>Monday</v>
      </c>
      <c r="D1114" s="20">
        <f t="shared" si="35"/>
        <v>0.30222731480898801</v>
      </c>
      <c r="E1114" s="10">
        <v>123526</v>
      </c>
      <c r="F1114" s="11">
        <v>111100001244</v>
      </c>
      <c r="G1114" s="12">
        <v>1.75</v>
      </c>
      <c r="H1114" s="7" t="s">
        <v>13</v>
      </c>
      <c r="I1114" t="str">
        <f>VLOOKUP(F1114, 'Product UPC Key'!$A$2:$B$13, 2, FALSE)</f>
        <v>Pepsi 20 oz</v>
      </c>
    </row>
    <row r="1115" spans="1:9" x14ac:dyDescent="0.3">
      <c r="A1115" s="4">
        <v>43164.302227314809</v>
      </c>
      <c r="B1115" s="15">
        <v>43164.302227314809</v>
      </c>
      <c r="C1115" s="16" t="str">
        <f t="shared" si="34"/>
        <v>Monday</v>
      </c>
      <c r="D1115" s="20">
        <f t="shared" si="35"/>
        <v>0.30222731480898801</v>
      </c>
      <c r="E1115" s="10">
        <v>123526</v>
      </c>
      <c r="F1115" s="11">
        <v>111100001239</v>
      </c>
      <c r="G1115" s="12">
        <v>1.45</v>
      </c>
      <c r="H1115" s="7" t="s">
        <v>13</v>
      </c>
      <c r="I1115" t="str">
        <f>VLOOKUP(F1115, 'Product UPC Key'!$A$2:$B$13, 2, FALSE)</f>
        <v>Lays Chips 12 oz.</v>
      </c>
    </row>
    <row r="1116" spans="1:9" x14ac:dyDescent="0.3">
      <c r="A1116" s="4">
        <v>43164.30562731481</v>
      </c>
      <c r="B1116" s="15">
        <v>43164.30562731481</v>
      </c>
      <c r="C1116" s="16" t="str">
        <f t="shared" si="34"/>
        <v>Monday</v>
      </c>
      <c r="D1116" s="20">
        <f t="shared" si="35"/>
        <v>0.30562731481040828</v>
      </c>
      <c r="E1116" s="10">
        <v>123527</v>
      </c>
      <c r="F1116" s="11">
        <v>111100001239</v>
      </c>
      <c r="G1116" s="12">
        <v>1.56</v>
      </c>
      <c r="H1116" s="7" t="s">
        <v>12</v>
      </c>
      <c r="I1116" t="str">
        <f>VLOOKUP(F1116, 'Product UPC Key'!$A$2:$B$13, 2, FALSE)</f>
        <v>Lays Chips 12 oz.</v>
      </c>
    </row>
    <row r="1117" spans="1:9" x14ac:dyDescent="0.3">
      <c r="A1117" s="4">
        <v>43164.30562731481</v>
      </c>
      <c r="B1117" s="15">
        <v>43164.30562731481</v>
      </c>
      <c r="C1117" s="16" t="str">
        <f t="shared" si="34"/>
        <v>Monday</v>
      </c>
      <c r="D1117" s="20">
        <f t="shared" si="35"/>
        <v>0.30562731481040828</v>
      </c>
      <c r="E1117" s="10">
        <v>123527</v>
      </c>
      <c r="F1117" s="11">
        <v>111100001239</v>
      </c>
      <c r="G1117" s="12">
        <v>1.45</v>
      </c>
      <c r="H1117" s="7" t="s">
        <v>13</v>
      </c>
      <c r="I1117" t="str">
        <f>VLOOKUP(F1117, 'Product UPC Key'!$A$2:$B$13, 2, FALSE)</f>
        <v>Lays Chips 12 oz.</v>
      </c>
    </row>
    <row r="1118" spans="1:9" x14ac:dyDescent="0.3">
      <c r="A1118" s="4">
        <v>43164.30562731481</v>
      </c>
      <c r="B1118" s="15">
        <v>43164.30562731481</v>
      </c>
      <c r="C1118" s="16" t="str">
        <f t="shared" si="34"/>
        <v>Monday</v>
      </c>
      <c r="D1118" s="20">
        <f t="shared" si="35"/>
        <v>0.30562731481040828</v>
      </c>
      <c r="E1118" s="10">
        <v>123527</v>
      </c>
      <c r="F1118" s="11">
        <v>111100001237</v>
      </c>
      <c r="G1118" s="12">
        <v>7.1</v>
      </c>
      <c r="H1118" s="7" t="s">
        <v>13</v>
      </c>
      <c r="I1118" t="str">
        <f>VLOOKUP(F1118, 'Product UPC Key'!$A$2:$B$13, 2, FALSE)</f>
        <v>Coke 12 Pack</v>
      </c>
    </row>
    <row r="1119" spans="1:9" x14ac:dyDescent="0.3">
      <c r="A1119" s="4">
        <v>43164.30562731481</v>
      </c>
      <c r="B1119" s="15">
        <v>43164.30562731481</v>
      </c>
      <c r="C1119" s="16" t="str">
        <f t="shared" si="34"/>
        <v>Monday</v>
      </c>
      <c r="D1119" s="20">
        <f t="shared" si="35"/>
        <v>0.30562731481040828</v>
      </c>
      <c r="E1119" s="10">
        <v>123527</v>
      </c>
      <c r="F1119" s="11">
        <v>111100001241</v>
      </c>
      <c r="G1119" s="12">
        <v>1.25</v>
      </c>
      <c r="H1119" s="7" t="s">
        <v>12</v>
      </c>
      <c r="I1119" t="str">
        <f>VLOOKUP(F1119, 'Product UPC Key'!$A$2:$B$13, 2, FALSE)</f>
        <v>M&amp;M's Candy</v>
      </c>
    </row>
    <row r="1120" spans="1:9" x14ac:dyDescent="0.3">
      <c r="A1120" s="4">
        <v>43164.30562731481</v>
      </c>
      <c r="B1120" s="15">
        <v>43164.30562731481</v>
      </c>
      <c r="C1120" s="16" t="str">
        <f t="shared" si="34"/>
        <v>Monday</v>
      </c>
      <c r="D1120" s="20">
        <f t="shared" si="35"/>
        <v>0.30562731481040828</v>
      </c>
      <c r="E1120" s="10">
        <v>123527</v>
      </c>
      <c r="F1120" s="11">
        <v>111100001238</v>
      </c>
      <c r="G1120" s="12">
        <v>1.49</v>
      </c>
      <c r="H1120" s="7" t="s">
        <v>13</v>
      </c>
      <c r="I1120" t="str">
        <f>VLOOKUP(F1120, 'Product UPC Key'!$A$2:$B$13, 2, FALSE)</f>
        <v>Doritos 12 oz.</v>
      </c>
    </row>
    <row r="1121" spans="1:9" x14ac:dyDescent="0.3">
      <c r="A1121" s="4">
        <v>43164.30562731481</v>
      </c>
      <c r="B1121" s="15">
        <v>43164.30562731481</v>
      </c>
      <c r="C1121" s="16" t="str">
        <f t="shared" si="34"/>
        <v>Monday</v>
      </c>
      <c r="D1121" s="20">
        <f t="shared" si="35"/>
        <v>0.30562731481040828</v>
      </c>
      <c r="E1121" s="10">
        <v>123527</v>
      </c>
      <c r="F1121" s="11">
        <v>111100001241</v>
      </c>
      <c r="G1121" s="12">
        <v>1.25</v>
      </c>
      <c r="H1121" s="7" t="s">
        <v>12</v>
      </c>
      <c r="I1121" t="str">
        <f>VLOOKUP(F1121, 'Product UPC Key'!$A$2:$B$13, 2, FALSE)</f>
        <v>M&amp;M's Candy</v>
      </c>
    </row>
    <row r="1122" spans="1:9" x14ac:dyDescent="0.3">
      <c r="A1122" s="4">
        <v>43164.315227314808</v>
      </c>
      <c r="B1122" s="15">
        <v>43164.315227314808</v>
      </c>
      <c r="C1122" s="16" t="str">
        <f t="shared" si="34"/>
        <v>Monday</v>
      </c>
      <c r="D1122" s="20">
        <f t="shared" si="35"/>
        <v>0.31522731480799848</v>
      </c>
      <c r="E1122" s="10">
        <v>123528</v>
      </c>
      <c r="F1122" s="11">
        <v>111100001237</v>
      </c>
      <c r="G1122" s="12">
        <v>7.1</v>
      </c>
      <c r="H1122" s="7" t="s">
        <v>13</v>
      </c>
      <c r="I1122" t="str">
        <f>VLOOKUP(F1122, 'Product UPC Key'!$A$2:$B$13, 2, FALSE)</f>
        <v>Coke 12 Pack</v>
      </c>
    </row>
    <row r="1123" spans="1:9" x14ac:dyDescent="0.3">
      <c r="A1123" s="4">
        <v>43164.315227314808</v>
      </c>
      <c r="B1123" s="15">
        <v>43164.315227314808</v>
      </c>
      <c r="C1123" s="16" t="str">
        <f t="shared" si="34"/>
        <v>Monday</v>
      </c>
      <c r="D1123" s="20">
        <f t="shared" si="35"/>
        <v>0.31522731480799848</v>
      </c>
      <c r="E1123" s="10">
        <v>123528</v>
      </c>
      <c r="F1123" s="11">
        <v>111100001244</v>
      </c>
      <c r="G1123" s="12">
        <v>1.75</v>
      </c>
      <c r="H1123" s="7" t="s">
        <v>13</v>
      </c>
      <c r="I1123" t="str">
        <f>VLOOKUP(F1123, 'Product UPC Key'!$A$2:$B$13, 2, FALSE)</f>
        <v>Pepsi 20 oz</v>
      </c>
    </row>
    <row r="1124" spans="1:9" x14ac:dyDescent="0.3">
      <c r="A1124" s="4">
        <v>43164.32292731481</v>
      </c>
      <c r="B1124" s="15">
        <v>43164.32292731481</v>
      </c>
      <c r="C1124" s="16" t="str">
        <f t="shared" si="34"/>
        <v>Monday</v>
      </c>
      <c r="D1124" s="20">
        <f t="shared" si="35"/>
        <v>0.32292731480993098</v>
      </c>
      <c r="E1124" s="10">
        <v>123529</v>
      </c>
      <c r="F1124" s="11">
        <v>111100001242</v>
      </c>
      <c r="G1124" s="12">
        <v>24.99</v>
      </c>
      <c r="H1124" s="7" t="s">
        <v>12</v>
      </c>
      <c r="I1124" t="str">
        <f>VLOOKUP(F1124, 'Product UPC Key'!$A$2:$B$13, 2, FALSE)</f>
        <v>Bud Light 24 Pack</v>
      </c>
    </row>
    <row r="1125" spans="1:9" x14ac:dyDescent="0.3">
      <c r="A1125" s="4">
        <v>43164.32292731481</v>
      </c>
      <c r="B1125" s="15">
        <v>43164.32292731481</v>
      </c>
      <c r="C1125" s="16" t="str">
        <f t="shared" si="34"/>
        <v>Monday</v>
      </c>
      <c r="D1125" s="20">
        <f t="shared" si="35"/>
        <v>0.32292731480993098</v>
      </c>
      <c r="E1125" s="10">
        <v>123529</v>
      </c>
      <c r="F1125" s="11">
        <v>111100001237</v>
      </c>
      <c r="G1125" s="12">
        <v>7.1</v>
      </c>
      <c r="H1125" s="7" t="s">
        <v>13</v>
      </c>
      <c r="I1125" t="str">
        <f>VLOOKUP(F1125, 'Product UPC Key'!$A$2:$B$13, 2, FALSE)</f>
        <v>Coke 12 Pack</v>
      </c>
    </row>
    <row r="1126" spans="1:9" x14ac:dyDescent="0.3">
      <c r="A1126" s="4">
        <v>43164.32292731481</v>
      </c>
      <c r="B1126" s="15">
        <v>43164.32292731481</v>
      </c>
      <c r="C1126" s="16" t="str">
        <f t="shared" si="34"/>
        <v>Monday</v>
      </c>
      <c r="D1126" s="20">
        <f t="shared" si="35"/>
        <v>0.32292731480993098</v>
      </c>
      <c r="E1126" s="10">
        <v>123529</v>
      </c>
      <c r="F1126" s="11">
        <v>111100001241</v>
      </c>
      <c r="G1126" s="12">
        <v>1.25</v>
      </c>
      <c r="H1126" s="7" t="s">
        <v>12</v>
      </c>
      <c r="I1126" t="str">
        <f>VLOOKUP(F1126, 'Product UPC Key'!$A$2:$B$13, 2, FALSE)</f>
        <v>M&amp;M's Candy</v>
      </c>
    </row>
    <row r="1127" spans="1:9" x14ac:dyDescent="0.3">
      <c r="A1127" s="4">
        <v>43164.32292731481</v>
      </c>
      <c r="B1127" s="15">
        <v>43164.32292731481</v>
      </c>
      <c r="C1127" s="16" t="str">
        <f t="shared" si="34"/>
        <v>Monday</v>
      </c>
      <c r="D1127" s="20">
        <f t="shared" si="35"/>
        <v>0.32292731480993098</v>
      </c>
      <c r="E1127" s="10">
        <v>123529</v>
      </c>
      <c r="F1127" s="11">
        <v>111100001235</v>
      </c>
      <c r="G1127" s="12">
        <v>23.45</v>
      </c>
      <c r="H1127" s="7" t="s">
        <v>13</v>
      </c>
      <c r="I1127" t="str">
        <f>VLOOKUP(F1127, 'Product UPC Key'!$A$2:$B$13, 2, FALSE)</f>
        <v>Miller Lite 24 Pack</v>
      </c>
    </row>
    <row r="1128" spans="1:9" x14ac:dyDescent="0.3">
      <c r="A1128" s="4">
        <v>43164.32292731481</v>
      </c>
      <c r="B1128" s="15">
        <v>43164.32292731481</v>
      </c>
      <c r="C1128" s="16" t="str">
        <f t="shared" si="34"/>
        <v>Monday</v>
      </c>
      <c r="D1128" s="20">
        <f t="shared" si="35"/>
        <v>0.32292731480993098</v>
      </c>
      <c r="E1128" s="10">
        <v>123529</v>
      </c>
      <c r="F1128" s="11">
        <v>111100001234</v>
      </c>
      <c r="G1128" s="12">
        <v>1.8</v>
      </c>
      <c r="H1128" s="7" t="s">
        <v>13</v>
      </c>
      <c r="I1128" t="str">
        <f>VLOOKUP(F1128, 'Product UPC Key'!$A$2:$B$13, 2, FALSE)</f>
        <v>Coke 20 oz</v>
      </c>
    </row>
    <row r="1129" spans="1:9" x14ac:dyDescent="0.3">
      <c r="A1129" s="4">
        <v>43164.32292731481</v>
      </c>
      <c r="B1129" s="15">
        <v>43164.32292731481</v>
      </c>
      <c r="C1129" s="16" t="str">
        <f t="shared" si="34"/>
        <v>Monday</v>
      </c>
      <c r="D1129" s="20">
        <f t="shared" si="35"/>
        <v>0.32292731480993098</v>
      </c>
      <c r="E1129" s="10">
        <v>123529</v>
      </c>
      <c r="F1129" s="11">
        <v>111100001236</v>
      </c>
      <c r="G1129" s="12">
        <v>6.99</v>
      </c>
      <c r="H1129" s="7" t="s">
        <v>13</v>
      </c>
      <c r="I1129" t="str">
        <f>VLOOKUP(F1129, 'Product UPC Key'!$A$2:$B$13, 2, FALSE)</f>
        <v>Pepsi 12 Pack</v>
      </c>
    </row>
    <row r="1130" spans="1:9" x14ac:dyDescent="0.3">
      <c r="A1130" s="4">
        <v>43164.32292731481</v>
      </c>
      <c r="B1130" s="15">
        <v>43164.32292731481</v>
      </c>
      <c r="C1130" s="16" t="str">
        <f t="shared" si="34"/>
        <v>Monday</v>
      </c>
      <c r="D1130" s="20">
        <f t="shared" si="35"/>
        <v>0.32292731480993098</v>
      </c>
      <c r="E1130" s="10">
        <v>123529</v>
      </c>
      <c r="F1130" s="11">
        <v>111100001240</v>
      </c>
      <c r="G1130" s="12">
        <v>0.99</v>
      </c>
      <c r="H1130" s="7" t="s">
        <v>13</v>
      </c>
      <c r="I1130" t="str">
        <f>VLOOKUP(F1130, 'Product UPC Key'!$A$2:$B$13, 2, FALSE)</f>
        <v>Slim Jim</v>
      </c>
    </row>
    <row r="1131" spans="1:9" x14ac:dyDescent="0.3">
      <c r="A1131" s="4">
        <v>43164.32292731481</v>
      </c>
      <c r="B1131" s="15">
        <v>43164.32292731481</v>
      </c>
      <c r="C1131" s="16" t="str">
        <f t="shared" si="34"/>
        <v>Monday</v>
      </c>
      <c r="D1131" s="20">
        <f t="shared" si="35"/>
        <v>0.32292731480993098</v>
      </c>
      <c r="E1131" s="10">
        <v>123529</v>
      </c>
      <c r="F1131" s="11">
        <v>111100001242</v>
      </c>
      <c r="G1131" s="12">
        <v>25.65</v>
      </c>
      <c r="H1131" s="7" t="s">
        <v>13</v>
      </c>
      <c r="I1131" t="str">
        <f>VLOOKUP(F1131, 'Product UPC Key'!$A$2:$B$13, 2, FALSE)</f>
        <v>Bud Light 24 Pack</v>
      </c>
    </row>
    <row r="1132" spans="1:9" x14ac:dyDescent="0.3">
      <c r="A1132" s="4">
        <v>43164.32292731481</v>
      </c>
      <c r="B1132" s="15">
        <v>43164.32292731481</v>
      </c>
      <c r="C1132" s="16" t="str">
        <f t="shared" si="34"/>
        <v>Monday</v>
      </c>
      <c r="D1132" s="20">
        <f t="shared" si="35"/>
        <v>0.32292731480993098</v>
      </c>
      <c r="E1132" s="10">
        <v>123529</v>
      </c>
      <c r="F1132" s="11">
        <v>111100001245</v>
      </c>
      <c r="G1132" s="12">
        <v>1.3</v>
      </c>
      <c r="H1132" s="7" t="s">
        <v>12</v>
      </c>
      <c r="I1132" t="str">
        <f>VLOOKUP(F1132, 'Product UPC Key'!$A$2:$B$13, 2, FALSE)</f>
        <v>Hersheys Candy</v>
      </c>
    </row>
    <row r="1133" spans="1:9" x14ac:dyDescent="0.3">
      <c r="A1133" s="4">
        <v>43164.325027314808</v>
      </c>
      <c r="B1133" s="15">
        <v>43164.325027314808</v>
      </c>
      <c r="C1133" s="16" t="str">
        <f t="shared" si="34"/>
        <v>Monday</v>
      </c>
      <c r="D1133" s="20">
        <f t="shared" si="35"/>
        <v>0.32502731480781222</v>
      </c>
      <c r="E1133" s="10">
        <v>123530</v>
      </c>
      <c r="F1133" s="11">
        <v>111100001239</v>
      </c>
      <c r="G1133" s="12">
        <v>1.45</v>
      </c>
      <c r="H1133" s="7" t="s">
        <v>13</v>
      </c>
      <c r="I1133" t="str">
        <f>VLOOKUP(F1133, 'Product UPC Key'!$A$2:$B$13, 2, FALSE)</f>
        <v>Lays Chips 12 oz.</v>
      </c>
    </row>
    <row r="1134" spans="1:9" x14ac:dyDescent="0.3">
      <c r="A1134" s="4">
        <v>43164.329327314808</v>
      </c>
      <c r="B1134" s="15">
        <v>43164.329327314808</v>
      </c>
      <c r="C1134" s="16" t="str">
        <f t="shared" si="34"/>
        <v>Monday</v>
      </c>
      <c r="D1134" s="20">
        <f t="shared" si="35"/>
        <v>0.32932731480832445</v>
      </c>
      <c r="E1134" s="10">
        <v>123531</v>
      </c>
      <c r="F1134" s="11">
        <v>111100001234</v>
      </c>
      <c r="G1134" s="12">
        <v>1.8</v>
      </c>
      <c r="H1134" s="7" t="s">
        <v>13</v>
      </c>
      <c r="I1134" t="str">
        <f>VLOOKUP(F1134, 'Product UPC Key'!$A$2:$B$13, 2, FALSE)</f>
        <v>Coke 20 oz</v>
      </c>
    </row>
    <row r="1135" spans="1:9" x14ac:dyDescent="0.3">
      <c r="A1135" s="4">
        <v>43164.329327314808</v>
      </c>
      <c r="B1135" s="15">
        <v>43164.329327314808</v>
      </c>
      <c r="C1135" s="16" t="str">
        <f t="shared" si="34"/>
        <v>Monday</v>
      </c>
      <c r="D1135" s="20">
        <f t="shared" si="35"/>
        <v>0.32932731480832445</v>
      </c>
      <c r="E1135" s="10">
        <v>123531</v>
      </c>
      <c r="F1135" s="11">
        <v>111100001240</v>
      </c>
      <c r="G1135" s="12">
        <v>0.99</v>
      </c>
      <c r="H1135" s="7" t="s">
        <v>13</v>
      </c>
      <c r="I1135" t="str">
        <f>VLOOKUP(F1135, 'Product UPC Key'!$A$2:$B$13, 2, FALSE)</f>
        <v>Slim Jim</v>
      </c>
    </row>
    <row r="1136" spans="1:9" x14ac:dyDescent="0.3">
      <c r="A1136" s="4">
        <v>43164.329327314808</v>
      </c>
      <c r="B1136" s="15">
        <v>43164.329327314808</v>
      </c>
      <c r="C1136" s="16" t="str">
        <f t="shared" si="34"/>
        <v>Monday</v>
      </c>
      <c r="D1136" s="20">
        <f t="shared" si="35"/>
        <v>0.32932731480832445</v>
      </c>
      <c r="E1136" s="10">
        <v>123531</v>
      </c>
      <c r="F1136" s="11">
        <v>111100001246</v>
      </c>
      <c r="G1136" s="12">
        <v>2.2999999999999998</v>
      </c>
      <c r="H1136" s="7" t="s">
        <v>12</v>
      </c>
      <c r="I1136" t="str">
        <f>VLOOKUP(F1136, 'Product UPC Key'!$A$2:$B$13, 2, FALSE)</f>
        <v>Starbucks Ice</v>
      </c>
    </row>
    <row r="1137" spans="1:9" x14ac:dyDescent="0.3">
      <c r="A1137" s="4">
        <v>43164.329327314808</v>
      </c>
      <c r="B1137" s="15">
        <v>43164.329327314808</v>
      </c>
      <c r="C1137" s="16" t="str">
        <f t="shared" si="34"/>
        <v>Monday</v>
      </c>
      <c r="D1137" s="20">
        <f t="shared" si="35"/>
        <v>0.32932731480832445</v>
      </c>
      <c r="E1137" s="10">
        <v>123531</v>
      </c>
      <c r="F1137" s="11">
        <v>111100001237</v>
      </c>
      <c r="G1137" s="12">
        <v>7.1</v>
      </c>
      <c r="H1137" s="7" t="s">
        <v>13</v>
      </c>
      <c r="I1137" t="str">
        <f>VLOOKUP(F1137, 'Product UPC Key'!$A$2:$B$13, 2, FALSE)</f>
        <v>Coke 12 Pack</v>
      </c>
    </row>
    <row r="1138" spans="1:9" x14ac:dyDescent="0.3">
      <c r="A1138" s="4">
        <v>43164.332327314805</v>
      </c>
      <c r="B1138" s="15">
        <v>43164.332327314805</v>
      </c>
      <c r="C1138" s="16" t="str">
        <f t="shared" si="34"/>
        <v>Monday</v>
      </c>
      <c r="D1138" s="20">
        <f t="shared" si="35"/>
        <v>0.33232731480529765</v>
      </c>
      <c r="E1138" s="10">
        <v>123532</v>
      </c>
      <c r="F1138" s="11">
        <v>111100001237</v>
      </c>
      <c r="G1138" s="12">
        <v>7.1</v>
      </c>
      <c r="H1138" s="7" t="s">
        <v>13</v>
      </c>
      <c r="I1138" t="str">
        <f>VLOOKUP(F1138, 'Product UPC Key'!$A$2:$B$13, 2, FALSE)</f>
        <v>Coke 12 Pack</v>
      </c>
    </row>
    <row r="1139" spans="1:9" x14ac:dyDescent="0.3">
      <c r="A1139" s="4">
        <v>43164.335427314807</v>
      </c>
      <c r="B1139" s="15">
        <v>43164.335427314807</v>
      </c>
      <c r="C1139" s="16" t="str">
        <f t="shared" si="34"/>
        <v>Monday</v>
      </c>
      <c r="D1139" s="20">
        <f t="shared" si="35"/>
        <v>0.33542731480702059</v>
      </c>
      <c r="E1139" s="10">
        <v>123533</v>
      </c>
      <c r="F1139" s="11">
        <v>111100001245</v>
      </c>
      <c r="G1139" s="12">
        <v>1.3</v>
      </c>
      <c r="H1139" s="7" t="s">
        <v>12</v>
      </c>
      <c r="I1139" t="str">
        <f>VLOOKUP(F1139, 'Product UPC Key'!$A$2:$B$13, 2, FALSE)</f>
        <v>Hersheys Candy</v>
      </c>
    </row>
    <row r="1140" spans="1:9" x14ac:dyDescent="0.3">
      <c r="A1140" s="4">
        <v>43164.335427314807</v>
      </c>
      <c r="B1140" s="15">
        <v>43164.335427314807</v>
      </c>
      <c r="C1140" s="16" t="str">
        <f t="shared" si="34"/>
        <v>Monday</v>
      </c>
      <c r="D1140" s="20">
        <f t="shared" si="35"/>
        <v>0.33542731480702059</v>
      </c>
      <c r="E1140" s="10">
        <v>123533</v>
      </c>
      <c r="F1140" s="11">
        <v>111100001244</v>
      </c>
      <c r="G1140" s="12">
        <v>1.75</v>
      </c>
      <c r="H1140" s="7" t="s">
        <v>13</v>
      </c>
      <c r="I1140" t="str">
        <f>VLOOKUP(F1140, 'Product UPC Key'!$A$2:$B$13, 2, FALSE)</f>
        <v>Pepsi 20 oz</v>
      </c>
    </row>
    <row r="1141" spans="1:9" x14ac:dyDescent="0.3">
      <c r="A1141" s="4">
        <v>43164.335427314807</v>
      </c>
      <c r="B1141" s="15">
        <v>43164.335427314807</v>
      </c>
      <c r="C1141" s="16" t="str">
        <f t="shared" si="34"/>
        <v>Monday</v>
      </c>
      <c r="D1141" s="20">
        <f t="shared" si="35"/>
        <v>0.33542731480702059</v>
      </c>
      <c r="E1141" s="10">
        <v>123533</v>
      </c>
      <c r="F1141" s="11">
        <v>111100001242</v>
      </c>
      <c r="G1141" s="12">
        <v>24.99</v>
      </c>
      <c r="H1141" s="7" t="s">
        <v>12</v>
      </c>
      <c r="I1141" t="str">
        <f>VLOOKUP(F1141, 'Product UPC Key'!$A$2:$B$13, 2, FALSE)</f>
        <v>Bud Light 24 Pack</v>
      </c>
    </row>
    <row r="1142" spans="1:9" x14ac:dyDescent="0.3">
      <c r="A1142" s="4">
        <v>43164.336527314808</v>
      </c>
      <c r="B1142" s="15">
        <v>43164.336527314808</v>
      </c>
      <c r="C1142" s="16" t="str">
        <f t="shared" si="34"/>
        <v>Monday</v>
      </c>
      <c r="D1142" s="20">
        <f t="shared" si="35"/>
        <v>0.33652731480833609</v>
      </c>
      <c r="E1142" s="10">
        <v>123534</v>
      </c>
      <c r="F1142" s="11">
        <v>111100001239</v>
      </c>
      <c r="G1142" s="12">
        <v>1.45</v>
      </c>
      <c r="H1142" s="7" t="s">
        <v>13</v>
      </c>
      <c r="I1142" t="str">
        <f>VLOOKUP(F1142, 'Product UPC Key'!$A$2:$B$13, 2, FALSE)</f>
        <v>Lays Chips 12 oz.</v>
      </c>
    </row>
    <row r="1143" spans="1:9" x14ac:dyDescent="0.3">
      <c r="A1143" s="4">
        <v>43164.342627314807</v>
      </c>
      <c r="B1143" s="15">
        <v>43164.342627314807</v>
      </c>
      <c r="C1143" s="16" t="str">
        <f t="shared" si="34"/>
        <v>Monday</v>
      </c>
      <c r="D1143" s="20">
        <f t="shared" si="35"/>
        <v>0.34262731480703223</v>
      </c>
      <c r="E1143" s="10">
        <v>123535</v>
      </c>
      <c r="F1143" s="11">
        <v>111100001235</v>
      </c>
      <c r="G1143" s="12">
        <v>23.45</v>
      </c>
      <c r="H1143" s="7" t="s">
        <v>13</v>
      </c>
      <c r="I1143" t="str">
        <f>VLOOKUP(F1143, 'Product UPC Key'!$A$2:$B$13, 2, FALSE)</f>
        <v>Miller Lite 24 Pack</v>
      </c>
    </row>
    <row r="1144" spans="1:9" x14ac:dyDescent="0.3">
      <c r="A1144" s="4">
        <v>43164.34942731481</v>
      </c>
      <c r="B1144" s="15">
        <v>43164.34942731481</v>
      </c>
      <c r="C1144" s="16" t="str">
        <f t="shared" si="34"/>
        <v>Monday</v>
      </c>
      <c r="D1144" s="20">
        <f t="shared" si="35"/>
        <v>0.34942731480987277</v>
      </c>
      <c r="E1144" s="10">
        <v>123536</v>
      </c>
      <c r="F1144" s="11">
        <v>111100001239</v>
      </c>
      <c r="G1144" s="12">
        <v>1.56</v>
      </c>
      <c r="H1144" s="7" t="s">
        <v>12</v>
      </c>
      <c r="I1144" t="str">
        <f>VLOOKUP(F1144, 'Product UPC Key'!$A$2:$B$13, 2, FALSE)</f>
        <v>Lays Chips 12 oz.</v>
      </c>
    </row>
    <row r="1145" spans="1:9" x14ac:dyDescent="0.3">
      <c r="A1145" s="4">
        <v>43164.34942731481</v>
      </c>
      <c r="B1145" s="15">
        <v>43164.34942731481</v>
      </c>
      <c r="C1145" s="16" t="str">
        <f t="shared" si="34"/>
        <v>Monday</v>
      </c>
      <c r="D1145" s="20">
        <f t="shared" si="35"/>
        <v>0.34942731480987277</v>
      </c>
      <c r="E1145" s="10">
        <v>123536</v>
      </c>
      <c r="F1145" s="11">
        <v>111100001242</v>
      </c>
      <c r="G1145" s="12">
        <v>25.65</v>
      </c>
      <c r="H1145" s="7" t="s">
        <v>13</v>
      </c>
      <c r="I1145" t="str">
        <f>VLOOKUP(F1145, 'Product UPC Key'!$A$2:$B$13, 2, FALSE)</f>
        <v>Bud Light 24 Pack</v>
      </c>
    </row>
    <row r="1146" spans="1:9" x14ac:dyDescent="0.3">
      <c r="A1146" s="4">
        <v>43164.34942731481</v>
      </c>
      <c r="B1146" s="15">
        <v>43164.34942731481</v>
      </c>
      <c r="C1146" s="16" t="str">
        <f t="shared" si="34"/>
        <v>Monday</v>
      </c>
      <c r="D1146" s="20">
        <f t="shared" si="35"/>
        <v>0.34942731480987277</v>
      </c>
      <c r="E1146" s="10">
        <v>123536</v>
      </c>
      <c r="F1146" s="11">
        <v>111100001246</v>
      </c>
      <c r="G1146" s="12">
        <v>2.2999999999999998</v>
      </c>
      <c r="H1146" s="7" t="s">
        <v>12</v>
      </c>
      <c r="I1146" t="str">
        <f>VLOOKUP(F1146, 'Product UPC Key'!$A$2:$B$13, 2, FALSE)</f>
        <v>Starbucks Ice</v>
      </c>
    </row>
    <row r="1147" spans="1:9" x14ac:dyDescent="0.3">
      <c r="A1147" s="4">
        <v>43164.355127314811</v>
      </c>
      <c r="B1147" s="15">
        <v>43164.355127314811</v>
      </c>
      <c r="C1147" s="16" t="str">
        <f t="shared" si="34"/>
        <v>Monday</v>
      </c>
      <c r="D1147" s="20">
        <f t="shared" si="35"/>
        <v>0.35512731481139781</v>
      </c>
      <c r="E1147" s="10">
        <v>123537</v>
      </c>
      <c r="F1147" s="11">
        <v>111100001242</v>
      </c>
      <c r="G1147" s="12">
        <v>24.99</v>
      </c>
      <c r="H1147" s="7" t="s">
        <v>12</v>
      </c>
      <c r="I1147" t="str">
        <f>VLOOKUP(F1147, 'Product UPC Key'!$A$2:$B$13, 2, FALSE)</f>
        <v>Bud Light 24 Pack</v>
      </c>
    </row>
    <row r="1148" spans="1:9" x14ac:dyDescent="0.3">
      <c r="A1148" s="4">
        <v>43164.363427314813</v>
      </c>
      <c r="B1148" s="15">
        <v>43164.363427314813</v>
      </c>
      <c r="C1148" s="16" t="str">
        <f t="shared" si="34"/>
        <v>Monday</v>
      </c>
      <c r="D1148" s="20">
        <f t="shared" si="35"/>
        <v>0.36342731481272494</v>
      </c>
      <c r="E1148" s="10">
        <v>123538</v>
      </c>
      <c r="F1148" s="11">
        <v>111100001240</v>
      </c>
      <c r="G1148" s="12">
        <v>0.99</v>
      </c>
      <c r="H1148" s="7" t="s">
        <v>13</v>
      </c>
      <c r="I1148" t="str">
        <f>VLOOKUP(F1148, 'Product UPC Key'!$A$2:$B$13, 2, FALSE)</f>
        <v>Slim Jim</v>
      </c>
    </row>
    <row r="1149" spans="1:9" x14ac:dyDescent="0.3">
      <c r="A1149" s="4">
        <v>43164.37332731481</v>
      </c>
      <c r="B1149" s="15">
        <v>43164.37332731481</v>
      </c>
      <c r="C1149" s="16" t="str">
        <f t="shared" si="34"/>
        <v>Monday</v>
      </c>
      <c r="D1149" s="20">
        <f t="shared" si="35"/>
        <v>0.37332731481001247</v>
      </c>
      <c r="E1149" s="10">
        <v>123539</v>
      </c>
      <c r="F1149" s="11">
        <v>111100001237</v>
      </c>
      <c r="G1149" s="12">
        <v>7.15</v>
      </c>
      <c r="H1149" s="7" t="s">
        <v>12</v>
      </c>
      <c r="I1149" t="str">
        <f>VLOOKUP(F1149, 'Product UPC Key'!$A$2:$B$13, 2, FALSE)</f>
        <v>Coke 12 Pack</v>
      </c>
    </row>
    <row r="1150" spans="1:9" x14ac:dyDescent="0.3">
      <c r="A1150" s="4">
        <v>43164.37332731481</v>
      </c>
      <c r="B1150" s="15">
        <v>43164.37332731481</v>
      </c>
      <c r="C1150" s="16" t="str">
        <f t="shared" si="34"/>
        <v>Monday</v>
      </c>
      <c r="D1150" s="20">
        <f t="shared" si="35"/>
        <v>0.37332731481001247</v>
      </c>
      <c r="E1150" s="10">
        <v>123539</v>
      </c>
      <c r="F1150" s="11">
        <v>111100001239</v>
      </c>
      <c r="G1150" s="12">
        <v>1.45</v>
      </c>
      <c r="H1150" s="7" t="s">
        <v>13</v>
      </c>
      <c r="I1150" t="str">
        <f>VLOOKUP(F1150, 'Product UPC Key'!$A$2:$B$13, 2, FALSE)</f>
        <v>Lays Chips 12 oz.</v>
      </c>
    </row>
    <row r="1151" spans="1:9" x14ac:dyDescent="0.3">
      <c r="A1151" s="4">
        <v>43164.37332731481</v>
      </c>
      <c r="B1151" s="15">
        <v>43164.37332731481</v>
      </c>
      <c r="C1151" s="16" t="str">
        <f t="shared" si="34"/>
        <v>Monday</v>
      </c>
      <c r="D1151" s="20">
        <f t="shared" si="35"/>
        <v>0.37332731481001247</v>
      </c>
      <c r="E1151" s="10">
        <v>123539</v>
      </c>
      <c r="F1151" s="11">
        <v>111100001242</v>
      </c>
      <c r="G1151" s="12">
        <v>19.989999999999998</v>
      </c>
      <c r="H1151" s="7" t="s">
        <v>13</v>
      </c>
      <c r="I1151" t="str">
        <f>VLOOKUP(F1151, 'Product UPC Key'!$A$2:$B$13, 2, FALSE)</f>
        <v>Bud Light 24 Pack</v>
      </c>
    </row>
    <row r="1152" spans="1:9" x14ac:dyDescent="0.3">
      <c r="A1152" s="4">
        <v>43164.37332731481</v>
      </c>
      <c r="B1152" s="15">
        <v>43164.37332731481</v>
      </c>
      <c r="C1152" s="16" t="str">
        <f t="shared" si="34"/>
        <v>Monday</v>
      </c>
      <c r="D1152" s="20">
        <f t="shared" si="35"/>
        <v>0.37332731481001247</v>
      </c>
      <c r="E1152" s="10">
        <v>123539</v>
      </c>
      <c r="F1152" s="11">
        <v>111100001242</v>
      </c>
      <c r="G1152" s="12">
        <v>19.989999999999998</v>
      </c>
      <c r="H1152" s="7" t="s">
        <v>13</v>
      </c>
      <c r="I1152" t="str">
        <f>VLOOKUP(F1152, 'Product UPC Key'!$A$2:$B$13, 2, FALSE)</f>
        <v>Bud Light 24 Pack</v>
      </c>
    </row>
    <row r="1153" spans="1:9" x14ac:dyDescent="0.3">
      <c r="A1153" s="4">
        <v>43164.37332731481</v>
      </c>
      <c r="B1153" s="15">
        <v>43164.37332731481</v>
      </c>
      <c r="C1153" s="16" t="str">
        <f t="shared" si="34"/>
        <v>Monday</v>
      </c>
      <c r="D1153" s="20">
        <f t="shared" si="35"/>
        <v>0.37332731481001247</v>
      </c>
      <c r="E1153" s="10">
        <v>123539</v>
      </c>
      <c r="F1153" s="11">
        <v>111100001240</v>
      </c>
      <c r="G1153" s="12">
        <v>0.89</v>
      </c>
      <c r="H1153" s="7" t="s">
        <v>12</v>
      </c>
      <c r="I1153" t="str">
        <f>VLOOKUP(F1153, 'Product UPC Key'!$A$2:$B$13, 2, FALSE)</f>
        <v>Slim Jim</v>
      </c>
    </row>
    <row r="1154" spans="1:9" x14ac:dyDescent="0.3">
      <c r="A1154" s="4">
        <v>43164.37332731481</v>
      </c>
      <c r="B1154" s="15">
        <v>43164.37332731481</v>
      </c>
      <c r="C1154" s="16" t="str">
        <f t="shared" si="34"/>
        <v>Monday</v>
      </c>
      <c r="D1154" s="20">
        <f t="shared" si="35"/>
        <v>0.37332731481001247</v>
      </c>
      <c r="E1154" s="10">
        <v>123539</v>
      </c>
      <c r="F1154" s="11">
        <v>111100001237</v>
      </c>
      <c r="G1154" s="12">
        <v>7.15</v>
      </c>
      <c r="H1154" s="7" t="s">
        <v>12</v>
      </c>
      <c r="I1154" t="str">
        <f>VLOOKUP(F1154, 'Product UPC Key'!$A$2:$B$13, 2, FALSE)</f>
        <v>Coke 12 Pack</v>
      </c>
    </row>
    <row r="1155" spans="1:9" x14ac:dyDescent="0.3">
      <c r="A1155" s="4">
        <v>43164.374527314809</v>
      </c>
      <c r="B1155" s="15">
        <v>43164.374527314809</v>
      </c>
      <c r="C1155" s="16" t="str">
        <f t="shared" ref="C1155:C1218" si="36">TEXT(B1155,"dddd")</f>
        <v>Monday</v>
      </c>
      <c r="D1155" s="20">
        <f t="shared" si="35"/>
        <v>0.37452731480880175</v>
      </c>
      <c r="E1155" s="10">
        <v>123540</v>
      </c>
      <c r="F1155" s="11">
        <v>111100001246</v>
      </c>
      <c r="G1155" s="12">
        <v>2.2999999999999998</v>
      </c>
      <c r="H1155" s="7" t="s">
        <v>12</v>
      </c>
      <c r="I1155" t="str">
        <f>VLOOKUP(F1155, 'Product UPC Key'!$A$2:$B$13, 2, FALSE)</f>
        <v>Starbucks Ice</v>
      </c>
    </row>
    <row r="1156" spans="1:9" x14ac:dyDescent="0.3">
      <c r="A1156" s="4">
        <v>43164.374527314809</v>
      </c>
      <c r="B1156" s="15">
        <v>43164.374527314809</v>
      </c>
      <c r="C1156" s="16" t="str">
        <f t="shared" si="36"/>
        <v>Monday</v>
      </c>
      <c r="D1156" s="20">
        <f t="shared" ref="D1156:D1219" si="37">MOD(A1156,1)</f>
        <v>0.37452731480880175</v>
      </c>
      <c r="E1156" s="10">
        <v>123540</v>
      </c>
      <c r="F1156" s="11">
        <v>111100001234</v>
      </c>
      <c r="G1156" s="12">
        <v>1.8</v>
      </c>
      <c r="H1156" s="7" t="s">
        <v>13</v>
      </c>
      <c r="I1156" t="str">
        <f>VLOOKUP(F1156, 'Product UPC Key'!$A$2:$B$13, 2, FALSE)</f>
        <v>Coke 20 oz</v>
      </c>
    </row>
    <row r="1157" spans="1:9" x14ac:dyDescent="0.3">
      <c r="A1157" s="4">
        <v>43164.374527314809</v>
      </c>
      <c r="B1157" s="15">
        <v>43164.374527314809</v>
      </c>
      <c r="C1157" s="16" t="str">
        <f t="shared" si="36"/>
        <v>Monday</v>
      </c>
      <c r="D1157" s="20">
        <f t="shared" si="37"/>
        <v>0.37452731480880175</v>
      </c>
      <c r="E1157" s="10">
        <v>123540</v>
      </c>
      <c r="F1157" s="11">
        <v>111100001238</v>
      </c>
      <c r="G1157" s="12">
        <v>1.49</v>
      </c>
      <c r="H1157" s="7" t="s">
        <v>13</v>
      </c>
      <c r="I1157" t="str">
        <f>VLOOKUP(F1157, 'Product UPC Key'!$A$2:$B$13, 2, FALSE)</f>
        <v>Doritos 12 oz.</v>
      </c>
    </row>
    <row r="1158" spans="1:9" x14ac:dyDescent="0.3">
      <c r="A1158" s="4">
        <v>43164.374527314809</v>
      </c>
      <c r="B1158" s="15">
        <v>43164.374527314809</v>
      </c>
      <c r="C1158" s="16" t="str">
        <f t="shared" si="36"/>
        <v>Monday</v>
      </c>
      <c r="D1158" s="20">
        <f t="shared" si="37"/>
        <v>0.37452731480880175</v>
      </c>
      <c r="E1158" s="10">
        <v>123540</v>
      </c>
      <c r="F1158" s="11">
        <v>111100001240</v>
      </c>
      <c r="G1158" s="12">
        <v>0.99</v>
      </c>
      <c r="H1158" s="7" t="s">
        <v>13</v>
      </c>
      <c r="I1158" t="str">
        <f>VLOOKUP(F1158, 'Product UPC Key'!$A$2:$B$13, 2, FALSE)</f>
        <v>Slim Jim</v>
      </c>
    </row>
    <row r="1159" spans="1:9" x14ac:dyDescent="0.3">
      <c r="A1159" s="4">
        <v>43164.38022731481</v>
      </c>
      <c r="B1159" s="15">
        <v>43164.38022731481</v>
      </c>
      <c r="C1159" s="16" t="str">
        <f t="shared" si="36"/>
        <v>Monday</v>
      </c>
      <c r="D1159" s="20">
        <f t="shared" si="37"/>
        <v>0.38022731481032679</v>
      </c>
      <c r="E1159" s="10">
        <v>123541</v>
      </c>
      <c r="F1159" s="11">
        <v>111100001238</v>
      </c>
      <c r="G1159" s="12">
        <v>1.53</v>
      </c>
      <c r="H1159" s="7" t="s">
        <v>12</v>
      </c>
      <c r="I1159" t="str">
        <f>VLOOKUP(F1159, 'Product UPC Key'!$A$2:$B$13, 2, FALSE)</f>
        <v>Doritos 12 oz.</v>
      </c>
    </row>
    <row r="1160" spans="1:9" x14ac:dyDescent="0.3">
      <c r="A1160" s="4">
        <v>43164.384227314811</v>
      </c>
      <c r="B1160" s="15">
        <v>43164.384227314811</v>
      </c>
      <c r="C1160" s="16" t="str">
        <f t="shared" si="36"/>
        <v>Monday</v>
      </c>
      <c r="D1160" s="20">
        <f t="shared" si="37"/>
        <v>0.3842273148111417</v>
      </c>
      <c r="E1160" s="10">
        <v>123542</v>
      </c>
      <c r="F1160" s="11">
        <v>111100001240</v>
      </c>
      <c r="G1160" s="12">
        <v>0.99</v>
      </c>
      <c r="H1160" s="7" t="s">
        <v>13</v>
      </c>
      <c r="I1160" t="str">
        <f>VLOOKUP(F1160, 'Product UPC Key'!$A$2:$B$13, 2, FALSE)</f>
        <v>Slim Jim</v>
      </c>
    </row>
    <row r="1161" spans="1:9" x14ac:dyDescent="0.3">
      <c r="A1161" s="4">
        <v>43164.389627314813</v>
      </c>
      <c r="B1161" s="15">
        <v>43164.389627314813</v>
      </c>
      <c r="C1161" s="16" t="str">
        <f t="shared" si="36"/>
        <v>Monday</v>
      </c>
      <c r="D1161" s="20">
        <f t="shared" si="37"/>
        <v>0.38962731481296942</v>
      </c>
      <c r="E1161" s="10">
        <v>123543</v>
      </c>
      <c r="F1161" s="11">
        <v>111100001239</v>
      </c>
      <c r="G1161" s="12">
        <v>1.45</v>
      </c>
      <c r="H1161" s="7" t="s">
        <v>13</v>
      </c>
      <c r="I1161" t="str">
        <f>VLOOKUP(F1161, 'Product UPC Key'!$A$2:$B$13, 2, FALSE)</f>
        <v>Lays Chips 12 oz.</v>
      </c>
    </row>
    <row r="1162" spans="1:9" x14ac:dyDescent="0.3">
      <c r="A1162" s="4">
        <v>43164.392227314813</v>
      </c>
      <c r="B1162" s="15">
        <v>43164.392227314813</v>
      </c>
      <c r="C1162" s="16" t="str">
        <f t="shared" si="36"/>
        <v>Monday</v>
      </c>
      <c r="D1162" s="20">
        <f t="shared" si="37"/>
        <v>0.39222731481277151</v>
      </c>
      <c r="E1162" s="10">
        <v>123544</v>
      </c>
      <c r="F1162" s="11">
        <v>111100001235</v>
      </c>
      <c r="G1162" s="12">
        <v>23.45</v>
      </c>
      <c r="H1162" s="7" t="s">
        <v>13</v>
      </c>
      <c r="I1162" t="str">
        <f>VLOOKUP(F1162, 'Product UPC Key'!$A$2:$B$13, 2, FALSE)</f>
        <v>Miller Lite 24 Pack</v>
      </c>
    </row>
    <row r="1163" spans="1:9" x14ac:dyDescent="0.3">
      <c r="A1163" s="4">
        <v>43164.392227314813</v>
      </c>
      <c r="B1163" s="15">
        <v>43164.392227314813</v>
      </c>
      <c r="C1163" s="16" t="str">
        <f t="shared" si="36"/>
        <v>Monday</v>
      </c>
      <c r="D1163" s="20">
        <f t="shared" si="37"/>
        <v>0.39222731481277151</v>
      </c>
      <c r="E1163" s="10">
        <v>123544</v>
      </c>
      <c r="F1163" s="11">
        <v>111100001238</v>
      </c>
      <c r="G1163" s="12">
        <v>1.53</v>
      </c>
      <c r="H1163" s="7" t="s">
        <v>12</v>
      </c>
      <c r="I1163" t="str">
        <f>VLOOKUP(F1163, 'Product UPC Key'!$A$2:$B$13, 2, FALSE)</f>
        <v>Doritos 12 oz.</v>
      </c>
    </row>
    <row r="1164" spans="1:9" x14ac:dyDescent="0.3">
      <c r="A1164" s="4">
        <v>43164.392227314813</v>
      </c>
      <c r="B1164" s="15">
        <v>43164.392227314813</v>
      </c>
      <c r="C1164" s="16" t="str">
        <f t="shared" si="36"/>
        <v>Monday</v>
      </c>
      <c r="D1164" s="20">
        <f t="shared" si="37"/>
        <v>0.39222731481277151</v>
      </c>
      <c r="E1164" s="10">
        <v>123544</v>
      </c>
      <c r="F1164" s="11">
        <v>111100001235</v>
      </c>
      <c r="G1164" s="12">
        <v>23.45</v>
      </c>
      <c r="H1164" s="7" t="s">
        <v>13</v>
      </c>
      <c r="I1164" t="str">
        <f>VLOOKUP(F1164, 'Product UPC Key'!$A$2:$B$13, 2, FALSE)</f>
        <v>Miller Lite 24 Pack</v>
      </c>
    </row>
    <row r="1165" spans="1:9" x14ac:dyDescent="0.3">
      <c r="A1165" s="4">
        <v>43164.392227314813</v>
      </c>
      <c r="B1165" s="15">
        <v>43164.392227314813</v>
      </c>
      <c r="C1165" s="16" t="str">
        <f t="shared" si="36"/>
        <v>Monday</v>
      </c>
      <c r="D1165" s="20">
        <f t="shared" si="37"/>
        <v>0.39222731481277151</v>
      </c>
      <c r="E1165" s="10">
        <v>123544</v>
      </c>
      <c r="F1165" s="11">
        <v>111100001234</v>
      </c>
      <c r="G1165" s="12">
        <v>1.8</v>
      </c>
      <c r="H1165" s="7" t="s">
        <v>13</v>
      </c>
      <c r="I1165" t="str">
        <f>VLOOKUP(F1165, 'Product UPC Key'!$A$2:$B$13, 2, FALSE)</f>
        <v>Coke 20 oz</v>
      </c>
    </row>
    <row r="1166" spans="1:9" x14ac:dyDescent="0.3">
      <c r="A1166" s="4">
        <v>43164.396627314811</v>
      </c>
      <c r="B1166" s="15">
        <v>43164.396627314811</v>
      </c>
      <c r="C1166" s="16" t="str">
        <f t="shared" si="36"/>
        <v>Monday</v>
      </c>
      <c r="D1166" s="20">
        <f t="shared" si="37"/>
        <v>0.39662731481075753</v>
      </c>
      <c r="E1166" s="10">
        <v>123545</v>
      </c>
      <c r="F1166" s="11">
        <v>111100001242</v>
      </c>
      <c r="G1166" s="12">
        <v>24.99</v>
      </c>
      <c r="H1166" s="7" t="s">
        <v>12</v>
      </c>
      <c r="I1166" t="str">
        <f>VLOOKUP(F1166, 'Product UPC Key'!$A$2:$B$13, 2, FALSE)</f>
        <v>Bud Light 24 Pack</v>
      </c>
    </row>
    <row r="1167" spans="1:9" x14ac:dyDescent="0.3">
      <c r="A1167" s="4">
        <v>43164.396627314811</v>
      </c>
      <c r="B1167" s="15">
        <v>43164.396627314811</v>
      </c>
      <c r="C1167" s="16" t="str">
        <f t="shared" si="36"/>
        <v>Monday</v>
      </c>
      <c r="D1167" s="20">
        <f t="shared" si="37"/>
        <v>0.39662731481075753</v>
      </c>
      <c r="E1167" s="10">
        <v>123545</v>
      </c>
      <c r="F1167" s="11">
        <v>111100001237</v>
      </c>
      <c r="G1167" s="12">
        <v>7.1</v>
      </c>
      <c r="H1167" s="7" t="s">
        <v>13</v>
      </c>
      <c r="I1167" t="str">
        <f>VLOOKUP(F1167, 'Product UPC Key'!$A$2:$B$13, 2, FALSE)</f>
        <v>Coke 12 Pack</v>
      </c>
    </row>
    <row r="1168" spans="1:9" x14ac:dyDescent="0.3">
      <c r="A1168" s="4">
        <v>43164.401027314809</v>
      </c>
      <c r="B1168" s="15">
        <v>43164.401027314809</v>
      </c>
      <c r="C1168" s="16" t="str">
        <f t="shared" si="36"/>
        <v>Monday</v>
      </c>
      <c r="D1168" s="20">
        <f t="shared" si="37"/>
        <v>0.40102731480874354</v>
      </c>
      <c r="E1168" s="10">
        <v>123546</v>
      </c>
      <c r="F1168" s="11">
        <v>111100001234</v>
      </c>
      <c r="G1168" s="12">
        <v>1.8</v>
      </c>
      <c r="H1168" s="7" t="s">
        <v>13</v>
      </c>
      <c r="I1168" t="str">
        <f>VLOOKUP(F1168, 'Product UPC Key'!$A$2:$B$13, 2, FALSE)</f>
        <v>Coke 20 oz</v>
      </c>
    </row>
    <row r="1169" spans="1:9" x14ac:dyDescent="0.3">
      <c r="A1169" s="4">
        <v>43164.40902731481</v>
      </c>
      <c r="B1169" s="15">
        <v>43164.40902731481</v>
      </c>
      <c r="C1169" s="16" t="str">
        <f t="shared" si="36"/>
        <v>Monday</v>
      </c>
      <c r="D1169" s="20">
        <f t="shared" si="37"/>
        <v>0.40902731481037335</v>
      </c>
      <c r="E1169" s="10">
        <v>123547</v>
      </c>
      <c r="F1169" s="11">
        <v>111100001239</v>
      </c>
      <c r="G1169" s="12">
        <v>1.56</v>
      </c>
      <c r="H1169" s="7" t="s">
        <v>12</v>
      </c>
      <c r="I1169" t="str">
        <f>VLOOKUP(F1169, 'Product UPC Key'!$A$2:$B$13, 2, FALSE)</f>
        <v>Lays Chips 12 oz.</v>
      </c>
    </row>
    <row r="1170" spans="1:9" x14ac:dyDescent="0.3">
      <c r="A1170" s="4">
        <v>43164.40902731481</v>
      </c>
      <c r="B1170" s="15">
        <v>43164.40902731481</v>
      </c>
      <c r="C1170" s="16" t="str">
        <f t="shared" si="36"/>
        <v>Monday</v>
      </c>
      <c r="D1170" s="20">
        <f t="shared" si="37"/>
        <v>0.40902731481037335</v>
      </c>
      <c r="E1170" s="10">
        <v>123547</v>
      </c>
      <c r="F1170" s="11">
        <v>111100001240</v>
      </c>
      <c r="G1170" s="12">
        <v>0.89</v>
      </c>
      <c r="H1170" s="7" t="s">
        <v>12</v>
      </c>
      <c r="I1170" t="str">
        <f>VLOOKUP(F1170, 'Product UPC Key'!$A$2:$B$13, 2, FALSE)</f>
        <v>Slim Jim</v>
      </c>
    </row>
    <row r="1171" spans="1:9" x14ac:dyDescent="0.3">
      <c r="A1171" s="4">
        <v>43164.40902731481</v>
      </c>
      <c r="B1171" s="15">
        <v>43164.40902731481</v>
      </c>
      <c r="C1171" s="16" t="str">
        <f t="shared" si="36"/>
        <v>Monday</v>
      </c>
      <c r="D1171" s="20">
        <f t="shared" si="37"/>
        <v>0.40902731481037335</v>
      </c>
      <c r="E1171" s="10">
        <v>123547</v>
      </c>
      <c r="F1171" s="11">
        <v>111100001238</v>
      </c>
      <c r="G1171" s="12">
        <v>1.49</v>
      </c>
      <c r="H1171" s="7" t="s">
        <v>13</v>
      </c>
      <c r="I1171" t="str">
        <f>VLOOKUP(F1171, 'Product UPC Key'!$A$2:$B$13, 2, FALSE)</f>
        <v>Doritos 12 oz.</v>
      </c>
    </row>
    <row r="1172" spans="1:9" x14ac:dyDescent="0.3">
      <c r="A1172" s="4">
        <v>43164.40902731481</v>
      </c>
      <c r="B1172" s="15">
        <v>43164.40902731481</v>
      </c>
      <c r="C1172" s="16" t="str">
        <f t="shared" si="36"/>
        <v>Monday</v>
      </c>
      <c r="D1172" s="20">
        <f t="shared" si="37"/>
        <v>0.40902731481037335</v>
      </c>
      <c r="E1172" s="10">
        <v>123547</v>
      </c>
      <c r="F1172" s="11">
        <v>111100001244</v>
      </c>
      <c r="G1172" s="12">
        <v>1.75</v>
      </c>
      <c r="H1172" s="7" t="s">
        <v>13</v>
      </c>
      <c r="I1172" t="str">
        <f>VLOOKUP(F1172, 'Product UPC Key'!$A$2:$B$13, 2, FALSE)</f>
        <v>Pepsi 20 oz</v>
      </c>
    </row>
    <row r="1173" spans="1:9" x14ac:dyDescent="0.3">
      <c r="A1173" s="4">
        <v>43164.40902731481</v>
      </c>
      <c r="B1173" s="15">
        <v>43164.40902731481</v>
      </c>
      <c r="C1173" s="16" t="str">
        <f t="shared" si="36"/>
        <v>Monday</v>
      </c>
      <c r="D1173" s="20">
        <f t="shared" si="37"/>
        <v>0.40902731481037335</v>
      </c>
      <c r="E1173" s="10">
        <v>123547</v>
      </c>
      <c r="F1173" s="11">
        <v>111100001237</v>
      </c>
      <c r="G1173" s="12">
        <v>7.15</v>
      </c>
      <c r="H1173" s="7" t="s">
        <v>12</v>
      </c>
      <c r="I1173" t="str">
        <f>VLOOKUP(F1173, 'Product UPC Key'!$A$2:$B$13, 2, FALSE)</f>
        <v>Coke 12 Pack</v>
      </c>
    </row>
    <row r="1174" spans="1:9" x14ac:dyDescent="0.3">
      <c r="A1174" s="4">
        <v>43164.40902731481</v>
      </c>
      <c r="B1174" s="15">
        <v>43164.40902731481</v>
      </c>
      <c r="C1174" s="16" t="str">
        <f t="shared" si="36"/>
        <v>Monday</v>
      </c>
      <c r="D1174" s="20">
        <f t="shared" si="37"/>
        <v>0.40902731481037335</v>
      </c>
      <c r="E1174" s="10">
        <v>123547</v>
      </c>
      <c r="F1174" s="11">
        <v>111100001245</v>
      </c>
      <c r="G1174" s="12">
        <v>1.36</v>
      </c>
      <c r="H1174" s="7" t="s">
        <v>13</v>
      </c>
      <c r="I1174" t="str">
        <f>VLOOKUP(F1174, 'Product UPC Key'!$A$2:$B$13, 2, FALSE)</f>
        <v>Hersheys Candy</v>
      </c>
    </row>
    <row r="1175" spans="1:9" x14ac:dyDescent="0.3">
      <c r="A1175" s="4">
        <v>43164.40902731481</v>
      </c>
      <c r="B1175" s="15">
        <v>43164.40902731481</v>
      </c>
      <c r="C1175" s="16" t="str">
        <f t="shared" si="36"/>
        <v>Monday</v>
      </c>
      <c r="D1175" s="20">
        <f t="shared" si="37"/>
        <v>0.40902731481037335</v>
      </c>
      <c r="E1175" s="10">
        <v>123547</v>
      </c>
      <c r="F1175" s="11">
        <v>111100001237</v>
      </c>
      <c r="G1175" s="12">
        <v>7.15</v>
      </c>
      <c r="H1175" s="7" t="s">
        <v>12</v>
      </c>
      <c r="I1175" t="str">
        <f>VLOOKUP(F1175, 'Product UPC Key'!$A$2:$B$13, 2, FALSE)</f>
        <v>Coke 12 Pack</v>
      </c>
    </row>
    <row r="1176" spans="1:9" x14ac:dyDescent="0.3">
      <c r="A1176" s="4">
        <v>43164.40902731481</v>
      </c>
      <c r="B1176" s="15">
        <v>43164.40902731481</v>
      </c>
      <c r="C1176" s="16" t="str">
        <f t="shared" si="36"/>
        <v>Monday</v>
      </c>
      <c r="D1176" s="20">
        <f t="shared" si="37"/>
        <v>0.40902731481037335</v>
      </c>
      <c r="E1176" s="10">
        <v>123547</v>
      </c>
      <c r="F1176" s="11">
        <v>111100001245</v>
      </c>
      <c r="G1176" s="12">
        <v>1.3</v>
      </c>
      <c r="H1176" s="7" t="s">
        <v>12</v>
      </c>
      <c r="I1176" t="str">
        <f>VLOOKUP(F1176, 'Product UPC Key'!$A$2:$B$13, 2, FALSE)</f>
        <v>Hersheys Candy</v>
      </c>
    </row>
    <row r="1177" spans="1:9" x14ac:dyDescent="0.3">
      <c r="A1177" s="4">
        <v>43164.412027314807</v>
      </c>
      <c r="B1177" s="15">
        <v>43164.412027314807</v>
      </c>
      <c r="C1177" s="16" t="str">
        <f t="shared" si="36"/>
        <v>Monday</v>
      </c>
      <c r="D1177" s="20">
        <f t="shared" si="37"/>
        <v>0.41202731480734656</v>
      </c>
      <c r="E1177" s="10">
        <v>123548</v>
      </c>
      <c r="F1177" s="11">
        <v>111100001245</v>
      </c>
      <c r="G1177" s="12">
        <v>1.36</v>
      </c>
      <c r="H1177" s="7" t="s">
        <v>13</v>
      </c>
      <c r="I1177" t="str">
        <f>VLOOKUP(F1177, 'Product UPC Key'!$A$2:$B$13, 2, FALSE)</f>
        <v>Hersheys Candy</v>
      </c>
    </row>
    <row r="1178" spans="1:9" x14ac:dyDescent="0.3">
      <c r="A1178" s="4">
        <v>43164.418727314805</v>
      </c>
      <c r="B1178" s="15">
        <v>43164.418727314805</v>
      </c>
      <c r="C1178" s="16" t="str">
        <f t="shared" si="36"/>
        <v>Monday</v>
      </c>
      <c r="D1178" s="20">
        <f t="shared" si="37"/>
        <v>0.41872731480543735</v>
      </c>
      <c r="E1178" s="10">
        <v>123549</v>
      </c>
      <c r="F1178" s="11">
        <v>111100001240</v>
      </c>
      <c r="G1178" s="12">
        <v>0.99</v>
      </c>
      <c r="H1178" s="7" t="s">
        <v>13</v>
      </c>
      <c r="I1178" t="str">
        <f>VLOOKUP(F1178, 'Product UPC Key'!$A$2:$B$13, 2, FALSE)</f>
        <v>Slim Jim</v>
      </c>
    </row>
    <row r="1179" spans="1:9" x14ac:dyDescent="0.3">
      <c r="A1179" s="4">
        <v>43164.418727314805</v>
      </c>
      <c r="B1179" s="15">
        <v>43164.418727314805</v>
      </c>
      <c r="C1179" s="16" t="str">
        <f t="shared" si="36"/>
        <v>Monday</v>
      </c>
      <c r="D1179" s="20">
        <f t="shared" si="37"/>
        <v>0.41872731480543735</v>
      </c>
      <c r="E1179" s="10">
        <v>123549</v>
      </c>
      <c r="F1179" s="11">
        <v>111100001239</v>
      </c>
      <c r="G1179" s="12">
        <v>1.56</v>
      </c>
      <c r="H1179" s="7" t="s">
        <v>12</v>
      </c>
      <c r="I1179" t="str">
        <f>VLOOKUP(F1179, 'Product UPC Key'!$A$2:$B$13, 2, FALSE)</f>
        <v>Lays Chips 12 oz.</v>
      </c>
    </row>
    <row r="1180" spans="1:9" x14ac:dyDescent="0.3">
      <c r="A1180" s="4">
        <v>43164.418727314805</v>
      </c>
      <c r="B1180" s="15">
        <v>43164.418727314805</v>
      </c>
      <c r="C1180" s="16" t="str">
        <f t="shared" si="36"/>
        <v>Monday</v>
      </c>
      <c r="D1180" s="20">
        <f t="shared" si="37"/>
        <v>0.41872731480543735</v>
      </c>
      <c r="E1180" s="10">
        <v>123549</v>
      </c>
      <c r="F1180" s="11">
        <v>111100001245</v>
      </c>
      <c r="G1180" s="12">
        <v>1.36</v>
      </c>
      <c r="H1180" s="7" t="s">
        <v>13</v>
      </c>
      <c r="I1180" t="str">
        <f>VLOOKUP(F1180, 'Product UPC Key'!$A$2:$B$13, 2, FALSE)</f>
        <v>Hersheys Candy</v>
      </c>
    </row>
    <row r="1181" spans="1:9" x14ac:dyDescent="0.3">
      <c r="A1181" s="4">
        <v>43164.418727314805</v>
      </c>
      <c r="B1181" s="15">
        <v>43164.418727314805</v>
      </c>
      <c r="C1181" s="16" t="str">
        <f t="shared" si="36"/>
        <v>Monday</v>
      </c>
      <c r="D1181" s="20">
        <f t="shared" si="37"/>
        <v>0.41872731480543735</v>
      </c>
      <c r="E1181" s="10">
        <v>123549</v>
      </c>
      <c r="F1181" s="11">
        <v>111100001241</v>
      </c>
      <c r="G1181" s="12">
        <v>1.25</v>
      </c>
      <c r="H1181" s="7" t="s">
        <v>12</v>
      </c>
      <c r="I1181" t="str">
        <f>VLOOKUP(F1181, 'Product UPC Key'!$A$2:$B$13, 2, FALSE)</f>
        <v>M&amp;M's Candy</v>
      </c>
    </row>
    <row r="1182" spans="1:9" x14ac:dyDescent="0.3">
      <c r="A1182" s="4">
        <v>43164.418827314803</v>
      </c>
      <c r="B1182" s="15">
        <v>43164.418827314803</v>
      </c>
      <c r="C1182" s="16" t="str">
        <f t="shared" si="36"/>
        <v>Monday</v>
      </c>
      <c r="D1182" s="20">
        <f t="shared" si="37"/>
        <v>0.41882731480291113</v>
      </c>
      <c r="E1182" s="10">
        <v>123550</v>
      </c>
      <c r="F1182" s="11">
        <v>111100001238</v>
      </c>
      <c r="G1182" s="12">
        <v>1.53</v>
      </c>
      <c r="H1182" s="7" t="s">
        <v>12</v>
      </c>
      <c r="I1182" t="str">
        <f>VLOOKUP(F1182, 'Product UPC Key'!$A$2:$B$13, 2, FALSE)</f>
        <v>Doritos 12 oz.</v>
      </c>
    </row>
    <row r="1183" spans="1:9" x14ac:dyDescent="0.3">
      <c r="A1183" s="4">
        <v>43164.418827314803</v>
      </c>
      <c r="B1183" s="15">
        <v>43164.418827314803</v>
      </c>
      <c r="C1183" s="16" t="str">
        <f t="shared" si="36"/>
        <v>Monday</v>
      </c>
      <c r="D1183" s="20">
        <f t="shared" si="37"/>
        <v>0.41882731480291113</v>
      </c>
      <c r="E1183" s="10">
        <v>123550</v>
      </c>
      <c r="F1183" s="11">
        <v>111100001239</v>
      </c>
      <c r="G1183" s="12">
        <v>1.45</v>
      </c>
      <c r="H1183" s="7" t="s">
        <v>13</v>
      </c>
      <c r="I1183" t="str">
        <f>VLOOKUP(F1183, 'Product UPC Key'!$A$2:$B$13, 2, FALSE)</f>
        <v>Lays Chips 12 oz.</v>
      </c>
    </row>
    <row r="1184" spans="1:9" x14ac:dyDescent="0.3">
      <c r="A1184" s="4">
        <v>43164.427927314806</v>
      </c>
      <c r="B1184" s="15">
        <v>43164.427927314806</v>
      </c>
      <c r="C1184" s="16" t="str">
        <f t="shared" si="36"/>
        <v>Monday</v>
      </c>
      <c r="D1184" s="20">
        <f t="shared" si="37"/>
        <v>0.42792731480585644</v>
      </c>
      <c r="E1184" s="10">
        <v>123551</v>
      </c>
      <c r="F1184" s="11">
        <v>111100001242</v>
      </c>
      <c r="G1184" s="12">
        <v>25.65</v>
      </c>
      <c r="H1184" s="7" t="s">
        <v>13</v>
      </c>
      <c r="I1184" t="str">
        <f>VLOOKUP(F1184, 'Product UPC Key'!$A$2:$B$13, 2, FALSE)</f>
        <v>Bud Light 24 Pack</v>
      </c>
    </row>
    <row r="1185" spans="1:9" x14ac:dyDescent="0.3">
      <c r="A1185" s="4">
        <v>43164.433227314803</v>
      </c>
      <c r="B1185" s="15">
        <v>43164.433227314803</v>
      </c>
      <c r="C1185" s="16" t="str">
        <f t="shared" si="36"/>
        <v>Monday</v>
      </c>
      <c r="D1185" s="20">
        <f t="shared" si="37"/>
        <v>0.43322731480293442</v>
      </c>
      <c r="E1185" s="10">
        <v>123552</v>
      </c>
      <c r="F1185" s="11">
        <v>111100001242</v>
      </c>
      <c r="G1185" s="12">
        <v>19.989999999999998</v>
      </c>
      <c r="H1185" s="7" t="s">
        <v>13</v>
      </c>
      <c r="I1185" t="str">
        <f>VLOOKUP(F1185, 'Product UPC Key'!$A$2:$B$13, 2, FALSE)</f>
        <v>Bud Light 24 Pack</v>
      </c>
    </row>
    <row r="1186" spans="1:9" x14ac:dyDescent="0.3">
      <c r="A1186" s="4">
        <v>43164.433227314803</v>
      </c>
      <c r="B1186" s="15">
        <v>43164.433227314803</v>
      </c>
      <c r="C1186" s="16" t="str">
        <f t="shared" si="36"/>
        <v>Monday</v>
      </c>
      <c r="D1186" s="20">
        <f t="shared" si="37"/>
        <v>0.43322731480293442</v>
      </c>
      <c r="E1186" s="10">
        <v>123552</v>
      </c>
      <c r="F1186" s="11">
        <v>111100001235</v>
      </c>
      <c r="G1186" s="12">
        <v>23.45</v>
      </c>
      <c r="H1186" s="7" t="s">
        <v>13</v>
      </c>
      <c r="I1186" t="str">
        <f>VLOOKUP(F1186, 'Product UPC Key'!$A$2:$B$13, 2, FALSE)</f>
        <v>Miller Lite 24 Pack</v>
      </c>
    </row>
    <row r="1187" spans="1:9" x14ac:dyDescent="0.3">
      <c r="A1187" s="4">
        <v>43164.433227314803</v>
      </c>
      <c r="B1187" s="15">
        <v>43164.433227314803</v>
      </c>
      <c r="C1187" s="16" t="str">
        <f t="shared" si="36"/>
        <v>Monday</v>
      </c>
      <c r="D1187" s="20">
        <f t="shared" si="37"/>
        <v>0.43322731480293442</v>
      </c>
      <c r="E1187" s="10">
        <v>123552</v>
      </c>
      <c r="F1187" s="11">
        <v>111100001239</v>
      </c>
      <c r="G1187" s="12">
        <v>1.45</v>
      </c>
      <c r="H1187" s="7" t="s">
        <v>13</v>
      </c>
      <c r="I1187" t="str">
        <f>VLOOKUP(F1187, 'Product UPC Key'!$A$2:$B$13, 2, FALSE)</f>
        <v>Lays Chips 12 oz.</v>
      </c>
    </row>
    <row r="1188" spans="1:9" x14ac:dyDescent="0.3">
      <c r="A1188" s="4">
        <v>43164.434127314802</v>
      </c>
      <c r="B1188" s="15">
        <v>43164.434127314802</v>
      </c>
      <c r="C1188" s="16" t="str">
        <f t="shared" si="36"/>
        <v>Monday</v>
      </c>
      <c r="D1188" s="20">
        <f t="shared" si="37"/>
        <v>0.43412731480202638</v>
      </c>
      <c r="E1188" s="10">
        <v>123553</v>
      </c>
      <c r="F1188" s="11">
        <v>111100001246</v>
      </c>
      <c r="G1188" s="12">
        <v>2.2999999999999998</v>
      </c>
      <c r="H1188" s="7" t="s">
        <v>12</v>
      </c>
      <c r="I1188" t="str">
        <f>VLOOKUP(F1188, 'Product UPC Key'!$A$2:$B$13, 2, FALSE)</f>
        <v>Starbucks Ice</v>
      </c>
    </row>
    <row r="1189" spans="1:9" x14ac:dyDescent="0.3">
      <c r="A1189" s="4">
        <v>43164.434127314802</v>
      </c>
      <c r="B1189" s="15">
        <v>43164.434127314802</v>
      </c>
      <c r="C1189" s="16" t="str">
        <f t="shared" si="36"/>
        <v>Monday</v>
      </c>
      <c r="D1189" s="20">
        <f t="shared" si="37"/>
        <v>0.43412731480202638</v>
      </c>
      <c r="E1189" s="10">
        <v>123553</v>
      </c>
      <c r="F1189" s="11">
        <v>111100001246</v>
      </c>
      <c r="G1189" s="12">
        <v>2.2999999999999998</v>
      </c>
      <c r="H1189" s="7" t="s">
        <v>12</v>
      </c>
      <c r="I1189" t="str">
        <f>VLOOKUP(F1189, 'Product UPC Key'!$A$2:$B$13, 2, FALSE)</f>
        <v>Starbucks Ice</v>
      </c>
    </row>
    <row r="1190" spans="1:9" x14ac:dyDescent="0.3">
      <c r="A1190" s="4">
        <v>43164.434127314802</v>
      </c>
      <c r="B1190" s="15">
        <v>43164.434127314802</v>
      </c>
      <c r="C1190" s="16" t="str">
        <f t="shared" si="36"/>
        <v>Monday</v>
      </c>
      <c r="D1190" s="20">
        <f t="shared" si="37"/>
        <v>0.43412731480202638</v>
      </c>
      <c r="E1190" s="10">
        <v>123553</v>
      </c>
      <c r="F1190" s="11">
        <v>111100001242</v>
      </c>
      <c r="G1190" s="12">
        <v>25.65</v>
      </c>
      <c r="H1190" s="7" t="s">
        <v>13</v>
      </c>
      <c r="I1190" t="str">
        <f>VLOOKUP(F1190, 'Product UPC Key'!$A$2:$B$13, 2, FALSE)</f>
        <v>Bud Light 24 Pack</v>
      </c>
    </row>
    <row r="1191" spans="1:9" x14ac:dyDescent="0.3">
      <c r="A1191" s="4">
        <v>43164.434127314802</v>
      </c>
      <c r="B1191" s="15">
        <v>43164.434127314802</v>
      </c>
      <c r="C1191" s="16" t="str">
        <f t="shared" si="36"/>
        <v>Monday</v>
      </c>
      <c r="D1191" s="20">
        <f t="shared" si="37"/>
        <v>0.43412731480202638</v>
      </c>
      <c r="E1191" s="10">
        <v>123553</v>
      </c>
      <c r="F1191" s="11">
        <v>111100001234</v>
      </c>
      <c r="G1191" s="12">
        <v>1.8</v>
      </c>
      <c r="H1191" s="7" t="s">
        <v>13</v>
      </c>
      <c r="I1191" t="str">
        <f>VLOOKUP(F1191, 'Product UPC Key'!$A$2:$B$13, 2, FALSE)</f>
        <v>Coke 20 oz</v>
      </c>
    </row>
    <row r="1192" spans="1:9" x14ac:dyDescent="0.3">
      <c r="A1192" s="4">
        <v>43164.434727314801</v>
      </c>
      <c r="B1192" s="15">
        <v>43164.434727314801</v>
      </c>
      <c r="C1192" s="16" t="str">
        <f t="shared" si="36"/>
        <v>Monday</v>
      </c>
      <c r="D1192" s="20">
        <f t="shared" si="37"/>
        <v>0.43472731480142102</v>
      </c>
      <c r="E1192" s="10">
        <v>123554</v>
      </c>
      <c r="F1192" s="11">
        <v>111100001246</v>
      </c>
      <c r="G1192" s="12">
        <v>2.2999999999999998</v>
      </c>
      <c r="H1192" s="7" t="s">
        <v>12</v>
      </c>
      <c r="I1192" t="str">
        <f>VLOOKUP(F1192, 'Product UPC Key'!$A$2:$B$13, 2, FALSE)</f>
        <v>Starbucks Ice</v>
      </c>
    </row>
    <row r="1193" spans="1:9" x14ac:dyDescent="0.3">
      <c r="A1193" s="4">
        <v>43164.440227314801</v>
      </c>
      <c r="B1193" s="15">
        <v>43164.440227314801</v>
      </c>
      <c r="C1193" s="16" t="str">
        <f t="shared" si="36"/>
        <v>Monday</v>
      </c>
      <c r="D1193" s="20">
        <f t="shared" si="37"/>
        <v>0.44022731480072252</v>
      </c>
      <c r="E1193" s="10">
        <v>123555</v>
      </c>
      <c r="F1193" s="11">
        <v>111100001234</v>
      </c>
      <c r="G1193" s="12">
        <v>1.8</v>
      </c>
      <c r="H1193" s="7" t="s">
        <v>13</v>
      </c>
      <c r="I1193" t="str">
        <f>VLOOKUP(F1193, 'Product UPC Key'!$A$2:$B$13, 2, FALSE)</f>
        <v>Coke 20 oz</v>
      </c>
    </row>
    <row r="1194" spans="1:9" x14ac:dyDescent="0.3">
      <c r="A1194" s="4">
        <v>43164.440227314801</v>
      </c>
      <c r="B1194" s="15">
        <v>43164.440227314801</v>
      </c>
      <c r="C1194" s="16" t="str">
        <f t="shared" si="36"/>
        <v>Monday</v>
      </c>
      <c r="D1194" s="20">
        <f t="shared" si="37"/>
        <v>0.44022731480072252</v>
      </c>
      <c r="E1194" s="10">
        <v>123555</v>
      </c>
      <c r="F1194" s="11">
        <v>111100001242</v>
      </c>
      <c r="G1194" s="12">
        <v>19.989999999999998</v>
      </c>
      <c r="H1194" s="7" t="s">
        <v>13</v>
      </c>
      <c r="I1194" t="str">
        <f>VLOOKUP(F1194, 'Product UPC Key'!$A$2:$B$13, 2, FALSE)</f>
        <v>Bud Light 24 Pack</v>
      </c>
    </row>
    <row r="1195" spans="1:9" x14ac:dyDescent="0.3">
      <c r="A1195" s="4">
        <v>43164.440227314801</v>
      </c>
      <c r="B1195" s="15">
        <v>43164.440227314801</v>
      </c>
      <c r="C1195" s="16" t="str">
        <f t="shared" si="36"/>
        <v>Monday</v>
      </c>
      <c r="D1195" s="20">
        <f t="shared" si="37"/>
        <v>0.44022731480072252</v>
      </c>
      <c r="E1195" s="10">
        <v>123555</v>
      </c>
      <c r="F1195" s="11">
        <v>111100001241</v>
      </c>
      <c r="G1195" s="12">
        <v>1.25</v>
      </c>
      <c r="H1195" s="7" t="s">
        <v>12</v>
      </c>
      <c r="I1195" t="str">
        <f>VLOOKUP(F1195, 'Product UPC Key'!$A$2:$B$13, 2, FALSE)</f>
        <v>M&amp;M's Candy</v>
      </c>
    </row>
    <row r="1196" spans="1:9" x14ac:dyDescent="0.3">
      <c r="A1196" s="4">
        <v>43164.448127314798</v>
      </c>
      <c r="B1196" s="15">
        <v>43164.448127314798</v>
      </c>
      <c r="C1196" s="16" t="str">
        <f t="shared" si="36"/>
        <v>Monday</v>
      </c>
      <c r="D1196" s="20">
        <f t="shared" si="37"/>
        <v>0.44812731479760259</v>
      </c>
      <c r="E1196" s="10">
        <v>123556</v>
      </c>
      <c r="F1196" s="11">
        <v>111100001242</v>
      </c>
      <c r="G1196" s="12">
        <v>25.65</v>
      </c>
      <c r="H1196" s="7" t="s">
        <v>13</v>
      </c>
      <c r="I1196" t="str">
        <f>VLOOKUP(F1196, 'Product UPC Key'!$A$2:$B$13, 2, FALSE)</f>
        <v>Bud Light 24 Pack</v>
      </c>
    </row>
    <row r="1197" spans="1:9" x14ac:dyDescent="0.3">
      <c r="A1197" s="4">
        <v>43164.448127314798</v>
      </c>
      <c r="B1197" s="15">
        <v>43164.448127314798</v>
      </c>
      <c r="C1197" s="16" t="str">
        <f t="shared" si="36"/>
        <v>Monday</v>
      </c>
      <c r="D1197" s="20">
        <f t="shared" si="37"/>
        <v>0.44812731479760259</v>
      </c>
      <c r="E1197" s="10">
        <v>123556</v>
      </c>
      <c r="F1197" s="11">
        <v>111100001236</v>
      </c>
      <c r="G1197" s="12">
        <v>6.99</v>
      </c>
      <c r="H1197" s="7" t="s">
        <v>13</v>
      </c>
      <c r="I1197" t="str">
        <f>VLOOKUP(F1197, 'Product UPC Key'!$A$2:$B$13, 2, FALSE)</f>
        <v>Pepsi 12 Pack</v>
      </c>
    </row>
    <row r="1198" spans="1:9" x14ac:dyDescent="0.3">
      <c r="A1198" s="4">
        <v>43164.448127314798</v>
      </c>
      <c r="B1198" s="15">
        <v>43164.448127314798</v>
      </c>
      <c r="C1198" s="16" t="str">
        <f t="shared" si="36"/>
        <v>Monday</v>
      </c>
      <c r="D1198" s="20">
        <f t="shared" si="37"/>
        <v>0.44812731479760259</v>
      </c>
      <c r="E1198" s="10">
        <v>123556</v>
      </c>
      <c r="F1198" s="11">
        <v>111100001240</v>
      </c>
      <c r="G1198" s="12">
        <v>0.89</v>
      </c>
      <c r="H1198" s="7" t="s">
        <v>12</v>
      </c>
      <c r="I1198" t="str">
        <f>VLOOKUP(F1198, 'Product UPC Key'!$A$2:$B$13, 2, FALSE)</f>
        <v>Slim Jim</v>
      </c>
    </row>
    <row r="1199" spans="1:9" x14ac:dyDescent="0.3">
      <c r="A1199" s="4">
        <v>43164.449327314796</v>
      </c>
      <c r="B1199" s="15">
        <v>43164.449327314796</v>
      </c>
      <c r="C1199" s="16" t="str">
        <f t="shared" si="36"/>
        <v>Monday</v>
      </c>
      <c r="D1199" s="20">
        <f t="shared" si="37"/>
        <v>0.44932731479639187</v>
      </c>
      <c r="E1199" s="10">
        <v>123557</v>
      </c>
      <c r="F1199" s="11">
        <v>111100001246</v>
      </c>
      <c r="G1199" s="12">
        <v>2.2999999999999998</v>
      </c>
      <c r="H1199" s="7" t="s">
        <v>12</v>
      </c>
      <c r="I1199" t="str">
        <f>VLOOKUP(F1199, 'Product UPC Key'!$A$2:$B$13, 2, FALSE)</f>
        <v>Starbucks Ice</v>
      </c>
    </row>
    <row r="1200" spans="1:9" x14ac:dyDescent="0.3">
      <c r="A1200" s="4">
        <v>43164.449527314799</v>
      </c>
      <c r="B1200" s="15">
        <v>43164.449527314799</v>
      </c>
      <c r="C1200" s="16" t="str">
        <f t="shared" si="36"/>
        <v>Monday</v>
      </c>
      <c r="D1200" s="20">
        <f t="shared" si="37"/>
        <v>0.44952731479861541</v>
      </c>
      <c r="E1200" s="10">
        <v>123558</v>
      </c>
      <c r="F1200" s="11">
        <v>111100001241</v>
      </c>
      <c r="G1200" s="12">
        <v>1.25</v>
      </c>
      <c r="H1200" s="7" t="s">
        <v>12</v>
      </c>
      <c r="I1200" t="str">
        <f>VLOOKUP(F1200, 'Product UPC Key'!$A$2:$B$13, 2, FALSE)</f>
        <v>M&amp;M's Candy</v>
      </c>
    </row>
    <row r="1201" spans="1:9" x14ac:dyDescent="0.3">
      <c r="A1201" s="4">
        <v>43164.454427314799</v>
      </c>
      <c r="B1201" s="15">
        <v>43164.454427314799</v>
      </c>
      <c r="C1201" s="16" t="str">
        <f t="shared" si="36"/>
        <v>Monday</v>
      </c>
      <c r="D1201" s="20">
        <f t="shared" si="37"/>
        <v>0.45442731479852227</v>
      </c>
      <c r="E1201" s="10">
        <v>123559</v>
      </c>
      <c r="F1201" s="11">
        <v>111100001245</v>
      </c>
      <c r="G1201" s="12">
        <v>1.36</v>
      </c>
      <c r="H1201" s="7" t="s">
        <v>13</v>
      </c>
      <c r="I1201" t="str">
        <f>VLOOKUP(F1201, 'Product UPC Key'!$A$2:$B$13, 2, FALSE)</f>
        <v>Hersheys Candy</v>
      </c>
    </row>
    <row r="1202" spans="1:9" x14ac:dyDescent="0.3">
      <c r="A1202" s="4">
        <v>43164.454427314799</v>
      </c>
      <c r="B1202" s="15">
        <v>43164.454427314799</v>
      </c>
      <c r="C1202" s="16" t="str">
        <f t="shared" si="36"/>
        <v>Monday</v>
      </c>
      <c r="D1202" s="20">
        <f t="shared" si="37"/>
        <v>0.45442731479852227</v>
      </c>
      <c r="E1202" s="10">
        <v>123559</v>
      </c>
      <c r="F1202" s="11">
        <v>111100001242</v>
      </c>
      <c r="G1202" s="12">
        <v>24.99</v>
      </c>
      <c r="H1202" s="7" t="s">
        <v>12</v>
      </c>
      <c r="I1202" t="str">
        <f>VLOOKUP(F1202, 'Product UPC Key'!$A$2:$B$13, 2, FALSE)</f>
        <v>Bud Light 24 Pack</v>
      </c>
    </row>
    <row r="1203" spans="1:9" x14ac:dyDescent="0.3">
      <c r="A1203" s="4">
        <v>43164.454427314799</v>
      </c>
      <c r="B1203" s="15">
        <v>43164.454427314799</v>
      </c>
      <c r="C1203" s="16" t="str">
        <f t="shared" si="36"/>
        <v>Monday</v>
      </c>
      <c r="D1203" s="20">
        <f t="shared" si="37"/>
        <v>0.45442731479852227</v>
      </c>
      <c r="E1203" s="10">
        <v>123559</v>
      </c>
      <c r="F1203" s="11">
        <v>111100001238</v>
      </c>
      <c r="G1203" s="12">
        <v>1.49</v>
      </c>
      <c r="H1203" s="7" t="s">
        <v>13</v>
      </c>
      <c r="I1203" t="str">
        <f>VLOOKUP(F1203, 'Product UPC Key'!$A$2:$B$13, 2, FALSE)</f>
        <v>Doritos 12 oz.</v>
      </c>
    </row>
    <row r="1204" spans="1:9" x14ac:dyDescent="0.3">
      <c r="A1204" s="4">
        <v>43164.454427314799</v>
      </c>
      <c r="B1204" s="15">
        <v>43164.454427314799</v>
      </c>
      <c r="C1204" s="16" t="str">
        <f t="shared" si="36"/>
        <v>Monday</v>
      </c>
      <c r="D1204" s="20">
        <f t="shared" si="37"/>
        <v>0.45442731479852227</v>
      </c>
      <c r="E1204" s="10">
        <v>123559</v>
      </c>
      <c r="F1204" s="11">
        <v>111100001242</v>
      </c>
      <c r="G1204" s="12">
        <v>25.65</v>
      </c>
      <c r="H1204" s="7" t="s">
        <v>13</v>
      </c>
      <c r="I1204" t="str">
        <f>VLOOKUP(F1204, 'Product UPC Key'!$A$2:$B$13, 2, FALSE)</f>
        <v>Bud Light 24 Pack</v>
      </c>
    </row>
    <row r="1205" spans="1:9" x14ac:dyDescent="0.3">
      <c r="A1205" s="4">
        <v>43164.4601273148</v>
      </c>
      <c r="B1205" s="15">
        <v>43164.4601273148</v>
      </c>
      <c r="C1205" s="16" t="str">
        <f t="shared" si="36"/>
        <v>Monday</v>
      </c>
      <c r="D1205" s="20">
        <f t="shared" si="37"/>
        <v>0.46012731480004732</v>
      </c>
      <c r="E1205" s="10">
        <v>123560</v>
      </c>
      <c r="F1205" s="11">
        <v>111100001246</v>
      </c>
      <c r="G1205" s="12">
        <v>2.2999999999999998</v>
      </c>
      <c r="H1205" s="7" t="s">
        <v>12</v>
      </c>
      <c r="I1205" t="str">
        <f>VLOOKUP(F1205, 'Product UPC Key'!$A$2:$B$13, 2, FALSE)</f>
        <v>Starbucks Ice</v>
      </c>
    </row>
    <row r="1206" spans="1:9" x14ac:dyDescent="0.3">
      <c r="A1206" s="4">
        <v>43164.465427314797</v>
      </c>
      <c r="B1206" s="15">
        <v>43164.465427314797</v>
      </c>
      <c r="C1206" s="16" t="str">
        <f t="shared" si="36"/>
        <v>Monday</v>
      </c>
      <c r="D1206" s="20">
        <f t="shared" si="37"/>
        <v>0.46542731479712529</v>
      </c>
      <c r="E1206" s="10">
        <v>123561</v>
      </c>
      <c r="F1206" s="11">
        <v>111100001245</v>
      </c>
      <c r="G1206" s="12">
        <v>1.3</v>
      </c>
      <c r="H1206" s="7" t="s">
        <v>12</v>
      </c>
      <c r="I1206" t="str">
        <f>VLOOKUP(F1206, 'Product UPC Key'!$A$2:$B$13, 2, FALSE)</f>
        <v>Hersheys Candy</v>
      </c>
    </row>
    <row r="1207" spans="1:9" x14ac:dyDescent="0.3">
      <c r="A1207" s="4">
        <v>43164.465427314797</v>
      </c>
      <c r="B1207" s="15">
        <v>43164.465427314797</v>
      </c>
      <c r="C1207" s="16" t="str">
        <f t="shared" si="36"/>
        <v>Monday</v>
      </c>
      <c r="D1207" s="20">
        <f t="shared" si="37"/>
        <v>0.46542731479712529</v>
      </c>
      <c r="E1207" s="10">
        <v>123561</v>
      </c>
      <c r="F1207" s="11">
        <v>111100001238</v>
      </c>
      <c r="G1207" s="12">
        <v>1.53</v>
      </c>
      <c r="H1207" s="7" t="s">
        <v>12</v>
      </c>
      <c r="I1207" t="str">
        <f>VLOOKUP(F1207, 'Product UPC Key'!$A$2:$B$13, 2, FALSE)</f>
        <v>Doritos 12 oz.</v>
      </c>
    </row>
    <row r="1208" spans="1:9" x14ac:dyDescent="0.3">
      <c r="A1208" s="4">
        <v>43164.465427314797</v>
      </c>
      <c r="B1208" s="15">
        <v>43164.465427314797</v>
      </c>
      <c r="C1208" s="16" t="str">
        <f t="shared" si="36"/>
        <v>Monday</v>
      </c>
      <c r="D1208" s="20">
        <f t="shared" si="37"/>
        <v>0.46542731479712529</v>
      </c>
      <c r="E1208" s="10">
        <v>123561</v>
      </c>
      <c r="F1208" s="11">
        <v>111100001241</v>
      </c>
      <c r="G1208" s="12">
        <v>1.25</v>
      </c>
      <c r="H1208" s="7" t="s">
        <v>12</v>
      </c>
      <c r="I1208" t="str">
        <f>VLOOKUP(F1208, 'Product UPC Key'!$A$2:$B$13, 2, FALSE)</f>
        <v>M&amp;M's Candy</v>
      </c>
    </row>
    <row r="1209" spans="1:9" x14ac:dyDescent="0.3">
      <c r="A1209" s="4">
        <v>43164.465427314797</v>
      </c>
      <c r="B1209" s="15">
        <v>43164.465427314797</v>
      </c>
      <c r="C1209" s="16" t="str">
        <f t="shared" si="36"/>
        <v>Monday</v>
      </c>
      <c r="D1209" s="20">
        <f t="shared" si="37"/>
        <v>0.46542731479712529</v>
      </c>
      <c r="E1209" s="10">
        <v>123561</v>
      </c>
      <c r="F1209" s="11">
        <v>111100001236</v>
      </c>
      <c r="G1209" s="12">
        <v>6.99</v>
      </c>
      <c r="H1209" s="7" t="s">
        <v>13</v>
      </c>
      <c r="I1209" t="str">
        <f>VLOOKUP(F1209, 'Product UPC Key'!$A$2:$B$13, 2, FALSE)</f>
        <v>Pepsi 12 Pack</v>
      </c>
    </row>
    <row r="1210" spans="1:9" x14ac:dyDescent="0.3">
      <c r="A1210" s="4">
        <v>43164.465427314797</v>
      </c>
      <c r="B1210" s="15">
        <v>43164.465427314797</v>
      </c>
      <c r="C1210" s="16" t="str">
        <f t="shared" si="36"/>
        <v>Monday</v>
      </c>
      <c r="D1210" s="20">
        <f t="shared" si="37"/>
        <v>0.46542731479712529</v>
      </c>
      <c r="E1210" s="10">
        <v>123561</v>
      </c>
      <c r="F1210" s="11">
        <v>111100001237</v>
      </c>
      <c r="G1210" s="12">
        <v>7.1</v>
      </c>
      <c r="H1210" s="7" t="s">
        <v>13</v>
      </c>
      <c r="I1210" t="str">
        <f>VLOOKUP(F1210, 'Product UPC Key'!$A$2:$B$13, 2, FALSE)</f>
        <v>Coke 12 Pack</v>
      </c>
    </row>
    <row r="1211" spans="1:9" x14ac:dyDescent="0.3">
      <c r="A1211" s="4">
        <v>43164.471627314801</v>
      </c>
      <c r="B1211" s="15">
        <v>43164.471627314801</v>
      </c>
      <c r="C1211" s="16" t="str">
        <f t="shared" si="36"/>
        <v>Monday</v>
      </c>
      <c r="D1211" s="20">
        <f t="shared" si="37"/>
        <v>0.47162731480057118</v>
      </c>
      <c r="E1211" s="10">
        <v>123562</v>
      </c>
      <c r="F1211" s="11">
        <v>111100001242</v>
      </c>
      <c r="G1211" s="12">
        <v>24.99</v>
      </c>
      <c r="H1211" s="7" t="s">
        <v>12</v>
      </c>
      <c r="I1211" t="str">
        <f>VLOOKUP(F1211, 'Product UPC Key'!$A$2:$B$13, 2, FALSE)</f>
        <v>Bud Light 24 Pack</v>
      </c>
    </row>
    <row r="1212" spans="1:9" x14ac:dyDescent="0.3">
      <c r="A1212" s="4">
        <v>43164.471627314801</v>
      </c>
      <c r="B1212" s="15">
        <v>43164.471627314801</v>
      </c>
      <c r="C1212" s="16" t="str">
        <f t="shared" si="36"/>
        <v>Monday</v>
      </c>
      <c r="D1212" s="20">
        <f t="shared" si="37"/>
        <v>0.47162731480057118</v>
      </c>
      <c r="E1212" s="10">
        <v>123562</v>
      </c>
      <c r="F1212" s="11">
        <v>111100001244</v>
      </c>
      <c r="G1212" s="12">
        <v>1.75</v>
      </c>
      <c r="H1212" s="7" t="s">
        <v>13</v>
      </c>
      <c r="I1212" t="str">
        <f>VLOOKUP(F1212, 'Product UPC Key'!$A$2:$B$13, 2, FALSE)</f>
        <v>Pepsi 20 oz</v>
      </c>
    </row>
    <row r="1213" spans="1:9" x14ac:dyDescent="0.3">
      <c r="A1213" s="4">
        <v>43164.478827314801</v>
      </c>
      <c r="B1213" s="15">
        <v>43164.478827314801</v>
      </c>
      <c r="C1213" s="16" t="str">
        <f t="shared" si="36"/>
        <v>Monday</v>
      </c>
      <c r="D1213" s="20">
        <f t="shared" si="37"/>
        <v>0.47882731480058283</v>
      </c>
      <c r="E1213" s="10">
        <v>123563</v>
      </c>
      <c r="F1213" s="11">
        <v>111100001234</v>
      </c>
      <c r="G1213" s="12">
        <v>1.8</v>
      </c>
      <c r="H1213" s="7" t="s">
        <v>13</v>
      </c>
      <c r="I1213" t="str">
        <f>VLOOKUP(F1213, 'Product UPC Key'!$A$2:$B$13, 2, FALSE)</f>
        <v>Coke 20 oz</v>
      </c>
    </row>
    <row r="1214" spans="1:9" x14ac:dyDescent="0.3">
      <c r="A1214" s="4">
        <v>43164.478827314801</v>
      </c>
      <c r="B1214" s="15">
        <v>43164.478827314801</v>
      </c>
      <c r="C1214" s="16" t="str">
        <f t="shared" si="36"/>
        <v>Monday</v>
      </c>
      <c r="D1214" s="20">
        <f t="shared" si="37"/>
        <v>0.47882731480058283</v>
      </c>
      <c r="E1214" s="10">
        <v>123563</v>
      </c>
      <c r="F1214" s="11">
        <v>111100001242</v>
      </c>
      <c r="G1214" s="12">
        <v>25.65</v>
      </c>
      <c r="H1214" s="7" t="s">
        <v>13</v>
      </c>
      <c r="I1214" t="str">
        <f>VLOOKUP(F1214, 'Product UPC Key'!$A$2:$B$13, 2, FALSE)</f>
        <v>Bud Light 24 Pack</v>
      </c>
    </row>
    <row r="1215" spans="1:9" x14ac:dyDescent="0.3">
      <c r="A1215" s="4">
        <v>43164.478827314801</v>
      </c>
      <c r="B1215" s="15">
        <v>43164.478827314801</v>
      </c>
      <c r="C1215" s="16" t="str">
        <f t="shared" si="36"/>
        <v>Monday</v>
      </c>
      <c r="D1215" s="20">
        <f t="shared" si="37"/>
        <v>0.47882731480058283</v>
      </c>
      <c r="E1215" s="10">
        <v>123563</v>
      </c>
      <c r="F1215" s="11">
        <v>111100001234</v>
      </c>
      <c r="G1215" s="12">
        <v>1.8</v>
      </c>
      <c r="H1215" s="7" t="s">
        <v>13</v>
      </c>
      <c r="I1215" t="str">
        <f>VLOOKUP(F1215, 'Product UPC Key'!$A$2:$B$13, 2, FALSE)</f>
        <v>Coke 20 oz</v>
      </c>
    </row>
    <row r="1216" spans="1:9" x14ac:dyDescent="0.3">
      <c r="A1216" s="4">
        <v>43164.478827314801</v>
      </c>
      <c r="B1216" s="15">
        <v>43164.478827314801</v>
      </c>
      <c r="C1216" s="16" t="str">
        <f t="shared" si="36"/>
        <v>Monday</v>
      </c>
      <c r="D1216" s="20">
        <f t="shared" si="37"/>
        <v>0.47882731480058283</v>
      </c>
      <c r="E1216" s="10">
        <v>123563</v>
      </c>
      <c r="F1216" s="11">
        <v>111100001239</v>
      </c>
      <c r="G1216" s="12">
        <v>1.45</v>
      </c>
      <c r="H1216" s="7" t="s">
        <v>13</v>
      </c>
      <c r="I1216" t="str">
        <f>VLOOKUP(F1216, 'Product UPC Key'!$A$2:$B$13, 2, FALSE)</f>
        <v>Lays Chips 12 oz.</v>
      </c>
    </row>
    <row r="1217" spans="1:9" x14ac:dyDescent="0.3">
      <c r="A1217" s="4">
        <v>43164.483027314804</v>
      </c>
      <c r="B1217" s="15">
        <v>43164.483027314804</v>
      </c>
      <c r="C1217" s="16" t="str">
        <f t="shared" si="36"/>
        <v>Monday</v>
      </c>
      <c r="D1217" s="20">
        <f t="shared" si="37"/>
        <v>0.48302731480362127</v>
      </c>
      <c r="E1217" s="10">
        <v>123564</v>
      </c>
      <c r="F1217" s="11">
        <v>111100001238</v>
      </c>
      <c r="G1217" s="12">
        <v>1.53</v>
      </c>
      <c r="H1217" s="7" t="s">
        <v>12</v>
      </c>
      <c r="I1217" t="str">
        <f>VLOOKUP(F1217, 'Product UPC Key'!$A$2:$B$13, 2, FALSE)</f>
        <v>Doritos 12 oz.</v>
      </c>
    </row>
    <row r="1218" spans="1:9" x14ac:dyDescent="0.3">
      <c r="A1218" s="4">
        <v>43164.483027314804</v>
      </c>
      <c r="B1218" s="15">
        <v>43164.483027314804</v>
      </c>
      <c r="C1218" s="16" t="str">
        <f t="shared" si="36"/>
        <v>Monday</v>
      </c>
      <c r="D1218" s="20">
        <f t="shared" si="37"/>
        <v>0.48302731480362127</v>
      </c>
      <c r="E1218" s="10">
        <v>123564</v>
      </c>
      <c r="F1218" s="11">
        <v>111100001234</v>
      </c>
      <c r="G1218" s="12">
        <v>1.8</v>
      </c>
      <c r="H1218" s="7" t="s">
        <v>13</v>
      </c>
      <c r="I1218" t="str">
        <f>VLOOKUP(F1218, 'Product UPC Key'!$A$2:$B$13, 2, FALSE)</f>
        <v>Coke 20 oz</v>
      </c>
    </row>
    <row r="1219" spans="1:9" x14ac:dyDescent="0.3">
      <c r="A1219" s="4">
        <v>43164.483027314804</v>
      </c>
      <c r="B1219" s="15">
        <v>43164.483027314804</v>
      </c>
      <c r="C1219" s="16" t="str">
        <f t="shared" ref="C1219:C1282" si="38">TEXT(B1219,"dddd")</f>
        <v>Monday</v>
      </c>
      <c r="D1219" s="20">
        <f t="shared" si="37"/>
        <v>0.48302731480362127</v>
      </c>
      <c r="E1219" s="10">
        <v>123564</v>
      </c>
      <c r="F1219" s="11">
        <v>111100001236</v>
      </c>
      <c r="G1219" s="12">
        <v>6.99</v>
      </c>
      <c r="H1219" s="7" t="s">
        <v>13</v>
      </c>
      <c r="I1219" t="str">
        <f>VLOOKUP(F1219, 'Product UPC Key'!$A$2:$B$13, 2, FALSE)</f>
        <v>Pepsi 12 Pack</v>
      </c>
    </row>
    <row r="1220" spans="1:9" x14ac:dyDescent="0.3">
      <c r="A1220" s="4">
        <v>43164.486027314801</v>
      </c>
      <c r="B1220" s="15">
        <v>43164.486027314801</v>
      </c>
      <c r="C1220" s="16" t="str">
        <f t="shared" si="38"/>
        <v>Monday</v>
      </c>
      <c r="D1220" s="20">
        <f t="shared" ref="D1220:D1283" si="39">MOD(A1220,1)</f>
        <v>0.48602731480059447</v>
      </c>
      <c r="E1220" s="10">
        <v>123565</v>
      </c>
      <c r="F1220" s="11">
        <v>111100001234</v>
      </c>
      <c r="G1220" s="12">
        <v>1.8</v>
      </c>
      <c r="H1220" s="7" t="s">
        <v>13</v>
      </c>
      <c r="I1220" t="str">
        <f>VLOOKUP(F1220, 'Product UPC Key'!$A$2:$B$13, 2, FALSE)</f>
        <v>Coke 20 oz</v>
      </c>
    </row>
    <row r="1221" spans="1:9" x14ac:dyDescent="0.3">
      <c r="A1221" s="4">
        <v>43164.486027314801</v>
      </c>
      <c r="B1221" s="15">
        <v>43164.486027314801</v>
      </c>
      <c r="C1221" s="16" t="str">
        <f t="shared" si="38"/>
        <v>Monday</v>
      </c>
      <c r="D1221" s="20">
        <f t="shared" si="39"/>
        <v>0.48602731480059447</v>
      </c>
      <c r="E1221" s="10">
        <v>123565</v>
      </c>
      <c r="F1221" s="11">
        <v>111100001245</v>
      </c>
      <c r="G1221" s="12">
        <v>1.36</v>
      </c>
      <c r="H1221" s="7" t="s">
        <v>13</v>
      </c>
      <c r="I1221" t="str">
        <f>VLOOKUP(F1221, 'Product UPC Key'!$A$2:$B$13, 2, FALSE)</f>
        <v>Hersheys Candy</v>
      </c>
    </row>
    <row r="1222" spans="1:9" x14ac:dyDescent="0.3">
      <c r="A1222" s="4">
        <v>43164.486027314801</v>
      </c>
      <c r="B1222" s="15">
        <v>43164.486027314801</v>
      </c>
      <c r="C1222" s="16" t="str">
        <f t="shared" si="38"/>
        <v>Monday</v>
      </c>
      <c r="D1222" s="20">
        <f t="shared" si="39"/>
        <v>0.48602731480059447</v>
      </c>
      <c r="E1222" s="10">
        <v>123565</v>
      </c>
      <c r="F1222" s="11">
        <v>111100001235</v>
      </c>
      <c r="G1222" s="12">
        <v>23.45</v>
      </c>
      <c r="H1222" s="7" t="s">
        <v>13</v>
      </c>
      <c r="I1222" t="str">
        <f>VLOOKUP(F1222, 'Product UPC Key'!$A$2:$B$13, 2, FALSE)</f>
        <v>Miller Lite 24 Pack</v>
      </c>
    </row>
    <row r="1223" spans="1:9" x14ac:dyDescent="0.3">
      <c r="A1223" s="4">
        <v>43164.486027314801</v>
      </c>
      <c r="B1223" s="15">
        <v>43164.486027314801</v>
      </c>
      <c r="C1223" s="16" t="str">
        <f t="shared" si="38"/>
        <v>Monday</v>
      </c>
      <c r="D1223" s="20">
        <f t="shared" si="39"/>
        <v>0.48602731480059447</v>
      </c>
      <c r="E1223" s="10">
        <v>123565</v>
      </c>
      <c r="F1223" s="11">
        <v>111100001234</v>
      </c>
      <c r="G1223" s="12">
        <v>1.8</v>
      </c>
      <c r="H1223" s="7" t="s">
        <v>13</v>
      </c>
      <c r="I1223" t="str">
        <f>VLOOKUP(F1223, 'Product UPC Key'!$A$2:$B$13, 2, FALSE)</f>
        <v>Coke 20 oz</v>
      </c>
    </row>
    <row r="1224" spans="1:9" x14ac:dyDescent="0.3">
      <c r="A1224" s="4">
        <v>43164.494727314799</v>
      </c>
      <c r="B1224" s="15">
        <v>43164.494727314799</v>
      </c>
      <c r="C1224" s="16" t="str">
        <f t="shared" si="38"/>
        <v>Monday</v>
      </c>
      <c r="D1224" s="20">
        <f t="shared" si="39"/>
        <v>0.49472731479909271</v>
      </c>
      <c r="E1224" s="10">
        <v>123566</v>
      </c>
      <c r="F1224" s="11">
        <v>111100001235</v>
      </c>
      <c r="G1224" s="12">
        <v>23.45</v>
      </c>
      <c r="H1224" s="7" t="s">
        <v>13</v>
      </c>
      <c r="I1224" t="str">
        <f>VLOOKUP(F1224, 'Product UPC Key'!$A$2:$B$13, 2, FALSE)</f>
        <v>Miller Lite 24 Pack</v>
      </c>
    </row>
    <row r="1225" spans="1:9" x14ac:dyDescent="0.3">
      <c r="A1225" s="4">
        <v>43164.497827314801</v>
      </c>
      <c r="B1225" s="15">
        <v>43164.497827314801</v>
      </c>
      <c r="C1225" s="16" t="str">
        <f t="shared" si="38"/>
        <v>Monday</v>
      </c>
      <c r="D1225" s="20">
        <f t="shared" si="39"/>
        <v>0.49782731480081566</v>
      </c>
      <c r="E1225" s="10">
        <v>123567</v>
      </c>
      <c r="F1225" s="11">
        <v>111100001237</v>
      </c>
      <c r="G1225" s="12">
        <v>7.1</v>
      </c>
      <c r="H1225" s="7" t="s">
        <v>13</v>
      </c>
      <c r="I1225" t="str">
        <f>VLOOKUP(F1225, 'Product UPC Key'!$A$2:$B$13, 2, FALSE)</f>
        <v>Coke 12 Pack</v>
      </c>
    </row>
    <row r="1226" spans="1:9" x14ac:dyDescent="0.3">
      <c r="A1226" s="4">
        <v>43164.502627314803</v>
      </c>
      <c r="B1226" s="15">
        <v>43164.502627314803</v>
      </c>
      <c r="C1226" s="16" t="str">
        <f t="shared" si="38"/>
        <v>Monday</v>
      </c>
      <c r="D1226" s="20">
        <f t="shared" si="39"/>
        <v>0.50262731480324874</v>
      </c>
      <c r="E1226" s="10">
        <v>123568</v>
      </c>
      <c r="F1226" s="11">
        <v>111100001239</v>
      </c>
      <c r="G1226" s="12">
        <v>1.45</v>
      </c>
      <c r="H1226" s="7" t="s">
        <v>13</v>
      </c>
      <c r="I1226" t="str">
        <f>VLOOKUP(F1226, 'Product UPC Key'!$A$2:$B$13, 2, FALSE)</f>
        <v>Lays Chips 12 oz.</v>
      </c>
    </row>
    <row r="1227" spans="1:9" x14ac:dyDescent="0.3">
      <c r="A1227" s="4">
        <v>43164.502627314803</v>
      </c>
      <c r="B1227" s="15">
        <v>43164.502627314803</v>
      </c>
      <c r="C1227" s="16" t="str">
        <f t="shared" si="38"/>
        <v>Monday</v>
      </c>
      <c r="D1227" s="20">
        <f t="shared" si="39"/>
        <v>0.50262731480324874</v>
      </c>
      <c r="E1227" s="10">
        <v>123568</v>
      </c>
      <c r="F1227" s="11">
        <v>111100001237</v>
      </c>
      <c r="G1227" s="12">
        <v>7.1</v>
      </c>
      <c r="H1227" s="7" t="s">
        <v>13</v>
      </c>
      <c r="I1227" t="str">
        <f>VLOOKUP(F1227, 'Product UPC Key'!$A$2:$B$13, 2, FALSE)</f>
        <v>Coke 12 Pack</v>
      </c>
    </row>
    <row r="1228" spans="1:9" x14ac:dyDescent="0.3">
      <c r="A1228" s="4">
        <v>43164.502627314803</v>
      </c>
      <c r="B1228" s="15">
        <v>43164.502627314803</v>
      </c>
      <c r="C1228" s="16" t="str">
        <f t="shared" si="38"/>
        <v>Monday</v>
      </c>
      <c r="D1228" s="20">
        <f t="shared" si="39"/>
        <v>0.50262731480324874</v>
      </c>
      <c r="E1228" s="10">
        <v>123568</v>
      </c>
      <c r="F1228" s="11">
        <v>111100001238</v>
      </c>
      <c r="G1228" s="12">
        <v>1.53</v>
      </c>
      <c r="H1228" s="7" t="s">
        <v>12</v>
      </c>
      <c r="I1228" t="str">
        <f>VLOOKUP(F1228, 'Product UPC Key'!$A$2:$B$13, 2, FALSE)</f>
        <v>Doritos 12 oz.</v>
      </c>
    </row>
    <row r="1229" spans="1:9" x14ac:dyDescent="0.3">
      <c r="A1229" s="4">
        <v>43164.508027314805</v>
      </c>
      <c r="B1229" s="15">
        <v>43164.508027314805</v>
      </c>
      <c r="C1229" s="16" t="str">
        <f t="shared" si="38"/>
        <v>Monday</v>
      </c>
      <c r="D1229" s="20">
        <f t="shared" si="39"/>
        <v>0.50802731480507646</v>
      </c>
      <c r="E1229" s="10">
        <v>123569</v>
      </c>
      <c r="F1229" s="11">
        <v>111100001242</v>
      </c>
      <c r="G1229" s="12">
        <v>24.99</v>
      </c>
      <c r="H1229" s="7" t="s">
        <v>12</v>
      </c>
      <c r="I1229" t="str">
        <f>VLOOKUP(F1229, 'Product UPC Key'!$A$2:$B$13, 2, FALSE)</f>
        <v>Bud Light 24 Pack</v>
      </c>
    </row>
    <row r="1230" spans="1:9" x14ac:dyDescent="0.3">
      <c r="A1230" s="4">
        <v>43164.508027314805</v>
      </c>
      <c r="B1230" s="15">
        <v>43164.508027314805</v>
      </c>
      <c r="C1230" s="16" t="str">
        <f t="shared" si="38"/>
        <v>Monday</v>
      </c>
      <c r="D1230" s="20">
        <f t="shared" si="39"/>
        <v>0.50802731480507646</v>
      </c>
      <c r="E1230" s="10">
        <v>123569</v>
      </c>
      <c r="F1230" s="11">
        <v>111100001240</v>
      </c>
      <c r="G1230" s="12">
        <v>0.89</v>
      </c>
      <c r="H1230" s="7" t="s">
        <v>12</v>
      </c>
      <c r="I1230" t="str">
        <f>VLOOKUP(F1230, 'Product UPC Key'!$A$2:$B$13, 2, FALSE)</f>
        <v>Slim Jim</v>
      </c>
    </row>
    <row r="1231" spans="1:9" x14ac:dyDescent="0.3">
      <c r="A1231" s="4">
        <v>43164.508027314805</v>
      </c>
      <c r="B1231" s="15">
        <v>43164.508027314805</v>
      </c>
      <c r="C1231" s="16" t="str">
        <f t="shared" si="38"/>
        <v>Monday</v>
      </c>
      <c r="D1231" s="20">
        <f t="shared" si="39"/>
        <v>0.50802731480507646</v>
      </c>
      <c r="E1231" s="10">
        <v>123569</v>
      </c>
      <c r="F1231" s="11">
        <v>111100001237</v>
      </c>
      <c r="G1231" s="12">
        <v>7.15</v>
      </c>
      <c r="H1231" s="7" t="s">
        <v>12</v>
      </c>
      <c r="I1231" t="str">
        <f>VLOOKUP(F1231, 'Product UPC Key'!$A$2:$B$13, 2, FALSE)</f>
        <v>Coke 12 Pack</v>
      </c>
    </row>
    <row r="1232" spans="1:9" x14ac:dyDescent="0.3">
      <c r="A1232" s="4">
        <v>43164.508027314805</v>
      </c>
      <c r="B1232" s="15">
        <v>43164.508027314805</v>
      </c>
      <c r="C1232" s="16" t="str">
        <f t="shared" si="38"/>
        <v>Monday</v>
      </c>
      <c r="D1232" s="20">
        <f t="shared" si="39"/>
        <v>0.50802731480507646</v>
      </c>
      <c r="E1232" s="10">
        <v>123569</v>
      </c>
      <c r="F1232" s="11">
        <v>111100001240</v>
      </c>
      <c r="G1232" s="12">
        <v>0.99</v>
      </c>
      <c r="H1232" s="7" t="s">
        <v>13</v>
      </c>
      <c r="I1232" t="str">
        <f>VLOOKUP(F1232, 'Product UPC Key'!$A$2:$B$13, 2, FALSE)</f>
        <v>Slim Jim</v>
      </c>
    </row>
    <row r="1233" spans="1:9" x14ac:dyDescent="0.3">
      <c r="A1233" s="4">
        <v>43164.515927314802</v>
      </c>
      <c r="B1233" s="15">
        <v>43164.515927314802</v>
      </c>
      <c r="C1233" s="16" t="str">
        <f t="shared" si="38"/>
        <v>Monday</v>
      </c>
      <c r="D1233" s="20">
        <f t="shared" si="39"/>
        <v>0.51592731480195653</v>
      </c>
      <c r="E1233" s="10">
        <v>123570</v>
      </c>
      <c r="F1233" s="11">
        <v>111100001242</v>
      </c>
      <c r="G1233" s="12">
        <v>25.65</v>
      </c>
      <c r="H1233" s="7" t="s">
        <v>13</v>
      </c>
      <c r="I1233" t="str">
        <f>VLOOKUP(F1233, 'Product UPC Key'!$A$2:$B$13, 2, FALSE)</f>
        <v>Bud Light 24 Pack</v>
      </c>
    </row>
    <row r="1234" spans="1:9" x14ac:dyDescent="0.3">
      <c r="A1234" s="4">
        <v>43164.515927314802</v>
      </c>
      <c r="B1234" s="15">
        <v>43164.515927314802</v>
      </c>
      <c r="C1234" s="16" t="str">
        <f t="shared" si="38"/>
        <v>Monday</v>
      </c>
      <c r="D1234" s="20">
        <f t="shared" si="39"/>
        <v>0.51592731480195653</v>
      </c>
      <c r="E1234" s="10">
        <v>123570</v>
      </c>
      <c r="F1234" s="11">
        <v>111100001234</v>
      </c>
      <c r="G1234" s="12">
        <v>1.8</v>
      </c>
      <c r="H1234" s="7" t="s">
        <v>13</v>
      </c>
      <c r="I1234" t="str">
        <f>VLOOKUP(F1234, 'Product UPC Key'!$A$2:$B$13, 2, FALSE)</f>
        <v>Coke 20 oz</v>
      </c>
    </row>
    <row r="1235" spans="1:9" x14ac:dyDescent="0.3">
      <c r="A1235" s="4">
        <v>43164.517827314805</v>
      </c>
      <c r="B1235" s="15">
        <v>43164.517827314805</v>
      </c>
      <c r="C1235" s="16" t="str">
        <f t="shared" si="38"/>
        <v>Monday</v>
      </c>
      <c r="D1235" s="20">
        <f t="shared" si="39"/>
        <v>0.51782731480489019</v>
      </c>
      <c r="E1235" s="10">
        <v>123571</v>
      </c>
      <c r="F1235" s="11">
        <v>111100001234</v>
      </c>
      <c r="G1235" s="12">
        <v>1.8</v>
      </c>
      <c r="H1235" s="7" t="s">
        <v>13</v>
      </c>
      <c r="I1235" t="str">
        <f>VLOOKUP(F1235, 'Product UPC Key'!$A$2:$B$13, 2, FALSE)</f>
        <v>Coke 20 oz</v>
      </c>
    </row>
    <row r="1236" spans="1:9" x14ac:dyDescent="0.3">
      <c r="A1236" s="4">
        <v>43164.517827314805</v>
      </c>
      <c r="B1236" s="15">
        <v>43164.517827314805</v>
      </c>
      <c r="C1236" s="16" t="str">
        <f t="shared" si="38"/>
        <v>Monday</v>
      </c>
      <c r="D1236" s="20">
        <f t="shared" si="39"/>
        <v>0.51782731480489019</v>
      </c>
      <c r="E1236" s="10">
        <v>123571</v>
      </c>
      <c r="F1236" s="11">
        <v>111100001235</v>
      </c>
      <c r="G1236" s="12">
        <v>23.45</v>
      </c>
      <c r="H1236" s="7" t="s">
        <v>13</v>
      </c>
      <c r="I1236" t="str">
        <f>VLOOKUP(F1236, 'Product UPC Key'!$A$2:$B$13, 2, FALSE)</f>
        <v>Miller Lite 24 Pack</v>
      </c>
    </row>
    <row r="1237" spans="1:9" x14ac:dyDescent="0.3">
      <c r="A1237" s="4">
        <v>43164.522827314802</v>
      </c>
      <c r="B1237" s="15">
        <v>43164.522827314802</v>
      </c>
      <c r="C1237" s="16" t="str">
        <f t="shared" si="38"/>
        <v>Monday</v>
      </c>
      <c r="D1237" s="20">
        <f t="shared" si="39"/>
        <v>0.52282731480227085</v>
      </c>
      <c r="E1237" s="10">
        <v>123572</v>
      </c>
      <c r="F1237" s="11">
        <v>111100001237</v>
      </c>
      <c r="G1237" s="12">
        <v>7.1</v>
      </c>
      <c r="H1237" s="7" t="s">
        <v>13</v>
      </c>
      <c r="I1237" t="str">
        <f>VLOOKUP(F1237, 'Product UPC Key'!$A$2:$B$13, 2, FALSE)</f>
        <v>Coke 12 Pack</v>
      </c>
    </row>
    <row r="1238" spans="1:9" x14ac:dyDescent="0.3">
      <c r="A1238" s="4">
        <v>43164.526527314803</v>
      </c>
      <c r="B1238" s="15">
        <v>43164.526527314803</v>
      </c>
      <c r="C1238" s="16" t="str">
        <f t="shared" si="38"/>
        <v>Monday</v>
      </c>
      <c r="D1238" s="20">
        <f t="shared" si="39"/>
        <v>0.52652731480338844</v>
      </c>
      <c r="E1238" s="10">
        <v>123573</v>
      </c>
      <c r="F1238" s="11">
        <v>111100001234</v>
      </c>
      <c r="G1238" s="12">
        <v>1.8</v>
      </c>
      <c r="H1238" s="7" t="s">
        <v>13</v>
      </c>
      <c r="I1238" t="str">
        <f>VLOOKUP(F1238, 'Product UPC Key'!$A$2:$B$13, 2, FALSE)</f>
        <v>Coke 20 oz</v>
      </c>
    </row>
    <row r="1239" spans="1:9" x14ac:dyDescent="0.3">
      <c r="A1239" s="4">
        <v>43164.526527314803</v>
      </c>
      <c r="B1239" s="15">
        <v>43164.526527314803</v>
      </c>
      <c r="C1239" s="16" t="str">
        <f t="shared" si="38"/>
        <v>Monday</v>
      </c>
      <c r="D1239" s="20">
        <f t="shared" si="39"/>
        <v>0.52652731480338844</v>
      </c>
      <c r="E1239" s="10">
        <v>123573</v>
      </c>
      <c r="F1239" s="11">
        <v>111100001239</v>
      </c>
      <c r="G1239" s="12">
        <v>1.45</v>
      </c>
      <c r="H1239" s="7" t="s">
        <v>13</v>
      </c>
      <c r="I1239" t="str">
        <f>VLOOKUP(F1239, 'Product UPC Key'!$A$2:$B$13, 2, FALSE)</f>
        <v>Lays Chips 12 oz.</v>
      </c>
    </row>
    <row r="1240" spans="1:9" x14ac:dyDescent="0.3">
      <c r="A1240" s="4">
        <v>43164.526527314803</v>
      </c>
      <c r="B1240" s="15">
        <v>43164.526527314803</v>
      </c>
      <c r="C1240" s="16" t="str">
        <f t="shared" si="38"/>
        <v>Monday</v>
      </c>
      <c r="D1240" s="20">
        <f t="shared" si="39"/>
        <v>0.52652731480338844</v>
      </c>
      <c r="E1240" s="10">
        <v>123573</v>
      </c>
      <c r="F1240" s="11">
        <v>111100001237</v>
      </c>
      <c r="G1240" s="12">
        <v>7.15</v>
      </c>
      <c r="H1240" s="7" t="s">
        <v>12</v>
      </c>
      <c r="I1240" t="str">
        <f>VLOOKUP(F1240, 'Product UPC Key'!$A$2:$B$13, 2, FALSE)</f>
        <v>Coke 12 Pack</v>
      </c>
    </row>
    <row r="1241" spans="1:9" x14ac:dyDescent="0.3">
      <c r="A1241" s="4">
        <v>43164.527627314805</v>
      </c>
      <c r="B1241" s="15">
        <v>43164.527627314805</v>
      </c>
      <c r="C1241" s="16" t="str">
        <f t="shared" si="38"/>
        <v>Monday</v>
      </c>
      <c r="D1241" s="20">
        <f t="shared" si="39"/>
        <v>0.52762731480470393</v>
      </c>
      <c r="E1241" s="10">
        <v>123574</v>
      </c>
      <c r="F1241" s="11">
        <v>111100001242</v>
      </c>
      <c r="G1241" s="12">
        <v>19.989999999999998</v>
      </c>
      <c r="H1241" s="7" t="s">
        <v>13</v>
      </c>
      <c r="I1241" t="str">
        <f>VLOOKUP(F1241, 'Product UPC Key'!$A$2:$B$13, 2, FALSE)</f>
        <v>Bud Light 24 Pack</v>
      </c>
    </row>
    <row r="1242" spans="1:9" x14ac:dyDescent="0.3">
      <c r="A1242" s="4">
        <v>43164.527627314805</v>
      </c>
      <c r="B1242" s="15">
        <v>43164.527627314805</v>
      </c>
      <c r="C1242" s="16" t="str">
        <f t="shared" si="38"/>
        <v>Monday</v>
      </c>
      <c r="D1242" s="20">
        <f t="shared" si="39"/>
        <v>0.52762731480470393</v>
      </c>
      <c r="E1242" s="10">
        <v>123574</v>
      </c>
      <c r="F1242" s="11">
        <v>111100001234</v>
      </c>
      <c r="G1242" s="12">
        <v>1.8</v>
      </c>
      <c r="H1242" s="7" t="s">
        <v>13</v>
      </c>
      <c r="I1242" t="str">
        <f>VLOOKUP(F1242, 'Product UPC Key'!$A$2:$B$13, 2, FALSE)</f>
        <v>Coke 20 oz</v>
      </c>
    </row>
    <row r="1243" spans="1:9" x14ac:dyDescent="0.3">
      <c r="A1243" s="4">
        <v>43164.527627314805</v>
      </c>
      <c r="B1243" s="15">
        <v>43164.527627314805</v>
      </c>
      <c r="C1243" s="16" t="str">
        <f t="shared" si="38"/>
        <v>Monday</v>
      </c>
      <c r="D1243" s="20">
        <f t="shared" si="39"/>
        <v>0.52762731480470393</v>
      </c>
      <c r="E1243" s="10">
        <v>123574</v>
      </c>
      <c r="F1243" s="11">
        <v>111100001238</v>
      </c>
      <c r="G1243" s="12">
        <v>1.49</v>
      </c>
      <c r="H1243" s="7" t="s">
        <v>13</v>
      </c>
      <c r="I1243" t="str">
        <f>VLOOKUP(F1243, 'Product UPC Key'!$A$2:$B$13, 2, FALSE)</f>
        <v>Doritos 12 oz.</v>
      </c>
    </row>
    <row r="1244" spans="1:9" x14ac:dyDescent="0.3">
      <c r="A1244" s="4">
        <v>43164.532227314805</v>
      </c>
      <c r="B1244" s="15">
        <v>43164.532227314805</v>
      </c>
      <c r="C1244" s="16" t="str">
        <f t="shared" si="38"/>
        <v>Monday</v>
      </c>
      <c r="D1244" s="20">
        <f t="shared" si="39"/>
        <v>0.53222731480491348</v>
      </c>
      <c r="E1244" s="10">
        <v>123575</v>
      </c>
      <c r="F1244" s="11">
        <v>111100001245</v>
      </c>
      <c r="G1244" s="12">
        <v>1.3</v>
      </c>
      <c r="H1244" s="7" t="s">
        <v>12</v>
      </c>
      <c r="I1244" t="str">
        <f>VLOOKUP(F1244, 'Product UPC Key'!$A$2:$B$13, 2, FALSE)</f>
        <v>Hersheys Candy</v>
      </c>
    </row>
    <row r="1245" spans="1:9" x14ac:dyDescent="0.3">
      <c r="A1245" s="4">
        <v>43164.532227314805</v>
      </c>
      <c r="B1245" s="15">
        <v>43164.532227314805</v>
      </c>
      <c r="C1245" s="16" t="str">
        <f t="shared" si="38"/>
        <v>Monday</v>
      </c>
      <c r="D1245" s="20">
        <f t="shared" si="39"/>
        <v>0.53222731480491348</v>
      </c>
      <c r="E1245" s="10">
        <v>123575</v>
      </c>
      <c r="F1245" s="11">
        <v>111100001246</v>
      </c>
      <c r="G1245" s="12">
        <v>2.2999999999999998</v>
      </c>
      <c r="H1245" s="7" t="s">
        <v>12</v>
      </c>
      <c r="I1245" t="str">
        <f>VLOOKUP(F1245, 'Product UPC Key'!$A$2:$B$13, 2, FALSE)</f>
        <v>Starbucks Ice</v>
      </c>
    </row>
    <row r="1246" spans="1:9" x14ac:dyDescent="0.3">
      <c r="A1246" s="4">
        <v>43164.532227314805</v>
      </c>
      <c r="B1246" s="15">
        <v>43164.532227314805</v>
      </c>
      <c r="C1246" s="16" t="str">
        <f t="shared" si="38"/>
        <v>Monday</v>
      </c>
      <c r="D1246" s="20">
        <f t="shared" si="39"/>
        <v>0.53222731480491348</v>
      </c>
      <c r="E1246" s="10">
        <v>123575</v>
      </c>
      <c r="F1246" s="11">
        <v>111100001234</v>
      </c>
      <c r="G1246" s="12">
        <v>1.8</v>
      </c>
      <c r="H1246" s="7" t="s">
        <v>13</v>
      </c>
      <c r="I1246" t="str">
        <f>VLOOKUP(F1246, 'Product UPC Key'!$A$2:$B$13, 2, FALSE)</f>
        <v>Coke 20 oz</v>
      </c>
    </row>
    <row r="1247" spans="1:9" x14ac:dyDescent="0.3">
      <c r="A1247" s="4">
        <v>43164.532227314805</v>
      </c>
      <c r="B1247" s="15">
        <v>43164.532227314805</v>
      </c>
      <c r="C1247" s="16" t="str">
        <f t="shared" si="38"/>
        <v>Monday</v>
      </c>
      <c r="D1247" s="20">
        <f t="shared" si="39"/>
        <v>0.53222731480491348</v>
      </c>
      <c r="E1247" s="10">
        <v>123575</v>
      </c>
      <c r="F1247" s="11">
        <v>111100001240</v>
      </c>
      <c r="G1247" s="12">
        <v>0.99</v>
      </c>
      <c r="H1247" s="7" t="s">
        <v>13</v>
      </c>
      <c r="I1247" t="str">
        <f>VLOOKUP(F1247, 'Product UPC Key'!$A$2:$B$13, 2, FALSE)</f>
        <v>Slim Jim</v>
      </c>
    </row>
    <row r="1248" spans="1:9" x14ac:dyDescent="0.3">
      <c r="A1248" s="4">
        <v>43164.532227314805</v>
      </c>
      <c r="B1248" s="15">
        <v>43164.532227314805</v>
      </c>
      <c r="C1248" s="16" t="str">
        <f t="shared" si="38"/>
        <v>Monday</v>
      </c>
      <c r="D1248" s="20">
        <f t="shared" si="39"/>
        <v>0.53222731480491348</v>
      </c>
      <c r="E1248" s="10">
        <v>123575</v>
      </c>
      <c r="F1248" s="11">
        <v>111100001234</v>
      </c>
      <c r="G1248" s="12">
        <v>1.8</v>
      </c>
      <c r="H1248" s="7" t="s">
        <v>13</v>
      </c>
      <c r="I1248" t="str">
        <f>VLOOKUP(F1248, 'Product UPC Key'!$A$2:$B$13, 2, FALSE)</f>
        <v>Coke 20 oz</v>
      </c>
    </row>
    <row r="1249" spans="1:9" x14ac:dyDescent="0.3">
      <c r="A1249" s="4">
        <v>43164.532227314805</v>
      </c>
      <c r="B1249" s="15">
        <v>43164.532227314805</v>
      </c>
      <c r="C1249" s="16" t="str">
        <f t="shared" si="38"/>
        <v>Monday</v>
      </c>
      <c r="D1249" s="20">
        <f t="shared" si="39"/>
        <v>0.53222731480491348</v>
      </c>
      <c r="E1249" s="10">
        <v>123575</v>
      </c>
      <c r="F1249" s="11">
        <v>111100001245</v>
      </c>
      <c r="G1249" s="12">
        <v>1.3</v>
      </c>
      <c r="H1249" s="7" t="s">
        <v>12</v>
      </c>
      <c r="I1249" t="str">
        <f>VLOOKUP(F1249, 'Product UPC Key'!$A$2:$B$13, 2, FALSE)</f>
        <v>Hersheys Candy</v>
      </c>
    </row>
    <row r="1250" spans="1:9" x14ac:dyDescent="0.3">
      <c r="A1250" s="4">
        <v>43164.532227314805</v>
      </c>
      <c r="B1250" s="15">
        <v>43164.532227314805</v>
      </c>
      <c r="C1250" s="16" t="str">
        <f t="shared" si="38"/>
        <v>Monday</v>
      </c>
      <c r="D1250" s="20">
        <f t="shared" si="39"/>
        <v>0.53222731480491348</v>
      </c>
      <c r="E1250" s="10">
        <v>123575</v>
      </c>
      <c r="F1250" s="11">
        <v>111100001238</v>
      </c>
      <c r="G1250" s="12">
        <v>1.49</v>
      </c>
      <c r="H1250" s="7" t="s">
        <v>13</v>
      </c>
      <c r="I1250" t="str">
        <f>VLOOKUP(F1250, 'Product UPC Key'!$A$2:$B$13, 2, FALSE)</f>
        <v>Doritos 12 oz.</v>
      </c>
    </row>
    <row r="1251" spans="1:9" x14ac:dyDescent="0.3">
      <c r="A1251" s="4">
        <v>43164.539827314802</v>
      </c>
      <c r="B1251" s="15">
        <v>43164.539827314802</v>
      </c>
      <c r="C1251" s="16" t="str">
        <f t="shared" si="38"/>
        <v>Monday</v>
      </c>
      <c r="D1251" s="20">
        <f t="shared" si="39"/>
        <v>0.53982731480209623</v>
      </c>
      <c r="E1251" s="10">
        <v>123576</v>
      </c>
      <c r="F1251" s="11">
        <v>111100001246</v>
      </c>
      <c r="G1251" s="12">
        <v>2.2999999999999998</v>
      </c>
      <c r="H1251" s="7" t="s">
        <v>12</v>
      </c>
      <c r="I1251" t="str">
        <f>VLOOKUP(F1251, 'Product UPC Key'!$A$2:$B$13, 2, FALSE)</f>
        <v>Starbucks Ice</v>
      </c>
    </row>
    <row r="1252" spans="1:9" x14ac:dyDescent="0.3">
      <c r="A1252" s="4">
        <v>43164.539827314802</v>
      </c>
      <c r="B1252" s="15">
        <v>43164.539827314802</v>
      </c>
      <c r="C1252" s="16" t="str">
        <f t="shared" si="38"/>
        <v>Monday</v>
      </c>
      <c r="D1252" s="20">
        <f t="shared" si="39"/>
        <v>0.53982731480209623</v>
      </c>
      <c r="E1252" s="10">
        <v>123576</v>
      </c>
      <c r="F1252" s="11">
        <v>111100001237</v>
      </c>
      <c r="G1252" s="12">
        <v>7.15</v>
      </c>
      <c r="H1252" s="7" t="s">
        <v>12</v>
      </c>
      <c r="I1252" t="str">
        <f>VLOOKUP(F1252, 'Product UPC Key'!$A$2:$B$13, 2, FALSE)</f>
        <v>Coke 12 Pack</v>
      </c>
    </row>
    <row r="1253" spans="1:9" x14ac:dyDescent="0.3">
      <c r="A1253" s="4">
        <v>43164.539827314802</v>
      </c>
      <c r="B1253" s="15">
        <v>43164.539827314802</v>
      </c>
      <c r="C1253" s="16" t="str">
        <f t="shared" si="38"/>
        <v>Monday</v>
      </c>
      <c r="D1253" s="20">
        <f t="shared" si="39"/>
        <v>0.53982731480209623</v>
      </c>
      <c r="E1253" s="10">
        <v>123576</v>
      </c>
      <c r="F1253" s="11">
        <v>111100001240</v>
      </c>
      <c r="G1253" s="12">
        <v>0.89</v>
      </c>
      <c r="H1253" s="7" t="s">
        <v>12</v>
      </c>
      <c r="I1253" t="str">
        <f>VLOOKUP(F1253, 'Product UPC Key'!$A$2:$B$13, 2, FALSE)</f>
        <v>Slim Jim</v>
      </c>
    </row>
    <row r="1254" spans="1:9" x14ac:dyDescent="0.3">
      <c r="A1254" s="4">
        <v>43164.5439273148</v>
      </c>
      <c r="B1254" s="15">
        <v>43164.5439273148</v>
      </c>
      <c r="C1254" s="16" t="str">
        <f t="shared" si="38"/>
        <v>Monday</v>
      </c>
      <c r="D1254" s="20">
        <f t="shared" si="39"/>
        <v>0.54392731480038492</v>
      </c>
      <c r="E1254" s="10">
        <v>123577</v>
      </c>
      <c r="F1254" s="11">
        <v>111100001242</v>
      </c>
      <c r="G1254" s="12">
        <v>24.99</v>
      </c>
      <c r="H1254" s="7" t="s">
        <v>12</v>
      </c>
      <c r="I1254" t="str">
        <f>VLOOKUP(F1254, 'Product UPC Key'!$A$2:$B$13, 2, FALSE)</f>
        <v>Bud Light 24 Pack</v>
      </c>
    </row>
    <row r="1255" spans="1:9" x14ac:dyDescent="0.3">
      <c r="A1255" s="4">
        <v>43164.548227314801</v>
      </c>
      <c r="B1255" s="15">
        <v>43164.548227314801</v>
      </c>
      <c r="C1255" s="16" t="str">
        <f t="shared" si="38"/>
        <v>Monday</v>
      </c>
      <c r="D1255" s="20">
        <f t="shared" si="39"/>
        <v>0.54822731480089715</v>
      </c>
      <c r="E1255" s="10">
        <v>123578</v>
      </c>
      <c r="F1255" s="11">
        <v>111100001245</v>
      </c>
      <c r="G1255" s="12">
        <v>1.36</v>
      </c>
      <c r="H1255" s="7" t="s">
        <v>13</v>
      </c>
      <c r="I1255" t="str">
        <f>VLOOKUP(F1255, 'Product UPC Key'!$A$2:$B$13, 2, FALSE)</f>
        <v>Hersheys Candy</v>
      </c>
    </row>
    <row r="1256" spans="1:9" x14ac:dyDescent="0.3">
      <c r="A1256" s="4">
        <v>43164.548227314801</v>
      </c>
      <c r="B1256" s="15">
        <v>43164.548227314801</v>
      </c>
      <c r="C1256" s="16" t="str">
        <f t="shared" si="38"/>
        <v>Monday</v>
      </c>
      <c r="D1256" s="20">
        <f t="shared" si="39"/>
        <v>0.54822731480089715</v>
      </c>
      <c r="E1256" s="10">
        <v>123578</v>
      </c>
      <c r="F1256" s="11">
        <v>111100001245</v>
      </c>
      <c r="G1256" s="12">
        <v>1.36</v>
      </c>
      <c r="H1256" s="7" t="s">
        <v>13</v>
      </c>
      <c r="I1256" t="str">
        <f>VLOOKUP(F1256, 'Product UPC Key'!$A$2:$B$13, 2, FALSE)</f>
        <v>Hersheys Candy</v>
      </c>
    </row>
    <row r="1257" spans="1:9" x14ac:dyDescent="0.3">
      <c r="A1257" s="4">
        <v>43164.548227314801</v>
      </c>
      <c r="B1257" s="15">
        <v>43164.548227314801</v>
      </c>
      <c r="C1257" s="16" t="str">
        <f t="shared" si="38"/>
        <v>Monday</v>
      </c>
      <c r="D1257" s="20">
        <f t="shared" si="39"/>
        <v>0.54822731480089715</v>
      </c>
      <c r="E1257" s="10">
        <v>123578</v>
      </c>
      <c r="F1257" s="11">
        <v>111100001242</v>
      </c>
      <c r="G1257" s="12">
        <v>24.99</v>
      </c>
      <c r="H1257" s="7" t="s">
        <v>12</v>
      </c>
      <c r="I1257" t="str">
        <f>VLOOKUP(F1257, 'Product UPC Key'!$A$2:$B$13, 2, FALSE)</f>
        <v>Bud Light 24 Pack</v>
      </c>
    </row>
    <row r="1258" spans="1:9" x14ac:dyDescent="0.3">
      <c r="A1258" s="4">
        <v>43164.548227314801</v>
      </c>
      <c r="B1258" s="15">
        <v>43164.548227314801</v>
      </c>
      <c r="C1258" s="16" t="str">
        <f t="shared" si="38"/>
        <v>Monday</v>
      </c>
      <c r="D1258" s="20">
        <f t="shared" si="39"/>
        <v>0.54822731480089715</v>
      </c>
      <c r="E1258" s="10">
        <v>123578</v>
      </c>
      <c r="F1258" s="11">
        <v>111100001246</v>
      </c>
      <c r="G1258" s="12">
        <v>2.2999999999999998</v>
      </c>
      <c r="H1258" s="7" t="s">
        <v>12</v>
      </c>
      <c r="I1258" t="str">
        <f>VLOOKUP(F1258, 'Product UPC Key'!$A$2:$B$13, 2, FALSE)</f>
        <v>Starbucks Ice</v>
      </c>
    </row>
    <row r="1259" spans="1:9" x14ac:dyDescent="0.3">
      <c r="A1259" s="4">
        <v>43164.554927314799</v>
      </c>
      <c r="B1259" s="15">
        <v>43164.554927314799</v>
      </c>
      <c r="C1259" s="16" t="str">
        <f t="shared" si="38"/>
        <v>Monday</v>
      </c>
      <c r="D1259" s="20">
        <f t="shared" si="39"/>
        <v>0.55492731479898794</v>
      </c>
      <c r="E1259" s="10">
        <v>123579</v>
      </c>
      <c r="F1259" s="11">
        <v>111100001234</v>
      </c>
      <c r="G1259" s="12">
        <v>1.8</v>
      </c>
      <c r="H1259" s="7" t="s">
        <v>13</v>
      </c>
      <c r="I1259" t="str">
        <f>VLOOKUP(F1259, 'Product UPC Key'!$A$2:$B$13, 2, FALSE)</f>
        <v>Coke 20 oz</v>
      </c>
    </row>
    <row r="1260" spans="1:9" x14ac:dyDescent="0.3">
      <c r="A1260" s="4">
        <v>43164.554927314799</v>
      </c>
      <c r="B1260" s="15">
        <v>43164.554927314799</v>
      </c>
      <c r="C1260" s="16" t="str">
        <f t="shared" si="38"/>
        <v>Monday</v>
      </c>
      <c r="D1260" s="20">
        <f t="shared" si="39"/>
        <v>0.55492731479898794</v>
      </c>
      <c r="E1260" s="10">
        <v>123579</v>
      </c>
      <c r="F1260" s="11">
        <v>111100001237</v>
      </c>
      <c r="G1260" s="12">
        <v>7.1</v>
      </c>
      <c r="H1260" s="7" t="s">
        <v>13</v>
      </c>
      <c r="I1260" t="str">
        <f>VLOOKUP(F1260, 'Product UPC Key'!$A$2:$B$13, 2, FALSE)</f>
        <v>Coke 12 Pack</v>
      </c>
    </row>
    <row r="1261" spans="1:9" x14ac:dyDescent="0.3">
      <c r="A1261" s="4">
        <v>43164.554927314799</v>
      </c>
      <c r="B1261" s="15">
        <v>43164.554927314799</v>
      </c>
      <c r="C1261" s="16" t="str">
        <f t="shared" si="38"/>
        <v>Monday</v>
      </c>
      <c r="D1261" s="20">
        <f t="shared" si="39"/>
        <v>0.55492731479898794</v>
      </c>
      <c r="E1261" s="10">
        <v>123579</v>
      </c>
      <c r="F1261" s="11">
        <v>111100001239</v>
      </c>
      <c r="G1261" s="12">
        <v>1.56</v>
      </c>
      <c r="H1261" s="7" t="s">
        <v>12</v>
      </c>
      <c r="I1261" t="str">
        <f>VLOOKUP(F1261, 'Product UPC Key'!$A$2:$B$13, 2, FALSE)</f>
        <v>Lays Chips 12 oz.</v>
      </c>
    </row>
    <row r="1262" spans="1:9" x14ac:dyDescent="0.3">
      <c r="A1262" s="4">
        <v>43164.554927314799</v>
      </c>
      <c r="B1262" s="15">
        <v>43164.554927314799</v>
      </c>
      <c r="C1262" s="16" t="str">
        <f t="shared" si="38"/>
        <v>Monday</v>
      </c>
      <c r="D1262" s="20">
        <f t="shared" si="39"/>
        <v>0.55492731479898794</v>
      </c>
      <c r="E1262" s="10">
        <v>123579</v>
      </c>
      <c r="F1262" s="11">
        <v>111100001246</v>
      </c>
      <c r="G1262" s="12">
        <v>2.2999999999999998</v>
      </c>
      <c r="H1262" s="7" t="s">
        <v>12</v>
      </c>
      <c r="I1262" t="str">
        <f>VLOOKUP(F1262, 'Product UPC Key'!$A$2:$B$13, 2, FALSE)</f>
        <v>Starbucks Ice</v>
      </c>
    </row>
    <row r="1263" spans="1:9" x14ac:dyDescent="0.3">
      <c r="A1263" s="4">
        <v>43164.5609273148</v>
      </c>
      <c r="B1263" s="15">
        <v>43164.5609273148</v>
      </c>
      <c r="C1263" s="16" t="str">
        <f t="shared" si="38"/>
        <v>Monday</v>
      </c>
      <c r="D1263" s="20">
        <f t="shared" si="39"/>
        <v>0.5609273148002103</v>
      </c>
      <c r="E1263" s="10">
        <v>123580</v>
      </c>
      <c r="F1263" s="11">
        <v>111100001240</v>
      </c>
      <c r="G1263" s="12">
        <v>0.89</v>
      </c>
      <c r="H1263" s="7" t="s">
        <v>12</v>
      </c>
      <c r="I1263" t="str">
        <f>VLOOKUP(F1263, 'Product UPC Key'!$A$2:$B$13, 2, FALSE)</f>
        <v>Slim Jim</v>
      </c>
    </row>
    <row r="1264" spans="1:9" x14ac:dyDescent="0.3">
      <c r="A1264" s="4">
        <v>43164.5609273148</v>
      </c>
      <c r="B1264" s="15">
        <v>43164.5609273148</v>
      </c>
      <c r="C1264" s="16" t="str">
        <f t="shared" si="38"/>
        <v>Monday</v>
      </c>
      <c r="D1264" s="20">
        <f t="shared" si="39"/>
        <v>0.5609273148002103</v>
      </c>
      <c r="E1264" s="10">
        <v>123580</v>
      </c>
      <c r="F1264" s="11">
        <v>111100001234</v>
      </c>
      <c r="G1264" s="12">
        <v>1.8</v>
      </c>
      <c r="H1264" s="7" t="s">
        <v>13</v>
      </c>
      <c r="I1264" t="str">
        <f>VLOOKUP(F1264, 'Product UPC Key'!$A$2:$B$13, 2, FALSE)</f>
        <v>Coke 20 oz</v>
      </c>
    </row>
    <row r="1265" spans="1:9" x14ac:dyDescent="0.3">
      <c r="A1265" s="4">
        <v>43164.569127314797</v>
      </c>
      <c r="B1265" s="15">
        <v>43164.569127314797</v>
      </c>
      <c r="C1265" s="16" t="str">
        <f t="shared" si="38"/>
        <v>Monday</v>
      </c>
      <c r="D1265" s="20">
        <f t="shared" si="39"/>
        <v>0.56912731479678769</v>
      </c>
      <c r="E1265" s="10">
        <v>123581</v>
      </c>
      <c r="F1265" s="11">
        <v>111100001241</v>
      </c>
      <c r="G1265" s="12">
        <v>1.25</v>
      </c>
      <c r="H1265" s="7" t="s">
        <v>12</v>
      </c>
      <c r="I1265" t="str">
        <f>VLOOKUP(F1265, 'Product UPC Key'!$A$2:$B$13, 2, FALSE)</f>
        <v>M&amp;M's Candy</v>
      </c>
    </row>
    <row r="1266" spans="1:9" x14ac:dyDescent="0.3">
      <c r="A1266" s="4">
        <v>43164.569127314797</v>
      </c>
      <c r="B1266" s="15">
        <v>43164.569127314797</v>
      </c>
      <c r="C1266" s="16" t="str">
        <f t="shared" si="38"/>
        <v>Monday</v>
      </c>
      <c r="D1266" s="20">
        <f t="shared" si="39"/>
        <v>0.56912731479678769</v>
      </c>
      <c r="E1266" s="10">
        <v>123581</v>
      </c>
      <c r="F1266" s="11">
        <v>111100001238</v>
      </c>
      <c r="G1266" s="12">
        <v>1.49</v>
      </c>
      <c r="H1266" s="7" t="s">
        <v>13</v>
      </c>
      <c r="I1266" t="str">
        <f>VLOOKUP(F1266, 'Product UPC Key'!$A$2:$B$13, 2, FALSE)</f>
        <v>Doritos 12 oz.</v>
      </c>
    </row>
    <row r="1267" spans="1:9" x14ac:dyDescent="0.3">
      <c r="A1267" s="4">
        <v>43164.569127314797</v>
      </c>
      <c r="B1267" s="15">
        <v>43164.569127314797</v>
      </c>
      <c r="C1267" s="16" t="str">
        <f t="shared" si="38"/>
        <v>Monday</v>
      </c>
      <c r="D1267" s="20">
        <f t="shared" si="39"/>
        <v>0.56912731479678769</v>
      </c>
      <c r="E1267" s="10">
        <v>123581</v>
      </c>
      <c r="F1267" s="11">
        <v>111100001237</v>
      </c>
      <c r="G1267" s="12">
        <v>7.1</v>
      </c>
      <c r="H1267" s="7" t="s">
        <v>13</v>
      </c>
      <c r="I1267" t="str">
        <f>VLOOKUP(F1267, 'Product UPC Key'!$A$2:$B$13, 2, FALSE)</f>
        <v>Coke 12 Pack</v>
      </c>
    </row>
    <row r="1268" spans="1:9" x14ac:dyDescent="0.3">
      <c r="A1268" s="4">
        <v>43164.569127314797</v>
      </c>
      <c r="B1268" s="15">
        <v>43164.569127314797</v>
      </c>
      <c r="C1268" s="16" t="str">
        <f t="shared" si="38"/>
        <v>Monday</v>
      </c>
      <c r="D1268" s="20">
        <f t="shared" si="39"/>
        <v>0.56912731479678769</v>
      </c>
      <c r="E1268" s="10">
        <v>123581</v>
      </c>
      <c r="F1268" s="11">
        <v>111100001245</v>
      </c>
      <c r="G1268" s="12">
        <v>1.36</v>
      </c>
      <c r="H1268" s="7" t="s">
        <v>13</v>
      </c>
      <c r="I1268" t="str">
        <f>VLOOKUP(F1268, 'Product UPC Key'!$A$2:$B$13, 2, FALSE)</f>
        <v>Hersheys Candy</v>
      </c>
    </row>
    <row r="1269" spans="1:9" x14ac:dyDescent="0.3">
      <c r="A1269" s="4">
        <v>43164.576927314796</v>
      </c>
      <c r="B1269" s="15">
        <v>43164.576927314796</v>
      </c>
      <c r="C1269" s="16" t="str">
        <f t="shared" si="38"/>
        <v>Monday</v>
      </c>
      <c r="D1269" s="20">
        <f t="shared" si="39"/>
        <v>0.57692731479619397</v>
      </c>
      <c r="E1269" s="10">
        <v>123582</v>
      </c>
      <c r="F1269" s="11">
        <v>111100001237</v>
      </c>
      <c r="G1269" s="12">
        <v>7.1</v>
      </c>
      <c r="H1269" s="7" t="s">
        <v>13</v>
      </c>
      <c r="I1269" t="str">
        <f>VLOOKUP(F1269, 'Product UPC Key'!$A$2:$B$13, 2, FALSE)</f>
        <v>Coke 12 Pack</v>
      </c>
    </row>
    <row r="1270" spans="1:9" x14ac:dyDescent="0.3">
      <c r="A1270" s="4">
        <v>43164.576927314796</v>
      </c>
      <c r="B1270" s="15">
        <v>43164.576927314796</v>
      </c>
      <c r="C1270" s="16" t="str">
        <f t="shared" si="38"/>
        <v>Monday</v>
      </c>
      <c r="D1270" s="20">
        <f t="shared" si="39"/>
        <v>0.57692731479619397</v>
      </c>
      <c r="E1270" s="10">
        <v>123582</v>
      </c>
      <c r="F1270" s="11">
        <v>111100001241</v>
      </c>
      <c r="G1270" s="12">
        <v>1.25</v>
      </c>
      <c r="H1270" s="7" t="s">
        <v>12</v>
      </c>
      <c r="I1270" t="str">
        <f>VLOOKUP(F1270, 'Product UPC Key'!$A$2:$B$13, 2, FALSE)</f>
        <v>M&amp;M's Candy</v>
      </c>
    </row>
    <row r="1271" spans="1:9" x14ac:dyDescent="0.3">
      <c r="A1271" s="4">
        <v>43164.577127314798</v>
      </c>
      <c r="B1271" s="15">
        <v>43164.577127314798</v>
      </c>
      <c r="C1271" s="16" t="str">
        <f t="shared" si="38"/>
        <v>Monday</v>
      </c>
      <c r="D1271" s="20">
        <f t="shared" si="39"/>
        <v>0.5771273147984175</v>
      </c>
      <c r="E1271" s="10">
        <v>123583</v>
      </c>
      <c r="F1271" s="11">
        <v>111100001242</v>
      </c>
      <c r="G1271" s="12">
        <v>19.989999999999998</v>
      </c>
      <c r="H1271" s="7" t="s">
        <v>13</v>
      </c>
      <c r="I1271" t="str">
        <f>VLOOKUP(F1271, 'Product UPC Key'!$A$2:$B$13, 2, FALSE)</f>
        <v>Bud Light 24 Pack</v>
      </c>
    </row>
    <row r="1272" spans="1:9" x14ac:dyDescent="0.3">
      <c r="A1272" s="4">
        <v>43164.577127314798</v>
      </c>
      <c r="B1272" s="15">
        <v>43164.577127314798</v>
      </c>
      <c r="C1272" s="16" t="str">
        <f t="shared" si="38"/>
        <v>Monday</v>
      </c>
      <c r="D1272" s="20">
        <f t="shared" si="39"/>
        <v>0.5771273147984175</v>
      </c>
      <c r="E1272" s="10">
        <v>123583</v>
      </c>
      <c r="F1272" s="11">
        <v>111100001237</v>
      </c>
      <c r="G1272" s="12">
        <v>7.15</v>
      </c>
      <c r="H1272" s="7" t="s">
        <v>12</v>
      </c>
      <c r="I1272" t="str">
        <f>VLOOKUP(F1272, 'Product UPC Key'!$A$2:$B$13, 2, FALSE)</f>
        <v>Coke 12 Pack</v>
      </c>
    </row>
    <row r="1273" spans="1:9" x14ac:dyDescent="0.3">
      <c r="A1273" s="4">
        <v>43164.577127314798</v>
      </c>
      <c r="B1273" s="15">
        <v>43164.577127314798</v>
      </c>
      <c r="C1273" s="16" t="str">
        <f t="shared" si="38"/>
        <v>Monday</v>
      </c>
      <c r="D1273" s="20">
        <f t="shared" si="39"/>
        <v>0.5771273147984175</v>
      </c>
      <c r="E1273" s="10">
        <v>123583</v>
      </c>
      <c r="F1273" s="11">
        <v>111100001238</v>
      </c>
      <c r="G1273" s="12">
        <v>1.49</v>
      </c>
      <c r="H1273" s="7" t="s">
        <v>13</v>
      </c>
      <c r="I1273" t="str">
        <f>VLOOKUP(F1273, 'Product UPC Key'!$A$2:$B$13, 2, FALSE)</f>
        <v>Doritos 12 oz.</v>
      </c>
    </row>
    <row r="1274" spans="1:9" x14ac:dyDescent="0.3">
      <c r="A1274" s="4">
        <v>43164.583727314799</v>
      </c>
      <c r="B1274" s="15">
        <v>43164.583727314799</v>
      </c>
      <c r="C1274" s="16" t="str">
        <f t="shared" si="38"/>
        <v>Monday</v>
      </c>
      <c r="D1274" s="20">
        <f t="shared" si="39"/>
        <v>0.5837273147990345</v>
      </c>
      <c r="E1274" s="10">
        <v>123584</v>
      </c>
      <c r="F1274" s="11">
        <v>111100001242</v>
      </c>
      <c r="G1274" s="12">
        <v>25.65</v>
      </c>
      <c r="H1274" s="7" t="s">
        <v>13</v>
      </c>
      <c r="I1274" t="str">
        <f>VLOOKUP(F1274, 'Product UPC Key'!$A$2:$B$13, 2, FALSE)</f>
        <v>Bud Light 24 Pack</v>
      </c>
    </row>
    <row r="1275" spans="1:9" x14ac:dyDescent="0.3">
      <c r="A1275" s="4">
        <v>43164.583727314799</v>
      </c>
      <c r="B1275" s="15">
        <v>43164.583727314799</v>
      </c>
      <c r="C1275" s="16" t="str">
        <f t="shared" si="38"/>
        <v>Monday</v>
      </c>
      <c r="D1275" s="20">
        <f t="shared" si="39"/>
        <v>0.5837273147990345</v>
      </c>
      <c r="E1275" s="10">
        <v>123584</v>
      </c>
      <c r="F1275" s="11">
        <v>111100001240</v>
      </c>
      <c r="G1275" s="12">
        <v>0.89</v>
      </c>
      <c r="H1275" s="7" t="s">
        <v>12</v>
      </c>
      <c r="I1275" t="str">
        <f>VLOOKUP(F1275, 'Product UPC Key'!$A$2:$B$13, 2, FALSE)</f>
        <v>Slim Jim</v>
      </c>
    </row>
    <row r="1276" spans="1:9" x14ac:dyDescent="0.3">
      <c r="A1276" s="4">
        <v>43164.583727314799</v>
      </c>
      <c r="B1276" s="15">
        <v>43164.583727314799</v>
      </c>
      <c r="C1276" s="16" t="str">
        <f t="shared" si="38"/>
        <v>Monday</v>
      </c>
      <c r="D1276" s="20">
        <f t="shared" si="39"/>
        <v>0.5837273147990345</v>
      </c>
      <c r="E1276" s="10">
        <v>123584</v>
      </c>
      <c r="F1276" s="11">
        <v>111100001242</v>
      </c>
      <c r="G1276" s="12">
        <v>19.989999999999998</v>
      </c>
      <c r="H1276" s="7" t="s">
        <v>13</v>
      </c>
      <c r="I1276" t="str">
        <f>VLOOKUP(F1276, 'Product UPC Key'!$A$2:$B$13, 2, FALSE)</f>
        <v>Bud Light 24 Pack</v>
      </c>
    </row>
    <row r="1277" spans="1:9" x14ac:dyDescent="0.3">
      <c r="A1277" s="4">
        <v>43164.583727314799</v>
      </c>
      <c r="B1277" s="15">
        <v>43164.583727314799</v>
      </c>
      <c r="C1277" s="16" t="str">
        <f t="shared" si="38"/>
        <v>Monday</v>
      </c>
      <c r="D1277" s="20">
        <f t="shared" si="39"/>
        <v>0.5837273147990345</v>
      </c>
      <c r="E1277" s="10">
        <v>123584</v>
      </c>
      <c r="F1277" s="11">
        <v>111100001240</v>
      </c>
      <c r="G1277" s="12">
        <v>0.99</v>
      </c>
      <c r="H1277" s="7" t="s">
        <v>13</v>
      </c>
      <c r="I1277" t="str">
        <f>VLOOKUP(F1277, 'Product UPC Key'!$A$2:$B$13, 2, FALSE)</f>
        <v>Slim Jim</v>
      </c>
    </row>
    <row r="1278" spans="1:9" x14ac:dyDescent="0.3">
      <c r="A1278" s="4">
        <v>43164.583727314799</v>
      </c>
      <c r="B1278" s="15">
        <v>43164.583727314799</v>
      </c>
      <c r="C1278" s="16" t="str">
        <f t="shared" si="38"/>
        <v>Monday</v>
      </c>
      <c r="D1278" s="20">
        <f t="shared" si="39"/>
        <v>0.5837273147990345</v>
      </c>
      <c r="E1278" s="10">
        <v>123584</v>
      </c>
      <c r="F1278" s="11">
        <v>111100001236</v>
      </c>
      <c r="G1278" s="12">
        <v>6.99</v>
      </c>
      <c r="H1278" s="7" t="s">
        <v>13</v>
      </c>
      <c r="I1278" t="str">
        <f>VLOOKUP(F1278, 'Product UPC Key'!$A$2:$B$13, 2, FALSE)</f>
        <v>Pepsi 12 Pack</v>
      </c>
    </row>
    <row r="1279" spans="1:9" x14ac:dyDescent="0.3">
      <c r="A1279" s="4">
        <v>43164.583727314799</v>
      </c>
      <c r="B1279" s="15">
        <v>43164.583727314799</v>
      </c>
      <c r="C1279" s="16" t="str">
        <f t="shared" si="38"/>
        <v>Monday</v>
      </c>
      <c r="D1279" s="20">
        <f t="shared" si="39"/>
        <v>0.5837273147990345</v>
      </c>
      <c r="E1279" s="10">
        <v>123584</v>
      </c>
      <c r="F1279" s="11">
        <v>111100001234</v>
      </c>
      <c r="G1279" s="12">
        <v>1.8</v>
      </c>
      <c r="H1279" s="7" t="s">
        <v>13</v>
      </c>
      <c r="I1279" t="str">
        <f>VLOOKUP(F1279, 'Product UPC Key'!$A$2:$B$13, 2, FALSE)</f>
        <v>Coke 20 oz</v>
      </c>
    </row>
    <row r="1280" spans="1:9" x14ac:dyDescent="0.3">
      <c r="A1280" s="4">
        <v>43164.5897273148</v>
      </c>
      <c r="B1280" s="15">
        <v>43164.5897273148</v>
      </c>
      <c r="C1280" s="16" t="str">
        <f t="shared" si="38"/>
        <v>Monday</v>
      </c>
      <c r="D1280" s="20">
        <f t="shared" si="39"/>
        <v>0.58972731480025686</v>
      </c>
      <c r="E1280" s="10">
        <v>123585</v>
      </c>
      <c r="F1280" s="11">
        <v>111100001239</v>
      </c>
      <c r="G1280" s="12">
        <v>1.56</v>
      </c>
      <c r="H1280" s="7" t="s">
        <v>12</v>
      </c>
      <c r="I1280" t="str">
        <f>VLOOKUP(F1280, 'Product UPC Key'!$A$2:$B$13, 2, FALSE)</f>
        <v>Lays Chips 12 oz.</v>
      </c>
    </row>
    <row r="1281" spans="1:9" x14ac:dyDescent="0.3">
      <c r="A1281" s="4">
        <v>43164.5972273148</v>
      </c>
      <c r="B1281" s="15">
        <v>43164.5972273148</v>
      </c>
      <c r="C1281" s="16" t="str">
        <f t="shared" si="38"/>
        <v>Monday</v>
      </c>
      <c r="D1281" s="20">
        <f t="shared" si="39"/>
        <v>0.59722731479996582</v>
      </c>
      <c r="E1281" s="10">
        <v>123586</v>
      </c>
      <c r="F1281" s="11">
        <v>111100001242</v>
      </c>
      <c r="G1281" s="12">
        <v>25.65</v>
      </c>
      <c r="H1281" s="7" t="s">
        <v>13</v>
      </c>
      <c r="I1281" t="str">
        <f>VLOOKUP(F1281, 'Product UPC Key'!$A$2:$B$13, 2, FALSE)</f>
        <v>Bud Light 24 Pack</v>
      </c>
    </row>
    <row r="1282" spans="1:9" x14ac:dyDescent="0.3">
      <c r="A1282" s="4">
        <v>43164.5972273148</v>
      </c>
      <c r="B1282" s="15">
        <v>43164.5972273148</v>
      </c>
      <c r="C1282" s="16" t="str">
        <f t="shared" si="38"/>
        <v>Monday</v>
      </c>
      <c r="D1282" s="20">
        <f t="shared" si="39"/>
        <v>0.59722731479996582</v>
      </c>
      <c r="E1282" s="10">
        <v>123586</v>
      </c>
      <c r="F1282" s="11">
        <v>111100001246</v>
      </c>
      <c r="G1282" s="12">
        <v>2.2999999999999998</v>
      </c>
      <c r="H1282" s="7" t="s">
        <v>12</v>
      </c>
      <c r="I1282" t="str">
        <f>VLOOKUP(F1282, 'Product UPC Key'!$A$2:$B$13, 2, FALSE)</f>
        <v>Starbucks Ice</v>
      </c>
    </row>
    <row r="1283" spans="1:9" x14ac:dyDescent="0.3">
      <c r="A1283" s="4">
        <v>43164.5972273148</v>
      </c>
      <c r="B1283" s="15">
        <v>43164.5972273148</v>
      </c>
      <c r="C1283" s="16" t="str">
        <f t="shared" ref="C1283:C1346" si="40">TEXT(B1283,"dddd")</f>
        <v>Monday</v>
      </c>
      <c r="D1283" s="20">
        <f t="shared" si="39"/>
        <v>0.59722731479996582</v>
      </c>
      <c r="E1283" s="10">
        <v>123586</v>
      </c>
      <c r="F1283" s="11">
        <v>111100001234</v>
      </c>
      <c r="G1283" s="12">
        <v>1.8</v>
      </c>
      <c r="H1283" s="7" t="s">
        <v>13</v>
      </c>
      <c r="I1283" t="str">
        <f>VLOOKUP(F1283, 'Product UPC Key'!$A$2:$B$13, 2, FALSE)</f>
        <v>Coke 20 oz</v>
      </c>
    </row>
    <row r="1284" spans="1:9" x14ac:dyDescent="0.3">
      <c r="A1284" s="4">
        <v>43164.603927314798</v>
      </c>
      <c r="B1284" s="15">
        <v>43164.603927314798</v>
      </c>
      <c r="C1284" s="16" t="str">
        <f t="shared" si="40"/>
        <v>Monday</v>
      </c>
      <c r="D1284" s="20">
        <f t="shared" ref="D1284:D1347" si="41">MOD(A1284,1)</f>
        <v>0.60392731479805661</v>
      </c>
      <c r="E1284" s="10">
        <v>123587</v>
      </c>
      <c r="F1284" s="11">
        <v>111100001238</v>
      </c>
      <c r="G1284" s="12">
        <v>1.53</v>
      </c>
      <c r="H1284" s="7" t="s">
        <v>12</v>
      </c>
      <c r="I1284" t="str">
        <f>VLOOKUP(F1284, 'Product UPC Key'!$A$2:$B$13, 2, FALSE)</f>
        <v>Doritos 12 oz.</v>
      </c>
    </row>
    <row r="1285" spans="1:9" x14ac:dyDescent="0.3">
      <c r="A1285" s="4">
        <v>43164.603927314798</v>
      </c>
      <c r="B1285" s="15">
        <v>43164.603927314798</v>
      </c>
      <c r="C1285" s="16" t="str">
        <f t="shared" si="40"/>
        <v>Monday</v>
      </c>
      <c r="D1285" s="20">
        <f t="shared" si="41"/>
        <v>0.60392731479805661</v>
      </c>
      <c r="E1285" s="10">
        <v>123587</v>
      </c>
      <c r="F1285" s="11">
        <v>111100001242</v>
      </c>
      <c r="G1285" s="12">
        <v>24.99</v>
      </c>
      <c r="H1285" s="7" t="s">
        <v>12</v>
      </c>
      <c r="I1285" t="str">
        <f>VLOOKUP(F1285, 'Product UPC Key'!$A$2:$B$13, 2, FALSE)</f>
        <v>Bud Light 24 Pack</v>
      </c>
    </row>
    <row r="1286" spans="1:9" x14ac:dyDescent="0.3">
      <c r="A1286" s="4">
        <v>43164.603927314798</v>
      </c>
      <c r="B1286" s="15">
        <v>43164.603927314798</v>
      </c>
      <c r="C1286" s="16" t="str">
        <f t="shared" si="40"/>
        <v>Monday</v>
      </c>
      <c r="D1286" s="20">
        <f t="shared" si="41"/>
        <v>0.60392731479805661</v>
      </c>
      <c r="E1286" s="10">
        <v>123587</v>
      </c>
      <c r="F1286" s="11">
        <v>111100001245</v>
      </c>
      <c r="G1286" s="12">
        <v>1.3</v>
      </c>
      <c r="H1286" s="7" t="s">
        <v>12</v>
      </c>
      <c r="I1286" t="str">
        <f>VLOOKUP(F1286, 'Product UPC Key'!$A$2:$B$13, 2, FALSE)</f>
        <v>Hersheys Candy</v>
      </c>
    </row>
    <row r="1287" spans="1:9" x14ac:dyDescent="0.3">
      <c r="A1287" s="4">
        <v>43164.609827314795</v>
      </c>
      <c r="B1287" s="15">
        <v>43164.609827314795</v>
      </c>
      <c r="C1287" s="16" t="str">
        <f t="shared" si="40"/>
        <v>Monday</v>
      </c>
      <c r="D1287" s="20">
        <f t="shared" si="41"/>
        <v>0.60982731479452923</v>
      </c>
      <c r="E1287" s="10">
        <v>123588</v>
      </c>
      <c r="F1287" s="11">
        <v>111100001241</v>
      </c>
      <c r="G1287" s="12">
        <v>1.25</v>
      </c>
      <c r="H1287" s="7" t="s">
        <v>12</v>
      </c>
      <c r="I1287" t="str">
        <f>VLOOKUP(F1287, 'Product UPC Key'!$A$2:$B$13, 2, FALSE)</f>
        <v>M&amp;M's Candy</v>
      </c>
    </row>
    <row r="1288" spans="1:9" x14ac:dyDescent="0.3">
      <c r="A1288" s="4">
        <v>43164.611627314793</v>
      </c>
      <c r="B1288" s="15">
        <v>43164.611627314793</v>
      </c>
      <c r="C1288" s="16" t="str">
        <f t="shared" si="40"/>
        <v>Monday</v>
      </c>
      <c r="D1288" s="20">
        <f t="shared" si="41"/>
        <v>0.61162731479271315</v>
      </c>
      <c r="E1288" s="10">
        <v>123589</v>
      </c>
      <c r="F1288" s="11">
        <v>111100001237</v>
      </c>
      <c r="G1288" s="12">
        <v>7.1</v>
      </c>
      <c r="H1288" s="7" t="s">
        <v>13</v>
      </c>
      <c r="I1288" t="str">
        <f>VLOOKUP(F1288, 'Product UPC Key'!$A$2:$B$13, 2, FALSE)</f>
        <v>Coke 12 Pack</v>
      </c>
    </row>
    <row r="1289" spans="1:9" x14ac:dyDescent="0.3">
      <c r="A1289" s="4">
        <v>43164.611627314793</v>
      </c>
      <c r="B1289" s="15">
        <v>43164.611627314793</v>
      </c>
      <c r="C1289" s="16" t="str">
        <f t="shared" si="40"/>
        <v>Monday</v>
      </c>
      <c r="D1289" s="20">
        <f t="shared" si="41"/>
        <v>0.61162731479271315</v>
      </c>
      <c r="E1289" s="10">
        <v>123589</v>
      </c>
      <c r="F1289" s="11">
        <v>111100001238</v>
      </c>
      <c r="G1289" s="12">
        <v>1.53</v>
      </c>
      <c r="H1289" s="7" t="s">
        <v>12</v>
      </c>
      <c r="I1289" t="str">
        <f>VLOOKUP(F1289, 'Product UPC Key'!$A$2:$B$13, 2, FALSE)</f>
        <v>Doritos 12 oz.</v>
      </c>
    </row>
    <row r="1290" spans="1:9" x14ac:dyDescent="0.3">
      <c r="A1290" s="4">
        <v>43164.611627314793</v>
      </c>
      <c r="B1290" s="15">
        <v>43164.611627314793</v>
      </c>
      <c r="C1290" s="16" t="str">
        <f t="shared" si="40"/>
        <v>Monday</v>
      </c>
      <c r="D1290" s="20">
        <f t="shared" si="41"/>
        <v>0.61162731479271315</v>
      </c>
      <c r="E1290" s="10">
        <v>123589</v>
      </c>
      <c r="F1290" s="11">
        <v>111100001239</v>
      </c>
      <c r="G1290" s="12">
        <v>1.56</v>
      </c>
      <c r="H1290" s="7" t="s">
        <v>12</v>
      </c>
      <c r="I1290" t="str">
        <f>VLOOKUP(F1290, 'Product UPC Key'!$A$2:$B$13, 2, FALSE)</f>
        <v>Lays Chips 12 oz.</v>
      </c>
    </row>
    <row r="1291" spans="1:9" x14ac:dyDescent="0.3">
      <c r="A1291" s="4">
        <v>43164.620327314791</v>
      </c>
      <c r="B1291" s="15">
        <v>43164.620327314791</v>
      </c>
      <c r="C1291" s="16" t="str">
        <f t="shared" si="40"/>
        <v>Monday</v>
      </c>
      <c r="D1291" s="20">
        <f t="shared" si="41"/>
        <v>0.62032731479121139</v>
      </c>
      <c r="E1291" s="10">
        <v>123590</v>
      </c>
      <c r="F1291" s="11">
        <v>111100001240</v>
      </c>
      <c r="G1291" s="12">
        <v>0.99</v>
      </c>
      <c r="H1291" s="7" t="s">
        <v>13</v>
      </c>
      <c r="I1291" t="str">
        <f>VLOOKUP(F1291, 'Product UPC Key'!$A$2:$B$13, 2, FALSE)</f>
        <v>Slim Jim</v>
      </c>
    </row>
    <row r="1292" spans="1:9" x14ac:dyDescent="0.3">
      <c r="A1292" s="4">
        <v>43164.620327314791</v>
      </c>
      <c r="B1292" s="15">
        <v>43164.620327314791</v>
      </c>
      <c r="C1292" s="16" t="str">
        <f t="shared" si="40"/>
        <v>Monday</v>
      </c>
      <c r="D1292" s="20">
        <f t="shared" si="41"/>
        <v>0.62032731479121139</v>
      </c>
      <c r="E1292" s="10">
        <v>123590</v>
      </c>
      <c r="F1292" s="11">
        <v>111100001239</v>
      </c>
      <c r="G1292" s="12">
        <v>1.56</v>
      </c>
      <c r="H1292" s="7" t="s">
        <v>12</v>
      </c>
      <c r="I1292" t="str">
        <f>VLOOKUP(F1292, 'Product UPC Key'!$A$2:$B$13, 2, FALSE)</f>
        <v>Lays Chips 12 oz.</v>
      </c>
    </row>
    <row r="1293" spans="1:9" x14ac:dyDescent="0.3">
      <c r="A1293" s="4">
        <v>43164.627427314794</v>
      </c>
      <c r="B1293" s="15">
        <v>43164.627427314794</v>
      </c>
      <c r="C1293" s="16" t="str">
        <f t="shared" si="40"/>
        <v>Monday</v>
      </c>
      <c r="D1293" s="20">
        <f t="shared" si="41"/>
        <v>0.62742731479374925</v>
      </c>
      <c r="E1293" s="10">
        <v>123591</v>
      </c>
      <c r="F1293" s="11">
        <v>111100001236</v>
      </c>
      <c r="G1293" s="12">
        <v>6.99</v>
      </c>
      <c r="H1293" s="7" t="s">
        <v>13</v>
      </c>
      <c r="I1293" t="str">
        <f>VLOOKUP(F1293, 'Product UPC Key'!$A$2:$B$13, 2, FALSE)</f>
        <v>Pepsi 12 Pack</v>
      </c>
    </row>
    <row r="1294" spans="1:9" x14ac:dyDescent="0.3">
      <c r="A1294" s="4">
        <v>43164.628127314791</v>
      </c>
      <c r="B1294" s="15">
        <v>43164.628127314791</v>
      </c>
      <c r="C1294" s="16" t="str">
        <f t="shared" si="40"/>
        <v>Monday</v>
      </c>
      <c r="D1294" s="20">
        <f t="shared" si="41"/>
        <v>0.62812731479061767</v>
      </c>
      <c r="E1294" s="10">
        <v>123592</v>
      </c>
      <c r="F1294" s="11">
        <v>111100001240</v>
      </c>
      <c r="G1294" s="12">
        <v>0.89</v>
      </c>
      <c r="H1294" s="7" t="s">
        <v>12</v>
      </c>
      <c r="I1294" t="str">
        <f>VLOOKUP(F1294, 'Product UPC Key'!$A$2:$B$13, 2, FALSE)</f>
        <v>Slim Jim</v>
      </c>
    </row>
    <row r="1295" spans="1:9" x14ac:dyDescent="0.3">
      <c r="A1295" s="4">
        <v>43164.634827314789</v>
      </c>
      <c r="B1295" s="15">
        <v>43164.634827314789</v>
      </c>
      <c r="C1295" s="16" t="str">
        <f t="shared" si="40"/>
        <v>Monday</v>
      </c>
      <c r="D1295" s="20">
        <f t="shared" si="41"/>
        <v>0.63482731478870846</v>
      </c>
      <c r="E1295" s="10">
        <v>123593</v>
      </c>
      <c r="F1295" s="11">
        <v>111100001245</v>
      </c>
      <c r="G1295" s="12">
        <v>1.36</v>
      </c>
      <c r="H1295" s="7" t="s">
        <v>13</v>
      </c>
      <c r="I1295" t="str">
        <f>VLOOKUP(F1295, 'Product UPC Key'!$A$2:$B$13, 2, FALSE)</f>
        <v>Hersheys Candy</v>
      </c>
    </row>
    <row r="1296" spans="1:9" x14ac:dyDescent="0.3">
      <c r="A1296" s="4">
        <v>43164.642027314789</v>
      </c>
      <c r="B1296" s="15">
        <v>43164.642027314789</v>
      </c>
      <c r="C1296" s="16" t="str">
        <f t="shared" si="40"/>
        <v>Monday</v>
      </c>
      <c r="D1296" s="20">
        <f t="shared" si="41"/>
        <v>0.6420273147887201</v>
      </c>
      <c r="E1296" s="10">
        <v>123594</v>
      </c>
      <c r="F1296" s="11">
        <v>111100001245</v>
      </c>
      <c r="G1296" s="12">
        <v>1.3</v>
      </c>
      <c r="H1296" s="7" t="s">
        <v>12</v>
      </c>
      <c r="I1296" t="str">
        <f>VLOOKUP(F1296, 'Product UPC Key'!$A$2:$B$13, 2, FALSE)</f>
        <v>Hersheys Candy</v>
      </c>
    </row>
    <row r="1297" spans="1:9" x14ac:dyDescent="0.3">
      <c r="A1297" s="4">
        <v>43164.642027314789</v>
      </c>
      <c r="B1297" s="15">
        <v>43164.642027314789</v>
      </c>
      <c r="C1297" s="16" t="str">
        <f t="shared" si="40"/>
        <v>Monday</v>
      </c>
      <c r="D1297" s="20">
        <f t="shared" si="41"/>
        <v>0.6420273147887201</v>
      </c>
      <c r="E1297" s="10">
        <v>123594</v>
      </c>
      <c r="F1297" s="11">
        <v>111100001242</v>
      </c>
      <c r="G1297" s="12">
        <v>25.65</v>
      </c>
      <c r="H1297" s="7" t="s">
        <v>13</v>
      </c>
      <c r="I1297" t="str">
        <f>VLOOKUP(F1297, 'Product UPC Key'!$A$2:$B$13, 2, FALSE)</f>
        <v>Bud Light 24 Pack</v>
      </c>
    </row>
    <row r="1298" spans="1:9" x14ac:dyDescent="0.3">
      <c r="A1298" s="4">
        <v>43164.65032731479</v>
      </c>
      <c r="B1298" s="15">
        <v>43164.65032731479</v>
      </c>
      <c r="C1298" s="16" t="str">
        <f t="shared" si="40"/>
        <v>Monday</v>
      </c>
      <c r="D1298" s="20">
        <f t="shared" si="41"/>
        <v>0.65032731479004724</v>
      </c>
      <c r="E1298" s="10">
        <v>123595</v>
      </c>
      <c r="F1298" s="11">
        <v>111100001246</v>
      </c>
      <c r="G1298" s="12">
        <v>2.2999999999999998</v>
      </c>
      <c r="H1298" s="7" t="s">
        <v>12</v>
      </c>
      <c r="I1298" t="str">
        <f>VLOOKUP(F1298, 'Product UPC Key'!$A$2:$B$13, 2, FALSE)</f>
        <v>Starbucks Ice</v>
      </c>
    </row>
    <row r="1299" spans="1:9" x14ac:dyDescent="0.3">
      <c r="A1299" s="4">
        <v>43164.659127314793</v>
      </c>
      <c r="B1299" s="15">
        <v>43164.659127314793</v>
      </c>
      <c r="C1299" s="16" t="str">
        <f t="shared" si="40"/>
        <v>Monday</v>
      </c>
      <c r="D1299" s="20">
        <f t="shared" si="41"/>
        <v>0.65912731479329523</v>
      </c>
      <c r="E1299" s="10">
        <v>123596</v>
      </c>
      <c r="F1299" s="11">
        <v>111100001237</v>
      </c>
      <c r="G1299" s="12">
        <v>7.1</v>
      </c>
      <c r="H1299" s="7" t="s">
        <v>13</v>
      </c>
      <c r="I1299" t="str">
        <f>VLOOKUP(F1299, 'Product UPC Key'!$A$2:$B$13, 2, FALSE)</f>
        <v>Coke 12 Pack</v>
      </c>
    </row>
    <row r="1300" spans="1:9" x14ac:dyDescent="0.3">
      <c r="A1300" s="4">
        <v>43164.666027314794</v>
      </c>
      <c r="B1300" s="15">
        <v>43164.666027314794</v>
      </c>
      <c r="C1300" s="16" t="str">
        <f t="shared" si="40"/>
        <v>Monday</v>
      </c>
      <c r="D1300" s="20">
        <f t="shared" si="41"/>
        <v>0.66602731479360955</v>
      </c>
      <c r="E1300" s="10">
        <v>123597</v>
      </c>
      <c r="F1300" s="11">
        <v>111100001236</v>
      </c>
      <c r="G1300" s="12">
        <v>6.99</v>
      </c>
      <c r="H1300" s="7" t="s">
        <v>13</v>
      </c>
      <c r="I1300" t="str">
        <f>VLOOKUP(F1300, 'Product UPC Key'!$A$2:$B$13, 2, FALSE)</f>
        <v>Pepsi 12 Pack</v>
      </c>
    </row>
    <row r="1301" spans="1:9" x14ac:dyDescent="0.3">
      <c r="A1301" s="4">
        <v>43164.666027314794</v>
      </c>
      <c r="B1301" s="15">
        <v>43164.666027314794</v>
      </c>
      <c r="C1301" s="16" t="str">
        <f t="shared" si="40"/>
        <v>Monday</v>
      </c>
      <c r="D1301" s="20">
        <f t="shared" si="41"/>
        <v>0.66602731479360955</v>
      </c>
      <c r="E1301" s="10">
        <v>123597</v>
      </c>
      <c r="F1301" s="11">
        <v>111100001235</v>
      </c>
      <c r="G1301" s="12">
        <v>23.45</v>
      </c>
      <c r="H1301" s="7" t="s">
        <v>13</v>
      </c>
      <c r="I1301" t="str">
        <f>VLOOKUP(F1301, 'Product UPC Key'!$A$2:$B$13, 2, FALSE)</f>
        <v>Miller Lite 24 Pack</v>
      </c>
    </row>
    <row r="1302" spans="1:9" x14ac:dyDescent="0.3">
      <c r="A1302" s="4">
        <v>43164.666027314794</v>
      </c>
      <c r="B1302" s="15">
        <v>43164.666027314794</v>
      </c>
      <c r="C1302" s="16" t="str">
        <f t="shared" si="40"/>
        <v>Monday</v>
      </c>
      <c r="D1302" s="20">
        <f t="shared" si="41"/>
        <v>0.66602731479360955</v>
      </c>
      <c r="E1302" s="10">
        <v>123597</v>
      </c>
      <c r="F1302" s="11">
        <v>111100001239</v>
      </c>
      <c r="G1302" s="12">
        <v>1.56</v>
      </c>
      <c r="H1302" s="7" t="s">
        <v>12</v>
      </c>
      <c r="I1302" t="str">
        <f>VLOOKUP(F1302, 'Product UPC Key'!$A$2:$B$13, 2, FALSE)</f>
        <v>Lays Chips 12 oz.</v>
      </c>
    </row>
    <row r="1303" spans="1:9" x14ac:dyDescent="0.3">
      <c r="A1303" s="4">
        <v>43164.666027314794</v>
      </c>
      <c r="B1303" s="15">
        <v>43164.666027314794</v>
      </c>
      <c r="C1303" s="16" t="str">
        <f t="shared" si="40"/>
        <v>Monday</v>
      </c>
      <c r="D1303" s="20">
        <f t="shared" si="41"/>
        <v>0.66602731479360955</v>
      </c>
      <c r="E1303" s="10">
        <v>123597</v>
      </c>
      <c r="F1303" s="11">
        <v>111100001237</v>
      </c>
      <c r="G1303" s="12">
        <v>7.1</v>
      </c>
      <c r="H1303" s="7" t="s">
        <v>13</v>
      </c>
      <c r="I1303" t="str">
        <f>VLOOKUP(F1303, 'Product UPC Key'!$A$2:$B$13, 2, FALSE)</f>
        <v>Coke 12 Pack</v>
      </c>
    </row>
    <row r="1304" spans="1:9" x14ac:dyDescent="0.3">
      <c r="A1304" s="4">
        <v>43164.666027314794</v>
      </c>
      <c r="B1304" s="15">
        <v>43164.666027314794</v>
      </c>
      <c r="C1304" s="16" t="str">
        <f t="shared" si="40"/>
        <v>Monday</v>
      </c>
      <c r="D1304" s="20">
        <f t="shared" si="41"/>
        <v>0.66602731479360955</v>
      </c>
      <c r="E1304" s="10">
        <v>123597</v>
      </c>
      <c r="F1304" s="11">
        <v>111100001240</v>
      </c>
      <c r="G1304" s="12">
        <v>0.89</v>
      </c>
      <c r="H1304" s="7" t="s">
        <v>12</v>
      </c>
      <c r="I1304" t="str">
        <f>VLOOKUP(F1304, 'Product UPC Key'!$A$2:$B$13, 2, FALSE)</f>
        <v>Slim Jim</v>
      </c>
    </row>
    <row r="1305" spans="1:9" x14ac:dyDescent="0.3">
      <c r="A1305" s="4">
        <v>43164.666027314794</v>
      </c>
      <c r="B1305" s="15">
        <v>43164.666027314794</v>
      </c>
      <c r="C1305" s="16" t="str">
        <f t="shared" si="40"/>
        <v>Monday</v>
      </c>
      <c r="D1305" s="20">
        <f t="shared" si="41"/>
        <v>0.66602731479360955</v>
      </c>
      <c r="E1305" s="10">
        <v>123597</v>
      </c>
      <c r="F1305" s="11">
        <v>111100001245</v>
      </c>
      <c r="G1305" s="12">
        <v>1.3</v>
      </c>
      <c r="H1305" s="7" t="s">
        <v>12</v>
      </c>
      <c r="I1305" t="str">
        <f>VLOOKUP(F1305, 'Product UPC Key'!$A$2:$B$13, 2, FALSE)</f>
        <v>Hersheys Candy</v>
      </c>
    </row>
    <row r="1306" spans="1:9" x14ac:dyDescent="0.3">
      <c r="A1306" s="4">
        <v>43164.669827314792</v>
      </c>
      <c r="B1306" s="15">
        <v>43164.669827314792</v>
      </c>
      <c r="C1306" s="16" t="str">
        <f t="shared" si="40"/>
        <v>Monday</v>
      </c>
      <c r="D1306" s="20">
        <f t="shared" si="41"/>
        <v>0.66982731479220092</v>
      </c>
      <c r="E1306" s="10">
        <v>123598</v>
      </c>
      <c r="F1306" s="11">
        <v>111100001235</v>
      </c>
      <c r="G1306" s="12">
        <v>23.45</v>
      </c>
      <c r="H1306" s="7" t="s">
        <v>13</v>
      </c>
      <c r="I1306" t="str">
        <f>VLOOKUP(F1306, 'Product UPC Key'!$A$2:$B$13, 2, FALSE)</f>
        <v>Miller Lite 24 Pack</v>
      </c>
    </row>
    <row r="1307" spans="1:9" x14ac:dyDescent="0.3">
      <c r="A1307" s="4">
        <v>43164.669827314792</v>
      </c>
      <c r="B1307" s="15">
        <v>43164.669827314792</v>
      </c>
      <c r="C1307" s="16" t="str">
        <f t="shared" si="40"/>
        <v>Monday</v>
      </c>
      <c r="D1307" s="20">
        <f t="shared" si="41"/>
        <v>0.66982731479220092</v>
      </c>
      <c r="E1307" s="10">
        <v>123598</v>
      </c>
      <c r="F1307" s="11">
        <v>111100001239</v>
      </c>
      <c r="G1307" s="12">
        <v>1.45</v>
      </c>
      <c r="H1307" s="7" t="s">
        <v>13</v>
      </c>
      <c r="I1307" t="str">
        <f>VLOOKUP(F1307, 'Product UPC Key'!$A$2:$B$13, 2, FALSE)</f>
        <v>Lays Chips 12 oz.</v>
      </c>
    </row>
    <row r="1308" spans="1:9" x14ac:dyDescent="0.3">
      <c r="A1308" s="4">
        <v>43164.669827314792</v>
      </c>
      <c r="B1308" s="15">
        <v>43164.669827314792</v>
      </c>
      <c r="C1308" s="16" t="str">
        <f t="shared" si="40"/>
        <v>Monday</v>
      </c>
      <c r="D1308" s="20">
        <f t="shared" si="41"/>
        <v>0.66982731479220092</v>
      </c>
      <c r="E1308" s="10">
        <v>123598</v>
      </c>
      <c r="F1308" s="11">
        <v>111100001241</v>
      </c>
      <c r="G1308" s="12">
        <v>1.25</v>
      </c>
      <c r="H1308" s="7" t="s">
        <v>12</v>
      </c>
      <c r="I1308" t="str">
        <f>VLOOKUP(F1308, 'Product UPC Key'!$A$2:$B$13, 2, FALSE)</f>
        <v>M&amp;M's Candy</v>
      </c>
    </row>
    <row r="1309" spans="1:9" x14ac:dyDescent="0.3">
      <c r="A1309" s="4">
        <v>43164.669827314792</v>
      </c>
      <c r="B1309" s="15">
        <v>43164.669827314792</v>
      </c>
      <c r="C1309" s="16" t="str">
        <f t="shared" si="40"/>
        <v>Monday</v>
      </c>
      <c r="D1309" s="20">
        <f t="shared" si="41"/>
        <v>0.66982731479220092</v>
      </c>
      <c r="E1309" s="10">
        <v>123598</v>
      </c>
      <c r="F1309" s="11">
        <v>111100001242</v>
      </c>
      <c r="G1309" s="12">
        <v>19.989999999999998</v>
      </c>
      <c r="H1309" s="7" t="s">
        <v>13</v>
      </c>
      <c r="I1309" t="str">
        <f>VLOOKUP(F1309, 'Product UPC Key'!$A$2:$B$13, 2, FALSE)</f>
        <v>Bud Light 24 Pack</v>
      </c>
    </row>
    <row r="1310" spans="1:9" x14ac:dyDescent="0.3">
      <c r="A1310" s="4">
        <v>43164.674427314792</v>
      </c>
      <c r="B1310" s="15">
        <v>43164.674427314792</v>
      </c>
      <c r="C1310" s="16" t="str">
        <f t="shared" si="40"/>
        <v>Monday</v>
      </c>
      <c r="D1310" s="20">
        <f t="shared" si="41"/>
        <v>0.67442731479241047</v>
      </c>
      <c r="E1310" s="10">
        <v>123599</v>
      </c>
      <c r="F1310" s="11">
        <v>111100001244</v>
      </c>
      <c r="G1310" s="12">
        <v>1.75</v>
      </c>
      <c r="H1310" s="7" t="s">
        <v>13</v>
      </c>
      <c r="I1310" t="str">
        <f>VLOOKUP(F1310, 'Product UPC Key'!$A$2:$B$13, 2, FALSE)</f>
        <v>Pepsi 20 oz</v>
      </c>
    </row>
    <row r="1311" spans="1:9" x14ac:dyDescent="0.3">
      <c r="A1311" s="4">
        <v>43164.674427314792</v>
      </c>
      <c r="B1311" s="15">
        <v>43164.674427314792</v>
      </c>
      <c r="C1311" s="16" t="str">
        <f t="shared" si="40"/>
        <v>Monday</v>
      </c>
      <c r="D1311" s="20">
        <f t="shared" si="41"/>
        <v>0.67442731479241047</v>
      </c>
      <c r="E1311" s="10">
        <v>123599</v>
      </c>
      <c r="F1311" s="11">
        <v>111100001244</v>
      </c>
      <c r="G1311" s="12">
        <v>1.75</v>
      </c>
      <c r="H1311" s="7" t="s">
        <v>13</v>
      </c>
      <c r="I1311" t="str">
        <f>VLOOKUP(F1311, 'Product UPC Key'!$A$2:$B$13, 2, FALSE)</f>
        <v>Pepsi 20 oz</v>
      </c>
    </row>
    <row r="1312" spans="1:9" x14ac:dyDescent="0.3">
      <c r="A1312" s="4">
        <v>43164.674427314792</v>
      </c>
      <c r="B1312" s="15">
        <v>43164.674427314792</v>
      </c>
      <c r="C1312" s="16" t="str">
        <f t="shared" si="40"/>
        <v>Monday</v>
      </c>
      <c r="D1312" s="20">
        <f t="shared" si="41"/>
        <v>0.67442731479241047</v>
      </c>
      <c r="E1312" s="10">
        <v>123599</v>
      </c>
      <c r="F1312" s="11">
        <v>111100001237</v>
      </c>
      <c r="G1312" s="12">
        <v>7.15</v>
      </c>
      <c r="H1312" s="7" t="s">
        <v>12</v>
      </c>
      <c r="I1312" t="str">
        <f>VLOOKUP(F1312, 'Product UPC Key'!$A$2:$B$13, 2, FALSE)</f>
        <v>Coke 12 Pack</v>
      </c>
    </row>
    <row r="1313" spans="1:9" x14ac:dyDescent="0.3">
      <c r="A1313" s="4">
        <v>43164.674427314792</v>
      </c>
      <c r="B1313" s="15">
        <v>43164.674427314792</v>
      </c>
      <c r="C1313" s="16" t="str">
        <f t="shared" si="40"/>
        <v>Monday</v>
      </c>
      <c r="D1313" s="20">
        <f t="shared" si="41"/>
        <v>0.67442731479241047</v>
      </c>
      <c r="E1313" s="10">
        <v>123599</v>
      </c>
      <c r="F1313" s="11">
        <v>111100001238</v>
      </c>
      <c r="G1313" s="12">
        <v>1.49</v>
      </c>
      <c r="H1313" s="7" t="s">
        <v>13</v>
      </c>
      <c r="I1313" t="str">
        <f>VLOOKUP(F1313, 'Product UPC Key'!$A$2:$B$13, 2, FALSE)</f>
        <v>Doritos 12 oz.</v>
      </c>
    </row>
    <row r="1314" spans="1:9" x14ac:dyDescent="0.3">
      <c r="A1314" s="4">
        <v>43164.674427314792</v>
      </c>
      <c r="B1314" s="15">
        <v>43164.674427314792</v>
      </c>
      <c r="C1314" s="16" t="str">
        <f t="shared" si="40"/>
        <v>Monday</v>
      </c>
      <c r="D1314" s="20">
        <f t="shared" si="41"/>
        <v>0.67442731479241047</v>
      </c>
      <c r="E1314" s="10">
        <v>123599</v>
      </c>
      <c r="F1314" s="11">
        <v>111100001244</v>
      </c>
      <c r="G1314" s="12">
        <v>1.75</v>
      </c>
      <c r="H1314" s="7" t="s">
        <v>13</v>
      </c>
      <c r="I1314" t="str">
        <f>VLOOKUP(F1314, 'Product UPC Key'!$A$2:$B$13, 2, FALSE)</f>
        <v>Pepsi 20 oz</v>
      </c>
    </row>
    <row r="1315" spans="1:9" x14ac:dyDescent="0.3">
      <c r="A1315" s="4">
        <v>43164.674427314792</v>
      </c>
      <c r="B1315" s="15">
        <v>43164.674427314792</v>
      </c>
      <c r="C1315" s="16" t="str">
        <f t="shared" si="40"/>
        <v>Monday</v>
      </c>
      <c r="D1315" s="20">
        <f t="shared" si="41"/>
        <v>0.67442731479241047</v>
      </c>
      <c r="E1315" s="10">
        <v>123599</v>
      </c>
      <c r="F1315" s="11">
        <v>111100001235</v>
      </c>
      <c r="G1315" s="12">
        <v>23.45</v>
      </c>
      <c r="H1315" s="7" t="s">
        <v>13</v>
      </c>
      <c r="I1315" t="str">
        <f>VLOOKUP(F1315, 'Product UPC Key'!$A$2:$B$13, 2, FALSE)</f>
        <v>Miller Lite 24 Pack</v>
      </c>
    </row>
    <row r="1316" spans="1:9" x14ac:dyDescent="0.3">
      <c r="A1316" s="4">
        <v>43164.674427314792</v>
      </c>
      <c r="B1316" s="15">
        <v>43164.674427314792</v>
      </c>
      <c r="C1316" s="16" t="str">
        <f t="shared" si="40"/>
        <v>Monday</v>
      </c>
      <c r="D1316" s="20">
        <f t="shared" si="41"/>
        <v>0.67442731479241047</v>
      </c>
      <c r="E1316" s="10">
        <v>123599</v>
      </c>
      <c r="F1316" s="11">
        <v>111100001245</v>
      </c>
      <c r="G1316" s="12">
        <v>1.3</v>
      </c>
      <c r="H1316" s="7" t="s">
        <v>12</v>
      </c>
      <c r="I1316" t="str">
        <f>VLOOKUP(F1316, 'Product UPC Key'!$A$2:$B$13, 2, FALSE)</f>
        <v>Hersheys Candy</v>
      </c>
    </row>
    <row r="1317" spans="1:9" x14ac:dyDescent="0.3">
      <c r="A1317" s="4">
        <v>43164.674427314792</v>
      </c>
      <c r="B1317" s="15">
        <v>43164.674427314792</v>
      </c>
      <c r="C1317" s="16" t="str">
        <f t="shared" si="40"/>
        <v>Monday</v>
      </c>
      <c r="D1317" s="20">
        <f t="shared" si="41"/>
        <v>0.67442731479241047</v>
      </c>
      <c r="E1317" s="10">
        <v>123599</v>
      </c>
      <c r="F1317" s="11">
        <v>111100001245</v>
      </c>
      <c r="G1317" s="12">
        <v>1.3</v>
      </c>
      <c r="H1317" s="7" t="s">
        <v>12</v>
      </c>
      <c r="I1317" t="str">
        <f>VLOOKUP(F1317, 'Product UPC Key'!$A$2:$B$13, 2, FALSE)</f>
        <v>Hersheys Candy</v>
      </c>
    </row>
    <row r="1318" spans="1:9" x14ac:dyDescent="0.3">
      <c r="A1318" s="4">
        <v>43164.674427314792</v>
      </c>
      <c r="B1318" s="15">
        <v>43164.674427314792</v>
      </c>
      <c r="C1318" s="16" t="str">
        <f t="shared" si="40"/>
        <v>Monday</v>
      </c>
      <c r="D1318" s="20">
        <f t="shared" si="41"/>
        <v>0.67442731479241047</v>
      </c>
      <c r="E1318" s="10">
        <v>123599</v>
      </c>
      <c r="F1318" s="11">
        <v>111100001239</v>
      </c>
      <c r="G1318" s="12">
        <v>1.56</v>
      </c>
      <c r="H1318" s="7" t="s">
        <v>12</v>
      </c>
      <c r="I1318" t="str">
        <f>VLOOKUP(F1318, 'Product UPC Key'!$A$2:$B$13, 2, FALSE)</f>
        <v>Lays Chips 12 oz.</v>
      </c>
    </row>
    <row r="1319" spans="1:9" x14ac:dyDescent="0.3">
      <c r="A1319" s="4">
        <v>43164.674427314792</v>
      </c>
      <c r="B1319" s="15">
        <v>43164.674427314792</v>
      </c>
      <c r="C1319" s="16" t="str">
        <f t="shared" si="40"/>
        <v>Monday</v>
      </c>
      <c r="D1319" s="20">
        <f t="shared" si="41"/>
        <v>0.67442731479241047</v>
      </c>
      <c r="E1319" s="10">
        <v>123599</v>
      </c>
      <c r="F1319" s="11">
        <v>111100001242</v>
      </c>
      <c r="G1319" s="12">
        <v>19.989999999999998</v>
      </c>
      <c r="H1319" s="7" t="s">
        <v>13</v>
      </c>
      <c r="I1319" t="str">
        <f>VLOOKUP(F1319, 'Product UPC Key'!$A$2:$B$13, 2, FALSE)</f>
        <v>Bud Light 24 Pack</v>
      </c>
    </row>
    <row r="1320" spans="1:9" x14ac:dyDescent="0.3">
      <c r="A1320" s="4">
        <v>43164.674427314792</v>
      </c>
      <c r="B1320" s="15">
        <v>43164.674427314792</v>
      </c>
      <c r="C1320" s="16" t="str">
        <f t="shared" si="40"/>
        <v>Monday</v>
      </c>
      <c r="D1320" s="20">
        <f t="shared" si="41"/>
        <v>0.67442731479241047</v>
      </c>
      <c r="E1320" s="10">
        <v>123599</v>
      </c>
      <c r="F1320" s="11">
        <v>111100001237</v>
      </c>
      <c r="G1320" s="12">
        <v>7.1</v>
      </c>
      <c r="H1320" s="7" t="s">
        <v>13</v>
      </c>
      <c r="I1320" t="str">
        <f>VLOOKUP(F1320, 'Product UPC Key'!$A$2:$B$13, 2, FALSE)</f>
        <v>Coke 12 Pack</v>
      </c>
    </row>
    <row r="1321" spans="1:9" x14ac:dyDescent="0.3">
      <c r="A1321" s="4">
        <v>43164.681527314795</v>
      </c>
      <c r="B1321" s="15">
        <v>43164.681527314795</v>
      </c>
      <c r="C1321" s="16" t="str">
        <f t="shared" si="40"/>
        <v>Monday</v>
      </c>
      <c r="D1321" s="20">
        <f t="shared" si="41"/>
        <v>0.68152731479494832</v>
      </c>
      <c r="E1321" s="10">
        <v>123600</v>
      </c>
      <c r="F1321" s="11">
        <v>111100001237</v>
      </c>
      <c r="G1321" s="12">
        <v>7.1</v>
      </c>
      <c r="H1321" s="7" t="s">
        <v>13</v>
      </c>
      <c r="I1321" t="str">
        <f>VLOOKUP(F1321, 'Product UPC Key'!$A$2:$B$13, 2, FALSE)</f>
        <v>Coke 12 Pack</v>
      </c>
    </row>
    <row r="1322" spans="1:9" x14ac:dyDescent="0.3">
      <c r="A1322" s="4">
        <v>43164.681527314795</v>
      </c>
      <c r="B1322" s="15">
        <v>43164.681527314795</v>
      </c>
      <c r="C1322" s="16" t="str">
        <f t="shared" si="40"/>
        <v>Monday</v>
      </c>
      <c r="D1322" s="20">
        <f t="shared" si="41"/>
        <v>0.68152731479494832</v>
      </c>
      <c r="E1322" s="10">
        <v>123600</v>
      </c>
      <c r="F1322" s="11">
        <v>111100001242</v>
      </c>
      <c r="G1322" s="12">
        <v>19.989999999999998</v>
      </c>
      <c r="H1322" s="7" t="s">
        <v>13</v>
      </c>
      <c r="I1322" t="str">
        <f>VLOOKUP(F1322, 'Product UPC Key'!$A$2:$B$13, 2, FALSE)</f>
        <v>Bud Light 24 Pack</v>
      </c>
    </row>
    <row r="1323" spans="1:9" x14ac:dyDescent="0.3">
      <c r="A1323" s="4">
        <v>43164.681527314795</v>
      </c>
      <c r="B1323" s="15">
        <v>43164.681527314795</v>
      </c>
      <c r="C1323" s="16" t="str">
        <f t="shared" si="40"/>
        <v>Monday</v>
      </c>
      <c r="D1323" s="20">
        <f t="shared" si="41"/>
        <v>0.68152731479494832</v>
      </c>
      <c r="E1323" s="10">
        <v>123600</v>
      </c>
      <c r="F1323" s="11">
        <v>111100001240</v>
      </c>
      <c r="G1323" s="12">
        <v>0.89</v>
      </c>
      <c r="H1323" s="7" t="s">
        <v>12</v>
      </c>
      <c r="I1323" t="str">
        <f>VLOOKUP(F1323, 'Product UPC Key'!$A$2:$B$13, 2, FALSE)</f>
        <v>Slim Jim</v>
      </c>
    </row>
    <row r="1324" spans="1:9" x14ac:dyDescent="0.3">
      <c r="A1324" s="4">
        <v>43164.683027314793</v>
      </c>
      <c r="B1324" s="15">
        <v>43164.683027314793</v>
      </c>
      <c r="C1324" s="16" t="str">
        <f t="shared" si="40"/>
        <v>Monday</v>
      </c>
      <c r="D1324" s="20">
        <f t="shared" si="41"/>
        <v>0.68302731479343493</v>
      </c>
      <c r="E1324" s="10">
        <v>123601</v>
      </c>
      <c r="F1324" s="11">
        <v>111100001239</v>
      </c>
      <c r="G1324" s="12">
        <v>1.45</v>
      </c>
      <c r="H1324" s="7" t="s">
        <v>13</v>
      </c>
      <c r="I1324" t="str">
        <f>VLOOKUP(F1324, 'Product UPC Key'!$A$2:$B$13, 2, FALSE)</f>
        <v>Lays Chips 12 oz.</v>
      </c>
    </row>
    <row r="1325" spans="1:9" x14ac:dyDescent="0.3">
      <c r="A1325" s="4">
        <v>43164.683027314793</v>
      </c>
      <c r="B1325" s="15">
        <v>43164.683027314793</v>
      </c>
      <c r="C1325" s="16" t="str">
        <f t="shared" si="40"/>
        <v>Monday</v>
      </c>
      <c r="D1325" s="20">
        <f t="shared" si="41"/>
        <v>0.68302731479343493</v>
      </c>
      <c r="E1325" s="10">
        <v>123601</v>
      </c>
      <c r="F1325" s="11">
        <v>111100001246</v>
      </c>
      <c r="G1325" s="12">
        <v>2.2999999999999998</v>
      </c>
      <c r="H1325" s="7" t="s">
        <v>12</v>
      </c>
      <c r="I1325" t="str">
        <f>VLOOKUP(F1325, 'Product UPC Key'!$A$2:$B$13, 2, FALSE)</f>
        <v>Starbucks Ice</v>
      </c>
    </row>
    <row r="1326" spans="1:9" x14ac:dyDescent="0.3">
      <c r="A1326" s="4">
        <v>43164.683027314793</v>
      </c>
      <c r="B1326" s="15">
        <v>43164.683027314793</v>
      </c>
      <c r="C1326" s="16" t="str">
        <f t="shared" si="40"/>
        <v>Monday</v>
      </c>
      <c r="D1326" s="20">
        <f t="shared" si="41"/>
        <v>0.68302731479343493</v>
      </c>
      <c r="E1326" s="10">
        <v>123601</v>
      </c>
      <c r="F1326" s="11">
        <v>111100001234</v>
      </c>
      <c r="G1326" s="12">
        <v>1.8</v>
      </c>
      <c r="H1326" s="7" t="s">
        <v>13</v>
      </c>
      <c r="I1326" t="str">
        <f>VLOOKUP(F1326, 'Product UPC Key'!$A$2:$B$13, 2, FALSE)</f>
        <v>Coke 20 oz</v>
      </c>
    </row>
    <row r="1327" spans="1:9" x14ac:dyDescent="0.3">
      <c r="A1327" s="4">
        <v>43164.683027314793</v>
      </c>
      <c r="B1327" s="15">
        <v>43164.683027314793</v>
      </c>
      <c r="C1327" s="16" t="str">
        <f t="shared" si="40"/>
        <v>Monday</v>
      </c>
      <c r="D1327" s="20">
        <f t="shared" si="41"/>
        <v>0.68302731479343493</v>
      </c>
      <c r="E1327" s="10">
        <v>123601</v>
      </c>
      <c r="F1327" s="11">
        <v>111100001244</v>
      </c>
      <c r="G1327" s="12">
        <v>1.75</v>
      </c>
      <c r="H1327" s="7" t="s">
        <v>13</v>
      </c>
      <c r="I1327" t="str">
        <f>VLOOKUP(F1327, 'Product UPC Key'!$A$2:$B$13, 2, FALSE)</f>
        <v>Pepsi 20 oz</v>
      </c>
    </row>
    <row r="1328" spans="1:9" x14ac:dyDescent="0.3">
      <c r="A1328" s="4">
        <v>43164.686227314793</v>
      </c>
      <c r="B1328" s="15">
        <v>43164.686227314793</v>
      </c>
      <c r="C1328" s="16" t="str">
        <f t="shared" si="40"/>
        <v>Monday</v>
      </c>
      <c r="D1328" s="20">
        <f t="shared" si="41"/>
        <v>0.68622731479263166</v>
      </c>
      <c r="E1328" s="10">
        <v>123602</v>
      </c>
      <c r="F1328" s="11">
        <v>111100001240</v>
      </c>
      <c r="G1328" s="12">
        <v>0.89</v>
      </c>
      <c r="H1328" s="7" t="s">
        <v>12</v>
      </c>
      <c r="I1328" t="str">
        <f>VLOOKUP(F1328, 'Product UPC Key'!$A$2:$B$13, 2, FALSE)</f>
        <v>Slim Jim</v>
      </c>
    </row>
    <row r="1329" spans="1:9" x14ac:dyDescent="0.3">
      <c r="A1329" s="4">
        <v>43164.686227314793</v>
      </c>
      <c r="B1329" s="15">
        <v>43164.686227314793</v>
      </c>
      <c r="C1329" s="16" t="str">
        <f t="shared" si="40"/>
        <v>Monday</v>
      </c>
      <c r="D1329" s="20">
        <f t="shared" si="41"/>
        <v>0.68622731479263166</v>
      </c>
      <c r="E1329" s="10">
        <v>123602</v>
      </c>
      <c r="F1329" s="11">
        <v>111100001244</v>
      </c>
      <c r="G1329" s="12">
        <v>1.75</v>
      </c>
      <c r="H1329" s="7" t="s">
        <v>13</v>
      </c>
      <c r="I1329" t="str">
        <f>VLOOKUP(F1329, 'Product UPC Key'!$A$2:$B$13, 2, FALSE)</f>
        <v>Pepsi 20 oz</v>
      </c>
    </row>
    <row r="1330" spans="1:9" x14ac:dyDescent="0.3">
      <c r="A1330" s="4">
        <v>43164.686227314793</v>
      </c>
      <c r="B1330" s="15">
        <v>43164.686227314793</v>
      </c>
      <c r="C1330" s="16" t="str">
        <f t="shared" si="40"/>
        <v>Monday</v>
      </c>
      <c r="D1330" s="20">
        <f t="shared" si="41"/>
        <v>0.68622731479263166</v>
      </c>
      <c r="E1330" s="10">
        <v>123602</v>
      </c>
      <c r="F1330" s="11">
        <v>111100001245</v>
      </c>
      <c r="G1330" s="12">
        <v>1.3</v>
      </c>
      <c r="H1330" s="7" t="s">
        <v>12</v>
      </c>
      <c r="I1330" t="str">
        <f>VLOOKUP(F1330, 'Product UPC Key'!$A$2:$B$13, 2, FALSE)</f>
        <v>Hersheys Candy</v>
      </c>
    </row>
    <row r="1331" spans="1:9" x14ac:dyDescent="0.3">
      <c r="A1331" s="4">
        <v>43164.686227314793</v>
      </c>
      <c r="B1331" s="15">
        <v>43164.686227314793</v>
      </c>
      <c r="C1331" s="16" t="str">
        <f t="shared" si="40"/>
        <v>Monday</v>
      </c>
      <c r="D1331" s="20">
        <f t="shared" si="41"/>
        <v>0.68622731479263166</v>
      </c>
      <c r="E1331" s="10">
        <v>123602</v>
      </c>
      <c r="F1331" s="11">
        <v>111100001242</v>
      </c>
      <c r="G1331" s="12">
        <v>19.989999999999998</v>
      </c>
      <c r="H1331" s="7" t="s">
        <v>13</v>
      </c>
      <c r="I1331" t="str">
        <f>VLOOKUP(F1331, 'Product UPC Key'!$A$2:$B$13, 2, FALSE)</f>
        <v>Bud Light 24 Pack</v>
      </c>
    </row>
    <row r="1332" spans="1:9" x14ac:dyDescent="0.3">
      <c r="A1332" s="4">
        <v>43164.686227314793</v>
      </c>
      <c r="B1332" s="15">
        <v>43164.686227314793</v>
      </c>
      <c r="C1332" s="16" t="str">
        <f t="shared" si="40"/>
        <v>Monday</v>
      </c>
      <c r="D1332" s="20">
        <f t="shared" si="41"/>
        <v>0.68622731479263166</v>
      </c>
      <c r="E1332" s="10">
        <v>123602</v>
      </c>
      <c r="F1332" s="11">
        <v>111100001241</v>
      </c>
      <c r="G1332" s="12">
        <v>1.25</v>
      </c>
      <c r="H1332" s="7" t="s">
        <v>12</v>
      </c>
      <c r="I1332" t="str">
        <f>VLOOKUP(F1332, 'Product UPC Key'!$A$2:$B$13, 2, FALSE)</f>
        <v>M&amp;M's Candy</v>
      </c>
    </row>
    <row r="1333" spans="1:9" x14ac:dyDescent="0.3">
      <c r="A1333" s="4">
        <v>43164.694627314791</v>
      </c>
      <c r="B1333" s="15">
        <v>43164.694627314791</v>
      </c>
      <c r="C1333" s="16" t="str">
        <f t="shared" si="40"/>
        <v>Monday</v>
      </c>
      <c r="D1333" s="20">
        <f t="shared" si="41"/>
        <v>0.69462731479143258</v>
      </c>
      <c r="E1333" s="10">
        <v>123603</v>
      </c>
      <c r="F1333" s="11">
        <v>111100001242</v>
      </c>
      <c r="G1333" s="12">
        <v>24.99</v>
      </c>
      <c r="H1333" s="7" t="s">
        <v>12</v>
      </c>
      <c r="I1333" t="str">
        <f>VLOOKUP(F1333, 'Product UPC Key'!$A$2:$B$13, 2, FALSE)</f>
        <v>Bud Light 24 Pack</v>
      </c>
    </row>
    <row r="1334" spans="1:9" x14ac:dyDescent="0.3">
      <c r="A1334" s="4">
        <v>43164.694627314791</v>
      </c>
      <c r="B1334" s="15">
        <v>43164.694627314791</v>
      </c>
      <c r="C1334" s="16" t="str">
        <f t="shared" si="40"/>
        <v>Monday</v>
      </c>
      <c r="D1334" s="20">
        <f t="shared" si="41"/>
        <v>0.69462731479143258</v>
      </c>
      <c r="E1334" s="10">
        <v>123603</v>
      </c>
      <c r="F1334" s="11">
        <v>111100001244</v>
      </c>
      <c r="G1334" s="12">
        <v>1.75</v>
      </c>
      <c r="H1334" s="7" t="s">
        <v>13</v>
      </c>
      <c r="I1334" t="str">
        <f>VLOOKUP(F1334, 'Product UPC Key'!$A$2:$B$13, 2, FALSE)</f>
        <v>Pepsi 20 oz</v>
      </c>
    </row>
    <row r="1335" spans="1:9" x14ac:dyDescent="0.3">
      <c r="A1335" s="4">
        <v>43164.694627314791</v>
      </c>
      <c r="B1335" s="15">
        <v>43164.694627314791</v>
      </c>
      <c r="C1335" s="16" t="str">
        <f t="shared" si="40"/>
        <v>Monday</v>
      </c>
      <c r="D1335" s="20">
        <f t="shared" si="41"/>
        <v>0.69462731479143258</v>
      </c>
      <c r="E1335" s="10">
        <v>123603</v>
      </c>
      <c r="F1335" s="11">
        <v>111100001240</v>
      </c>
      <c r="G1335" s="12">
        <v>0.89</v>
      </c>
      <c r="H1335" s="7" t="s">
        <v>12</v>
      </c>
      <c r="I1335" t="str">
        <f>VLOOKUP(F1335, 'Product UPC Key'!$A$2:$B$13, 2, FALSE)</f>
        <v>Slim Jim</v>
      </c>
    </row>
    <row r="1336" spans="1:9" x14ac:dyDescent="0.3">
      <c r="A1336" s="4">
        <v>43164.694627314791</v>
      </c>
      <c r="B1336" s="15">
        <v>43164.694627314791</v>
      </c>
      <c r="C1336" s="16" t="str">
        <f t="shared" si="40"/>
        <v>Monday</v>
      </c>
      <c r="D1336" s="20">
        <f t="shared" si="41"/>
        <v>0.69462731479143258</v>
      </c>
      <c r="E1336" s="10">
        <v>123603</v>
      </c>
      <c r="F1336" s="11">
        <v>111100001242</v>
      </c>
      <c r="G1336" s="12">
        <v>24.99</v>
      </c>
      <c r="H1336" s="7" t="s">
        <v>12</v>
      </c>
      <c r="I1336" t="str">
        <f>VLOOKUP(F1336, 'Product UPC Key'!$A$2:$B$13, 2, FALSE)</f>
        <v>Bud Light 24 Pack</v>
      </c>
    </row>
    <row r="1337" spans="1:9" x14ac:dyDescent="0.3">
      <c r="A1337" s="4">
        <v>43164.696627314792</v>
      </c>
      <c r="B1337" s="15">
        <v>43164.696627314792</v>
      </c>
      <c r="C1337" s="16" t="str">
        <f t="shared" si="40"/>
        <v>Monday</v>
      </c>
      <c r="D1337" s="20">
        <f t="shared" si="41"/>
        <v>0.69662731479184004</v>
      </c>
      <c r="E1337" s="10">
        <v>123604</v>
      </c>
      <c r="F1337" s="11">
        <v>111100001234</v>
      </c>
      <c r="G1337" s="12">
        <v>1.8</v>
      </c>
      <c r="H1337" s="7" t="s">
        <v>13</v>
      </c>
      <c r="I1337" t="str">
        <f>VLOOKUP(F1337, 'Product UPC Key'!$A$2:$B$13, 2, FALSE)</f>
        <v>Coke 20 oz</v>
      </c>
    </row>
    <row r="1338" spans="1:9" x14ac:dyDescent="0.3">
      <c r="A1338" s="4">
        <v>43164.70532731479</v>
      </c>
      <c r="B1338" s="15">
        <v>43164.70532731479</v>
      </c>
      <c r="C1338" s="16" t="str">
        <f t="shared" si="40"/>
        <v>Monday</v>
      </c>
      <c r="D1338" s="20">
        <f t="shared" si="41"/>
        <v>0.70532731479033828</v>
      </c>
      <c r="E1338" s="10">
        <v>123605</v>
      </c>
      <c r="F1338" s="11">
        <v>111100001242</v>
      </c>
      <c r="G1338" s="12">
        <v>24.99</v>
      </c>
      <c r="H1338" s="7" t="s">
        <v>12</v>
      </c>
      <c r="I1338" t="str">
        <f>VLOOKUP(F1338, 'Product UPC Key'!$A$2:$B$13, 2, FALSE)</f>
        <v>Bud Light 24 Pack</v>
      </c>
    </row>
    <row r="1339" spans="1:9" x14ac:dyDescent="0.3">
      <c r="A1339" s="4">
        <v>43164.714327314789</v>
      </c>
      <c r="B1339" s="15">
        <v>43164.714327314789</v>
      </c>
      <c r="C1339" s="16" t="str">
        <f t="shared" si="40"/>
        <v>Monday</v>
      </c>
      <c r="D1339" s="20">
        <f t="shared" si="41"/>
        <v>0.71432731478853384</v>
      </c>
      <c r="E1339" s="10">
        <v>123606</v>
      </c>
      <c r="F1339" s="11">
        <v>111100001242</v>
      </c>
      <c r="G1339" s="12">
        <v>19.989999999999998</v>
      </c>
      <c r="H1339" s="7" t="s">
        <v>13</v>
      </c>
      <c r="I1339" t="str">
        <f>VLOOKUP(F1339, 'Product UPC Key'!$A$2:$B$13, 2, FALSE)</f>
        <v>Bud Light 24 Pack</v>
      </c>
    </row>
    <row r="1340" spans="1:9" x14ac:dyDescent="0.3">
      <c r="A1340" s="4">
        <v>43164.718227314792</v>
      </c>
      <c r="B1340" s="15">
        <v>43164.718227314792</v>
      </c>
      <c r="C1340" s="16" t="str">
        <f t="shared" si="40"/>
        <v>Monday</v>
      </c>
      <c r="D1340" s="20">
        <f t="shared" si="41"/>
        <v>0.71822731479187496</v>
      </c>
      <c r="E1340" s="10">
        <v>123607</v>
      </c>
      <c r="F1340" s="11">
        <v>111100001238</v>
      </c>
      <c r="G1340" s="12">
        <v>1.49</v>
      </c>
      <c r="H1340" s="7" t="s">
        <v>13</v>
      </c>
      <c r="I1340" t="str">
        <f>VLOOKUP(F1340, 'Product UPC Key'!$A$2:$B$13, 2, FALSE)</f>
        <v>Doritos 12 oz.</v>
      </c>
    </row>
    <row r="1341" spans="1:9" x14ac:dyDescent="0.3">
      <c r="A1341" s="4">
        <v>43164.718227314792</v>
      </c>
      <c r="B1341" s="15">
        <v>43164.718227314792</v>
      </c>
      <c r="C1341" s="16" t="str">
        <f t="shared" si="40"/>
        <v>Monday</v>
      </c>
      <c r="D1341" s="20">
        <f t="shared" si="41"/>
        <v>0.71822731479187496</v>
      </c>
      <c r="E1341" s="10">
        <v>123607</v>
      </c>
      <c r="F1341" s="11">
        <v>111100001238</v>
      </c>
      <c r="G1341" s="12">
        <v>1.49</v>
      </c>
      <c r="H1341" s="7" t="s">
        <v>13</v>
      </c>
      <c r="I1341" t="str">
        <f>VLOOKUP(F1341, 'Product UPC Key'!$A$2:$B$13, 2, FALSE)</f>
        <v>Doritos 12 oz.</v>
      </c>
    </row>
    <row r="1342" spans="1:9" x14ac:dyDescent="0.3">
      <c r="A1342" s="4">
        <v>43164.727827314789</v>
      </c>
      <c r="B1342" s="15">
        <v>43164.727827314789</v>
      </c>
      <c r="C1342" s="16" t="str">
        <f t="shared" si="40"/>
        <v>Monday</v>
      </c>
      <c r="D1342" s="20">
        <f t="shared" si="41"/>
        <v>0.72782731478946516</v>
      </c>
      <c r="E1342" s="10">
        <v>123608</v>
      </c>
      <c r="F1342" s="11">
        <v>111100001237</v>
      </c>
      <c r="G1342" s="12">
        <v>7.1</v>
      </c>
      <c r="H1342" s="7" t="s">
        <v>13</v>
      </c>
      <c r="I1342" t="str">
        <f>VLOOKUP(F1342, 'Product UPC Key'!$A$2:$B$13, 2, FALSE)</f>
        <v>Coke 12 Pack</v>
      </c>
    </row>
    <row r="1343" spans="1:9" x14ac:dyDescent="0.3">
      <c r="A1343" s="4">
        <v>43164.729727314792</v>
      </c>
      <c r="B1343" s="15">
        <v>43164.729727314792</v>
      </c>
      <c r="C1343" s="16" t="str">
        <f t="shared" si="40"/>
        <v>Monday</v>
      </c>
      <c r="D1343" s="20">
        <f t="shared" si="41"/>
        <v>0.72972731479239883</v>
      </c>
      <c r="E1343" s="10">
        <v>123609</v>
      </c>
      <c r="F1343" s="11">
        <v>111100001246</v>
      </c>
      <c r="G1343" s="12">
        <v>2.2999999999999998</v>
      </c>
      <c r="H1343" s="7" t="s">
        <v>12</v>
      </c>
      <c r="I1343" t="str">
        <f>VLOOKUP(F1343, 'Product UPC Key'!$A$2:$B$13, 2, FALSE)</f>
        <v>Starbucks Ice</v>
      </c>
    </row>
    <row r="1344" spans="1:9" x14ac:dyDescent="0.3">
      <c r="A1344" s="4">
        <v>43164.739127314795</v>
      </c>
      <c r="B1344" s="15">
        <v>43164.739127314795</v>
      </c>
      <c r="C1344" s="16" t="str">
        <f t="shared" si="40"/>
        <v>Monday</v>
      </c>
      <c r="D1344" s="20">
        <f t="shared" si="41"/>
        <v>0.73912731479504146</v>
      </c>
      <c r="E1344" s="10">
        <v>123610</v>
      </c>
      <c r="F1344" s="11">
        <v>111100001245</v>
      </c>
      <c r="G1344" s="12">
        <v>1.36</v>
      </c>
      <c r="H1344" s="7" t="s">
        <v>13</v>
      </c>
      <c r="I1344" t="str">
        <f>VLOOKUP(F1344, 'Product UPC Key'!$A$2:$B$13, 2, FALSE)</f>
        <v>Hersheys Candy</v>
      </c>
    </row>
    <row r="1345" spans="1:9" x14ac:dyDescent="0.3">
      <c r="A1345" s="4">
        <v>43164.739127314795</v>
      </c>
      <c r="B1345" s="15">
        <v>43164.739127314795</v>
      </c>
      <c r="C1345" s="16" t="str">
        <f t="shared" si="40"/>
        <v>Monday</v>
      </c>
      <c r="D1345" s="20">
        <f t="shared" si="41"/>
        <v>0.73912731479504146</v>
      </c>
      <c r="E1345" s="10">
        <v>123610</v>
      </c>
      <c r="F1345" s="11">
        <v>111100001234</v>
      </c>
      <c r="G1345" s="12">
        <v>1.8</v>
      </c>
      <c r="H1345" s="7" t="s">
        <v>13</v>
      </c>
      <c r="I1345" t="str">
        <f>VLOOKUP(F1345, 'Product UPC Key'!$A$2:$B$13, 2, FALSE)</f>
        <v>Coke 20 oz</v>
      </c>
    </row>
    <row r="1346" spans="1:9" x14ac:dyDescent="0.3">
      <c r="A1346" s="4">
        <v>43164.743727314795</v>
      </c>
      <c r="B1346" s="15">
        <v>43164.743727314795</v>
      </c>
      <c r="C1346" s="16" t="str">
        <f t="shared" si="40"/>
        <v>Monday</v>
      </c>
      <c r="D1346" s="20">
        <f t="shared" si="41"/>
        <v>0.743727314795251</v>
      </c>
      <c r="E1346" s="10">
        <v>123611</v>
      </c>
      <c r="F1346" s="11">
        <v>111100001245</v>
      </c>
      <c r="G1346" s="12">
        <v>1.3</v>
      </c>
      <c r="H1346" s="7" t="s">
        <v>12</v>
      </c>
      <c r="I1346" t="str">
        <f>VLOOKUP(F1346, 'Product UPC Key'!$A$2:$B$13, 2, FALSE)</f>
        <v>Hersheys Candy</v>
      </c>
    </row>
    <row r="1347" spans="1:9" x14ac:dyDescent="0.3">
      <c r="A1347" s="4">
        <v>43164.746727314792</v>
      </c>
      <c r="B1347" s="15">
        <v>43164.746727314792</v>
      </c>
      <c r="C1347" s="16" t="str">
        <f t="shared" ref="C1347:C1396" si="42">TEXT(B1347,"dddd")</f>
        <v>Monday</v>
      </c>
      <c r="D1347" s="20">
        <f t="shared" si="41"/>
        <v>0.74672731479222421</v>
      </c>
      <c r="E1347" s="10">
        <v>123612</v>
      </c>
      <c r="F1347" s="11">
        <v>111100001241</v>
      </c>
      <c r="G1347" s="12">
        <v>1.25</v>
      </c>
      <c r="H1347" s="7" t="s">
        <v>12</v>
      </c>
      <c r="I1347" t="str">
        <f>VLOOKUP(F1347, 'Product UPC Key'!$A$2:$B$13, 2, FALSE)</f>
        <v>M&amp;M's Candy</v>
      </c>
    </row>
    <row r="1348" spans="1:9" x14ac:dyDescent="0.3">
      <c r="A1348" s="4">
        <v>43164.746727314792</v>
      </c>
      <c r="B1348" s="15">
        <v>43164.746727314792</v>
      </c>
      <c r="C1348" s="16" t="str">
        <f t="shared" si="42"/>
        <v>Monday</v>
      </c>
      <c r="D1348" s="20">
        <f t="shared" ref="D1348:D1396" si="43">MOD(A1348,1)</f>
        <v>0.74672731479222421</v>
      </c>
      <c r="E1348" s="10">
        <v>123612</v>
      </c>
      <c r="F1348" s="11">
        <v>111100001245</v>
      </c>
      <c r="G1348" s="12">
        <v>1.36</v>
      </c>
      <c r="H1348" s="7" t="s">
        <v>13</v>
      </c>
      <c r="I1348" t="str">
        <f>VLOOKUP(F1348, 'Product UPC Key'!$A$2:$B$13, 2, FALSE)</f>
        <v>Hersheys Candy</v>
      </c>
    </row>
    <row r="1349" spans="1:9" x14ac:dyDescent="0.3">
      <c r="A1349" s="4">
        <v>43164.753627314793</v>
      </c>
      <c r="B1349" s="15">
        <v>43164.753627314793</v>
      </c>
      <c r="C1349" s="16" t="str">
        <f t="shared" si="42"/>
        <v>Monday</v>
      </c>
      <c r="D1349" s="20">
        <f t="shared" si="43"/>
        <v>0.75362731479253853</v>
      </c>
      <c r="E1349" s="10">
        <v>123613</v>
      </c>
      <c r="F1349" s="11">
        <v>111100001245</v>
      </c>
      <c r="G1349" s="12">
        <v>1.36</v>
      </c>
      <c r="H1349" s="7" t="s">
        <v>13</v>
      </c>
      <c r="I1349" t="str">
        <f>VLOOKUP(F1349, 'Product UPC Key'!$A$2:$B$13, 2, FALSE)</f>
        <v>Hersheys Candy</v>
      </c>
    </row>
    <row r="1350" spans="1:9" x14ac:dyDescent="0.3">
      <c r="A1350" s="4">
        <v>43164.763127314793</v>
      </c>
      <c r="B1350" s="15">
        <v>43164.763127314793</v>
      </c>
      <c r="C1350" s="16" t="str">
        <f t="shared" si="42"/>
        <v>Monday</v>
      </c>
      <c r="D1350" s="20">
        <f t="shared" si="43"/>
        <v>0.76312731479265494</v>
      </c>
      <c r="E1350" s="10">
        <v>123614</v>
      </c>
      <c r="F1350" s="11">
        <v>111100001242</v>
      </c>
      <c r="G1350" s="12">
        <v>19.989999999999998</v>
      </c>
      <c r="H1350" s="7" t="s">
        <v>13</v>
      </c>
      <c r="I1350" t="str">
        <f>VLOOKUP(F1350, 'Product UPC Key'!$A$2:$B$13, 2, FALSE)</f>
        <v>Bud Light 24 Pack</v>
      </c>
    </row>
    <row r="1351" spans="1:9" x14ac:dyDescent="0.3">
      <c r="A1351" s="4">
        <v>43164.763127314793</v>
      </c>
      <c r="B1351" s="15">
        <v>43164.763127314793</v>
      </c>
      <c r="C1351" s="16" t="str">
        <f t="shared" si="42"/>
        <v>Monday</v>
      </c>
      <c r="D1351" s="20">
        <f t="shared" si="43"/>
        <v>0.76312731479265494</v>
      </c>
      <c r="E1351" s="10">
        <v>123614</v>
      </c>
      <c r="F1351" s="11">
        <v>111100001239</v>
      </c>
      <c r="G1351" s="12">
        <v>1.45</v>
      </c>
      <c r="H1351" s="7" t="s">
        <v>13</v>
      </c>
      <c r="I1351" t="str">
        <f>VLOOKUP(F1351, 'Product UPC Key'!$A$2:$B$13, 2, FALSE)</f>
        <v>Lays Chips 12 oz.</v>
      </c>
    </row>
    <row r="1352" spans="1:9" x14ac:dyDescent="0.3">
      <c r="A1352" s="4">
        <v>43164.763127314793</v>
      </c>
      <c r="B1352" s="15">
        <v>43164.763127314793</v>
      </c>
      <c r="C1352" s="16" t="str">
        <f t="shared" si="42"/>
        <v>Monday</v>
      </c>
      <c r="D1352" s="20">
        <f t="shared" si="43"/>
        <v>0.76312731479265494</v>
      </c>
      <c r="E1352" s="10">
        <v>123614</v>
      </c>
      <c r="F1352" s="11">
        <v>111100001240</v>
      </c>
      <c r="G1352" s="12">
        <v>0.89</v>
      </c>
      <c r="H1352" s="7" t="s">
        <v>12</v>
      </c>
      <c r="I1352" t="str">
        <f>VLOOKUP(F1352, 'Product UPC Key'!$A$2:$B$13, 2, FALSE)</f>
        <v>Slim Jim</v>
      </c>
    </row>
    <row r="1353" spans="1:9" x14ac:dyDescent="0.3">
      <c r="A1353" s="4">
        <v>43164.771227314792</v>
      </c>
      <c r="B1353" s="15">
        <v>43164.771227314792</v>
      </c>
      <c r="C1353" s="16" t="str">
        <f t="shared" si="42"/>
        <v>Monday</v>
      </c>
      <c r="D1353" s="20">
        <f t="shared" si="43"/>
        <v>0.77122731479175854</v>
      </c>
      <c r="E1353" s="10">
        <v>123615</v>
      </c>
      <c r="F1353" s="11">
        <v>111100001245</v>
      </c>
      <c r="G1353" s="12">
        <v>1.36</v>
      </c>
      <c r="H1353" s="7" t="s">
        <v>13</v>
      </c>
      <c r="I1353" t="str">
        <f>VLOOKUP(F1353, 'Product UPC Key'!$A$2:$B$13, 2, FALSE)</f>
        <v>Hersheys Candy</v>
      </c>
    </row>
    <row r="1354" spans="1:9" x14ac:dyDescent="0.3">
      <c r="A1354" s="4">
        <v>43164.771227314792</v>
      </c>
      <c r="B1354" s="15">
        <v>43164.771227314792</v>
      </c>
      <c r="C1354" s="16" t="str">
        <f t="shared" si="42"/>
        <v>Monday</v>
      </c>
      <c r="D1354" s="20">
        <f t="shared" si="43"/>
        <v>0.77122731479175854</v>
      </c>
      <c r="E1354" s="10">
        <v>123615</v>
      </c>
      <c r="F1354" s="11">
        <v>111100001235</v>
      </c>
      <c r="G1354" s="12">
        <v>23.45</v>
      </c>
      <c r="H1354" s="7" t="s">
        <v>13</v>
      </c>
      <c r="I1354" t="str">
        <f>VLOOKUP(F1354, 'Product UPC Key'!$A$2:$B$13, 2, FALSE)</f>
        <v>Miller Lite 24 Pack</v>
      </c>
    </row>
    <row r="1355" spans="1:9" x14ac:dyDescent="0.3">
      <c r="A1355" s="4">
        <v>43164.771227314792</v>
      </c>
      <c r="B1355" s="15">
        <v>43164.771227314792</v>
      </c>
      <c r="C1355" s="16" t="str">
        <f t="shared" si="42"/>
        <v>Monday</v>
      </c>
      <c r="D1355" s="20">
        <f t="shared" si="43"/>
        <v>0.77122731479175854</v>
      </c>
      <c r="E1355" s="10">
        <v>123615</v>
      </c>
      <c r="F1355" s="11">
        <v>111100001235</v>
      </c>
      <c r="G1355" s="12">
        <v>23.45</v>
      </c>
      <c r="H1355" s="7" t="s">
        <v>13</v>
      </c>
      <c r="I1355" t="str">
        <f>VLOOKUP(F1355, 'Product UPC Key'!$A$2:$B$13, 2, FALSE)</f>
        <v>Miller Lite 24 Pack</v>
      </c>
    </row>
    <row r="1356" spans="1:9" x14ac:dyDescent="0.3">
      <c r="A1356" s="4">
        <v>43164.776427314791</v>
      </c>
      <c r="B1356" s="15">
        <v>43164.776427314791</v>
      </c>
      <c r="C1356" s="16" t="str">
        <f t="shared" si="42"/>
        <v>Monday</v>
      </c>
      <c r="D1356" s="20">
        <f t="shared" si="43"/>
        <v>0.77642731479136273</v>
      </c>
      <c r="E1356" s="10">
        <v>123616</v>
      </c>
      <c r="F1356" s="11">
        <v>111100001239</v>
      </c>
      <c r="G1356" s="12">
        <v>1.56</v>
      </c>
      <c r="H1356" s="7" t="s">
        <v>12</v>
      </c>
      <c r="I1356" t="str">
        <f>VLOOKUP(F1356, 'Product UPC Key'!$A$2:$B$13, 2, FALSE)</f>
        <v>Lays Chips 12 oz.</v>
      </c>
    </row>
    <row r="1357" spans="1:9" x14ac:dyDescent="0.3">
      <c r="A1357" s="4">
        <v>43164.776427314791</v>
      </c>
      <c r="B1357" s="15">
        <v>43164.776427314791</v>
      </c>
      <c r="C1357" s="16" t="str">
        <f t="shared" si="42"/>
        <v>Monday</v>
      </c>
      <c r="D1357" s="20">
        <f t="shared" si="43"/>
        <v>0.77642731479136273</v>
      </c>
      <c r="E1357" s="10">
        <v>123616</v>
      </c>
      <c r="F1357" s="11">
        <v>111100001234</v>
      </c>
      <c r="G1357" s="12">
        <v>1.8</v>
      </c>
      <c r="H1357" s="7" t="s">
        <v>13</v>
      </c>
      <c r="I1357" t="str">
        <f>VLOOKUP(F1357, 'Product UPC Key'!$A$2:$B$13, 2, FALSE)</f>
        <v>Coke 20 oz</v>
      </c>
    </row>
    <row r="1358" spans="1:9" x14ac:dyDescent="0.3">
      <c r="A1358" s="4">
        <v>43164.776427314791</v>
      </c>
      <c r="B1358" s="15">
        <v>43164.776427314791</v>
      </c>
      <c r="C1358" s="16" t="str">
        <f t="shared" si="42"/>
        <v>Monday</v>
      </c>
      <c r="D1358" s="20">
        <f t="shared" si="43"/>
        <v>0.77642731479136273</v>
      </c>
      <c r="E1358" s="10">
        <v>123616</v>
      </c>
      <c r="F1358" s="11">
        <v>111100001236</v>
      </c>
      <c r="G1358" s="12">
        <v>6.99</v>
      </c>
      <c r="H1358" s="7" t="s">
        <v>13</v>
      </c>
      <c r="I1358" t="str">
        <f>VLOOKUP(F1358, 'Product UPC Key'!$A$2:$B$13, 2, FALSE)</f>
        <v>Pepsi 12 Pack</v>
      </c>
    </row>
    <row r="1359" spans="1:9" x14ac:dyDescent="0.3">
      <c r="A1359" s="4">
        <v>43164.777027314791</v>
      </c>
      <c r="B1359" s="15">
        <v>43164.777027314791</v>
      </c>
      <c r="C1359" s="16" t="str">
        <f t="shared" si="42"/>
        <v>Monday</v>
      </c>
      <c r="D1359" s="20">
        <f t="shared" si="43"/>
        <v>0.77702731479075737</v>
      </c>
      <c r="E1359" s="10">
        <v>123617</v>
      </c>
      <c r="F1359" s="11">
        <v>111100001237</v>
      </c>
      <c r="G1359" s="12">
        <v>7.1</v>
      </c>
      <c r="H1359" s="7" t="s">
        <v>13</v>
      </c>
      <c r="I1359" t="str">
        <f>VLOOKUP(F1359, 'Product UPC Key'!$A$2:$B$13, 2, FALSE)</f>
        <v>Coke 12 Pack</v>
      </c>
    </row>
    <row r="1360" spans="1:9" x14ac:dyDescent="0.3">
      <c r="A1360" s="4">
        <v>43164.779227314793</v>
      </c>
      <c r="B1360" s="15">
        <v>43164.779227314793</v>
      </c>
      <c r="C1360" s="16" t="str">
        <f t="shared" si="42"/>
        <v>Monday</v>
      </c>
      <c r="D1360" s="20">
        <f t="shared" si="43"/>
        <v>0.77922731479338836</v>
      </c>
      <c r="E1360" s="10">
        <v>123618</v>
      </c>
      <c r="F1360" s="11">
        <v>111100001237</v>
      </c>
      <c r="G1360" s="12">
        <v>7.15</v>
      </c>
      <c r="H1360" s="7" t="s">
        <v>12</v>
      </c>
      <c r="I1360" t="str">
        <f>VLOOKUP(F1360, 'Product UPC Key'!$A$2:$B$13, 2, FALSE)</f>
        <v>Coke 12 Pack</v>
      </c>
    </row>
    <row r="1361" spans="1:9" x14ac:dyDescent="0.3">
      <c r="A1361" s="4">
        <v>43164.779227314793</v>
      </c>
      <c r="B1361" s="15">
        <v>43164.779227314793</v>
      </c>
      <c r="C1361" s="16" t="str">
        <f t="shared" si="42"/>
        <v>Monday</v>
      </c>
      <c r="D1361" s="20">
        <f t="shared" si="43"/>
        <v>0.77922731479338836</v>
      </c>
      <c r="E1361" s="10">
        <v>123618</v>
      </c>
      <c r="F1361" s="11">
        <v>111100001241</v>
      </c>
      <c r="G1361" s="12">
        <v>1.25</v>
      </c>
      <c r="H1361" s="7" t="s">
        <v>12</v>
      </c>
      <c r="I1361" t="str">
        <f>VLOOKUP(F1361, 'Product UPC Key'!$A$2:$B$13, 2, FALSE)</f>
        <v>M&amp;M's Candy</v>
      </c>
    </row>
    <row r="1362" spans="1:9" x14ac:dyDescent="0.3">
      <c r="A1362" s="4">
        <v>43164.779227314793</v>
      </c>
      <c r="B1362" s="15">
        <v>43164.779227314793</v>
      </c>
      <c r="C1362" s="16" t="str">
        <f t="shared" si="42"/>
        <v>Monday</v>
      </c>
      <c r="D1362" s="20">
        <f t="shared" si="43"/>
        <v>0.77922731479338836</v>
      </c>
      <c r="E1362" s="10">
        <v>123618</v>
      </c>
      <c r="F1362" s="11">
        <v>111100001244</v>
      </c>
      <c r="G1362" s="12">
        <v>1.75</v>
      </c>
      <c r="H1362" s="7" t="s">
        <v>13</v>
      </c>
      <c r="I1362" t="str">
        <f>VLOOKUP(F1362, 'Product UPC Key'!$A$2:$B$13, 2, FALSE)</f>
        <v>Pepsi 20 oz</v>
      </c>
    </row>
    <row r="1363" spans="1:9" x14ac:dyDescent="0.3">
      <c r="A1363" s="4">
        <v>43164.779227314793</v>
      </c>
      <c r="B1363" s="15">
        <v>43164.779227314793</v>
      </c>
      <c r="C1363" s="16" t="str">
        <f t="shared" si="42"/>
        <v>Monday</v>
      </c>
      <c r="D1363" s="20">
        <f t="shared" si="43"/>
        <v>0.77922731479338836</v>
      </c>
      <c r="E1363" s="10">
        <v>123618</v>
      </c>
      <c r="F1363" s="11">
        <v>111100001238</v>
      </c>
      <c r="G1363" s="12">
        <v>1.53</v>
      </c>
      <c r="H1363" s="7" t="s">
        <v>12</v>
      </c>
      <c r="I1363" t="str">
        <f>VLOOKUP(F1363, 'Product UPC Key'!$A$2:$B$13, 2, FALSE)</f>
        <v>Doritos 12 oz.</v>
      </c>
    </row>
    <row r="1364" spans="1:9" x14ac:dyDescent="0.3">
      <c r="A1364" s="4">
        <v>43164.782927314795</v>
      </c>
      <c r="B1364" s="15">
        <v>43164.782927314795</v>
      </c>
      <c r="C1364" s="16" t="str">
        <f t="shared" si="42"/>
        <v>Monday</v>
      </c>
      <c r="D1364" s="20">
        <f t="shared" si="43"/>
        <v>0.78292731479450595</v>
      </c>
      <c r="E1364" s="10">
        <v>123619</v>
      </c>
      <c r="F1364" s="11">
        <v>111100001234</v>
      </c>
      <c r="G1364" s="12">
        <v>1.8</v>
      </c>
      <c r="H1364" s="7" t="s">
        <v>13</v>
      </c>
      <c r="I1364" t="str">
        <f>VLOOKUP(F1364, 'Product UPC Key'!$A$2:$B$13, 2, FALSE)</f>
        <v>Coke 20 oz</v>
      </c>
    </row>
    <row r="1365" spans="1:9" x14ac:dyDescent="0.3">
      <c r="A1365" s="4">
        <v>43164.782927314795</v>
      </c>
      <c r="B1365" s="15">
        <v>43164.782927314795</v>
      </c>
      <c r="C1365" s="16" t="str">
        <f t="shared" si="42"/>
        <v>Monday</v>
      </c>
      <c r="D1365" s="20">
        <f t="shared" si="43"/>
        <v>0.78292731479450595</v>
      </c>
      <c r="E1365" s="10">
        <v>123619</v>
      </c>
      <c r="F1365" s="11">
        <v>111100001239</v>
      </c>
      <c r="G1365" s="12">
        <v>1.45</v>
      </c>
      <c r="H1365" s="7" t="s">
        <v>13</v>
      </c>
      <c r="I1365" t="str">
        <f>VLOOKUP(F1365, 'Product UPC Key'!$A$2:$B$13, 2, FALSE)</f>
        <v>Lays Chips 12 oz.</v>
      </c>
    </row>
    <row r="1366" spans="1:9" x14ac:dyDescent="0.3">
      <c r="A1366" s="4">
        <v>43164.791827314795</v>
      </c>
      <c r="B1366" s="15">
        <v>43164.791827314795</v>
      </c>
      <c r="C1366" s="16" t="str">
        <f t="shared" si="42"/>
        <v>Monday</v>
      </c>
      <c r="D1366" s="20">
        <f t="shared" si="43"/>
        <v>0.79182731479522772</v>
      </c>
      <c r="E1366" s="10">
        <v>123620</v>
      </c>
      <c r="F1366" s="11">
        <v>111100001242</v>
      </c>
      <c r="G1366" s="12">
        <v>19.989999999999998</v>
      </c>
      <c r="H1366" s="7" t="s">
        <v>13</v>
      </c>
      <c r="I1366" t="str">
        <f>VLOOKUP(F1366, 'Product UPC Key'!$A$2:$B$13, 2, FALSE)</f>
        <v>Bud Light 24 Pack</v>
      </c>
    </row>
    <row r="1367" spans="1:9" x14ac:dyDescent="0.3">
      <c r="A1367" s="4">
        <v>43164.798627314798</v>
      </c>
      <c r="B1367" s="15">
        <v>43164.798627314798</v>
      </c>
      <c r="C1367" s="16" t="str">
        <f t="shared" si="42"/>
        <v>Monday</v>
      </c>
      <c r="D1367" s="20">
        <f t="shared" si="43"/>
        <v>0.79862731479806826</v>
      </c>
      <c r="E1367" s="10">
        <v>123621</v>
      </c>
      <c r="F1367" s="11">
        <v>111100001245</v>
      </c>
      <c r="G1367" s="12">
        <v>1.36</v>
      </c>
      <c r="H1367" s="7" t="s">
        <v>13</v>
      </c>
      <c r="I1367" t="str">
        <f>VLOOKUP(F1367, 'Product UPC Key'!$A$2:$B$13, 2, FALSE)</f>
        <v>Hersheys Candy</v>
      </c>
    </row>
    <row r="1368" spans="1:9" x14ac:dyDescent="0.3">
      <c r="A1368" s="4">
        <v>43164.798627314798</v>
      </c>
      <c r="B1368" s="15">
        <v>43164.798627314798</v>
      </c>
      <c r="C1368" s="16" t="str">
        <f t="shared" si="42"/>
        <v>Monday</v>
      </c>
      <c r="D1368" s="20">
        <f t="shared" si="43"/>
        <v>0.79862731479806826</v>
      </c>
      <c r="E1368" s="10">
        <v>123621</v>
      </c>
      <c r="F1368" s="11">
        <v>111100001244</v>
      </c>
      <c r="G1368" s="12">
        <v>1.75</v>
      </c>
      <c r="H1368" s="7" t="s">
        <v>13</v>
      </c>
      <c r="I1368" t="str">
        <f>VLOOKUP(F1368, 'Product UPC Key'!$A$2:$B$13, 2, FALSE)</f>
        <v>Pepsi 20 oz</v>
      </c>
    </row>
    <row r="1369" spans="1:9" x14ac:dyDescent="0.3">
      <c r="A1369" s="4">
        <v>43164.798627314798</v>
      </c>
      <c r="B1369" s="15">
        <v>43164.798627314798</v>
      </c>
      <c r="C1369" s="16" t="str">
        <f t="shared" si="42"/>
        <v>Monday</v>
      </c>
      <c r="D1369" s="20">
        <f t="shared" si="43"/>
        <v>0.79862731479806826</v>
      </c>
      <c r="E1369" s="10">
        <v>123621</v>
      </c>
      <c r="F1369" s="11">
        <v>111100001238</v>
      </c>
      <c r="G1369" s="12">
        <v>1.53</v>
      </c>
      <c r="H1369" s="7" t="s">
        <v>12</v>
      </c>
      <c r="I1369" t="str">
        <f>VLOOKUP(F1369, 'Product UPC Key'!$A$2:$B$13, 2, FALSE)</f>
        <v>Doritos 12 oz.</v>
      </c>
    </row>
    <row r="1370" spans="1:9" x14ac:dyDescent="0.3">
      <c r="A1370" s="4">
        <v>43164.803627314795</v>
      </c>
      <c r="B1370" s="15">
        <v>43164.803627314795</v>
      </c>
      <c r="C1370" s="16" t="str">
        <f t="shared" si="42"/>
        <v>Monday</v>
      </c>
      <c r="D1370" s="20">
        <f t="shared" si="43"/>
        <v>0.80362731479544891</v>
      </c>
      <c r="E1370" s="10">
        <v>123622</v>
      </c>
      <c r="F1370" s="11">
        <v>111100001237</v>
      </c>
      <c r="G1370" s="12">
        <v>7.1</v>
      </c>
      <c r="H1370" s="7" t="s">
        <v>13</v>
      </c>
      <c r="I1370" t="str">
        <f>VLOOKUP(F1370, 'Product UPC Key'!$A$2:$B$13, 2, FALSE)</f>
        <v>Coke 12 Pack</v>
      </c>
    </row>
    <row r="1371" spans="1:9" x14ac:dyDescent="0.3">
      <c r="A1371" s="4">
        <v>43164.803627314795</v>
      </c>
      <c r="B1371" s="15">
        <v>43164.803627314795</v>
      </c>
      <c r="C1371" s="16" t="str">
        <f t="shared" si="42"/>
        <v>Monday</v>
      </c>
      <c r="D1371" s="20">
        <f t="shared" si="43"/>
        <v>0.80362731479544891</v>
      </c>
      <c r="E1371" s="10">
        <v>123622</v>
      </c>
      <c r="F1371" s="11">
        <v>111100001238</v>
      </c>
      <c r="G1371" s="12">
        <v>1.53</v>
      </c>
      <c r="H1371" s="7" t="s">
        <v>12</v>
      </c>
      <c r="I1371" t="str">
        <f>VLOOKUP(F1371, 'Product UPC Key'!$A$2:$B$13, 2, FALSE)</f>
        <v>Doritos 12 oz.</v>
      </c>
    </row>
    <row r="1372" spans="1:9" x14ac:dyDescent="0.3">
      <c r="A1372" s="4">
        <v>43164.809227314792</v>
      </c>
      <c r="B1372" s="15">
        <v>43164.809227314792</v>
      </c>
      <c r="C1372" s="16" t="str">
        <f t="shared" si="42"/>
        <v>Monday</v>
      </c>
      <c r="D1372" s="20">
        <f t="shared" si="43"/>
        <v>0.80922731479222421</v>
      </c>
      <c r="E1372" s="10">
        <v>123623</v>
      </c>
      <c r="F1372" s="11">
        <v>111100001235</v>
      </c>
      <c r="G1372" s="12">
        <v>23.45</v>
      </c>
      <c r="H1372" s="7" t="s">
        <v>13</v>
      </c>
      <c r="I1372" t="str">
        <f>VLOOKUP(F1372, 'Product UPC Key'!$A$2:$B$13, 2, FALSE)</f>
        <v>Miller Lite 24 Pack</v>
      </c>
    </row>
    <row r="1373" spans="1:9" x14ac:dyDescent="0.3">
      <c r="A1373" s="4">
        <v>43164.809227314792</v>
      </c>
      <c r="B1373" s="15">
        <v>43164.809227314792</v>
      </c>
      <c r="C1373" s="16" t="str">
        <f t="shared" si="42"/>
        <v>Monday</v>
      </c>
      <c r="D1373" s="20">
        <f t="shared" si="43"/>
        <v>0.80922731479222421</v>
      </c>
      <c r="E1373" s="10">
        <v>123623</v>
      </c>
      <c r="F1373" s="11">
        <v>111100001238</v>
      </c>
      <c r="G1373" s="12">
        <v>1.53</v>
      </c>
      <c r="H1373" s="7" t="s">
        <v>12</v>
      </c>
      <c r="I1373" t="str">
        <f>VLOOKUP(F1373, 'Product UPC Key'!$A$2:$B$13, 2, FALSE)</f>
        <v>Doritos 12 oz.</v>
      </c>
    </row>
    <row r="1374" spans="1:9" x14ac:dyDescent="0.3">
      <c r="A1374" s="4">
        <v>43164.816727314792</v>
      </c>
      <c r="B1374" s="15">
        <v>43164.816727314792</v>
      </c>
      <c r="C1374" s="16" t="str">
        <f t="shared" si="42"/>
        <v>Monday</v>
      </c>
      <c r="D1374" s="20">
        <f t="shared" si="43"/>
        <v>0.81672731479193317</v>
      </c>
      <c r="E1374" s="10">
        <v>123624</v>
      </c>
      <c r="F1374" s="11">
        <v>111100001240</v>
      </c>
      <c r="G1374" s="12">
        <v>0.99</v>
      </c>
      <c r="H1374" s="7" t="s">
        <v>13</v>
      </c>
      <c r="I1374" t="str">
        <f>VLOOKUP(F1374, 'Product UPC Key'!$A$2:$B$13, 2, FALSE)</f>
        <v>Slim Jim</v>
      </c>
    </row>
    <row r="1375" spans="1:9" x14ac:dyDescent="0.3">
      <c r="A1375" s="4">
        <v>43164.821927314792</v>
      </c>
      <c r="B1375" s="15">
        <v>43164.821927314792</v>
      </c>
      <c r="C1375" s="16" t="str">
        <f t="shared" si="42"/>
        <v>Monday</v>
      </c>
      <c r="D1375" s="20">
        <f t="shared" si="43"/>
        <v>0.82192731479153736</v>
      </c>
      <c r="E1375" s="10">
        <v>123625</v>
      </c>
      <c r="F1375" s="11">
        <v>111100001240</v>
      </c>
      <c r="G1375" s="12">
        <v>0.89</v>
      </c>
      <c r="H1375" s="7" t="s">
        <v>12</v>
      </c>
      <c r="I1375" t="str">
        <f>VLOOKUP(F1375, 'Product UPC Key'!$A$2:$B$13, 2, FALSE)</f>
        <v>Slim Jim</v>
      </c>
    </row>
    <row r="1376" spans="1:9" x14ac:dyDescent="0.3">
      <c r="A1376" s="4">
        <v>43164.821927314792</v>
      </c>
      <c r="B1376" s="15">
        <v>43164.821927314792</v>
      </c>
      <c r="C1376" s="16" t="str">
        <f t="shared" si="42"/>
        <v>Monday</v>
      </c>
      <c r="D1376" s="20">
        <f t="shared" si="43"/>
        <v>0.82192731479153736</v>
      </c>
      <c r="E1376" s="10">
        <v>123625</v>
      </c>
      <c r="F1376" s="11">
        <v>111100001242</v>
      </c>
      <c r="G1376" s="12">
        <v>19.989999999999998</v>
      </c>
      <c r="H1376" s="7" t="s">
        <v>13</v>
      </c>
      <c r="I1376" t="str">
        <f>VLOOKUP(F1376, 'Product UPC Key'!$A$2:$B$13, 2, FALSE)</f>
        <v>Bud Light 24 Pack</v>
      </c>
    </row>
    <row r="1377" spans="1:9" x14ac:dyDescent="0.3">
      <c r="A1377" s="4">
        <v>43164.821927314792</v>
      </c>
      <c r="B1377" s="15">
        <v>43164.821927314792</v>
      </c>
      <c r="C1377" s="16" t="str">
        <f t="shared" si="42"/>
        <v>Monday</v>
      </c>
      <c r="D1377" s="20">
        <f t="shared" si="43"/>
        <v>0.82192731479153736</v>
      </c>
      <c r="E1377" s="10">
        <v>123625</v>
      </c>
      <c r="F1377" s="11">
        <v>111100001242</v>
      </c>
      <c r="G1377" s="12">
        <v>19.989999999999998</v>
      </c>
      <c r="H1377" s="7" t="s">
        <v>13</v>
      </c>
      <c r="I1377" t="str">
        <f>VLOOKUP(F1377, 'Product UPC Key'!$A$2:$B$13, 2, FALSE)</f>
        <v>Bud Light 24 Pack</v>
      </c>
    </row>
    <row r="1378" spans="1:9" x14ac:dyDescent="0.3">
      <c r="A1378" s="4">
        <v>43164.821927314792</v>
      </c>
      <c r="B1378" s="15">
        <v>43164.821927314792</v>
      </c>
      <c r="C1378" s="16" t="str">
        <f t="shared" si="42"/>
        <v>Monday</v>
      </c>
      <c r="D1378" s="20">
        <f t="shared" si="43"/>
        <v>0.82192731479153736</v>
      </c>
      <c r="E1378" s="10">
        <v>123625</v>
      </c>
      <c r="F1378" s="11">
        <v>111100001235</v>
      </c>
      <c r="G1378" s="12">
        <v>23.45</v>
      </c>
      <c r="H1378" s="7" t="s">
        <v>13</v>
      </c>
      <c r="I1378" t="str">
        <f>VLOOKUP(F1378, 'Product UPC Key'!$A$2:$B$13, 2, FALSE)</f>
        <v>Miller Lite 24 Pack</v>
      </c>
    </row>
    <row r="1379" spans="1:9" x14ac:dyDescent="0.3">
      <c r="A1379" s="4">
        <v>43164.823327314793</v>
      </c>
      <c r="B1379" s="15">
        <v>43164.823327314793</v>
      </c>
      <c r="C1379" s="16" t="str">
        <f t="shared" si="42"/>
        <v>Monday</v>
      </c>
      <c r="D1379" s="20">
        <f t="shared" si="43"/>
        <v>0.82332731479255017</v>
      </c>
      <c r="E1379" s="10">
        <v>123626</v>
      </c>
      <c r="F1379" s="11">
        <v>111100001244</v>
      </c>
      <c r="G1379" s="12">
        <v>1.75</v>
      </c>
      <c r="H1379" s="7" t="s">
        <v>13</v>
      </c>
      <c r="I1379" t="str">
        <f>VLOOKUP(F1379, 'Product UPC Key'!$A$2:$B$13, 2, FALSE)</f>
        <v>Pepsi 20 oz</v>
      </c>
    </row>
    <row r="1380" spans="1:9" x14ac:dyDescent="0.3">
      <c r="A1380" s="4">
        <v>43164.823327314793</v>
      </c>
      <c r="B1380" s="15">
        <v>43164.823327314793</v>
      </c>
      <c r="C1380" s="16" t="str">
        <f t="shared" si="42"/>
        <v>Monday</v>
      </c>
      <c r="D1380" s="20">
        <f t="shared" si="43"/>
        <v>0.82332731479255017</v>
      </c>
      <c r="E1380" s="10">
        <v>123626</v>
      </c>
      <c r="F1380" s="11">
        <v>111100001244</v>
      </c>
      <c r="G1380" s="12">
        <v>1.75</v>
      </c>
      <c r="H1380" s="7" t="s">
        <v>13</v>
      </c>
      <c r="I1380" t="str">
        <f>VLOOKUP(F1380, 'Product UPC Key'!$A$2:$B$13, 2, FALSE)</f>
        <v>Pepsi 20 oz</v>
      </c>
    </row>
    <row r="1381" spans="1:9" x14ac:dyDescent="0.3">
      <c r="A1381" s="4">
        <v>43164.828427314795</v>
      </c>
      <c r="B1381" s="15">
        <v>43164.828427314795</v>
      </c>
      <c r="C1381" s="16" t="str">
        <f t="shared" si="42"/>
        <v>Monday</v>
      </c>
      <c r="D1381" s="20">
        <f t="shared" si="43"/>
        <v>0.82842731479468057</v>
      </c>
      <c r="E1381" s="10">
        <v>123627</v>
      </c>
      <c r="F1381" s="11">
        <v>111100001246</v>
      </c>
      <c r="G1381" s="12">
        <v>2.2999999999999998</v>
      </c>
      <c r="H1381" s="7" t="s">
        <v>12</v>
      </c>
      <c r="I1381" t="str">
        <f>VLOOKUP(F1381, 'Product UPC Key'!$A$2:$B$13, 2, FALSE)</f>
        <v>Starbucks Ice</v>
      </c>
    </row>
    <row r="1382" spans="1:9" x14ac:dyDescent="0.3">
      <c r="A1382" s="4">
        <v>43164.828427314795</v>
      </c>
      <c r="B1382" s="15">
        <v>43164.828427314795</v>
      </c>
      <c r="C1382" s="16" t="str">
        <f t="shared" si="42"/>
        <v>Monday</v>
      </c>
      <c r="D1382" s="20">
        <f t="shared" si="43"/>
        <v>0.82842731479468057</v>
      </c>
      <c r="E1382" s="10">
        <v>123627</v>
      </c>
      <c r="F1382" s="11">
        <v>111100001240</v>
      </c>
      <c r="G1382" s="12">
        <v>0.99</v>
      </c>
      <c r="H1382" s="7" t="s">
        <v>13</v>
      </c>
      <c r="I1382" t="str">
        <f>VLOOKUP(F1382, 'Product UPC Key'!$A$2:$B$13, 2, FALSE)</f>
        <v>Slim Jim</v>
      </c>
    </row>
    <row r="1383" spans="1:9" x14ac:dyDescent="0.3">
      <c r="A1383" s="4">
        <v>43164.828727314794</v>
      </c>
      <c r="B1383" s="15">
        <v>43164.828727314794</v>
      </c>
      <c r="C1383" s="16" t="str">
        <f t="shared" si="42"/>
        <v>Monday</v>
      </c>
      <c r="D1383" s="20">
        <f t="shared" si="43"/>
        <v>0.82872731479437789</v>
      </c>
      <c r="E1383" s="10">
        <v>123628</v>
      </c>
      <c r="F1383" s="11">
        <v>111100001240</v>
      </c>
      <c r="G1383" s="12">
        <v>0.89</v>
      </c>
      <c r="H1383" s="7" t="s">
        <v>12</v>
      </c>
      <c r="I1383" t="str">
        <f>VLOOKUP(F1383, 'Product UPC Key'!$A$2:$B$13, 2, FALSE)</f>
        <v>Slim Jim</v>
      </c>
    </row>
    <row r="1384" spans="1:9" x14ac:dyDescent="0.3">
      <c r="A1384" s="4">
        <v>43164.831827314796</v>
      </c>
      <c r="B1384" s="15">
        <v>43164.831827314796</v>
      </c>
      <c r="C1384" s="16" t="str">
        <f t="shared" si="42"/>
        <v>Monday</v>
      </c>
      <c r="D1384" s="20">
        <f t="shared" si="43"/>
        <v>0.83182731479610084</v>
      </c>
      <c r="E1384" s="10">
        <v>123629</v>
      </c>
      <c r="F1384" s="11">
        <v>111100001235</v>
      </c>
      <c r="G1384" s="12">
        <v>23.45</v>
      </c>
      <c r="H1384" s="7" t="s">
        <v>13</v>
      </c>
      <c r="I1384" t="str">
        <f>VLOOKUP(F1384, 'Product UPC Key'!$A$2:$B$13, 2, FALSE)</f>
        <v>Miller Lite 24 Pack</v>
      </c>
    </row>
    <row r="1385" spans="1:9" x14ac:dyDescent="0.3">
      <c r="A1385" s="4">
        <v>43164.831827314796</v>
      </c>
      <c r="B1385" s="15">
        <v>43164.831827314796</v>
      </c>
      <c r="C1385" s="16" t="str">
        <f t="shared" si="42"/>
        <v>Monday</v>
      </c>
      <c r="D1385" s="20">
        <f t="shared" si="43"/>
        <v>0.83182731479610084</v>
      </c>
      <c r="E1385" s="10">
        <v>123629</v>
      </c>
      <c r="F1385" s="11">
        <v>111100001240</v>
      </c>
      <c r="G1385" s="12">
        <v>0.89</v>
      </c>
      <c r="H1385" s="7" t="s">
        <v>12</v>
      </c>
      <c r="I1385" t="str">
        <f>VLOOKUP(F1385, 'Product UPC Key'!$A$2:$B$13, 2, FALSE)</f>
        <v>Slim Jim</v>
      </c>
    </row>
    <row r="1386" spans="1:9" x14ac:dyDescent="0.3">
      <c r="A1386" s="4">
        <v>43164.831827314796</v>
      </c>
      <c r="B1386" s="15">
        <v>43164.831827314796</v>
      </c>
      <c r="C1386" s="16" t="str">
        <f t="shared" si="42"/>
        <v>Monday</v>
      </c>
      <c r="D1386" s="20">
        <f t="shared" si="43"/>
        <v>0.83182731479610084</v>
      </c>
      <c r="E1386" s="10">
        <v>123629</v>
      </c>
      <c r="F1386" s="11">
        <v>111100001244</v>
      </c>
      <c r="G1386" s="12">
        <v>1.75</v>
      </c>
      <c r="H1386" s="7" t="s">
        <v>13</v>
      </c>
      <c r="I1386" t="str">
        <f>VLOOKUP(F1386, 'Product UPC Key'!$A$2:$B$13, 2, FALSE)</f>
        <v>Pepsi 20 oz</v>
      </c>
    </row>
    <row r="1387" spans="1:9" x14ac:dyDescent="0.3">
      <c r="A1387" s="4">
        <v>43164.837727314793</v>
      </c>
      <c r="B1387" s="15">
        <v>43164.837727314793</v>
      </c>
      <c r="C1387" s="16" t="str">
        <f t="shared" si="42"/>
        <v>Monday</v>
      </c>
      <c r="D1387" s="20">
        <f t="shared" si="43"/>
        <v>0.83772731479257345</v>
      </c>
      <c r="E1387" s="10">
        <v>123630</v>
      </c>
      <c r="F1387" s="11">
        <v>111100001246</v>
      </c>
      <c r="G1387" s="12">
        <v>2.2999999999999998</v>
      </c>
      <c r="H1387" s="7" t="s">
        <v>12</v>
      </c>
      <c r="I1387" t="str">
        <f>VLOOKUP(F1387, 'Product UPC Key'!$A$2:$B$13, 2, FALSE)</f>
        <v>Starbucks Ice</v>
      </c>
    </row>
    <row r="1388" spans="1:9" x14ac:dyDescent="0.3">
      <c r="A1388" s="4">
        <v>43164.837727314793</v>
      </c>
      <c r="B1388" s="15">
        <v>43164.837727314793</v>
      </c>
      <c r="C1388" s="16" t="str">
        <f t="shared" si="42"/>
        <v>Monday</v>
      </c>
      <c r="D1388" s="20">
        <f t="shared" si="43"/>
        <v>0.83772731479257345</v>
      </c>
      <c r="E1388" s="10">
        <v>123630</v>
      </c>
      <c r="F1388" s="11">
        <v>111100001246</v>
      </c>
      <c r="G1388" s="12">
        <v>2.2999999999999998</v>
      </c>
      <c r="H1388" s="7" t="s">
        <v>12</v>
      </c>
      <c r="I1388" t="str">
        <f>VLOOKUP(F1388, 'Product UPC Key'!$A$2:$B$13, 2, FALSE)</f>
        <v>Starbucks Ice</v>
      </c>
    </row>
    <row r="1389" spans="1:9" x14ac:dyDescent="0.3">
      <c r="A1389" s="4">
        <v>43164.837727314793</v>
      </c>
      <c r="B1389" s="15">
        <v>43164.837727314793</v>
      </c>
      <c r="C1389" s="16" t="str">
        <f t="shared" si="42"/>
        <v>Monday</v>
      </c>
      <c r="D1389" s="20">
        <f t="shared" si="43"/>
        <v>0.83772731479257345</v>
      </c>
      <c r="E1389" s="10">
        <v>123630</v>
      </c>
      <c r="F1389" s="11">
        <v>111100001237</v>
      </c>
      <c r="G1389" s="12">
        <v>7.1</v>
      </c>
      <c r="H1389" s="7" t="s">
        <v>13</v>
      </c>
      <c r="I1389" t="str">
        <f>VLOOKUP(F1389, 'Product UPC Key'!$A$2:$B$13, 2, FALSE)</f>
        <v>Coke 12 Pack</v>
      </c>
    </row>
    <row r="1390" spans="1:9" x14ac:dyDescent="0.3">
      <c r="A1390" s="4">
        <v>43164.837727314793</v>
      </c>
      <c r="B1390" s="15">
        <v>43164.837727314793</v>
      </c>
      <c r="C1390" s="16" t="str">
        <f t="shared" si="42"/>
        <v>Monday</v>
      </c>
      <c r="D1390" s="20">
        <f t="shared" si="43"/>
        <v>0.83772731479257345</v>
      </c>
      <c r="E1390" s="10">
        <v>123630</v>
      </c>
      <c r="F1390" s="11">
        <v>111100001236</v>
      </c>
      <c r="G1390" s="12">
        <v>6.99</v>
      </c>
      <c r="H1390" s="7" t="s">
        <v>13</v>
      </c>
      <c r="I1390" t="str">
        <f>VLOOKUP(F1390, 'Product UPC Key'!$A$2:$B$13, 2, FALSE)</f>
        <v>Pepsi 12 Pack</v>
      </c>
    </row>
    <row r="1391" spans="1:9" x14ac:dyDescent="0.3">
      <c r="A1391" s="4">
        <v>43164.837727314793</v>
      </c>
      <c r="B1391" s="15">
        <v>43164.837727314793</v>
      </c>
      <c r="C1391" s="16" t="str">
        <f t="shared" si="42"/>
        <v>Monday</v>
      </c>
      <c r="D1391" s="20">
        <f t="shared" si="43"/>
        <v>0.83772731479257345</v>
      </c>
      <c r="E1391" s="10">
        <v>123630</v>
      </c>
      <c r="F1391" s="11">
        <v>111100001238</v>
      </c>
      <c r="G1391" s="12">
        <v>1.53</v>
      </c>
      <c r="H1391" s="7" t="s">
        <v>12</v>
      </c>
      <c r="I1391" t="str">
        <f>VLOOKUP(F1391, 'Product UPC Key'!$A$2:$B$13, 2, FALSE)</f>
        <v>Doritos 12 oz.</v>
      </c>
    </row>
    <row r="1392" spans="1:9" x14ac:dyDescent="0.3">
      <c r="A1392" s="4">
        <v>43164.837727314793</v>
      </c>
      <c r="B1392" s="15">
        <v>43164.837727314793</v>
      </c>
      <c r="C1392" s="16" t="str">
        <f t="shared" si="42"/>
        <v>Monday</v>
      </c>
      <c r="D1392" s="20">
        <f t="shared" si="43"/>
        <v>0.83772731479257345</v>
      </c>
      <c r="E1392" s="10">
        <v>123630</v>
      </c>
      <c r="F1392" s="11">
        <v>111100001239</v>
      </c>
      <c r="G1392" s="12">
        <v>1.45</v>
      </c>
      <c r="H1392" s="7" t="s">
        <v>13</v>
      </c>
      <c r="I1392" t="str">
        <f>VLOOKUP(F1392, 'Product UPC Key'!$A$2:$B$13, 2, FALSE)</f>
        <v>Lays Chips 12 oz.</v>
      </c>
    </row>
    <row r="1393" spans="1:15" x14ac:dyDescent="0.3">
      <c r="A1393" s="4">
        <v>43164.837727314793</v>
      </c>
      <c r="B1393" s="15">
        <v>43164.837727314793</v>
      </c>
      <c r="C1393" s="16" t="str">
        <f t="shared" si="42"/>
        <v>Monday</v>
      </c>
      <c r="D1393" s="20">
        <f t="shared" si="43"/>
        <v>0.83772731479257345</v>
      </c>
      <c r="E1393" s="10">
        <v>123630</v>
      </c>
      <c r="F1393" s="11">
        <v>111100001242</v>
      </c>
      <c r="G1393" s="12">
        <v>24.99</v>
      </c>
      <c r="H1393" s="7" t="s">
        <v>12</v>
      </c>
      <c r="I1393" t="str">
        <f>VLOOKUP(F1393, 'Product UPC Key'!$A$2:$B$13, 2, FALSE)</f>
        <v>Bud Light 24 Pack</v>
      </c>
    </row>
    <row r="1394" spans="1:15" x14ac:dyDescent="0.3">
      <c r="A1394" s="4">
        <v>43164.837727314793</v>
      </c>
      <c r="B1394" s="15">
        <v>43164.837727314793</v>
      </c>
      <c r="C1394" s="16" t="str">
        <f t="shared" si="42"/>
        <v>Monday</v>
      </c>
      <c r="D1394" s="20">
        <f t="shared" si="43"/>
        <v>0.83772731479257345</v>
      </c>
      <c r="E1394" s="10">
        <v>123630</v>
      </c>
      <c r="F1394" s="11">
        <v>111100001238</v>
      </c>
      <c r="G1394" s="12">
        <v>1.53</v>
      </c>
      <c r="H1394" s="7" t="s">
        <v>12</v>
      </c>
      <c r="I1394" t="str">
        <f>VLOOKUP(F1394, 'Product UPC Key'!$A$2:$B$13, 2, FALSE)</f>
        <v>Doritos 12 oz.</v>
      </c>
    </row>
    <row r="1395" spans="1:15" x14ac:dyDescent="0.3">
      <c r="A1395" s="4">
        <v>43164.84732731479</v>
      </c>
      <c r="B1395" s="15">
        <v>43164.84732731479</v>
      </c>
      <c r="C1395" s="16" t="str">
        <f t="shared" si="42"/>
        <v>Monday</v>
      </c>
      <c r="D1395" s="20">
        <f t="shared" si="43"/>
        <v>0.84732731479016365</v>
      </c>
      <c r="E1395" s="10">
        <v>123631</v>
      </c>
      <c r="F1395" s="11">
        <v>111100001244</v>
      </c>
      <c r="G1395" s="12">
        <v>1.75</v>
      </c>
      <c r="H1395" s="7" t="s">
        <v>13</v>
      </c>
      <c r="I1395" t="str">
        <f>VLOOKUP(F1395, 'Product UPC Key'!$A$2:$B$13, 2, FALSE)</f>
        <v>Pepsi 20 oz</v>
      </c>
    </row>
    <row r="1396" spans="1:15" x14ac:dyDescent="0.3">
      <c r="A1396" s="4">
        <v>43164.853027314792</v>
      </c>
      <c r="B1396" s="15">
        <v>43164.853027314792</v>
      </c>
      <c r="C1396" s="16" t="str">
        <f t="shared" si="42"/>
        <v>Monday</v>
      </c>
      <c r="D1396" s="20">
        <f t="shared" si="43"/>
        <v>0.8530273147916887</v>
      </c>
      <c r="E1396" s="10">
        <v>123632</v>
      </c>
      <c r="F1396" s="11">
        <v>111100001242</v>
      </c>
      <c r="G1396" s="12">
        <v>24.99</v>
      </c>
      <c r="H1396" s="7" t="s">
        <v>12</v>
      </c>
      <c r="I1396" t="str">
        <f>VLOOKUP(F1396, 'Product UPC Key'!$A$2:$B$13, 2, FALSE)</f>
        <v>Bud Light 24 Pack</v>
      </c>
    </row>
    <row r="1397" spans="1:15" x14ac:dyDescent="0.3">
      <c r="A1397" s="4"/>
      <c r="E1397" s="10"/>
      <c r="F1397" s="11"/>
      <c r="G1397" s="12"/>
    </row>
    <row r="1398" spans="1:15" x14ac:dyDescent="0.3">
      <c r="A1398" s="4"/>
      <c r="E1398" s="10"/>
      <c r="F1398" s="11"/>
      <c r="G1398" s="12"/>
    </row>
    <row r="1399" spans="1:15" x14ac:dyDescent="0.3">
      <c r="A1399" s="4"/>
      <c r="E1399" s="10" t="s">
        <v>85</v>
      </c>
      <c r="F1399" s="11"/>
      <c r="G1399" s="12"/>
      <c r="H1399" s="7">
        <f>(COUNTA(F2:F1396)/COUNTA(_xlfn.UNIQUE(E2:E1396)))</f>
        <v>2.6074766355140189</v>
      </c>
      <c r="I1399" t="s">
        <v>90</v>
      </c>
    </row>
    <row r="1400" spans="1:15" x14ac:dyDescent="0.3">
      <c r="A1400" s="4"/>
      <c r="E1400" s="10"/>
      <c r="F1400" s="11"/>
      <c r="G1400" s="12"/>
    </row>
    <row r="1401" spans="1:15" x14ac:dyDescent="0.3">
      <c r="A1401" s="4"/>
      <c r="E1401" s="10" t="s">
        <v>86</v>
      </c>
      <c r="F1401" s="11"/>
      <c r="G1401" s="12"/>
      <c r="H1401" s="12">
        <f>(SUM(G2:G1396)/COUNTA(_xlfn.UNIQUE(E2:E1396)))</f>
        <v>17.825420560747528</v>
      </c>
    </row>
    <row r="1402" spans="1:15" x14ac:dyDescent="0.3">
      <c r="A1402" s="4"/>
      <c r="E1402" s="10"/>
      <c r="F1402" s="11"/>
      <c r="G1402" s="12"/>
      <c r="H1402" s="12"/>
    </row>
    <row r="1403" spans="1:15" x14ac:dyDescent="0.3">
      <c r="A1403" s="4"/>
      <c r="E1403" s="10"/>
      <c r="F1403" s="11"/>
      <c r="G1403" s="12"/>
    </row>
    <row r="1405" spans="1:15" x14ac:dyDescent="0.3">
      <c r="I1405" s="7" t="s">
        <v>92</v>
      </c>
      <c r="J1405" s="7" t="s">
        <v>87</v>
      </c>
    </row>
    <row r="1407" spans="1:15" x14ac:dyDescent="0.3">
      <c r="I1407" s="7">
        <v>2</v>
      </c>
      <c r="J1407" s="7" cm="1">
        <f t="array" ref="J1407:J1422">FREQUENCY(G2:G1396, I1407:I1421)</f>
        <v>819</v>
      </c>
      <c r="O1407" t="s">
        <v>88</v>
      </c>
    </row>
    <row r="1408" spans="1:15" x14ac:dyDescent="0.3">
      <c r="I1408" s="7">
        <v>4</v>
      </c>
      <c r="J1408" s="7">
        <v>75</v>
      </c>
    </row>
    <row r="1409" spans="8:10" x14ac:dyDescent="0.3">
      <c r="I1409" s="7">
        <v>6</v>
      </c>
      <c r="J1409" s="7">
        <v>0</v>
      </c>
    </row>
    <row r="1410" spans="8:10" x14ac:dyDescent="0.3">
      <c r="H1410" s="12"/>
      <c r="I1410" s="7">
        <v>8</v>
      </c>
      <c r="J1410" s="7">
        <v>214</v>
      </c>
    </row>
    <row r="1411" spans="8:10" x14ac:dyDescent="0.3">
      <c r="I1411" s="7">
        <v>10</v>
      </c>
      <c r="J1411" s="7">
        <v>0</v>
      </c>
    </row>
    <row r="1412" spans="8:10" x14ac:dyDescent="0.3">
      <c r="I1412" s="7">
        <v>12</v>
      </c>
      <c r="J1412" s="7">
        <v>0</v>
      </c>
    </row>
    <row r="1413" spans="8:10" x14ac:dyDescent="0.3">
      <c r="I1413" s="7">
        <v>14</v>
      </c>
      <c r="J1413" s="7">
        <v>0</v>
      </c>
    </row>
    <row r="1414" spans="8:10" x14ac:dyDescent="0.3">
      <c r="I1414" s="7">
        <v>16</v>
      </c>
      <c r="J1414" s="7">
        <v>0</v>
      </c>
    </row>
    <row r="1415" spans="8:10" x14ac:dyDescent="0.3">
      <c r="I1415" s="7">
        <v>18</v>
      </c>
      <c r="J1415" s="7">
        <v>0</v>
      </c>
    </row>
    <row r="1416" spans="8:10" x14ac:dyDescent="0.3">
      <c r="I1416" s="7">
        <v>20</v>
      </c>
      <c r="J1416" s="7">
        <v>77</v>
      </c>
    </row>
    <row r="1417" spans="8:10" x14ac:dyDescent="0.3">
      <c r="I1417" s="7">
        <v>22</v>
      </c>
      <c r="J1417" s="7">
        <v>0</v>
      </c>
    </row>
    <row r="1418" spans="8:10" x14ac:dyDescent="0.3">
      <c r="I1418" s="7">
        <v>24</v>
      </c>
      <c r="J1418" s="7">
        <v>80</v>
      </c>
    </row>
    <row r="1419" spans="8:10" x14ac:dyDescent="0.3">
      <c r="I1419" s="7">
        <v>26</v>
      </c>
      <c r="J1419" s="7">
        <v>130</v>
      </c>
    </row>
    <row r="1420" spans="8:10" x14ac:dyDescent="0.3">
      <c r="I1420" s="7">
        <v>28</v>
      </c>
      <c r="J1420" s="7">
        <v>0</v>
      </c>
    </row>
    <row r="1421" spans="8:10" x14ac:dyDescent="0.3">
      <c r="I1421" s="7">
        <v>30</v>
      </c>
      <c r="J1421" s="7">
        <v>0</v>
      </c>
    </row>
    <row r="1422" spans="8:10" x14ac:dyDescent="0.3">
      <c r="J1422" s="7">
        <v>0</v>
      </c>
    </row>
    <row r="1425" spans="9:13" x14ac:dyDescent="0.3">
      <c r="I1425" t="s">
        <v>93</v>
      </c>
      <c r="J1425" s="7" t="s">
        <v>16</v>
      </c>
      <c r="K1425" s="6" t="s">
        <v>91</v>
      </c>
      <c r="M1425" s="7" t="s">
        <v>17</v>
      </c>
    </row>
    <row r="1426" spans="9:13" x14ac:dyDescent="0.3">
      <c r="J1426" s="7"/>
      <c r="K1426" s="7"/>
      <c r="M1426" s="7"/>
    </row>
    <row r="1427" spans="9:13" x14ac:dyDescent="0.3">
      <c r="I1427" s="11">
        <v>111100001234</v>
      </c>
      <c r="J1427" s="7" t="s">
        <v>23</v>
      </c>
      <c r="K1427" s="7">
        <f>COUNTIF($I$2:$I$1396, "Coke 20 oz")</f>
        <v>85</v>
      </c>
      <c r="M1427" s="7">
        <f t="shared" ref="M1427:M1438" si="44">VLOOKUP(I1427,$F$1:$G$1396,2,0)</f>
        <v>1.8</v>
      </c>
    </row>
    <row r="1428" spans="9:13" x14ac:dyDescent="0.3">
      <c r="I1428" s="11">
        <v>111100001235</v>
      </c>
      <c r="J1428" s="7" t="s">
        <v>20</v>
      </c>
      <c r="K1428" s="7">
        <f>COUNTIF($I$2:$I$1396, "Miller Lite 24 Pack")</f>
        <v>80</v>
      </c>
      <c r="M1428" s="7">
        <f t="shared" si="44"/>
        <v>23.45</v>
      </c>
    </row>
    <row r="1429" spans="9:13" x14ac:dyDescent="0.3">
      <c r="I1429" s="11">
        <v>111100001236</v>
      </c>
      <c r="J1429" s="7" t="s">
        <v>22</v>
      </c>
      <c r="K1429" s="7">
        <f>COUNTIF($I$2:$I$1396, "Pepsi 12 Pack")</f>
        <v>71</v>
      </c>
      <c r="M1429" s="7">
        <f t="shared" si="44"/>
        <v>6.99</v>
      </c>
    </row>
    <row r="1430" spans="9:13" x14ac:dyDescent="0.3">
      <c r="I1430" s="11">
        <v>111100001237</v>
      </c>
      <c r="J1430" s="7" t="s">
        <v>24</v>
      </c>
      <c r="K1430" s="7">
        <f>COUNTIF($I$2:$I$1396, "Coke 12 Pack")</f>
        <v>143</v>
      </c>
      <c r="M1430" s="7">
        <f t="shared" si="44"/>
        <v>7.15</v>
      </c>
    </row>
    <row r="1431" spans="9:13" x14ac:dyDescent="0.3">
      <c r="I1431" s="11">
        <v>111100001238</v>
      </c>
      <c r="J1431" s="7" t="s">
        <v>26</v>
      </c>
      <c r="K1431" s="7">
        <f>COUNTIF($I$2:$I$1396, "Doritos 12 oz.")</f>
        <v>130</v>
      </c>
      <c r="M1431" s="7">
        <f t="shared" si="44"/>
        <v>1.53</v>
      </c>
    </row>
    <row r="1432" spans="9:13" x14ac:dyDescent="0.3">
      <c r="I1432" s="11">
        <v>111100001239</v>
      </c>
      <c r="J1432" s="7" t="s">
        <v>27</v>
      </c>
      <c r="K1432" s="7">
        <f>COUNTIF($I$2:$I$1396, "Lays Chips 12 oz.")</f>
        <v>149</v>
      </c>
      <c r="M1432" s="7">
        <f t="shared" si="44"/>
        <v>1.45</v>
      </c>
    </row>
    <row r="1433" spans="9:13" x14ac:dyDescent="0.3">
      <c r="I1433" s="11">
        <v>111100001240</v>
      </c>
      <c r="J1433" s="7" t="s">
        <v>30</v>
      </c>
      <c r="K1433" s="7">
        <f>COUNTIF($I$2:$I$1396, "Slim Jim")</f>
        <v>166</v>
      </c>
      <c r="M1433" s="7">
        <f t="shared" si="44"/>
        <v>0.99</v>
      </c>
    </row>
    <row r="1434" spans="9:13" x14ac:dyDescent="0.3">
      <c r="I1434" s="11">
        <v>111100001241</v>
      </c>
      <c r="J1434" s="7" t="s">
        <v>29</v>
      </c>
      <c r="K1434" s="7">
        <f>COUNTIF($I$2:$I$1396, "M&amp;M's Candy")</f>
        <v>65</v>
      </c>
      <c r="M1434" s="7">
        <f t="shared" si="44"/>
        <v>1.25</v>
      </c>
    </row>
    <row r="1435" spans="9:13" x14ac:dyDescent="0.3">
      <c r="I1435" s="11">
        <v>111100001242</v>
      </c>
      <c r="J1435" s="7" t="s">
        <v>19</v>
      </c>
      <c r="K1435" s="7">
        <f>COUNTIF($I$2:$I$1396, "Bud Light 24 Pack")</f>
        <v>207</v>
      </c>
      <c r="M1435" s="7">
        <f t="shared" si="44"/>
        <v>19.989999999999998</v>
      </c>
    </row>
    <row r="1436" spans="9:13" x14ac:dyDescent="0.3">
      <c r="I1436" s="11">
        <v>111100001244</v>
      </c>
      <c r="J1436" s="7" t="s">
        <v>21</v>
      </c>
      <c r="K1436" s="7">
        <f>COUNTIF($I$2:$I$1396, "Pepsi 20 oz")</f>
        <v>79</v>
      </c>
      <c r="M1436" s="7">
        <f t="shared" si="44"/>
        <v>1.75</v>
      </c>
    </row>
    <row r="1437" spans="9:13" x14ac:dyDescent="0.3">
      <c r="I1437" s="11">
        <v>111100001245</v>
      </c>
      <c r="J1437" s="7" t="s">
        <v>28</v>
      </c>
      <c r="K1437" s="7">
        <f>COUNTIF($I$2:$I$1396, "Hersheys Candy")</f>
        <v>145</v>
      </c>
      <c r="M1437" s="7">
        <f t="shared" si="44"/>
        <v>1.3</v>
      </c>
    </row>
    <row r="1438" spans="9:13" x14ac:dyDescent="0.3">
      <c r="I1438" s="11">
        <v>111100001246</v>
      </c>
      <c r="J1438" s="7" t="s">
        <v>25</v>
      </c>
      <c r="K1438" s="7">
        <f>COUNTIF($I$2:$I$1396, "Starbucks Ice")</f>
        <v>75</v>
      </c>
      <c r="M1438" s="7">
        <f t="shared" si="44"/>
        <v>2.2999999999999998</v>
      </c>
    </row>
    <row r="1462" spans="6:7" x14ac:dyDescent="0.3">
      <c r="F1462" s="7" t="s">
        <v>84</v>
      </c>
      <c r="G1462" s="7" t="s">
        <v>96</v>
      </c>
    </row>
    <row r="1464" spans="6:7" x14ac:dyDescent="0.3">
      <c r="F1464" s="7" t="str" cm="1">
        <f t="array" ref="F1464:F1467">_xlfn.UNIQUE(C2:C1396)</f>
        <v>Friday</v>
      </c>
      <c r="G1464" s="7">
        <f>COUNTIF($C$2:$C$1396, "Friday")</f>
        <v>325</v>
      </c>
    </row>
    <row r="1465" spans="6:7" x14ac:dyDescent="0.3">
      <c r="F1465" s="7" t="str">
        <v>Saturday</v>
      </c>
      <c r="G1465" s="7">
        <f>COUNTIF($C$2:$C$1396, "Saturday")</f>
        <v>377</v>
      </c>
    </row>
    <row r="1466" spans="6:7" x14ac:dyDescent="0.3">
      <c r="F1466" s="7" t="str">
        <v>Sunday</v>
      </c>
      <c r="G1466" s="7">
        <f>COUNTIF($C$2:$C$1396, "Sunday")</f>
        <v>364</v>
      </c>
    </row>
    <row r="1467" spans="6:7" x14ac:dyDescent="0.3">
      <c r="F1467" s="7" t="str">
        <v>Monday</v>
      </c>
      <c r="G1467" s="7">
        <f>COUNTIF($C$2:$C$1396, "Monday")</f>
        <v>329</v>
      </c>
    </row>
    <row r="1480" spans="6:7" x14ac:dyDescent="0.3">
      <c r="F1480" s="7" t="s">
        <v>97</v>
      </c>
      <c r="G1480" s="7" t="s">
        <v>96</v>
      </c>
    </row>
    <row r="1482" spans="6:7" x14ac:dyDescent="0.3">
      <c r="F1482" s="21">
        <v>0.25</v>
      </c>
      <c r="G1482" s="7" cm="1">
        <f t="array" ref="G1482:G1491">FREQUENCY(D2:D1396, F1482:F1490)</f>
        <v>0</v>
      </c>
    </row>
    <row r="1483" spans="6:7" x14ac:dyDescent="0.3">
      <c r="F1483" s="21">
        <v>0.33333333333333331</v>
      </c>
      <c r="G1483" s="7">
        <v>179</v>
      </c>
    </row>
    <row r="1484" spans="6:7" x14ac:dyDescent="0.3">
      <c r="F1484" s="21">
        <v>0.41666666666666669</v>
      </c>
      <c r="G1484" s="7">
        <v>166</v>
      </c>
    </row>
    <row r="1485" spans="6:7" x14ac:dyDescent="0.3">
      <c r="F1485" s="21">
        <v>0.5</v>
      </c>
      <c r="G1485" s="7">
        <v>163</v>
      </c>
    </row>
    <row r="1486" spans="6:7" x14ac:dyDescent="0.3">
      <c r="F1486" s="21">
        <v>0.58333333333333337</v>
      </c>
      <c r="G1486" s="7">
        <v>183</v>
      </c>
    </row>
    <row r="1487" spans="6:7" x14ac:dyDescent="0.3">
      <c r="F1487" s="21">
        <v>0.66666666666666663</v>
      </c>
      <c r="G1487" s="7">
        <v>174</v>
      </c>
    </row>
    <row r="1488" spans="6:7" x14ac:dyDescent="0.3">
      <c r="F1488" s="21">
        <v>0.75</v>
      </c>
      <c r="G1488" s="7">
        <v>157</v>
      </c>
    </row>
    <row r="1489" spans="6:7" x14ac:dyDescent="0.3">
      <c r="F1489" s="21">
        <v>0.83333333333333337</v>
      </c>
      <c r="G1489" s="7">
        <v>161</v>
      </c>
    </row>
    <row r="1490" spans="6:7" x14ac:dyDescent="0.3">
      <c r="F1490" s="21">
        <v>0.91666666666666663</v>
      </c>
      <c r="G1490" s="7">
        <v>131</v>
      </c>
    </row>
    <row r="1491" spans="6:7" x14ac:dyDescent="0.3">
      <c r="F1491" s="20">
        <v>0.5</v>
      </c>
      <c r="G1491" s="7">
        <v>81</v>
      </c>
    </row>
    <row r="1498" spans="6:7" x14ac:dyDescent="0.3">
      <c r="F1498" s="7">
        <f>COUNT(_xlfn.UNIQUE(E2:E1396))</f>
        <v>535</v>
      </c>
    </row>
    <row r="1499" spans="6:7" x14ac:dyDescent="0.3">
      <c r="F1499" s="7" t="s">
        <v>98</v>
      </c>
    </row>
  </sheetData>
  <autoFilter ref="A1:H1396" xr:uid="{00000000-0009-0000-0000-000002000000}">
    <sortState xmlns:xlrd2="http://schemas.microsoft.com/office/spreadsheetml/2017/richdata2" ref="A2:H1281">
      <sortCondition ref="E1:E1396"/>
    </sortState>
  </autoFilter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99604-908B-274B-B37C-6D77CE6E12F6}">
  <sheetPr>
    <tabColor theme="9" tint="-0.249977111117893"/>
  </sheetPr>
  <dimension ref="A1:B13"/>
  <sheetViews>
    <sheetView workbookViewId="0">
      <selection activeCell="B15" sqref="B15"/>
    </sheetView>
  </sheetViews>
  <sheetFormatPr defaultColWidth="11.19921875" defaultRowHeight="15.6" x14ac:dyDescent="0.3"/>
  <cols>
    <col min="1" max="1" width="18.5" bestFit="1" customWidth="1"/>
    <col min="2" max="2" width="16.296875" bestFit="1" customWidth="1"/>
  </cols>
  <sheetData>
    <row r="1" spans="1:2" x14ac:dyDescent="0.3">
      <c r="A1" s="1" t="s">
        <v>52</v>
      </c>
      <c r="B1" s="1" t="s">
        <v>53</v>
      </c>
    </row>
    <row r="2" spans="1:2" x14ac:dyDescent="0.3">
      <c r="A2" s="3">
        <v>111100001234</v>
      </c>
      <c r="B2" t="s">
        <v>23</v>
      </c>
    </row>
    <row r="3" spans="1:2" x14ac:dyDescent="0.3">
      <c r="A3" s="3">
        <v>111100001235</v>
      </c>
      <c r="B3" t="s">
        <v>20</v>
      </c>
    </row>
    <row r="4" spans="1:2" x14ac:dyDescent="0.3">
      <c r="A4" s="3">
        <v>111100001236</v>
      </c>
      <c r="B4" t="s">
        <v>22</v>
      </c>
    </row>
    <row r="5" spans="1:2" x14ac:dyDescent="0.3">
      <c r="A5" s="3">
        <v>111100001237</v>
      </c>
      <c r="B5" t="s">
        <v>24</v>
      </c>
    </row>
    <row r="6" spans="1:2" x14ac:dyDescent="0.3">
      <c r="A6" s="3">
        <v>111100001238</v>
      </c>
      <c r="B6" t="s">
        <v>26</v>
      </c>
    </row>
    <row r="7" spans="1:2" x14ac:dyDescent="0.3">
      <c r="A7" s="3">
        <v>111100001239</v>
      </c>
      <c r="B7" t="s">
        <v>27</v>
      </c>
    </row>
    <row r="8" spans="1:2" x14ac:dyDescent="0.3">
      <c r="A8" s="3">
        <v>111100001240</v>
      </c>
      <c r="B8" t="s">
        <v>30</v>
      </c>
    </row>
    <row r="9" spans="1:2" x14ac:dyDescent="0.3">
      <c r="A9" s="3">
        <v>111100001241</v>
      </c>
      <c r="B9" t="s">
        <v>29</v>
      </c>
    </row>
    <row r="10" spans="1:2" x14ac:dyDescent="0.3">
      <c r="A10" s="3">
        <v>111100001242</v>
      </c>
      <c r="B10" t="s">
        <v>19</v>
      </c>
    </row>
    <row r="11" spans="1:2" x14ac:dyDescent="0.3">
      <c r="A11" s="3">
        <v>111100001244</v>
      </c>
      <c r="B11" t="s">
        <v>21</v>
      </c>
    </row>
    <row r="12" spans="1:2" x14ac:dyDescent="0.3">
      <c r="A12" s="3">
        <v>111100001245</v>
      </c>
      <c r="B12" t="s">
        <v>28</v>
      </c>
    </row>
    <row r="13" spans="1:2" x14ac:dyDescent="0.3">
      <c r="A13" s="3">
        <v>111100001246</v>
      </c>
      <c r="B1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Offer Data</vt:lpstr>
      <vt:lpstr>Offer Key</vt:lpstr>
      <vt:lpstr>POS Data</vt:lpstr>
      <vt:lpstr>Product UPC Key</vt:lpstr>
    </vt:vector>
  </TitlesOfParts>
  <Company>Koupon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Lang</dc:creator>
  <cp:lastModifiedBy>Madhulika</cp:lastModifiedBy>
  <dcterms:created xsi:type="dcterms:W3CDTF">2016-04-04T19:50:10Z</dcterms:created>
  <dcterms:modified xsi:type="dcterms:W3CDTF">2021-01-30T23:33:12Z</dcterms:modified>
</cp:coreProperties>
</file>