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filterPrivacy="1"/>
  <xr:revisionPtr revIDLastSave="0" documentId="13_ncr:1_{F9FF3DA8-70FC-4EE7-87DF-EC084AB5EB3B}" xr6:coauthVersionLast="37" xr6:coauthVersionMax="37" xr10:uidLastSave="{00000000-0000-0000-0000-000000000000}"/>
  <bookViews>
    <workbookView xWindow="0" yWindow="0" windowWidth="20496" windowHeight="7548" tabRatio="906" firstSheet="1" activeTab="7" xr2:uid="{00000000-000D-0000-FFFF-FFFF00000000}"/>
  </bookViews>
  <sheets>
    <sheet name="As-is" sheetId="1" r:id="rId1"/>
    <sheet name="As-is Resources" sheetId="13" r:id="rId2"/>
    <sheet name="As-is Path #1" sheetId="5" r:id="rId3"/>
    <sheet name="As-is Path #2" sheetId="6" r:id="rId4"/>
    <sheet name="As-is Path #3" sheetId="7" r:id="rId5"/>
    <sheet name="As-is Path #4" sheetId="8" r:id="rId6"/>
    <sheet name="To-be" sheetId="3" r:id="rId7"/>
    <sheet name="To-be Resources" sheetId="14" r:id="rId8"/>
    <sheet name="Sheet1" sheetId="15" state="hidden" r:id="rId9"/>
    <sheet name="To-be Path #1" sheetId="9" r:id="rId10"/>
    <sheet name="To-be Path #2" sheetId="11" r:id="rId11"/>
    <sheet name="To-be Path #3" sheetId="12" r:id="rId12"/>
    <sheet name="Comparison" sheetId="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4" l="1"/>
  <c r="D20" i="4"/>
  <c r="B20" i="4"/>
  <c r="I26" i="14" l="1"/>
  <c r="H27" i="14"/>
  <c r="G27" i="14"/>
  <c r="E27" i="14"/>
  <c r="I21" i="12"/>
  <c r="I21" i="11"/>
  <c r="I2" i="11"/>
  <c r="G26" i="14"/>
  <c r="F26" i="14"/>
  <c r="E26" i="14"/>
  <c r="D26" i="14"/>
  <c r="C26" i="14"/>
  <c r="H26" i="14"/>
  <c r="I20" i="9" l="1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21" i="9" s="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" i="12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30" i="5" s="1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0" i="7" s="1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30" i="8" s="1"/>
  <c r="I30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2" i="6"/>
  <c r="H2" i="6"/>
  <c r="D34" i="1"/>
  <c r="D35" i="1"/>
  <c r="D36" i="1"/>
  <c r="C36" i="1"/>
  <c r="C35" i="1"/>
  <c r="C34" i="1"/>
  <c r="D33" i="1"/>
  <c r="C33" i="1"/>
  <c r="G12" i="4" l="1"/>
  <c r="H12" i="4"/>
  <c r="J12" i="4"/>
  <c r="K12" i="4"/>
  <c r="F12" i="4"/>
  <c r="H9" i="4"/>
  <c r="J9" i="4"/>
  <c r="K9" i="4"/>
  <c r="G9" i="4"/>
  <c r="F9" i="4"/>
  <c r="D3" i="4"/>
  <c r="D4" i="4"/>
  <c r="D5" i="4"/>
  <c r="D2" i="4"/>
  <c r="C3" i="4"/>
  <c r="C4" i="4"/>
  <c r="C5" i="4"/>
  <c r="C2" i="4"/>
  <c r="K13" i="4"/>
  <c r="K14" i="4" s="1"/>
  <c r="J13" i="4"/>
  <c r="F27" i="14"/>
  <c r="H13" i="4"/>
  <c r="H14" i="4" s="1"/>
  <c r="D27" i="14"/>
  <c r="C27" i="14"/>
  <c r="H25" i="14"/>
  <c r="K10" i="4" s="1"/>
  <c r="G25" i="14"/>
  <c r="J10" i="4" s="1"/>
  <c r="J11" i="4" s="1"/>
  <c r="F25" i="14"/>
  <c r="I10" i="4" s="1"/>
  <c r="E25" i="14"/>
  <c r="H10" i="4" s="1"/>
  <c r="H11" i="4" s="1"/>
  <c r="D25" i="14"/>
  <c r="G10" i="4" s="1"/>
  <c r="C25" i="14"/>
  <c r="F10" i="4" s="1"/>
  <c r="H34" i="13"/>
  <c r="H36" i="13"/>
  <c r="H35" i="13"/>
  <c r="G36" i="13"/>
  <c r="G35" i="13"/>
  <c r="G34" i="13"/>
  <c r="F35" i="13"/>
  <c r="I12" i="4" s="1"/>
  <c r="F36" i="13"/>
  <c r="I36" i="13" s="1"/>
  <c r="E5" i="4" s="1"/>
  <c r="F34" i="13"/>
  <c r="I34" i="13" s="1"/>
  <c r="E3" i="4" s="1"/>
  <c r="E35" i="13"/>
  <c r="E36" i="13"/>
  <c r="E34" i="13"/>
  <c r="E33" i="13"/>
  <c r="D36" i="13"/>
  <c r="D35" i="13"/>
  <c r="D34" i="13"/>
  <c r="H33" i="13"/>
  <c r="G33" i="13"/>
  <c r="F33" i="13"/>
  <c r="I33" i="13" s="1"/>
  <c r="E2" i="4" s="1"/>
  <c r="D33" i="13"/>
  <c r="C34" i="13"/>
  <c r="C36" i="13"/>
  <c r="C35" i="13"/>
  <c r="C33" i="13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H21" i="11" s="1"/>
  <c r="G2" i="11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H30" i="8" s="1"/>
  <c r="G2" i="8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H30" i="7" s="1"/>
  <c r="G2" i="7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30" i="6"/>
  <c r="G2" i="6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H2" i="5"/>
  <c r="H30" i="5" s="1"/>
  <c r="G2" i="5"/>
  <c r="G30" i="6" l="1"/>
  <c r="D9" i="4"/>
  <c r="J14" i="4"/>
  <c r="G21" i="9"/>
  <c r="H21" i="9"/>
  <c r="I13" i="4"/>
  <c r="I14" i="4" s="1"/>
  <c r="G30" i="7"/>
  <c r="G30" i="5"/>
  <c r="L12" i="4"/>
  <c r="I35" i="13"/>
  <c r="E4" i="4" s="1"/>
  <c r="I9" i="4"/>
  <c r="L9" i="4" s="1"/>
  <c r="K11" i="4"/>
  <c r="G13" i="4"/>
  <c r="G14" i="4" s="1"/>
  <c r="K3" i="4"/>
  <c r="F13" i="4"/>
  <c r="F11" i="4"/>
  <c r="L10" i="4"/>
  <c r="G11" i="4"/>
  <c r="D12" i="4"/>
  <c r="I27" i="14"/>
  <c r="K4" i="4" s="1"/>
  <c r="I25" i="14"/>
  <c r="K2" i="4" s="1"/>
  <c r="G21" i="12"/>
  <c r="H21" i="12"/>
  <c r="G21" i="11"/>
  <c r="G30" i="8"/>
  <c r="I11" i="4" l="1"/>
  <c r="L11" i="4"/>
  <c r="L13" i="4"/>
  <c r="L14" i="4" s="1"/>
  <c r="F14" i="4"/>
  <c r="C12" i="4" l="1"/>
  <c r="C9" i="4"/>
  <c r="D25" i="3"/>
  <c r="J4" i="4" s="1"/>
  <c r="C25" i="3"/>
  <c r="I4" i="4" s="1"/>
  <c r="D24" i="3"/>
  <c r="J3" i="4" s="1"/>
  <c r="C24" i="3"/>
  <c r="I3" i="4" s="1"/>
  <c r="D23" i="3"/>
  <c r="J2" i="4" s="1"/>
  <c r="D10" i="4" s="1"/>
  <c r="C23" i="3"/>
  <c r="I2" i="4" s="1"/>
  <c r="C10" i="4" s="1"/>
  <c r="C13" i="4" l="1"/>
  <c r="C14" i="4" s="1"/>
  <c r="D13" i="4"/>
  <c r="D14" i="4" s="1"/>
  <c r="C11" i="4"/>
  <c r="D11" i="4"/>
</calcChain>
</file>

<file path=xl/sharedStrings.xml><?xml version="1.0" encoding="utf-8"?>
<sst xmlns="http://schemas.openxmlformats.org/spreadsheetml/2006/main" count="530" uniqueCount="144">
  <si>
    <t>Task</t>
  </si>
  <si>
    <t>Average processing time [min]</t>
  </si>
  <si>
    <t>Porter receives the medicine and delivers it to the Nurse</t>
  </si>
  <si>
    <t>Costs per execution</t>
  </si>
  <si>
    <t>#</t>
  </si>
  <si>
    <t>Path</t>
  </si>
  <si>
    <t xml:space="preserve">Patient is suitable to be discharged in the morning, and still suitable in the afternoon despite abnormalities found </t>
  </si>
  <si>
    <t>Patient is suitable to be discharged with no abnormalities found in the afternoon</t>
  </si>
  <si>
    <t>Patient is suitable to be discharged in the morning, but abnormalities found and not suitable in the afternoon</t>
  </si>
  <si>
    <t>Total Cost</t>
  </si>
  <si>
    <t>Total Execution Time</t>
  </si>
  <si>
    <t>Pharmacists prepare and check the medicine, and dispense medicine to Porter</t>
  </si>
  <si>
    <t>PSA prepares for the financial statements</t>
  </si>
  <si>
    <t>PSA settles the payment and arrange for next appointment</t>
  </si>
  <si>
    <t xml:space="preserve">Houseman updates IMR  with the outcome of the examination.  </t>
  </si>
  <si>
    <t>Patient is not suitable to be discharged</t>
  </si>
  <si>
    <t>Patient is not suitable to be discharged in the morning</t>
  </si>
  <si>
    <t>Path (As-Is)</t>
  </si>
  <si>
    <t>Total Execution time (mins)</t>
  </si>
  <si>
    <t>Prob%</t>
  </si>
  <si>
    <t>Path (To-Be)</t>
  </si>
  <si>
    <t>Consultant reads the patient's records and view his test results, conditions and x-rays/MRI/CT scans on new COW</t>
  </si>
  <si>
    <t>Consultant examines the patient</t>
  </si>
  <si>
    <t>Houseman views the patient's records with the Consultant</t>
  </si>
  <si>
    <t>Houseman examines the patient with the Consultant</t>
  </si>
  <si>
    <t>Consultant lets Houseman know of prescribed medicine</t>
  </si>
  <si>
    <t>Houseman types the prescription form on the new COW</t>
  </si>
  <si>
    <t>Consultants view and sign the prescription on the touchscreen of  COW</t>
  </si>
  <si>
    <t>Houseman updates IMR with the outcome of the exmaination and prepares the discharge summary for the patient on the new COW</t>
  </si>
  <si>
    <t>Caregiver settles payment and schedules next appointment online</t>
  </si>
  <si>
    <t>Patient is suitable to be discharged; caregivers pays and schedules appointment with PSA</t>
  </si>
  <si>
    <t>Patient is suitable to be discharged; caregivers pays and schedules appointment online</t>
  </si>
  <si>
    <t>As-is (discharged)</t>
  </si>
  <si>
    <t>As-is (not discharged)</t>
  </si>
  <si>
    <t>Weighted average total cost</t>
  </si>
  <si>
    <t>Weighted average total time</t>
  </si>
  <si>
    <t>To-be (not discharged)</t>
  </si>
  <si>
    <t>To-be (discharged)</t>
  </si>
  <si>
    <t>% change</t>
  </si>
  <si>
    <t>Cost</t>
  </si>
  <si>
    <t>Time</t>
  </si>
  <si>
    <t>Path #1</t>
  </si>
  <si>
    <t>Path #3 (suitable, no abnormality found)</t>
  </si>
  <si>
    <t>Path #4 (Suitable in the morning, abnormalities found but still suitable)</t>
  </si>
  <si>
    <t>Total Time (min)</t>
  </si>
  <si>
    <t>Patient is suitable to be discharged in the morning, but there are abnormalities found in the afternoon, rendering him/her not suitable to be discharged.</t>
  </si>
  <si>
    <t>Path #2</t>
  </si>
  <si>
    <t>Path #3 (patient is suitable to be discharged with no abnormalities found)</t>
  </si>
  <si>
    <t>Patient is suitable to be discharged in the morning with no abnormalities found in the afternoon</t>
  </si>
  <si>
    <t>Path #3</t>
  </si>
  <si>
    <t>Path #2 (Patient is suitable to be discharged in the morning, but there are abnormalities found in the afternoon, rendering him/her not suitable to be discharged.)</t>
  </si>
  <si>
    <t>Path #1 (patient is not suitable to be discharged in the morning)</t>
  </si>
  <si>
    <t>Path #2 (patient is suitable to be discharged in the morning, but there are abnormalities found in the afternoon, rendering him/her not suitable to be discharged.)</t>
  </si>
  <si>
    <t>Path #4 (patient is suitable to be discharged in the morning, there are abnormalities found in the afternoon but he/her is still suitable to be discharged)</t>
  </si>
  <si>
    <t>patient is suitable to be discharged in the morning, there are abnormalities found in the afternoon but he/her is still suitable to be discharged</t>
  </si>
  <si>
    <t>Path #4</t>
  </si>
  <si>
    <t>Path #1 (patient is not suitable to be discharged)</t>
  </si>
  <si>
    <t>patient is not suitable to be discharged</t>
  </si>
  <si>
    <t>Path #2 (patient is suitable to be discharged; caregivers pays and schedules appointment online)</t>
  </si>
  <si>
    <t>patient is suitable to be discharged; caregivers pays and schedules appointment online</t>
  </si>
  <si>
    <t>Path #3 (patient is suitable to be discharged; caregivers pays and schedules appointment with PSA)</t>
  </si>
  <si>
    <t>patient is suitable to be discharged; caregivers pays and schedules appointment with PSA</t>
  </si>
  <si>
    <t xml:space="preserve"> </t>
  </si>
  <si>
    <t>Consultant</t>
  </si>
  <si>
    <t>Nurse</t>
  </si>
  <si>
    <t>Houseman</t>
  </si>
  <si>
    <t>PSA</t>
  </si>
  <si>
    <t>Pharmacist</t>
  </si>
  <si>
    <t>Porter</t>
  </si>
  <si>
    <t>Number of resources</t>
  </si>
  <si>
    <t>Roles</t>
  </si>
  <si>
    <t>Number of resources per role</t>
  </si>
  <si>
    <t>Total Resources</t>
  </si>
  <si>
    <t>Weighted Total Resources</t>
  </si>
  <si>
    <t>Path #1 (70%) &amp; Path #2 (30%)</t>
  </si>
  <si>
    <t>Path #1 (100%)</t>
  </si>
  <si>
    <t>-</t>
  </si>
  <si>
    <t>Path #3 (80%) &amp; Path #4 (20%)</t>
  </si>
  <si>
    <t>Path #2 (70%) &amp; Path #3 (30%)</t>
  </si>
  <si>
    <t xml:space="preserve">Houseman updates IMR with the outcome of the examination.  </t>
  </si>
  <si>
    <t>PSA views the notification on SAP ERP and contacts caregivers about the patient's discharge and arrange for them to come</t>
  </si>
  <si>
    <t>The prescription form is sent to ePharm</t>
  </si>
  <si>
    <t>Pharmacist reads the prescription form on ePharm</t>
  </si>
  <si>
    <t>Nurse performs a final check with a discharge checklist form, gives the discharge summary and medicine, and explains medication to caregivers and patients, and help patients leave the ward bed to be discharged.</t>
  </si>
  <si>
    <t>Breakdown (paths and probabilities)</t>
  </si>
  <si>
    <t>Outcome</t>
  </si>
  <si>
    <t>Number of Resources</t>
  </si>
  <si>
    <t>Total Resource</t>
  </si>
  <si>
    <t>Resource</t>
  </si>
  <si>
    <t>Caregiver</t>
  </si>
  <si>
    <t>SCM</t>
  </si>
  <si>
    <t>Morning checkup process</t>
    <phoneticPr fontId="6" type="noConversion"/>
  </si>
  <si>
    <t>Medicine preparation</t>
    <phoneticPr fontId="6" type="noConversion"/>
  </si>
  <si>
    <t>Caregiver settlement</t>
    <phoneticPr fontId="6" type="noConversion"/>
  </si>
  <si>
    <t>As-is</t>
    <phoneticPr fontId="6" type="noConversion"/>
  </si>
  <si>
    <t>To-be</t>
    <phoneticPr fontId="6" type="noConversion"/>
  </si>
  <si>
    <t>% change</t>
    <phoneticPr fontId="6" type="noConversion"/>
  </si>
  <si>
    <t xml:space="preserve">Weighted total time taken for subprocesses </t>
    <phoneticPr fontId="6" type="noConversion"/>
  </si>
  <si>
    <t>Nurse passes Patient's Inpatient Medical Record (IMR) to the team of doctors and update Patient's morning conditions.</t>
  </si>
  <si>
    <t>Consultant reads Patient’s records and view Patient’s test results, conditions and x-rays/MRI/CT scans using SCM on COW.</t>
  </si>
  <si>
    <t>Consultant examines Patient.</t>
  </si>
  <si>
    <t>Houseman views patient records with the Consultant.</t>
  </si>
  <si>
    <t>Houseman examines Patient with the Consultant.</t>
  </si>
  <si>
    <t>Houseman updates IMR and SCM with the outcome of the examination .</t>
  </si>
  <si>
    <t>Consultant lets the Houseman know of the prescribed medicine for Patient to bring home</t>
  </si>
  <si>
    <t>Houseman prepares the prescription paper form and passes it to Consultant to sign.</t>
  </si>
  <si>
    <t>Consultant checks and signs the prescription form.</t>
  </si>
  <si>
    <t>Houseman updates IMR and SCM of the examination outcome and medicine prescribed, prepares the discharge summary for Patient and passes IMR and the prescription form to Nurse.</t>
  </si>
  <si>
    <t>Nurse passes the prescription form to Porter.</t>
  </si>
  <si>
    <t>Porter delivers the prescription form to Pharmacist.</t>
  </si>
  <si>
    <t>Pharmacist reads the prescription form.</t>
  </si>
  <si>
    <t>Pharmacist prepares, checks the medicine and updates the ePharm system.</t>
  </si>
  <si>
    <t>Porter receives the medicine and delivers it to Nurse.</t>
  </si>
  <si>
    <t>Nurse brings the medicine to Patient and explains about the medication.</t>
  </si>
  <si>
    <t>Nurse informs PSA of Patient’s possible discharge.</t>
  </si>
  <si>
    <t>PSA calls Patient's Caregiver to inform possible discharge.</t>
  </si>
  <si>
    <t>Nurse examines Patient's health.</t>
  </si>
  <si>
    <t>Nurse contacts and informs Consultant.</t>
  </si>
  <si>
    <t>Consultant reviews Patient' case using SCM on Desktop.</t>
  </si>
  <si>
    <t xml:space="preserve">Nurse gives PSA a re-confirmation that Patient is to be discharge </t>
  </si>
  <si>
    <t>PSA re-contacts Caregiver to arrange for him to come over to handle the discharge procedure.</t>
  </si>
  <si>
    <t>PSA prepares financial statements for Patient.</t>
  </si>
  <si>
    <t>PSA settles the payment and schedules the next appointment date with Caregiver.</t>
  </si>
  <si>
    <t>Nurse performs a final check, gives the discharge summary, explains the medication with Caregiver and helps Patient leave the ward bed.</t>
  </si>
  <si>
    <t>Nurse informs PSA not to discharge Patient.</t>
  </si>
  <si>
    <t xml:space="preserve">PSA contacts Caregiver to inform cancellation of discharge and apologises. </t>
  </si>
  <si>
    <t>Path</t>
    <phoneticPr fontId="6" type="noConversion"/>
  </si>
  <si>
    <t>Path #1 (patient is not suitable to be discharged in the morning)</t>
    <phoneticPr fontId="6" type="noConversion"/>
  </si>
  <si>
    <t>Patient is not suitable to be discharged in the morning</t>
    <phoneticPr fontId="6" type="noConversion"/>
  </si>
  <si>
    <t>Path #2 (patient is suitable to be discharged in the morning, but there are abnormalities found in the afternoon, rendering him/her not suitable to be discharged.)</t>
    <phoneticPr fontId="6" type="noConversion"/>
  </si>
  <si>
    <t>Patient is suitable to be discharged in the morning, but there are abnormalities found in the afternoon, rendering him/her not suitable to be discharged</t>
    <phoneticPr fontId="6" type="noConversion"/>
  </si>
  <si>
    <t>Consultant reads Patient's records and views his test results, conditions and x-rays/MRI/CT scans on SCM on COW</t>
  </si>
  <si>
    <t>Consultant examines Patient</t>
  </si>
  <si>
    <t>Houseman views Patient's records with Consultant</t>
  </si>
  <si>
    <t>Houseman examines Patient with Consultant</t>
  </si>
  <si>
    <t xml:space="preserve">Houseman updates IMR with the outcome of the examination on SCM on COW.  </t>
  </si>
  <si>
    <t>Consultant lets Houseman know of the prescribed medicine</t>
  </si>
  <si>
    <t>Houseman types the prescription form on SCM on COW</t>
  </si>
  <si>
    <t>Consultant views and signs the prescription form on touchscreen computers</t>
  </si>
  <si>
    <t>Houseman updates IMR with the outcome of the examination and prepares the discharge summary for Patient on SCM on COW</t>
  </si>
  <si>
    <t>A notification about Patient to be discharged is sent to SAP ERP</t>
  </si>
  <si>
    <t>PSA views the notification about Patient to be discharged on SAP ERP and contacts Caregiver to arrange for him to come</t>
  </si>
  <si>
    <t>Pharmacist prepares and checks the medicine, and dispenses the medicine to Porter</t>
  </si>
  <si>
    <t>PSA settles the payment and schedules appointments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</si>
</sst>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&quot; &quot;#,##0.00;&quot;(&quot;&quot;$&quot;&quot; &quot;#,##0.00&quot;)&quot;"/>
    <numFmt numFmtId="177" formatCode="&quot;$&quot;#,##0.00"/>
    <numFmt numFmtId="178" formatCode="0.0%"/>
  </numFmts>
  <fonts count="8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Tahoma"/>
      <family val="2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4">
    <xf numFmtId="0" fontId="0" fillId="0" borderId="0" xfId="0"/>
    <xf numFmtId="4" fontId="2" fillId="0" borderId="1" xfId="0" applyNumberFormat="1" applyFont="1" applyBorder="1" applyAlignment="1">
      <alignment vertical="top" wrapText="1"/>
    </xf>
    <xf numFmtId="4" fontId="2" fillId="0" borderId="2" xfId="0" applyNumberFormat="1" applyFont="1" applyBorder="1" applyAlignment="1">
      <alignment vertical="top" wrapText="1"/>
    </xf>
    <xf numFmtId="0" fontId="0" fillId="0" borderId="0" xfId="0" applyBorder="1"/>
    <xf numFmtId="0" fontId="0" fillId="0" borderId="3" xfId="0" applyBorder="1"/>
    <xf numFmtId="0" fontId="0" fillId="0" borderId="0" xfId="0" applyNumberFormat="1"/>
    <xf numFmtId="0" fontId="0" fillId="0" borderId="0" xfId="0" applyNumberFormat="1" applyBorder="1"/>
    <xf numFmtId="0" fontId="0" fillId="0" borderId="0" xfId="0" applyAlignment="1">
      <alignment horizontal="center"/>
    </xf>
    <xf numFmtId="4" fontId="3" fillId="0" borderId="1" xfId="0" applyNumberFormat="1" applyFont="1" applyBorder="1" applyAlignment="1">
      <alignment vertical="top" wrapText="1"/>
    </xf>
    <xf numFmtId="0" fontId="0" fillId="0" borderId="3" xfId="0" applyBorder="1" applyAlignment="1">
      <alignment horizontal="center"/>
    </xf>
    <xf numFmtId="4" fontId="3" fillId="0" borderId="3" xfId="0" applyNumberFormat="1" applyFont="1" applyFill="1" applyBorder="1" applyAlignment="1">
      <alignment horizontal="center" vertical="top" wrapText="1"/>
    </xf>
    <xf numFmtId="4" fontId="3" fillId="0" borderId="3" xfId="0" applyNumberFormat="1" applyFont="1" applyFill="1" applyBorder="1" applyAlignment="1">
      <alignment vertical="top" wrapText="1"/>
    </xf>
    <xf numFmtId="4" fontId="3" fillId="0" borderId="1" xfId="0" applyNumberFormat="1" applyFont="1" applyBorder="1" applyAlignment="1">
      <alignment horizontal="center" vertical="top" wrapText="1"/>
    </xf>
    <xf numFmtId="0" fontId="3" fillId="0" borderId="2" xfId="0" applyNumberFormat="1" applyFont="1" applyBorder="1" applyAlignment="1">
      <alignment horizontal="center"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3" fillId="0" borderId="3" xfId="0" applyNumberFormat="1" applyFont="1" applyBorder="1" applyAlignment="1">
      <alignment horizontal="left" vertical="top" wrapText="1"/>
    </xf>
    <xf numFmtId="0" fontId="1" fillId="0" borderId="3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4" fontId="2" fillId="2" borderId="3" xfId="0" applyNumberFormat="1" applyFont="1" applyFill="1" applyBorder="1" applyAlignment="1">
      <alignment vertical="top" wrapText="1"/>
    </xf>
    <xf numFmtId="177" fontId="0" fillId="2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2" fillId="3" borderId="3" xfId="0" applyNumberFormat="1" applyFont="1" applyFill="1" applyBorder="1" applyAlignment="1">
      <alignment vertical="top" wrapText="1"/>
    </xf>
    <xf numFmtId="177" fontId="0" fillId="3" borderId="3" xfId="0" applyNumberFormat="1" applyFill="1" applyBorder="1" applyAlignment="1">
      <alignment horizontal="center"/>
    </xf>
    <xf numFmtId="177" fontId="0" fillId="6" borderId="3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4" fontId="2" fillId="4" borderId="3" xfId="0" applyNumberFormat="1" applyFont="1" applyFill="1" applyBorder="1" applyAlignment="1">
      <alignment vertical="top" wrapText="1"/>
    </xf>
    <xf numFmtId="177" fontId="0" fillId="4" borderId="3" xfId="0" applyNumberForma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" fontId="2" fillId="5" borderId="3" xfId="0" applyNumberFormat="1" applyFont="1" applyFill="1" applyBorder="1" applyAlignment="1">
      <alignment vertical="top" wrapText="1"/>
    </xf>
    <xf numFmtId="177" fontId="0" fillId="5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0" fillId="0" borderId="5" xfId="0" applyBorder="1" applyAlignment="1">
      <alignment horizontal="center"/>
    </xf>
    <xf numFmtId="0" fontId="0" fillId="6" borderId="3" xfId="0" applyFill="1" applyBorder="1"/>
    <xf numFmtId="2" fontId="0" fillId="6" borderId="3" xfId="0" applyNumberForma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top" wrapText="1" readingOrder="1"/>
    </xf>
    <xf numFmtId="0" fontId="4" fillId="0" borderId="5" xfId="0" applyFont="1" applyFill="1" applyBorder="1" applyAlignment="1">
      <alignment horizontal="left" vertical="top" wrapText="1" readingOrder="1"/>
    </xf>
    <xf numFmtId="0" fontId="4" fillId="0" borderId="4" xfId="0" applyFont="1" applyFill="1" applyBorder="1" applyAlignment="1">
      <alignment horizontal="center" vertical="top" wrapText="1" readingOrder="1"/>
    </xf>
    <xf numFmtId="9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178" fontId="0" fillId="0" borderId="3" xfId="0" applyNumberFormat="1" applyBorder="1" applyAlignment="1">
      <alignment vertical="center"/>
    </xf>
    <xf numFmtId="0" fontId="0" fillId="6" borderId="3" xfId="0" applyFill="1" applyBorder="1" applyAlignment="1">
      <alignment horizontal="center" vertical="center"/>
    </xf>
    <xf numFmtId="177" fontId="0" fillId="6" borderId="3" xfId="0" applyNumberFormat="1" applyFill="1" applyBorder="1" applyAlignment="1">
      <alignment horizontal="center" vertical="center"/>
    </xf>
    <xf numFmtId="2" fontId="0" fillId="6" borderId="3" xfId="0" applyNumberFormat="1" applyFill="1" applyBorder="1" applyAlignment="1">
      <alignment horizontal="center" vertical="center"/>
    </xf>
    <xf numFmtId="176" fontId="2" fillId="0" borderId="6" xfId="0" applyNumberFormat="1" applyFont="1" applyFill="1" applyBorder="1" applyAlignment="1">
      <alignment vertical="top" wrapText="1"/>
    </xf>
    <xf numFmtId="0" fontId="0" fillId="2" borderId="3" xfId="0" applyNumberFormat="1" applyFill="1" applyBorder="1" applyAlignment="1"/>
    <xf numFmtId="0" fontId="0" fillId="3" borderId="3" xfId="0" applyNumberFormat="1" applyFill="1" applyBorder="1" applyAlignment="1"/>
    <xf numFmtId="0" fontId="2" fillId="4" borderId="3" xfId="0" applyNumberFormat="1" applyFont="1" applyFill="1" applyBorder="1" applyAlignment="1">
      <alignment wrapText="1"/>
    </xf>
    <xf numFmtId="0" fontId="2" fillId="5" borderId="3" xfId="0" applyNumberFormat="1" applyFont="1" applyFill="1" applyBorder="1" applyAlignment="1">
      <alignment wrapText="1"/>
    </xf>
    <xf numFmtId="0" fontId="0" fillId="0" borderId="3" xfId="0" applyNumberFormat="1" applyBorder="1" applyAlignment="1"/>
    <xf numFmtId="0" fontId="2" fillId="3" borderId="3" xfId="0" applyNumberFormat="1" applyFont="1" applyFill="1" applyBorder="1" applyAlignment="1">
      <alignment wrapText="1"/>
    </xf>
    <xf numFmtId="0" fontId="2" fillId="0" borderId="3" xfId="0" applyNumberFormat="1" applyFont="1" applyBorder="1" applyAlignment="1">
      <alignment wrapText="1"/>
    </xf>
    <xf numFmtId="0" fontId="0" fillId="0" borderId="5" xfId="0" applyNumberFormat="1" applyBorder="1" applyAlignment="1"/>
    <xf numFmtId="0" fontId="2" fillId="7" borderId="3" xfId="0" applyNumberFormat="1" applyFont="1" applyFill="1" applyBorder="1" applyAlignment="1">
      <alignment wrapText="1"/>
    </xf>
    <xf numFmtId="0" fontId="0" fillId="8" borderId="3" xfId="0" applyFill="1" applyBorder="1"/>
    <xf numFmtId="0" fontId="0" fillId="0" borderId="3" xfId="0" applyFill="1" applyBorder="1"/>
    <xf numFmtId="0" fontId="0" fillId="2" borderId="3" xfId="0" applyNumberForma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4" fontId="5" fillId="6" borderId="3" xfId="0" applyNumberFormat="1" applyFont="1" applyFill="1" applyBorder="1" applyAlignment="1">
      <alignment vertical="top" wrapText="1"/>
    </xf>
    <xf numFmtId="177" fontId="0" fillId="8" borderId="3" xfId="0" applyNumberFormat="1" applyFill="1" applyBorder="1" applyAlignment="1">
      <alignment horizontal="center" wrapText="1"/>
    </xf>
    <xf numFmtId="2" fontId="0" fillId="8" borderId="3" xfId="0" applyNumberFormat="1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177" fontId="0" fillId="3" borderId="3" xfId="0" applyNumberFormat="1" applyFill="1" applyBorder="1" applyAlignment="1">
      <alignment horizontal="center" vertical="center"/>
    </xf>
    <xf numFmtId="2" fontId="0" fillId="3" borderId="3" xfId="0" applyNumberFormat="1" applyFill="1" applyBorder="1" applyAlignment="1">
      <alignment horizontal="center" vertical="center"/>
    </xf>
    <xf numFmtId="177" fontId="0" fillId="4" borderId="3" xfId="0" applyNumberFormat="1" applyFill="1" applyBorder="1" applyAlignment="1">
      <alignment horizontal="center" vertical="center"/>
    </xf>
    <xf numFmtId="2" fontId="0" fillId="4" borderId="3" xfId="0" applyNumberFormat="1" applyFill="1" applyBorder="1" applyAlignment="1">
      <alignment horizontal="center" vertical="center"/>
    </xf>
    <xf numFmtId="177" fontId="0" fillId="5" borderId="3" xfId="0" applyNumberFormat="1" applyFill="1" applyBorder="1" applyAlignment="1">
      <alignment horizontal="center" vertical="center"/>
    </xf>
    <xf numFmtId="2" fontId="0" fillId="5" borderId="3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vertical="top"/>
    </xf>
    <xf numFmtId="0" fontId="0" fillId="8" borderId="3" xfId="0" applyFill="1" applyBorder="1" applyAlignment="1">
      <alignment vertical="top" wrapText="1"/>
    </xf>
    <xf numFmtId="0" fontId="0" fillId="0" borderId="0" xfId="0" applyAlignment="1">
      <alignment horizontal="center"/>
    </xf>
    <xf numFmtId="4" fontId="3" fillId="0" borderId="7" xfId="0" applyNumberFormat="1" applyFont="1" applyBorder="1" applyAlignment="1">
      <alignment vertical="top" wrapText="1"/>
    </xf>
    <xf numFmtId="4" fontId="2" fillId="9" borderId="3" xfId="0" applyNumberFormat="1" applyFont="1" applyFill="1" applyBorder="1" applyAlignment="1">
      <alignment vertical="top" wrapText="1"/>
    </xf>
    <xf numFmtId="176" fontId="2" fillId="0" borderId="10" xfId="0" applyNumberFormat="1" applyFont="1" applyFill="1" applyBorder="1" applyAlignment="1">
      <alignment vertical="top" wrapText="1"/>
    </xf>
    <xf numFmtId="4" fontId="2" fillId="0" borderId="11" xfId="0" applyNumberFormat="1" applyFont="1" applyBorder="1" applyAlignment="1">
      <alignment vertical="top" wrapText="1"/>
    </xf>
    <xf numFmtId="17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4" fontId="3" fillId="0" borderId="8" xfId="0" applyNumberFormat="1" applyFont="1" applyBorder="1" applyAlignment="1">
      <alignment horizontal="center" vertical="center" wrapText="1"/>
    </xf>
    <xf numFmtId="177" fontId="0" fillId="0" borderId="5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" fontId="2" fillId="6" borderId="3" xfId="0" applyNumberFormat="1" applyFont="1" applyFill="1" applyBorder="1" applyAlignment="1">
      <alignment vertical="top" wrapText="1"/>
    </xf>
    <xf numFmtId="177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2" fillId="0" borderId="3" xfId="0" applyNumberFormat="1" applyFont="1" applyFill="1" applyBorder="1" applyAlignment="1">
      <alignment vertical="top" wrapText="1"/>
    </xf>
    <xf numFmtId="0" fontId="0" fillId="0" borderId="12" xfId="0" applyBorder="1"/>
    <xf numFmtId="4" fontId="3" fillId="0" borderId="9" xfId="0" applyNumberFormat="1" applyFont="1" applyBorder="1" applyAlignment="1">
      <alignment horizontal="center" vertical="center" wrapText="1"/>
    </xf>
    <xf numFmtId="177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left" vertical="top" wrapText="1"/>
    </xf>
    <xf numFmtId="4" fontId="2" fillId="10" borderId="3" xfId="0" applyNumberFormat="1" applyFont="1" applyFill="1" applyBorder="1" applyAlignment="1">
      <alignment vertical="top" wrapText="1"/>
    </xf>
    <xf numFmtId="0" fontId="1" fillId="0" borderId="3" xfId="0" applyFont="1" applyBorder="1"/>
    <xf numFmtId="4" fontId="2" fillId="0" borderId="6" xfId="0" applyNumberFormat="1" applyFont="1" applyFill="1" applyBorder="1" applyAlignment="1">
      <alignment vertical="top" wrapText="1"/>
    </xf>
    <xf numFmtId="0" fontId="1" fillId="0" borderId="3" xfId="0" applyFont="1" applyBorder="1" applyAlignment="1">
      <alignment vertical="top"/>
    </xf>
    <xf numFmtId="0" fontId="1" fillId="0" borderId="0" xfId="0" applyFont="1" applyAlignment="1">
      <alignment vertical="top"/>
    </xf>
    <xf numFmtId="2" fontId="0" fillId="8" borderId="3" xfId="0" applyNumberFormat="1" applyFill="1" applyBorder="1" applyAlignment="1">
      <alignment horizontal="center"/>
    </xf>
    <xf numFmtId="2" fontId="0" fillId="5" borderId="3" xfId="0" applyNumberFormat="1" applyFill="1" applyBorder="1"/>
    <xf numFmtId="2" fontId="0" fillId="4" borderId="3" xfId="0" applyNumberFormat="1" applyFill="1" applyBorder="1"/>
    <xf numFmtId="2" fontId="0" fillId="3" borderId="3" xfId="0" applyNumberFormat="1" applyFill="1" applyBorder="1"/>
    <xf numFmtId="2" fontId="0" fillId="2" borderId="3" xfId="0" applyNumberFormat="1" applyFill="1" applyBorder="1"/>
    <xf numFmtId="0" fontId="3" fillId="0" borderId="12" xfId="0" applyNumberFormat="1" applyFont="1" applyFill="1" applyBorder="1" applyAlignment="1">
      <alignment horizontal="left" vertical="top" wrapText="1"/>
    </xf>
    <xf numFmtId="0" fontId="2" fillId="0" borderId="0" xfId="0" applyNumberFormat="1" applyFont="1" applyFill="1" applyBorder="1" applyAlignment="1">
      <alignment wrapText="1"/>
    </xf>
    <xf numFmtId="0" fontId="0" fillId="0" borderId="0" xfId="0" applyNumberFormat="1" applyFill="1" applyBorder="1" applyAlignment="1"/>
    <xf numFmtId="177" fontId="0" fillId="8" borderId="3" xfId="0" applyNumberFormat="1" applyFill="1" applyBorder="1" applyAlignment="1">
      <alignment horizontal="center" vertical="center"/>
    </xf>
    <xf numFmtId="2" fontId="0" fillId="8" borderId="3" xfId="0" applyNumberFormat="1" applyFill="1" applyBorder="1" applyAlignment="1">
      <alignment horizontal="center" vertical="center"/>
    </xf>
    <xf numFmtId="10" fontId="0" fillId="11" borderId="3" xfId="0" applyNumberForma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4" fontId="2" fillId="0" borderId="1" xfId="1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4" fontId="3" fillId="0" borderId="1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4" fontId="3" fillId="0" borderId="3" xfId="0" applyNumberFormat="1" applyFont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Fill="1" applyBorder="1" applyAlignment="1">
      <alignment vertical="top"/>
    </xf>
    <xf numFmtId="177" fontId="0" fillId="0" borderId="0" xfId="0" applyNumberFormat="1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0" borderId="0" xfId="0" applyAlignment="1">
      <alignment horizontal="center" vertical="center"/>
    </xf>
    <xf numFmtId="4" fontId="3" fillId="0" borderId="2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0" fillId="0" borderId="3" xfId="0" applyBorder="1" applyAlignment="1">
      <alignment horizontal="center" vertical="center"/>
    </xf>
    <xf numFmtId="10" fontId="0" fillId="11" borderId="3" xfId="0" applyNumberFormat="1" applyFill="1" applyBorder="1" applyAlignment="1">
      <alignment horizontal="center" vertical="center"/>
    </xf>
    <xf numFmtId="4" fontId="2" fillId="0" borderId="25" xfId="0" applyNumberFormat="1" applyFont="1" applyFill="1" applyBorder="1" applyAlignment="1">
      <alignment vertical="top" wrapText="1"/>
    </xf>
    <xf numFmtId="0" fontId="0" fillId="0" borderId="14" xfId="0" applyFill="1" applyBorder="1"/>
    <xf numFmtId="0" fontId="0" fillId="6" borderId="14" xfId="0" applyFill="1" applyBorder="1"/>
    <xf numFmtId="0" fontId="0" fillId="0" borderId="24" xfId="0" applyFill="1" applyBorder="1" applyAlignment="1">
      <alignment horizontal="center" vertical="center"/>
    </xf>
    <xf numFmtId="4" fontId="2" fillId="0" borderId="0" xfId="0" applyNumberFormat="1" applyFont="1" applyFill="1" applyBorder="1" applyAlignment="1">
      <alignment vertical="top" wrapText="1"/>
    </xf>
    <xf numFmtId="4" fontId="3" fillId="0" borderId="5" xfId="0" applyNumberFormat="1" applyFont="1" applyFill="1" applyBorder="1" applyAlignment="1">
      <alignment vertical="top" wrapText="1"/>
    </xf>
    <xf numFmtId="4" fontId="2" fillId="0" borderId="15" xfId="0" applyNumberFormat="1" applyFont="1" applyFill="1" applyBorder="1" applyAlignment="1">
      <alignment vertical="top" wrapText="1"/>
    </xf>
    <xf numFmtId="4" fontId="2" fillId="0" borderId="26" xfId="0" applyNumberFormat="1" applyFont="1" applyBorder="1" applyAlignment="1">
      <alignment vertical="top" wrapText="1"/>
    </xf>
    <xf numFmtId="4" fontId="2" fillId="0" borderId="2" xfId="1" applyNumberFormat="1" applyFont="1" applyBorder="1" applyAlignment="1">
      <alignment vertical="top" wrapText="1"/>
    </xf>
    <xf numFmtId="4" fontId="2" fillId="0" borderId="27" xfId="0" applyNumberFormat="1" applyFont="1" applyBorder="1" applyAlignment="1">
      <alignment vertical="top" wrapText="1"/>
    </xf>
    <xf numFmtId="4" fontId="2" fillId="0" borderId="26" xfId="1" applyNumberFormat="1" applyFont="1" applyBorder="1" applyAlignment="1">
      <alignment vertical="top" wrapText="1"/>
    </xf>
    <xf numFmtId="2" fontId="0" fillId="0" borderId="0" xfId="0" applyNumberFormat="1"/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3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4" fontId="3" fillId="0" borderId="5" xfId="0" applyNumberFormat="1" applyFont="1" applyFill="1" applyBorder="1" applyAlignment="1">
      <alignment horizontal="center" vertical="center" wrapText="1"/>
    </xf>
    <xf numFmtId="4" fontId="3" fillId="0" borderId="14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2" xfId="0" applyNumberFormat="1" applyFont="1" applyBorder="1" applyAlignment="1">
      <alignment horizontal="center" vertical="center"/>
    </xf>
    <xf numFmtId="0" fontId="1" fillId="0" borderId="21" xfId="0" applyNumberFormat="1" applyFont="1" applyBorder="1" applyAlignment="1">
      <alignment horizontal="center" vertical="center"/>
    </xf>
    <xf numFmtId="0" fontId="1" fillId="0" borderId="13" xfId="0" applyNumberFormat="1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10" fontId="0" fillId="11" borderId="12" xfId="0" applyNumberFormat="1" applyFill="1" applyBorder="1" applyAlignment="1">
      <alignment horizontal="center" vertical="center"/>
    </xf>
    <xf numFmtId="10" fontId="0" fillId="11" borderId="13" xfId="0" applyNumberFormat="1" applyFill="1" applyBorder="1" applyAlignment="1">
      <alignment horizontal="center" vertical="center"/>
    </xf>
    <xf numFmtId="10" fontId="0" fillId="11" borderId="3" xfId="0" applyNumberFormat="1" applyFill="1" applyBorder="1" applyAlignment="1">
      <alignment horizontal="center" vertical="center"/>
    </xf>
  </cellXfs>
  <cellStyles count="2">
    <cellStyle name="Normal 2" xfId="1" xr:uid="{00000000-0005-0000-0000-00002F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12" zoomScaleNormal="100" workbookViewId="0">
      <selection activeCell="B16" activeCellId="1" sqref="B13 B16"/>
    </sheetView>
  </sheetViews>
  <sheetFormatPr defaultRowHeight="13.8"/>
  <cols>
    <col min="1" max="1" width="6" style="7" customWidth="1"/>
    <col min="2" max="2" width="41.44140625" customWidth="1"/>
    <col min="3" max="3" width="17.88671875" style="5" bestFit="1" customWidth="1"/>
    <col min="4" max="4" width="22.88671875" style="5" customWidth="1"/>
    <col min="5" max="5" width="39.109375" style="6" customWidth="1"/>
    <col min="6" max="6" width="17.44140625" style="6" bestFit="1" customWidth="1"/>
    <col min="7" max="7" width="20" bestFit="1" customWidth="1"/>
    <col min="8" max="8" width="20" customWidth="1"/>
  </cols>
  <sheetData>
    <row r="1" spans="1:8" ht="66" customHeight="1">
      <c r="A1" s="35" t="s">
        <v>4</v>
      </c>
      <c r="B1" s="81" t="s">
        <v>0</v>
      </c>
      <c r="C1" s="12" t="s">
        <v>3</v>
      </c>
      <c r="D1" s="13" t="s">
        <v>1</v>
      </c>
      <c r="E1" s="14" t="s">
        <v>51</v>
      </c>
      <c r="F1" s="15" t="s">
        <v>52</v>
      </c>
      <c r="G1" s="14" t="s">
        <v>42</v>
      </c>
      <c r="H1" s="14" t="s">
        <v>43</v>
      </c>
    </row>
    <row r="2" spans="1:8" ht="39.6">
      <c r="A2" s="9">
        <v>1</v>
      </c>
      <c r="B2" s="1" t="s">
        <v>98</v>
      </c>
      <c r="C2" s="48">
        <v>0.95</v>
      </c>
      <c r="D2" s="2">
        <v>3</v>
      </c>
      <c r="E2" s="49">
        <v>1</v>
      </c>
      <c r="F2" s="50">
        <v>1</v>
      </c>
      <c r="G2" s="51">
        <v>1</v>
      </c>
      <c r="H2" s="52">
        <v>1</v>
      </c>
    </row>
    <row r="3" spans="1:8" ht="39.6">
      <c r="A3" s="9">
        <v>2</v>
      </c>
      <c r="B3" s="1" t="s">
        <v>99</v>
      </c>
      <c r="C3" s="48">
        <v>20</v>
      </c>
      <c r="D3" s="2">
        <v>15</v>
      </c>
      <c r="E3" s="49">
        <v>1</v>
      </c>
      <c r="F3" s="50">
        <v>1</v>
      </c>
      <c r="G3" s="51">
        <v>1</v>
      </c>
      <c r="H3" s="52">
        <v>1</v>
      </c>
    </row>
    <row r="4" spans="1:8">
      <c r="A4" s="9">
        <v>3</v>
      </c>
      <c r="B4" s="1" t="s">
        <v>100</v>
      </c>
      <c r="C4" s="48">
        <v>13.333333333333334</v>
      </c>
      <c r="D4" s="2">
        <v>10</v>
      </c>
      <c r="E4" s="49">
        <v>1</v>
      </c>
      <c r="F4" s="50">
        <v>1</v>
      </c>
      <c r="G4" s="51">
        <v>1</v>
      </c>
      <c r="H4" s="52">
        <v>1</v>
      </c>
    </row>
    <row r="5" spans="1:8" ht="26.4">
      <c r="A5" s="9">
        <v>4</v>
      </c>
      <c r="B5" s="1" t="s">
        <v>101</v>
      </c>
      <c r="C5" s="48">
        <v>8.75</v>
      </c>
      <c r="D5" s="2">
        <v>15</v>
      </c>
      <c r="E5" s="49">
        <v>1</v>
      </c>
      <c r="F5" s="50">
        <v>1</v>
      </c>
      <c r="G5" s="51">
        <v>1</v>
      </c>
      <c r="H5" s="52">
        <v>1</v>
      </c>
    </row>
    <row r="6" spans="1:8">
      <c r="A6" s="9">
        <v>5</v>
      </c>
      <c r="B6" s="1" t="s">
        <v>102</v>
      </c>
      <c r="C6" s="48">
        <v>5.833333333333333</v>
      </c>
      <c r="D6" s="2">
        <v>10</v>
      </c>
      <c r="E6" s="49">
        <v>1</v>
      </c>
      <c r="F6" s="50">
        <v>1</v>
      </c>
      <c r="G6" s="51">
        <v>1</v>
      </c>
      <c r="H6" s="52">
        <v>1</v>
      </c>
    </row>
    <row r="7" spans="1:8" ht="26.4">
      <c r="A7" s="9">
        <v>6</v>
      </c>
      <c r="B7" s="1" t="s">
        <v>103</v>
      </c>
      <c r="C7" s="48">
        <v>2.9166666666666665</v>
      </c>
      <c r="D7" s="2">
        <v>5</v>
      </c>
      <c r="E7" s="49">
        <v>1</v>
      </c>
      <c r="F7" s="53">
        <v>0</v>
      </c>
      <c r="G7" s="53">
        <v>0</v>
      </c>
      <c r="H7" s="53">
        <v>0</v>
      </c>
    </row>
    <row r="8" spans="1:8" ht="26.4">
      <c r="A8" s="9">
        <v>7</v>
      </c>
      <c r="B8" s="1" t="s">
        <v>104</v>
      </c>
      <c r="C8" s="48">
        <v>6.666666666666667</v>
      </c>
      <c r="D8" s="2">
        <v>5</v>
      </c>
      <c r="E8" s="53">
        <v>0</v>
      </c>
      <c r="F8" s="54">
        <v>1</v>
      </c>
      <c r="G8" s="51">
        <v>1</v>
      </c>
      <c r="H8" s="52">
        <v>1</v>
      </c>
    </row>
    <row r="9" spans="1:8" ht="26.4">
      <c r="A9" s="9">
        <v>8</v>
      </c>
      <c r="B9" s="1" t="s">
        <v>105</v>
      </c>
      <c r="C9" s="48">
        <v>2.9166666666666665</v>
      </c>
      <c r="D9" s="2">
        <v>5</v>
      </c>
      <c r="E9" s="53">
        <v>0</v>
      </c>
      <c r="F9" s="54">
        <v>1</v>
      </c>
      <c r="G9" s="51">
        <v>1</v>
      </c>
      <c r="H9" s="52">
        <v>1</v>
      </c>
    </row>
    <row r="10" spans="1:8" ht="26.4">
      <c r="A10" s="9">
        <v>9</v>
      </c>
      <c r="B10" s="1" t="s">
        <v>106</v>
      </c>
      <c r="C10" s="48">
        <v>1.3333333333333333</v>
      </c>
      <c r="D10" s="2">
        <v>1</v>
      </c>
      <c r="E10" s="53">
        <v>0</v>
      </c>
      <c r="F10" s="54">
        <v>1</v>
      </c>
      <c r="G10" s="51">
        <v>1</v>
      </c>
      <c r="H10" s="52">
        <v>1</v>
      </c>
    </row>
    <row r="11" spans="1:8" ht="52.8">
      <c r="A11" s="9">
        <v>10</v>
      </c>
      <c r="B11" s="1" t="s">
        <v>107</v>
      </c>
      <c r="C11" s="48">
        <v>5.833333333333333</v>
      </c>
      <c r="D11" s="2">
        <v>10</v>
      </c>
      <c r="E11" s="53">
        <v>0</v>
      </c>
      <c r="F11" s="54">
        <v>1</v>
      </c>
      <c r="G11" s="51">
        <v>1</v>
      </c>
      <c r="H11" s="52">
        <v>1</v>
      </c>
    </row>
    <row r="12" spans="1:8">
      <c r="A12" s="9">
        <v>11</v>
      </c>
      <c r="B12" s="1" t="s">
        <v>108</v>
      </c>
      <c r="C12" s="48">
        <v>0.95</v>
      </c>
      <c r="D12" s="2">
        <v>3</v>
      </c>
      <c r="E12" s="53">
        <v>0</v>
      </c>
      <c r="F12" s="54">
        <v>1</v>
      </c>
      <c r="G12" s="51">
        <v>1</v>
      </c>
      <c r="H12" s="52">
        <v>1</v>
      </c>
    </row>
    <row r="13" spans="1:8" ht="26.4">
      <c r="A13" s="9">
        <v>12</v>
      </c>
      <c r="B13" s="1" t="s">
        <v>109</v>
      </c>
      <c r="C13" s="48">
        <v>4.333333333333333</v>
      </c>
      <c r="D13" s="2">
        <v>10</v>
      </c>
      <c r="E13" s="53">
        <v>0</v>
      </c>
      <c r="F13" s="54">
        <v>1</v>
      </c>
      <c r="G13" s="51">
        <v>1</v>
      </c>
      <c r="H13" s="52">
        <v>1</v>
      </c>
    </row>
    <row r="14" spans="1:8">
      <c r="A14" s="9">
        <v>13</v>
      </c>
      <c r="B14" s="1" t="s">
        <v>110</v>
      </c>
      <c r="C14" s="48">
        <v>1.3333333333333333</v>
      </c>
      <c r="D14" s="2">
        <v>10</v>
      </c>
      <c r="E14" s="53">
        <v>0</v>
      </c>
      <c r="F14" s="54">
        <v>1</v>
      </c>
      <c r="G14" s="51">
        <v>1</v>
      </c>
      <c r="H14" s="52">
        <v>1</v>
      </c>
    </row>
    <row r="15" spans="1:8" ht="26.4">
      <c r="A15" s="9">
        <v>14</v>
      </c>
      <c r="B15" s="1" t="s">
        <v>111</v>
      </c>
      <c r="C15" s="48">
        <v>2</v>
      </c>
      <c r="D15" s="2">
        <v>15</v>
      </c>
      <c r="E15" s="53">
        <v>0</v>
      </c>
      <c r="F15" s="54">
        <v>1</v>
      </c>
      <c r="G15" s="51">
        <v>1</v>
      </c>
      <c r="H15" s="52">
        <v>1</v>
      </c>
    </row>
    <row r="16" spans="1:8" ht="26.4">
      <c r="A16" s="9">
        <v>15</v>
      </c>
      <c r="B16" s="1" t="s">
        <v>112</v>
      </c>
      <c r="C16" s="48">
        <v>4.333333333333333</v>
      </c>
      <c r="D16" s="2">
        <v>10</v>
      </c>
      <c r="E16" s="53">
        <v>0</v>
      </c>
      <c r="F16" s="54">
        <v>1</v>
      </c>
      <c r="G16" s="51">
        <v>1</v>
      </c>
      <c r="H16" s="52">
        <v>1</v>
      </c>
    </row>
    <row r="17" spans="1:8" ht="26.4">
      <c r="A17" s="9">
        <v>16</v>
      </c>
      <c r="B17" s="1" t="s">
        <v>113</v>
      </c>
      <c r="C17" s="48">
        <v>3.1666666666666665</v>
      </c>
      <c r="D17" s="2">
        <v>10</v>
      </c>
      <c r="E17" s="53">
        <v>0</v>
      </c>
      <c r="F17" s="54">
        <v>1</v>
      </c>
      <c r="G17" s="51">
        <v>1</v>
      </c>
      <c r="H17" s="52">
        <v>1</v>
      </c>
    </row>
    <row r="18" spans="1:8" ht="26.4">
      <c r="A18" s="9">
        <v>17</v>
      </c>
      <c r="B18" s="1" t="s">
        <v>114</v>
      </c>
      <c r="C18" s="48">
        <v>0.95</v>
      </c>
      <c r="D18" s="2">
        <v>3</v>
      </c>
      <c r="E18" s="53">
        <v>0</v>
      </c>
      <c r="F18" s="54">
        <v>1</v>
      </c>
      <c r="G18" s="51">
        <v>1</v>
      </c>
      <c r="H18" s="52">
        <v>1</v>
      </c>
    </row>
    <row r="19" spans="1:8" ht="26.4">
      <c r="A19" s="9">
        <v>18</v>
      </c>
      <c r="B19" s="1" t="s">
        <v>115</v>
      </c>
      <c r="C19" s="48">
        <v>5</v>
      </c>
      <c r="D19" s="2">
        <v>20</v>
      </c>
      <c r="E19" s="53">
        <v>0</v>
      </c>
      <c r="F19" s="54">
        <v>1</v>
      </c>
      <c r="G19" s="51">
        <v>1</v>
      </c>
      <c r="H19" s="52">
        <v>1</v>
      </c>
    </row>
    <row r="20" spans="1:8">
      <c r="A20" s="9">
        <v>19</v>
      </c>
      <c r="B20" s="1" t="s">
        <v>116</v>
      </c>
      <c r="C20" s="48">
        <v>3.1666666666666665</v>
      </c>
      <c r="D20" s="2">
        <v>10</v>
      </c>
      <c r="E20" s="53">
        <v>0</v>
      </c>
      <c r="F20" s="54">
        <v>1</v>
      </c>
      <c r="G20" s="51">
        <v>1</v>
      </c>
      <c r="H20" s="52">
        <v>1</v>
      </c>
    </row>
    <row r="21" spans="1:8">
      <c r="A21" s="9">
        <v>20</v>
      </c>
      <c r="B21" s="1" t="s">
        <v>117</v>
      </c>
      <c r="C21" s="48">
        <v>4.75</v>
      </c>
      <c r="D21" s="2">
        <v>15</v>
      </c>
      <c r="E21" s="53">
        <v>0</v>
      </c>
      <c r="F21" s="54">
        <v>1</v>
      </c>
      <c r="G21" s="57">
        <v>0</v>
      </c>
      <c r="H21" s="52">
        <v>1</v>
      </c>
    </row>
    <row r="22" spans="1:8" ht="26.4">
      <c r="A22" s="9">
        <v>21</v>
      </c>
      <c r="B22" s="1" t="s">
        <v>118</v>
      </c>
      <c r="C22" s="48">
        <v>20</v>
      </c>
      <c r="D22" s="2">
        <v>15</v>
      </c>
      <c r="E22" s="53">
        <v>0</v>
      </c>
      <c r="F22" s="54">
        <v>1</v>
      </c>
      <c r="G22" s="57">
        <v>0</v>
      </c>
      <c r="H22" s="52">
        <v>1</v>
      </c>
    </row>
    <row r="23" spans="1:8" ht="26.4">
      <c r="A23" s="9">
        <v>22</v>
      </c>
      <c r="B23" s="1" t="s">
        <v>119</v>
      </c>
      <c r="C23" s="48">
        <v>1.5833333333333333</v>
      </c>
      <c r="D23" s="2">
        <v>5</v>
      </c>
      <c r="E23" s="53">
        <v>0</v>
      </c>
      <c r="F23" s="55">
        <v>0</v>
      </c>
      <c r="G23" s="51">
        <v>1</v>
      </c>
      <c r="H23" s="52">
        <v>1</v>
      </c>
    </row>
    <row r="24" spans="1:8" ht="26.4">
      <c r="A24" s="9">
        <v>23</v>
      </c>
      <c r="B24" s="1" t="s">
        <v>120</v>
      </c>
      <c r="C24" s="48">
        <v>2.5</v>
      </c>
      <c r="D24" s="2">
        <v>10</v>
      </c>
      <c r="E24" s="53">
        <v>0</v>
      </c>
      <c r="F24" s="55"/>
      <c r="G24" s="51">
        <v>1</v>
      </c>
      <c r="H24" s="52">
        <v>1</v>
      </c>
    </row>
    <row r="25" spans="1:8">
      <c r="A25" s="9">
        <v>24</v>
      </c>
      <c r="B25" s="1" t="s">
        <v>121</v>
      </c>
      <c r="C25" s="48">
        <v>7.5</v>
      </c>
      <c r="D25" s="2">
        <v>30</v>
      </c>
      <c r="E25" s="53">
        <v>0</v>
      </c>
      <c r="F25" s="55">
        <v>0</v>
      </c>
      <c r="G25" s="51">
        <v>1</v>
      </c>
      <c r="H25" s="52">
        <v>1</v>
      </c>
    </row>
    <row r="26" spans="1:8" ht="26.4">
      <c r="A26" s="9">
        <v>25</v>
      </c>
      <c r="B26" s="1" t="s">
        <v>122</v>
      </c>
      <c r="C26" s="48">
        <v>7.5</v>
      </c>
      <c r="D26" s="2">
        <v>30</v>
      </c>
      <c r="E26" s="56">
        <v>0</v>
      </c>
      <c r="F26" s="55">
        <v>0</v>
      </c>
      <c r="G26" s="51">
        <v>1</v>
      </c>
      <c r="H26" s="52">
        <v>1</v>
      </c>
    </row>
    <row r="27" spans="1:8" ht="39.6">
      <c r="A27" s="9">
        <v>26</v>
      </c>
      <c r="B27" s="1" t="s">
        <v>123</v>
      </c>
      <c r="C27" s="48">
        <v>9.5</v>
      </c>
      <c r="D27" s="2">
        <v>30</v>
      </c>
      <c r="E27" s="53">
        <v>0</v>
      </c>
      <c r="F27" s="55">
        <v>0</v>
      </c>
      <c r="G27" s="51">
        <v>1</v>
      </c>
      <c r="H27" s="52">
        <v>1</v>
      </c>
    </row>
    <row r="28" spans="1:8" s="3" customFormat="1">
      <c r="A28" s="9">
        <v>27</v>
      </c>
      <c r="B28" s="1" t="s">
        <v>124</v>
      </c>
      <c r="C28" s="48">
        <v>1.5833333333333333</v>
      </c>
      <c r="D28" s="2">
        <v>5</v>
      </c>
      <c r="E28" s="53">
        <v>0</v>
      </c>
      <c r="F28" s="54">
        <v>1</v>
      </c>
      <c r="G28" s="53">
        <v>0</v>
      </c>
      <c r="H28" s="53">
        <v>0</v>
      </c>
    </row>
    <row r="29" spans="1:8" ht="26.4">
      <c r="A29" s="9">
        <v>28</v>
      </c>
      <c r="B29" s="1" t="s">
        <v>125</v>
      </c>
      <c r="C29" s="48">
        <v>5</v>
      </c>
      <c r="D29" s="2">
        <v>20</v>
      </c>
      <c r="E29" s="53">
        <v>0</v>
      </c>
      <c r="F29" s="54">
        <v>1</v>
      </c>
      <c r="G29" s="53">
        <v>0</v>
      </c>
      <c r="H29" s="53">
        <v>0</v>
      </c>
    </row>
    <row r="32" spans="1:8">
      <c r="A32" s="10" t="s">
        <v>4</v>
      </c>
      <c r="B32" s="103" t="s">
        <v>5</v>
      </c>
      <c r="C32" s="16" t="s">
        <v>9</v>
      </c>
      <c r="D32" s="17" t="s">
        <v>10</v>
      </c>
    </row>
    <row r="33" spans="1:6" ht="26.4">
      <c r="A33" s="18">
        <v>1</v>
      </c>
      <c r="B33" s="19" t="s">
        <v>16</v>
      </c>
      <c r="C33" s="20">
        <f>SUMPRODUCT($C$2:$C$29,$E$2:$E$29)</f>
        <v>51.783333333333331</v>
      </c>
      <c r="D33" s="31">
        <f>SUMPRODUCT($D$2:$D$29,$E$2:$E$29)</f>
        <v>58</v>
      </c>
    </row>
    <row r="34" spans="1:6" ht="39.6">
      <c r="A34" s="21">
        <v>2</v>
      </c>
      <c r="B34" s="22" t="s">
        <v>8</v>
      </c>
      <c r="C34" s="23">
        <f>SUMPRODUCT($C$2:$C$29,$F$2:$F$29)</f>
        <v>122.18333333333332</v>
      </c>
      <c r="D34" s="32">
        <f>SUMPRODUCT($D$2:$D$29,$F$2:$F$29)</f>
        <v>220</v>
      </c>
    </row>
    <row r="35" spans="1:6" ht="26.4">
      <c r="A35" s="25">
        <v>3</v>
      </c>
      <c r="B35" s="26" t="s">
        <v>7</v>
      </c>
      <c r="C35" s="27">
        <f>SUMPRODUCT($C$2:$C$29,$G$2:$G$29)</f>
        <v>119.43333333333332</v>
      </c>
      <c r="D35" s="33">
        <f>SUMPRODUCT($D$2:$D$29,$G$2:$G$29)</f>
        <v>270</v>
      </c>
    </row>
    <row r="36" spans="1:6" ht="39.6">
      <c r="A36" s="28">
        <v>4</v>
      </c>
      <c r="B36" s="29" t="s">
        <v>6</v>
      </c>
      <c r="C36" s="30">
        <f>SUMPRODUCT($C$2:$C$29,$H$2:$H$29)</f>
        <v>144.18333333333334</v>
      </c>
      <c r="D36" s="34">
        <f>SUMPRODUCT($D$2:$D$29,$H$2:$H$29)</f>
        <v>300</v>
      </c>
    </row>
    <row r="38" spans="1:6">
      <c r="A38"/>
      <c r="C38"/>
      <c r="D38"/>
      <c r="E38"/>
      <c r="F38"/>
    </row>
    <row r="39" spans="1:6">
      <c r="A39"/>
      <c r="C39"/>
      <c r="D39"/>
      <c r="E39"/>
      <c r="F39"/>
    </row>
    <row r="40" spans="1:6">
      <c r="A40"/>
      <c r="C40"/>
      <c r="D40"/>
      <c r="E40"/>
      <c r="F40"/>
    </row>
    <row r="41" spans="1:6">
      <c r="A41"/>
      <c r="C41"/>
      <c r="D41"/>
      <c r="E41"/>
      <c r="F41"/>
    </row>
    <row r="42" spans="1:6">
      <c r="A42"/>
      <c r="C42"/>
      <c r="D42"/>
      <c r="E42"/>
      <c r="F42"/>
    </row>
  </sheetData>
  <phoneticPr fontId="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4B7E-624F-4424-A027-6A8C956C1230}">
  <dimension ref="A1:I30"/>
  <sheetViews>
    <sheetView zoomScale="115" zoomScaleNormal="115" workbookViewId="0">
      <selection activeCell="B2" sqref="B2:B20"/>
    </sheetView>
  </sheetViews>
  <sheetFormatPr defaultRowHeight="13.8"/>
  <cols>
    <col min="1" max="1" width="9.109375" style="87"/>
    <col min="2" max="2" width="46.44140625" customWidth="1"/>
    <col min="3" max="3" width="18.88671875" customWidth="1"/>
    <col min="4" max="4" width="20" customWidth="1"/>
    <col min="5" max="5" width="22.33203125" bestFit="1" customWidth="1"/>
    <col min="6" max="6" width="26" style="134" customWidth="1"/>
    <col min="7" max="7" width="9.6640625" bestFit="1" customWidth="1"/>
    <col min="8" max="8" width="15.6640625" bestFit="1" customWidth="1"/>
    <col min="9" max="9" width="14.109375" style="139" bestFit="1" customWidth="1"/>
  </cols>
  <sheetData>
    <row r="1" spans="1:9" ht="32.25" customHeight="1">
      <c r="A1" s="127" t="s">
        <v>4</v>
      </c>
      <c r="B1" s="8" t="s">
        <v>0</v>
      </c>
      <c r="C1" s="8" t="s">
        <v>3</v>
      </c>
      <c r="D1" s="12" t="s">
        <v>1</v>
      </c>
      <c r="E1" s="13" t="s">
        <v>86</v>
      </c>
      <c r="F1" s="14" t="s">
        <v>56</v>
      </c>
      <c r="G1" s="88" t="s">
        <v>39</v>
      </c>
      <c r="H1" s="88" t="s">
        <v>40</v>
      </c>
      <c r="I1" s="133" t="s">
        <v>88</v>
      </c>
    </row>
    <row r="2" spans="1:9" ht="39.6">
      <c r="A2" s="125">
        <v>1</v>
      </c>
      <c r="B2" s="1" t="s">
        <v>131</v>
      </c>
      <c r="C2" s="48">
        <v>10.666666666666666</v>
      </c>
      <c r="D2" s="1">
        <v>8</v>
      </c>
      <c r="E2" s="104">
        <v>0.88000000000000012</v>
      </c>
      <c r="F2" s="78">
        <v>1</v>
      </c>
      <c r="G2" s="85">
        <f t="shared" ref="G2:G20" si="0">C2*F2</f>
        <v>10.666666666666666</v>
      </c>
      <c r="H2" s="91">
        <f t="shared" ref="H2:H20" si="1">D2*F2</f>
        <v>8</v>
      </c>
      <c r="I2" s="86">
        <f>E2*F2</f>
        <v>0.88000000000000012</v>
      </c>
    </row>
    <row r="3" spans="1:9">
      <c r="A3" s="125">
        <v>2</v>
      </c>
      <c r="B3" s="1" t="s">
        <v>132</v>
      </c>
      <c r="C3" s="48">
        <v>13.333333333333334</v>
      </c>
      <c r="D3" s="1">
        <v>10</v>
      </c>
      <c r="E3" s="104">
        <v>1.1000000000000001</v>
      </c>
      <c r="F3" s="78">
        <v>1</v>
      </c>
      <c r="G3" s="85">
        <f t="shared" si="0"/>
        <v>13.333333333333334</v>
      </c>
      <c r="H3" s="91">
        <f t="shared" si="1"/>
        <v>10</v>
      </c>
      <c r="I3" s="86">
        <f t="shared" ref="I3:I20" si="2">E3*F3</f>
        <v>1.1000000000000001</v>
      </c>
    </row>
    <row r="4" spans="1:9">
      <c r="A4" s="125">
        <v>3</v>
      </c>
      <c r="B4" s="1" t="s">
        <v>133</v>
      </c>
      <c r="C4" s="48">
        <v>4.666666666666667</v>
      </c>
      <c r="D4" s="1">
        <v>8</v>
      </c>
      <c r="E4" s="104">
        <v>0.88000000000000012</v>
      </c>
      <c r="F4" s="78">
        <v>1</v>
      </c>
      <c r="G4" s="85">
        <f t="shared" si="0"/>
        <v>4.666666666666667</v>
      </c>
      <c r="H4" s="91">
        <f t="shared" si="1"/>
        <v>8</v>
      </c>
      <c r="I4" s="86">
        <f t="shared" si="2"/>
        <v>0.88000000000000012</v>
      </c>
    </row>
    <row r="5" spans="1:9">
      <c r="A5" s="125">
        <v>4</v>
      </c>
      <c r="B5" s="1" t="s">
        <v>134</v>
      </c>
      <c r="C5" s="48">
        <v>5.833333333333333</v>
      </c>
      <c r="D5" s="1">
        <v>10</v>
      </c>
      <c r="E5" s="104">
        <v>1.1000000000000001</v>
      </c>
      <c r="F5" s="78">
        <v>1</v>
      </c>
      <c r="G5" s="85">
        <f t="shared" si="0"/>
        <v>5.833333333333333</v>
      </c>
      <c r="H5" s="91">
        <f t="shared" si="1"/>
        <v>10</v>
      </c>
      <c r="I5" s="86">
        <f t="shared" si="2"/>
        <v>1.1000000000000001</v>
      </c>
    </row>
    <row r="6" spans="1:9" ht="26.4">
      <c r="A6" s="125">
        <v>5</v>
      </c>
      <c r="B6" s="1" t="s">
        <v>135</v>
      </c>
      <c r="C6" s="48">
        <v>1.1666666666666667</v>
      </c>
      <c r="D6" s="1">
        <v>2</v>
      </c>
      <c r="E6" s="104">
        <v>0.15400000000000003</v>
      </c>
      <c r="F6" s="78">
        <v>1</v>
      </c>
      <c r="G6" s="85">
        <f t="shared" si="0"/>
        <v>1.1666666666666667</v>
      </c>
      <c r="H6" s="91">
        <f t="shared" si="1"/>
        <v>2</v>
      </c>
      <c r="I6" s="86">
        <f t="shared" si="2"/>
        <v>0.15400000000000003</v>
      </c>
    </row>
    <row r="7" spans="1:9" ht="26.4">
      <c r="A7" s="125">
        <v>6</v>
      </c>
      <c r="B7" s="1" t="s">
        <v>136</v>
      </c>
      <c r="C7" s="48">
        <v>6.666666666666667</v>
      </c>
      <c r="D7" s="1">
        <v>5</v>
      </c>
      <c r="E7" s="104">
        <v>0.16500000000000001</v>
      </c>
      <c r="F7" s="135">
        <v>0</v>
      </c>
      <c r="G7" s="85">
        <f t="shared" si="0"/>
        <v>0</v>
      </c>
      <c r="H7" s="91">
        <f t="shared" si="1"/>
        <v>0</v>
      </c>
      <c r="I7" s="86">
        <f t="shared" si="2"/>
        <v>0</v>
      </c>
    </row>
    <row r="8" spans="1:9">
      <c r="A8" s="125">
        <v>7</v>
      </c>
      <c r="B8" s="1" t="s">
        <v>137</v>
      </c>
      <c r="C8" s="48">
        <v>1.75</v>
      </c>
      <c r="D8" s="1">
        <v>3</v>
      </c>
      <c r="E8" s="104">
        <v>9.9000000000000019E-2</v>
      </c>
      <c r="F8" s="135">
        <v>0</v>
      </c>
      <c r="G8" s="85">
        <f t="shared" si="0"/>
        <v>0</v>
      </c>
      <c r="H8" s="91">
        <f t="shared" si="1"/>
        <v>0</v>
      </c>
      <c r="I8" s="86">
        <f t="shared" si="2"/>
        <v>0</v>
      </c>
    </row>
    <row r="9" spans="1:9" ht="26.4">
      <c r="A9" s="125">
        <v>8</v>
      </c>
      <c r="B9" s="1" t="s">
        <v>138</v>
      </c>
      <c r="C9" s="48">
        <v>1.3333333333333333</v>
      </c>
      <c r="D9" s="1">
        <v>1</v>
      </c>
      <c r="E9" s="104">
        <v>3.3000000000000002E-2</v>
      </c>
      <c r="F9" s="135">
        <v>0</v>
      </c>
      <c r="G9" s="85">
        <f t="shared" si="0"/>
        <v>0</v>
      </c>
      <c r="H9" s="91">
        <f t="shared" si="1"/>
        <v>0</v>
      </c>
      <c r="I9" s="86">
        <f t="shared" si="2"/>
        <v>0</v>
      </c>
    </row>
    <row r="10" spans="1:9" ht="39.6">
      <c r="A10" s="125">
        <v>9</v>
      </c>
      <c r="B10" s="1" t="s">
        <v>139</v>
      </c>
      <c r="C10" s="48">
        <v>2.9166666666666665</v>
      </c>
      <c r="D10" s="1">
        <v>5</v>
      </c>
      <c r="E10" s="104">
        <v>0.16500000000000001</v>
      </c>
      <c r="F10" s="135">
        <v>0</v>
      </c>
      <c r="G10" s="85">
        <f t="shared" si="0"/>
        <v>0</v>
      </c>
      <c r="H10" s="91">
        <f t="shared" si="1"/>
        <v>0</v>
      </c>
      <c r="I10" s="86">
        <f t="shared" si="2"/>
        <v>0</v>
      </c>
    </row>
    <row r="11" spans="1:9" ht="26.4">
      <c r="A11" s="125">
        <v>10</v>
      </c>
      <c r="B11" s="1" t="s">
        <v>140</v>
      </c>
      <c r="C11" s="48">
        <v>0</v>
      </c>
      <c r="D11" s="1">
        <v>0</v>
      </c>
      <c r="E11" s="104">
        <v>0</v>
      </c>
      <c r="F11" s="135">
        <v>0</v>
      </c>
      <c r="G11" s="85">
        <f t="shared" si="0"/>
        <v>0</v>
      </c>
      <c r="H11" s="91">
        <f t="shared" si="1"/>
        <v>0</v>
      </c>
      <c r="I11" s="86">
        <f t="shared" si="2"/>
        <v>0</v>
      </c>
    </row>
    <row r="12" spans="1:9" ht="39.6">
      <c r="A12" s="125">
        <v>11</v>
      </c>
      <c r="B12" s="1" t="s">
        <v>141</v>
      </c>
      <c r="C12" s="48">
        <v>3.75</v>
      </c>
      <c r="D12" s="1">
        <v>15</v>
      </c>
      <c r="E12" s="104">
        <v>0.20879999999999996</v>
      </c>
      <c r="F12" s="135">
        <v>0</v>
      </c>
      <c r="G12" s="85">
        <f t="shared" si="0"/>
        <v>0</v>
      </c>
      <c r="H12" s="91">
        <f t="shared" si="1"/>
        <v>0</v>
      </c>
      <c r="I12" s="86">
        <f t="shared" si="2"/>
        <v>0</v>
      </c>
    </row>
    <row r="13" spans="1:9">
      <c r="A13" s="125">
        <v>12</v>
      </c>
      <c r="B13" s="1" t="s">
        <v>12</v>
      </c>
      <c r="C13" s="48">
        <v>7.5</v>
      </c>
      <c r="D13" s="1">
        <v>30</v>
      </c>
      <c r="E13" s="104">
        <v>0.41759999999999992</v>
      </c>
      <c r="F13" s="135">
        <v>0</v>
      </c>
      <c r="G13" s="85">
        <f t="shared" si="0"/>
        <v>0</v>
      </c>
      <c r="H13" s="91">
        <f t="shared" si="1"/>
        <v>0</v>
      </c>
      <c r="I13" s="86">
        <f t="shared" si="2"/>
        <v>0</v>
      </c>
    </row>
    <row r="14" spans="1:9">
      <c r="A14" s="125">
        <v>13</v>
      </c>
      <c r="B14" s="1" t="s">
        <v>81</v>
      </c>
      <c r="C14" s="48">
        <v>0</v>
      </c>
      <c r="D14" s="1">
        <v>0</v>
      </c>
      <c r="E14" s="104">
        <v>0</v>
      </c>
      <c r="F14" s="135">
        <v>0</v>
      </c>
      <c r="G14" s="85">
        <f t="shared" si="0"/>
        <v>0</v>
      </c>
      <c r="H14" s="91">
        <f t="shared" si="1"/>
        <v>0</v>
      </c>
      <c r="I14" s="86">
        <f t="shared" si="2"/>
        <v>0</v>
      </c>
    </row>
    <row r="15" spans="1:9">
      <c r="A15" s="126">
        <v>14</v>
      </c>
      <c r="B15" s="1" t="s">
        <v>82</v>
      </c>
      <c r="C15" s="48">
        <v>0.66666666666666663</v>
      </c>
      <c r="D15" s="2">
        <v>5</v>
      </c>
      <c r="E15" s="104">
        <v>0.16500000000000001</v>
      </c>
      <c r="F15" s="135">
        <v>0</v>
      </c>
      <c r="G15" s="85">
        <f t="shared" si="0"/>
        <v>0</v>
      </c>
      <c r="H15" s="91">
        <f t="shared" si="1"/>
        <v>0</v>
      </c>
      <c r="I15" s="86">
        <f t="shared" si="2"/>
        <v>0</v>
      </c>
    </row>
    <row r="16" spans="1:9" ht="26.4">
      <c r="A16" s="125">
        <v>15</v>
      </c>
      <c r="B16" s="1" t="s">
        <v>142</v>
      </c>
      <c r="C16" s="48">
        <v>1.6</v>
      </c>
      <c r="D16" s="2">
        <v>12</v>
      </c>
      <c r="E16" s="104">
        <v>0.39600000000000007</v>
      </c>
      <c r="F16" s="135">
        <v>0</v>
      </c>
      <c r="G16" s="85">
        <f t="shared" si="0"/>
        <v>0</v>
      </c>
      <c r="H16" s="91">
        <f t="shared" si="1"/>
        <v>0</v>
      </c>
      <c r="I16" s="86">
        <f t="shared" si="2"/>
        <v>0</v>
      </c>
    </row>
    <row r="17" spans="1:9">
      <c r="A17" s="125">
        <v>16</v>
      </c>
      <c r="B17" s="1" t="s">
        <v>2</v>
      </c>
      <c r="C17" s="48">
        <v>4.333333333333333</v>
      </c>
      <c r="D17" s="2">
        <v>10</v>
      </c>
      <c r="E17" s="104">
        <v>0.33</v>
      </c>
      <c r="F17" s="136">
        <v>0</v>
      </c>
      <c r="G17" s="85">
        <f t="shared" si="0"/>
        <v>0</v>
      </c>
      <c r="H17" s="91">
        <f t="shared" si="1"/>
        <v>0</v>
      </c>
      <c r="I17" s="86">
        <f t="shared" si="2"/>
        <v>0</v>
      </c>
    </row>
    <row r="18" spans="1:9" ht="26.4">
      <c r="A18" s="126">
        <v>17</v>
      </c>
      <c r="B18" s="1" t="s">
        <v>29</v>
      </c>
      <c r="C18" s="48">
        <v>0</v>
      </c>
      <c r="D18" s="2">
        <v>10</v>
      </c>
      <c r="E18" s="104">
        <v>0.13347945205479453</v>
      </c>
      <c r="F18" s="136">
        <v>0</v>
      </c>
      <c r="G18" s="85">
        <f t="shared" si="0"/>
        <v>0</v>
      </c>
      <c r="H18" s="91">
        <f t="shared" si="1"/>
        <v>0</v>
      </c>
      <c r="I18" s="86">
        <f t="shared" si="2"/>
        <v>0</v>
      </c>
    </row>
    <row r="19" spans="1:9">
      <c r="A19" s="125">
        <v>18</v>
      </c>
      <c r="B19" s="1" t="s">
        <v>143</v>
      </c>
      <c r="C19" s="48">
        <v>7.5</v>
      </c>
      <c r="D19" s="2">
        <v>30</v>
      </c>
      <c r="E19" s="104">
        <v>0.12527999999999997</v>
      </c>
      <c r="F19" s="136">
        <v>0</v>
      </c>
      <c r="G19" s="85">
        <f t="shared" si="0"/>
        <v>0</v>
      </c>
      <c r="H19" s="91">
        <f t="shared" si="1"/>
        <v>0</v>
      </c>
      <c r="I19" s="86">
        <f t="shared" si="2"/>
        <v>0</v>
      </c>
    </row>
    <row r="20" spans="1:9" ht="52.8">
      <c r="A20" s="125">
        <v>19</v>
      </c>
      <c r="B20" s="1" t="s">
        <v>83</v>
      </c>
      <c r="C20" s="48">
        <v>9.5</v>
      </c>
      <c r="D20" s="2">
        <v>30</v>
      </c>
      <c r="E20" s="104">
        <v>0.37963636363636361</v>
      </c>
      <c r="F20" s="136">
        <v>0</v>
      </c>
      <c r="G20" s="85">
        <f t="shared" si="0"/>
        <v>0</v>
      </c>
      <c r="H20" s="91">
        <f t="shared" si="1"/>
        <v>0</v>
      </c>
      <c r="I20" s="86">
        <f t="shared" si="2"/>
        <v>0</v>
      </c>
    </row>
    <row r="21" spans="1:9">
      <c r="B21" s="19" t="s">
        <v>57</v>
      </c>
      <c r="C21" s="4"/>
      <c r="D21" s="4"/>
      <c r="E21" s="104"/>
      <c r="F21" s="135"/>
      <c r="G21" s="85">
        <f>SUM(G2:G20)</f>
        <v>35.666666666666664</v>
      </c>
      <c r="H21" s="85">
        <f>SUM(H2:H20)</f>
        <v>38</v>
      </c>
      <c r="I21" s="86">
        <f>SUM(I2:I20)</f>
        <v>4.1140000000000008</v>
      </c>
    </row>
    <row r="22" spans="1:9">
      <c r="B22" s="11" t="s">
        <v>41</v>
      </c>
      <c r="C22" s="4"/>
      <c r="D22" s="4"/>
      <c r="E22" s="104"/>
      <c r="F22" s="135"/>
      <c r="G22" s="90" t="s">
        <v>9</v>
      </c>
      <c r="H22" s="90" t="s">
        <v>44</v>
      </c>
      <c r="I22" s="123" t="s">
        <v>87</v>
      </c>
    </row>
    <row r="23" spans="1:9">
      <c r="F23" s="137"/>
      <c r="G23" s="95"/>
    </row>
    <row r="24" spans="1:9">
      <c r="F24" s="137"/>
      <c r="G24" s="95"/>
    </row>
    <row r="25" spans="1:9">
      <c r="F25" s="137"/>
      <c r="G25" s="95"/>
    </row>
    <row r="26" spans="1:9">
      <c r="F26" s="137"/>
      <c r="G26" s="95"/>
    </row>
    <row r="27" spans="1:9">
      <c r="F27" s="137"/>
      <c r="G27" s="95"/>
    </row>
    <row r="28" spans="1:9">
      <c r="F28" s="137"/>
      <c r="G28" s="95"/>
    </row>
    <row r="29" spans="1:9">
      <c r="F29" s="137"/>
      <c r="G29" s="95"/>
    </row>
    <row r="30" spans="1:9">
      <c r="F30" s="138"/>
      <c r="G30" s="3"/>
    </row>
  </sheetData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3647E-92A7-4077-8D51-3B70757A2F13}">
  <dimension ref="A1:I30"/>
  <sheetViews>
    <sheetView zoomScale="85" zoomScaleNormal="85" workbookViewId="0">
      <selection activeCell="B2" sqref="B2:B20"/>
    </sheetView>
  </sheetViews>
  <sheetFormatPr defaultRowHeight="13.8"/>
  <cols>
    <col min="1" max="1" width="9.109375" style="87"/>
    <col min="2" max="2" width="46.44140625" customWidth="1"/>
    <col min="3" max="3" width="18.88671875" customWidth="1"/>
    <col min="4" max="4" width="20" customWidth="1"/>
    <col min="5" max="5" width="22.33203125" bestFit="1" customWidth="1"/>
    <col min="6" max="6" width="32.33203125" customWidth="1"/>
    <col min="7" max="7" width="19.33203125" customWidth="1"/>
    <col min="8" max="8" width="15.6640625" bestFit="1" customWidth="1"/>
    <col min="9" max="9" width="14.109375" style="139" bestFit="1" customWidth="1"/>
  </cols>
  <sheetData>
    <row r="1" spans="1:9" ht="39.6">
      <c r="A1" s="127" t="s">
        <v>4</v>
      </c>
      <c r="B1" s="8" t="s">
        <v>0</v>
      </c>
      <c r="C1" s="8" t="s">
        <v>3</v>
      </c>
      <c r="D1" s="12" t="s">
        <v>1</v>
      </c>
      <c r="E1" s="13" t="s">
        <v>86</v>
      </c>
      <c r="F1" s="14" t="s">
        <v>58</v>
      </c>
      <c r="G1" s="88" t="s">
        <v>39</v>
      </c>
      <c r="H1" s="88" t="s">
        <v>40</v>
      </c>
      <c r="I1" s="133" t="s">
        <v>88</v>
      </c>
    </row>
    <row r="2" spans="1:9" ht="39.6">
      <c r="A2" s="125">
        <v>1</v>
      </c>
      <c r="B2" s="1" t="s">
        <v>131</v>
      </c>
      <c r="C2" s="48">
        <v>10.666666666666666</v>
      </c>
      <c r="D2" s="1">
        <v>8</v>
      </c>
      <c r="E2" s="104">
        <v>0.88000000000000012</v>
      </c>
      <c r="F2" s="37">
        <v>1</v>
      </c>
      <c r="G2" s="85">
        <f t="shared" ref="G2:G20" si="0">C2*F2</f>
        <v>10.666666666666666</v>
      </c>
      <c r="H2" s="91">
        <f t="shared" ref="H2:H20" si="1">D2*F2</f>
        <v>8</v>
      </c>
      <c r="I2" s="86">
        <f>E2*F2</f>
        <v>0.88000000000000012</v>
      </c>
    </row>
    <row r="3" spans="1:9">
      <c r="A3" s="125">
        <v>2</v>
      </c>
      <c r="B3" s="1" t="s">
        <v>132</v>
      </c>
      <c r="C3" s="48">
        <v>13.333333333333334</v>
      </c>
      <c r="D3" s="1">
        <v>10</v>
      </c>
      <c r="E3" s="104">
        <v>1.1000000000000001</v>
      </c>
      <c r="F3" s="37">
        <v>1</v>
      </c>
      <c r="G3" s="85">
        <f t="shared" si="0"/>
        <v>13.333333333333334</v>
      </c>
      <c r="H3" s="91">
        <f t="shared" si="1"/>
        <v>10</v>
      </c>
      <c r="I3" s="86">
        <f t="shared" ref="I3:I20" si="2">E3*F3</f>
        <v>1.1000000000000001</v>
      </c>
    </row>
    <row r="4" spans="1:9">
      <c r="A4" s="125">
        <v>3</v>
      </c>
      <c r="B4" s="1" t="s">
        <v>133</v>
      </c>
      <c r="C4" s="48">
        <v>4.666666666666667</v>
      </c>
      <c r="D4" s="1">
        <v>8</v>
      </c>
      <c r="E4" s="104">
        <v>0.88000000000000012</v>
      </c>
      <c r="F4" s="37">
        <v>1</v>
      </c>
      <c r="G4" s="85">
        <f t="shared" si="0"/>
        <v>4.666666666666667</v>
      </c>
      <c r="H4" s="91">
        <f t="shared" si="1"/>
        <v>8</v>
      </c>
      <c r="I4" s="86">
        <f t="shared" si="2"/>
        <v>0.88000000000000012</v>
      </c>
    </row>
    <row r="5" spans="1:9">
      <c r="A5" s="125">
        <v>4</v>
      </c>
      <c r="B5" s="1" t="s">
        <v>134</v>
      </c>
      <c r="C5" s="48">
        <v>5.833333333333333</v>
      </c>
      <c r="D5" s="1">
        <v>10</v>
      </c>
      <c r="E5" s="104">
        <v>1.1000000000000001</v>
      </c>
      <c r="F5" s="37">
        <v>1</v>
      </c>
      <c r="G5" s="85">
        <f t="shared" si="0"/>
        <v>5.833333333333333</v>
      </c>
      <c r="H5" s="91">
        <f t="shared" si="1"/>
        <v>10</v>
      </c>
      <c r="I5" s="86">
        <f t="shared" si="2"/>
        <v>1.1000000000000001</v>
      </c>
    </row>
    <row r="6" spans="1:9" ht="26.4">
      <c r="A6" s="125">
        <v>5</v>
      </c>
      <c r="B6" s="1" t="s">
        <v>135</v>
      </c>
      <c r="C6" s="48">
        <v>1.1666666666666667</v>
      </c>
      <c r="D6" s="1">
        <v>2</v>
      </c>
      <c r="E6" s="104">
        <v>0.15400000000000003</v>
      </c>
      <c r="F6" s="4">
        <v>0</v>
      </c>
      <c r="G6" s="85">
        <f t="shared" si="0"/>
        <v>0</v>
      </c>
      <c r="H6" s="91">
        <f t="shared" si="1"/>
        <v>0</v>
      </c>
      <c r="I6" s="86">
        <f t="shared" si="2"/>
        <v>0</v>
      </c>
    </row>
    <row r="7" spans="1:9" ht="26.4">
      <c r="A7" s="125">
        <v>6</v>
      </c>
      <c r="B7" s="1" t="s">
        <v>136</v>
      </c>
      <c r="C7" s="48">
        <v>6.666666666666667</v>
      </c>
      <c r="D7" s="1">
        <v>5</v>
      </c>
      <c r="E7" s="104">
        <v>0.16500000000000001</v>
      </c>
      <c r="F7" s="37">
        <v>1</v>
      </c>
      <c r="G7" s="85">
        <f t="shared" si="0"/>
        <v>6.666666666666667</v>
      </c>
      <c r="H7" s="91">
        <f t="shared" si="1"/>
        <v>5</v>
      </c>
      <c r="I7" s="86">
        <f t="shared" si="2"/>
        <v>0.16500000000000001</v>
      </c>
    </row>
    <row r="8" spans="1:9">
      <c r="A8" s="125">
        <v>7</v>
      </c>
      <c r="B8" s="1" t="s">
        <v>137</v>
      </c>
      <c r="C8" s="48">
        <v>1.75</v>
      </c>
      <c r="D8" s="1">
        <v>3</v>
      </c>
      <c r="E8" s="104">
        <v>9.9000000000000019E-2</v>
      </c>
      <c r="F8" s="37">
        <v>1</v>
      </c>
      <c r="G8" s="85">
        <f t="shared" si="0"/>
        <v>1.75</v>
      </c>
      <c r="H8" s="91">
        <f t="shared" si="1"/>
        <v>3</v>
      </c>
      <c r="I8" s="86">
        <f t="shared" si="2"/>
        <v>9.9000000000000019E-2</v>
      </c>
    </row>
    <row r="9" spans="1:9" ht="26.4">
      <c r="A9" s="125">
        <v>8</v>
      </c>
      <c r="B9" s="1" t="s">
        <v>138</v>
      </c>
      <c r="C9" s="48">
        <v>1.3333333333333333</v>
      </c>
      <c r="D9" s="1">
        <v>1</v>
      </c>
      <c r="E9" s="104">
        <v>3.3000000000000002E-2</v>
      </c>
      <c r="F9" s="37">
        <v>1</v>
      </c>
      <c r="G9" s="85">
        <f t="shared" si="0"/>
        <v>1.3333333333333333</v>
      </c>
      <c r="H9" s="91">
        <f t="shared" si="1"/>
        <v>1</v>
      </c>
      <c r="I9" s="86">
        <f t="shared" si="2"/>
        <v>3.3000000000000002E-2</v>
      </c>
    </row>
    <row r="10" spans="1:9" ht="39.6">
      <c r="A10" s="125">
        <v>9</v>
      </c>
      <c r="B10" s="1" t="s">
        <v>139</v>
      </c>
      <c r="C10" s="48">
        <v>2.9166666666666665</v>
      </c>
      <c r="D10" s="1">
        <v>5</v>
      </c>
      <c r="E10" s="104">
        <v>0.16500000000000001</v>
      </c>
      <c r="F10" s="37">
        <v>1</v>
      </c>
      <c r="G10" s="85">
        <f t="shared" si="0"/>
        <v>2.9166666666666665</v>
      </c>
      <c r="H10" s="91">
        <f t="shared" si="1"/>
        <v>5</v>
      </c>
      <c r="I10" s="86">
        <f t="shared" si="2"/>
        <v>0.16500000000000001</v>
      </c>
    </row>
    <row r="11" spans="1:9" ht="26.4">
      <c r="A11" s="125">
        <v>10</v>
      </c>
      <c r="B11" s="1" t="s">
        <v>140</v>
      </c>
      <c r="C11" s="48">
        <v>0</v>
      </c>
      <c r="D11" s="1">
        <v>0</v>
      </c>
      <c r="E11" s="104">
        <v>0</v>
      </c>
      <c r="F11" s="37">
        <v>1</v>
      </c>
      <c r="G11" s="85">
        <f t="shared" si="0"/>
        <v>0</v>
      </c>
      <c r="H11" s="91">
        <f t="shared" si="1"/>
        <v>0</v>
      </c>
      <c r="I11" s="86">
        <f t="shared" si="2"/>
        <v>0</v>
      </c>
    </row>
    <row r="12" spans="1:9" ht="39.6">
      <c r="A12" s="125">
        <v>11</v>
      </c>
      <c r="B12" s="1" t="s">
        <v>141</v>
      </c>
      <c r="C12" s="48">
        <v>3.75</v>
      </c>
      <c r="D12" s="1">
        <v>15</v>
      </c>
      <c r="E12" s="104">
        <v>0.20879999999999996</v>
      </c>
      <c r="F12" s="37">
        <v>1</v>
      </c>
      <c r="G12" s="85">
        <f t="shared" si="0"/>
        <v>3.75</v>
      </c>
      <c r="H12" s="91">
        <f t="shared" si="1"/>
        <v>15</v>
      </c>
      <c r="I12" s="86">
        <f t="shared" si="2"/>
        <v>0.20879999999999996</v>
      </c>
    </row>
    <row r="13" spans="1:9">
      <c r="A13" s="125">
        <v>12</v>
      </c>
      <c r="B13" s="1" t="s">
        <v>12</v>
      </c>
      <c r="C13" s="48">
        <v>7.5</v>
      </c>
      <c r="D13" s="1">
        <v>30</v>
      </c>
      <c r="E13" s="104">
        <v>0.41759999999999992</v>
      </c>
      <c r="F13" s="37">
        <v>1</v>
      </c>
      <c r="G13" s="85">
        <f t="shared" si="0"/>
        <v>7.5</v>
      </c>
      <c r="H13" s="91">
        <f t="shared" si="1"/>
        <v>30</v>
      </c>
      <c r="I13" s="86">
        <f t="shared" si="2"/>
        <v>0.41759999999999992</v>
      </c>
    </row>
    <row r="14" spans="1:9">
      <c r="A14" s="125">
        <v>13</v>
      </c>
      <c r="B14" s="1" t="s">
        <v>81</v>
      </c>
      <c r="C14" s="48">
        <v>0</v>
      </c>
      <c r="D14" s="1">
        <v>0</v>
      </c>
      <c r="E14" s="104">
        <v>0</v>
      </c>
      <c r="F14" s="37">
        <v>1</v>
      </c>
      <c r="G14" s="85">
        <f t="shared" si="0"/>
        <v>0</v>
      </c>
      <c r="H14" s="91">
        <f t="shared" si="1"/>
        <v>0</v>
      </c>
      <c r="I14" s="86">
        <f t="shared" si="2"/>
        <v>0</v>
      </c>
    </row>
    <row r="15" spans="1:9">
      <c r="A15" s="126">
        <v>14</v>
      </c>
      <c r="B15" s="1" t="s">
        <v>82</v>
      </c>
      <c r="C15" s="48">
        <v>0.66666666666666663</v>
      </c>
      <c r="D15" s="2">
        <v>5</v>
      </c>
      <c r="E15" s="104">
        <v>0.16500000000000001</v>
      </c>
      <c r="F15" s="37">
        <v>1</v>
      </c>
      <c r="G15" s="85">
        <f t="shared" si="0"/>
        <v>0.66666666666666663</v>
      </c>
      <c r="H15" s="91">
        <f t="shared" si="1"/>
        <v>5</v>
      </c>
      <c r="I15" s="86">
        <f t="shared" si="2"/>
        <v>0.16500000000000001</v>
      </c>
    </row>
    <row r="16" spans="1:9" ht="26.4">
      <c r="A16" s="125">
        <v>15</v>
      </c>
      <c r="B16" s="1" t="s">
        <v>142</v>
      </c>
      <c r="C16" s="48">
        <v>1.6</v>
      </c>
      <c r="D16" s="2">
        <v>12</v>
      </c>
      <c r="E16" s="104">
        <v>0.39600000000000007</v>
      </c>
      <c r="F16" s="37">
        <v>1</v>
      </c>
      <c r="G16" s="85">
        <f t="shared" si="0"/>
        <v>1.6</v>
      </c>
      <c r="H16" s="91">
        <f t="shared" si="1"/>
        <v>12</v>
      </c>
      <c r="I16" s="86">
        <f t="shared" si="2"/>
        <v>0.39600000000000007</v>
      </c>
    </row>
    <row r="17" spans="1:9">
      <c r="A17" s="125">
        <v>16</v>
      </c>
      <c r="B17" s="1" t="s">
        <v>2</v>
      </c>
      <c r="C17" s="48">
        <v>4.333333333333333</v>
      </c>
      <c r="D17" s="2">
        <v>10</v>
      </c>
      <c r="E17" s="104">
        <v>0.33</v>
      </c>
      <c r="F17" s="37">
        <v>1</v>
      </c>
      <c r="G17" s="85">
        <f t="shared" si="0"/>
        <v>4.333333333333333</v>
      </c>
      <c r="H17" s="91">
        <f t="shared" si="1"/>
        <v>10</v>
      </c>
      <c r="I17" s="86">
        <f t="shared" si="2"/>
        <v>0.33</v>
      </c>
    </row>
    <row r="18" spans="1:9" ht="26.4">
      <c r="A18" s="126">
        <v>17</v>
      </c>
      <c r="B18" s="1" t="s">
        <v>29</v>
      </c>
      <c r="C18" s="48">
        <v>0</v>
      </c>
      <c r="D18" s="2">
        <v>10</v>
      </c>
      <c r="E18" s="104">
        <v>0.13347945205479453</v>
      </c>
      <c r="F18" s="37">
        <v>1</v>
      </c>
      <c r="G18" s="85">
        <f t="shared" si="0"/>
        <v>0</v>
      </c>
      <c r="H18" s="91">
        <f t="shared" si="1"/>
        <v>10</v>
      </c>
      <c r="I18" s="86">
        <f t="shared" si="2"/>
        <v>0.13347945205479453</v>
      </c>
    </row>
    <row r="19" spans="1:9">
      <c r="A19" s="125">
        <v>18</v>
      </c>
      <c r="B19" s="1" t="s">
        <v>143</v>
      </c>
      <c r="C19" s="48">
        <v>7.5</v>
      </c>
      <c r="D19" s="2">
        <v>30</v>
      </c>
      <c r="E19" s="104">
        <v>0.12527999999999997</v>
      </c>
      <c r="F19" s="59">
        <v>0</v>
      </c>
      <c r="G19" s="85">
        <f t="shared" si="0"/>
        <v>0</v>
      </c>
      <c r="H19" s="91">
        <f t="shared" si="1"/>
        <v>0</v>
      </c>
      <c r="I19" s="86">
        <f t="shared" si="2"/>
        <v>0</v>
      </c>
    </row>
    <row r="20" spans="1:9" ht="52.8">
      <c r="A20" s="125">
        <v>19</v>
      </c>
      <c r="B20" s="1" t="s">
        <v>83</v>
      </c>
      <c r="C20" s="48">
        <v>9.5</v>
      </c>
      <c r="D20" s="2">
        <v>30</v>
      </c>
      <c r="E20" s="104">
        <v>0.37963636363636361</v>
      </c>
      <c r="F20" s="37">
        <v>1</v>
      </c>
      <c r="G20" s="85">
        <f t="shared" si="0"/>
        <v>9.5</v>
      </c>
      <c r="H20" s="91">
        <f t="shared" si="1"/>
        <v>30</v>
      </c>
      <c r="I20" s="86">
        <f t="shared" si="2"/>
        <v>0.37963636363636361</v>
      </c>
    </row>
    <row r="21" spans="1:9" ht="26.4">
      <c r="B21" s="93" t="s">
        <v>59</v>
      </c>
      <c r="C21" s="4"/>
      <c r="D21" s="4"/>
      <c r="E21" s="104"/>
      <c r="F21" s="4"/>
      <c r="G21" s="85">
        <f>SUM(G2:G20)</f>
        <v>74.516666666666666</v>
      </c>
      <c r="H21" s="85">
        <f>SUM(H2:H20)</f>
        <v>162</v>
      </c>
      <c r="I21" s="86">
        <f>SUM(I2:I20)-I18*F18</f>
        <v>6.3190363636363642</v>
      </c>
    </row>
    <row r="22" spans="1:9">
      <c r="B22" s="11" t="s">
        <v>46</v>
      </c>
      <c r="C22" s="4"/>
      <c r="D22" s="4"/>
      <c r="E22" s="104"/>
      <c r="F22" s="4"/>
      <c r="G22" s="90" t="s">
        <v>9</v>
      </c>
      <c r="H22" s="90" t="s">
        <v>44</v>
      </c>
      <c r="I22" s="123" t="s">
        <v>87</v>
      </c>
    </row>
    <row r="23" spans="1:9">
      <c r="F23" s="94"/>
      <c r="G23" s="95"/>
    </row>
    <row r="24" spans="1:9">
      <c r="F24" s="94"/>
      <c r="G24" s="95"/>
    </row>
    <row r="25" spans="1:9">
      <c r="F25" s="94"/>
      <c r="G25" s="95"/>
    </row>
    <row r="26" spans="1:9">
      <c r="F26" s="94"/>
      <c r="G26" s="95"/>
    </row>
    <row r="27" spans="1:9">
      <c r="F27" s="94"/>
      <c r="G27" s="95"/>
    </row>
    <row r="28" spans="1:9">
      <c r="F28" s="94"/>
      <c r="G28" s="95"/>
    </row>
    <row r="29" spans="1:9">
      <c r="F29" s="94"/>
      <c r="G29" s="95"/>
    </row>
    <row r="30" spans="1:9">
      <c r="F30" s="3"/>
      <c r="G30" s="3"/>
    </row>
  </sheetData>
  <phoneticPr fontId="6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C063-67A5-4C8F-9312-8902867A4273}">
  <dimension ref="A1:J30"/>
  <sheetViews>
    <sheetView workbookViewId="0">
      <selection activeCell="D7" sqref="D7"/>
    </sheetView>
  </sheetViews>
  <sheetFormatPr defaultRowHeight="13.8"/>
  <cols>
    <col min="1" max="1" width="9.109375" style="87"/>
    <col min="2" max="2" width="46.44140625" customWidth="1"/>
    <col min="3" max="3" width="18.88671875" customWidth="1"/>
    <col min="4" max="4" width="20" customWidth="1"/>
    <col min="5" max="5" width="22.33203125" bestFit="1" customWidth="1"/>
    <col min="6" max="6" width="32.5546875" customWidth="1"/>
    <col min="7" max="7" width="19.33203125" customWidth="1"/>
    <col min="8" max="8" width="15.6640625" bestFit="1" customWidth="1"/>
    <col min="9" max="9" width="14.109375" style="139" bestFit="1" customWidth="1"/>
  </cols>
  <sheetData>
    <row r="1" spans="1:9" ht="39.6">
      <c r="A1" s="127" t="s">
        <v>4</v>
      </c>
      <c r="B1" s="8" t="s">
        <v>0</v>
      </c>
      <c r="C1" s="8" t="s">
        <v>3</v>
      </c>
      <c r="D1" s="140" t="s">
        <v>1</v>
      </c>
      <c r="E1" s="13" t="s">
        <v>86</v>
      </c>
      <c r="F1" s="14" t="s">
        <v>60</v>
      </c>
      <c r="G1" s="98" t="s">
        <v>39</v>
      </c>
      <c r="H1" s="88" t="s">
        <v>40</v>
      </c>
      <c r="I1" s="133" t="s">
        <v>88</v>
      </c>
    </row>
    <row r="2" spans="1:9" ht="39.6">
      <c r="A2" s="125">
        <v>1</v>
      </c>
      <c r="B2" s="1" t="s">
        <v>131</v>
      </c>
      <c r="C2" s="48">
        <v>10.666666666666666</v>
      </c>
      <c r="D2" s="1">
        <v>8</v>
      </c>
      <c r="E2" s="104">
        <v>0.88000000000000012</v>
      </c>
      <c r="F2" s="58">
        <v>1</v>
      </c>
      <c r="G2" s="99">
        <f t="shared" ref="G2:G20" si="0">C2*F2</f>
        <v>10.666666666666666</v>
      </c>
      <c r="H2" s="91">
        <f t="shared" ref="H2:H20" si="1">D2*F2</f>
        <v>8</v>
      </c>
      <c r="I2" s="86">
        <f>E2*F2</f>
        <v>0.88000000000000012</v>
      </c>
    </row>
    <row r="3" spans="1:9">
      <c r="A3" s="125">
        <v>2</v>
      </c>
      <c r="B3" s="1" t="s">
        <v>132</v>
      </c>
      <c r="C3" s="48">
        <v>13.333333333333334</v>
      </c>
      <c r="D3" s="1">
        <v>10</v>
      </c>
      <c r="E3" s="104">
        <v>1.1000000000000001</v>
      </c>
      <c r="F3" s="58">
        <v>1</v>
      </c>
      <c r="G3" s="99">
        <f t="shared" si="0"/>
        <v>13.333333333333334</v>
      </c>
      <c r="H3" s="91">
        <f t="shared" si="1"/>
        <v>10</v>
      </c>
      <c r="I3" s="86">
        <f t="shared" ref="I3:I20" si="2">E3*F3</f>
        <v>1.1000000000000001</v>
      </c>
    </row>
    <row r="4" spans="1:9">
      <c r="A4" s="125">
        <v>3</v>
      </c>
      <c r="B4" s="1" t="s">
        <v>133</v>
      </c>
      <c r="C4" s="48">
        <v>4.666666666666667</v>
      </c>
      <c r="D4" s="1">
        <v>8</v>
      </c>
      <c r="E4" s="104">
        <v>0.88000000000000012</v>
      </c>
      <c r="F4" s="58">
        <v>1</v>
      </c>
      <c r="G4" s="99">
        <f t="shared" si="0"/>
        <v>4.666666666666667</v>
      </c>
      <c r="H4" s="91">
        <f t="shared" si="1"/>
        <v>8</v>
      </c>
      <c r="I4" s="86">
        <f t="shared" si="2"/>
        <v>0.88000000000000012</v>
      </c>
    </row>
    <row r="5" spans="1:9">
      <c r="A5" s="125">
        <v>4</v>
      </c>
      <c r="B5" s="1" t="s">
        <v>134</v>
      </c>
      <c r="C5" s="48">
        <v>5.833333333333333</v>
      </c>
      <c r="D5" s="1">
        <v>10</v>
      </c>
      <c r="E5" s="104">
        <v>1.1000000000000001</v>
      </c>
      <c r="F5" s="58">
        <v>1</v>
      </c>
      <c r="G5" s="99">
        <f t="shared" si="0"/>
        <v>5.833333333333333</v>
      </c>
      <c r="H5" s="91">
        <f t="shared" si="1"/>
        <v>10</v>
      </c>
      <c r="I5" s="86">
        <f t="shared" si="2"/>
        <v>1.1000000000000001</v>
      </c>
    </row>
    <row r="6" spans="1:9" ht="26.4">
      <c r="A6" s="125">
        <v>5</v>
      </c>
      <c r="B6" s="1" t="s">
        <v>135</v>
      </c>
      <c r="C6" s="48">
        <v>1.1666666666666667</v>
      </c>
      <c r="D6" s="1">
        <v>2</v>
      </c>
      <c r="E6" s="104">
        <v>0.15400000000000003</v>
      </c>
      <c r="F6" s="4">
        <v>0</v>
      </c>
      <c r="G6" s="99">
        <f t="shared" si="0"/>
        <v>0</v>
      </c>
      <c r="H6" s="91">
        <f t="shared" si="1"/>
        <v>0</v>
      </c>
      <c r="I6" s="86">
        <f t="shared" si="2"/>
        <v>0</v>
      </c>
    </row>
    <row r="7" spans="1:9" ht="26.4">
      <c r="A7" s="125">
        <v>6</v>
      </c>
      <c r="B7" s="1" t="s">
        <v>136</v>
      </c>
      <c r="C7" s="48">
        <v>6.666666666666667</v>
      </c>
      <c r="D7" s="1">
        <v>5</v>
      </c>
      <c r="E7" s="104">
        <v>0.16500000000000001</v>
      </c>
      <c r="F7" s="58">
        <v>1</v>
      </c>
      <c r="G7" s="99">
        <f t="shared" si="0"/>
        <v>6.666666666666667</v>
      </c>
      <c r="H7" s="91">
        <f t="shared" si="1"/>
        <v>5</v>
      </c>
      <c r="I7" s="86">
        <f t="shared" si="2"/>
        <v>0.16500000000000001</v>
      </c>
    </row>
    <row r="8" spans="1:9">
      <c r="A8" s="125">
        <v>7</v>
      </c>
      <c r="B8" s="1" t="s">
        <v>137</v>
      </c>
      <c r="C8" s="48">
        <v>1.75</v>
      </c>
      <c r="D8" s="1">
        <v>3</v>
      </c>
      <c r="E8" s="104">
        <v>9.9000000000000019E-2</v>
      </c>
      <c r="F8" s="58">
        <v>1</v>
      </c>
      <c r="G8" s="99">
        <f t="shared" si="0"/>
        <v>1.75</v>
      </c>
      <c r="H8" s="91">
        <f t="shared" si="1"/>
        <v>3</v>
      </c>
      <c r="I8" s="86">
        <f t="shared" si="2"/>
        <v>9.9000000000000019E-2</v>
      </c>
    </row>
    <row r="9" spans="1:9" ht="26.4">
      <c r="A9" s="125">
        <v>8</v>
      </c>
      <c r="B9" s="1" t="s">
        <v>138</v>
      </c>
      <c r="C9" s="48">
        <v>1.3333333333333333</v>
      </c>
      <c r="D9" s="1">
        <v>1</v>
      </c>
      <c r="E9" s="104">
        <v>3.3000000000000002E-2</v>
      </c>
      <c r="F9" s="58">
        <v>1</v>
      </c>
      <c r="G9" s="99">
        <f t="shared" si="0"/>
        <v>1.3333333333333333</v>
      </c>
      <c r="H9" s="91">
        <f t="shared" si="1"/>
        <v>1</v>
      </c>
      <c r="I9" s="86">
        <f t="shared" si="2"/>
        <v>3.3000000000000002E-2</v>
      </c>
    </row>
    <row r="10" spans="1:9" ht="39.6">
      <c r="A10" s="125">
        <v>9</v>
      </c>
      <c r="B10" s="1" t="s">
        <v>139</v>
      </c>
      <c r="C10" s="48">
        <v>2.9166666666666665</v>
      </c>
      <c r="D10" s="1">
        <v>5</v>
      </c>
      <c r="E10" s="104">
        <v>0.16500000000000001</v>
      </c>
      <c r="F10" s="58">
        <v>1</v>
      </c>
      <c r="G10" s="99">
        <f t="shared" si="0"/>
        <v>2.9166666666666665</v>
      </c>
      <c r="H10" s="91">
        <f t="shared" si="1"/>
        <v>5</v>
      </c>
      <c r="I10" s="86">
        <f t="shared" si="2"/>
        <v>0.16500000000000001</v>
      </c>
    </row>
    <row r="11" spans="1:9" ht="26.4">
      <c r="A11" s="125">
        <v>10</v>
      </c>
      <c r="B11" s="1" t="s">
        <v>140</v>
      </c>
      <c r="C11" s="48">
        <v>0</v>
      </c>
      <c r="D11" s="1">
        <v>0</v>
      </c>
      <c r="E11" s="104">
        <v>0</v>
      </c>
      <c r="F11" s="58">
        <v>1</v>
      </c>
      <c r="G11" s="99">
        <f t="shared" si="0"/>
        <v>0</v>
      </c>
      <c r="H11" s="91">
        <f t="shared" si="1"/>
        <v>0</v>
      </c>
      <c r="I11" s="86">
        <f t="shared" si="2"/>
        <v>0</v>
      </c>
    </row>
    <row r="12" spans="1:9" ht="39.6">
      <c r="A12" s="125">
        <v>11</v>
      </c>
      <c r="B12" s="1" t="s">
        <v>141</v>
      </c>
      <c r="C12" s="48">
        <v>3.75</v>
      </c>
      <c r="D12" s="1">
        <v>15</v>
      </c>
      <c r="E12" s="104">
        <v>0.20879999999999996</v>
      </c>
      <c r="F12" s="58">
        <v>1</v>
      </c>
      <c r="G12" s="99">
        <f t="shared" si="0"/>
        <v>3.75</v>
      </c>
      <c r="H12" s="91">
        <f t="shared" si="1"/>
        <v>15</v>
      </c>
      <c r="I12" s="86">
        <f t="shared" si="2"/>
        <v>0.20879999999999996</v>
      </c>
    </row>
    <row r="13" spans="1:9">
      <c r="A13" s="125">
        <v>12</v>
      </c>
      <c r="B13" s="1" t="s">
        <v>12</v>
      </c>
      <c r="C13" s="48">
        <v>7.5</v>
      </c>
      <c r="D13" s="1">
        <v>30</v>
      </c>
      <c r="E13" s="104">
        <v>0.41759999999999992</v>
      </c>
      <c r="F13" s="58">
        <v>1</v>
      </c>
      <c r="G13" s="99">
        <f t="shared" si="0"/>
        <v>7.5</v>
      </c>
      <c r="H13" s="91">
        <f t="shared" si="1"/>
        <v>30</v>
      </c>
      <c r="I13" s="86">
        <f t="shared" si="2"/>
        <v>0.41759999999999992</v>
      </c>
    </row>
    <row r="14" spans="1:9">
      <c r="A14" s="125">
        <v>13</v>
      </c>
      <c r="B14" s="1" t="s">
        <v>81</v>
      </c>
      <c r="C14" s="48">
        <v>0</v>
      </c>
      <c r="D14" s="1">
        <v>0</v>
      </c>
      <c r="E14" s="104">
        <v>0</v>
      </c>
      <c r="F14" s="58">
        <v>1</v>
      </c>
      <c r="G14" s="99">
        <f t="shared" si="0"/>
        <v>0</v>
      </c>
      <c r="H14" s="91">
        <f t="shared" si="1"/>
        <v>0</v>
      </c>
      <c r="I14" s="86">
        <f t="shared" si="2"/>
        <v>0</v>
      </c>
    </row>
    <row r="15" spans="1:9">
      <c r="A15" s="126">
        <v>14</v>
      </c>
      <c r="B15" s="1" t="s">
        <v>82</v>
      </c>
      <c r="C15" s="48">
        <v>0.66666666666666663</v>
      </c>
      <c r="D15" s="2">
        <v>5</v>
      </c>
      <c r="E15" s="104">
        <v>0.16500000000000001</v>
      </c>
      <c r="F15" s="58">
        <v>1</v>
      </c>
      <c r="G15" s="99">
        <f t="shared" si="0"/>
        <v>0.66666666666666663</v>
      </c>
      <c r="H15" s="91">
        <f t="shared" si="1"/>
        <v>5</v>
      </c>
      <c r="I15" s="86">
        <f t="shared" si="2"/>
        <v>0.16500000000000001</v>
      </c>
    </row>
    <row r="16" spans="1:9" ht="26.4">
      <c r="A16" s="125">
        <v>15</v>
      </c>
      <c r="B16" s="1" t="s">
        <v>142</v>
      </c>
      <c r="C16" s="48">
        <v>1.6</v>
      </c>
      <c r="D16" s="2">
        <v>12</v>
      </c>
      <c r="E16" s="104">
        <v>0.39600000000000007</v>
      </c>
      <c r="F16" s="58">
        <v>1</v>
      </c>
      <c r="G16" s="99">
        <f t="shared" si="0"/>
        <v>1.6</v>
      </c>
      <c r="H16" s="91">
        <f t="shared" si="1"/>
        <v>12</v>
      </c>
      <c r="I16" s="86">
        <f t="shared" si="2"/>
        <v>0.39600000000000007</v>
      </c>
    </row>
    <row r="17" spans="1:10">
      <c r="A17" s="125">
        <v>16</v>
      </c>
      <c r="B17" s="1" t="s">
        <v>2</v>
      </c>
      <c r="C17" s="48">
        <v>4.333333333333333</v>
      </c>
      <c r="D17" s="2">
        <v>10</v>
      </c>
      <c r="E17" s="104">
        <v>0.33</v>
      </c>
      <c r="F17" s="58">
        <v>1</v>
      </c>
      <c r="G17" s="99">
        <f t="shared" si="0"/>
        <v>4.333333333333333</v>
      </c>
      <c r="H17" s="91">
        <f t="shared" si="1"/>
        <v>10</v>
      </c>
      <c r="I17" s="86">
        <f t="shared" si="2"/>
        <v>0.33</v>
      </c>
    </row>
    <row r="18" spans="1:10" ht="26.4">
      <c r="A18" s="126">
        <v>17</v>
      </c>
      <c r="B18" s="1" t="s">
        <v>29</v>
      </c>
      <c r="C18" s="48">
        <v>0</v>
      </c>
      <c r="D18" s="2">
        <v>10</v>
      </c>
      <c r="E18" s="104">
        <v>0.13347945205479453</v>
      </c>
      <c r="F18" s="59">
        <v>0</v>
      </c>
      <c r="G18" s="99">
        <f t="shared" si="0"/>
        <v>0</v>
      </c>
      <c r="H18" s="91">
        <f t="shared" si="1"/>
        <v>0</v>
      </c>
      <c r="I18" s="86">
        <f t="shared" si="2"/>
        <v>0</v>
      </c>
    </row>
    <row r="19" spans="1:10">
      <c r="A19" s="125">
        <v>18</v>
      </c>
      <c r="B19" s="1" t="s">
        <v>143</v>
      </c>
      <c r="C19" s="48">
        <v>7.5</v>
      </c>
      <c r="D19" s="2">
        <v>30</v>
      </c>
      <c r="E19" s="104">
        <v>0.12527999999999997</v>
      </c>
      <c r="F19" s="58">
        <v>1</v>
      </c>
      <c r="G19" s="99">
        <f t="shared" si="0"/>
        <v>7.5</v>
      </c>
      <c r="H19" s="91">
        <f t="shared" si="1"/>
        <v>30</v>
      </c>
      <c r="I19" s="86">
        <f t="shared" si="2"/>
        <v>0.12527999999999997</v>
      </c>
    </row>
    <row r="20" spans="1:10" ht="52.8">
      <c r="A20" s="125">
        <v>19</v>
      </c>
      <c r="B20" s="1" t="s">
        <v>83</v>
      </c>
      <c r="C20" s="48">
        <v>9.5</v>
      </c>
      <c r="D20" s="2">
        <v>30</v>
      </c>
      <c r="E20" s="104">
        <v>0.37963636363636361</v>
      </c>
      <c r="F20" s="58">
        <v>1</v>
      </c>
      <c r="G20" s="99">
        <f t="shared" si="0"/>
        <v>9.5</v>
      </c>
      <c r="H20" s="91">
        <f t="shared" si="1"/>
        <v>30</v>
      </c>
      <c r="I20" s="86">
        <f t="shared" si="2"/>
        <v>0.37963636363636361</v>
      </c>
    </row>
    <row r="21" spans="1:10" ht="26.4">
      <c r="B21" s="102" t="s">
        <v>61</v>
      </c>
      <c r="C21" s="4"/>
      <c r="D21" s="97"/>
      <c r="E21" s="104"/>
      <c r="F21" s="4"/>
      <c r="G21" s="99">
        <f>SUM(G2:G20)</f>
        <v>82.016666666666666</v>
      </c>
      <c r="H21" s="85">
        <f>SUM(H2:H20)</f>
        <v>182</v>
      </c>
      <c r="I21" s="86">
        <f>SUM(I2:I20)-I18*F18</f>
        <v>6.4443163636363643</v>
      </c>
      <c r="J21" s="155"/>
    </row>
    <row r="22" spans="1:10">
      <c r="B22" s="149" t="s">
        <v>49</v>
      </c>
      <c r="C22" s="4"/>
      <c r="D22" s="97"/>
      <c r="E22" s="104"/>
      <c r="F22" s="4"/>
      <c r="G22" s="100" t="s">
        <v>9</v>
      </c>
      <c r="H22" s="90" t="s">
        <v>44</v>
      </c>
      <c r="I22" s="123" t="s">
        <v>87</v>
      </c>
    </row>
    <row r="23" spans="1:10">
      <c r="B23" s="150" t="s">
        <v>62</v>
      </c>
      <c r="F23" s="94"/>
      <c r="G23" s="95"/>
    </row>
    <row r="24" spans="1:10">
      <c r="F24" s="94"/>
      <c r="G24" s="95"/>
    </row>
    <row r="25" spans="1:10">
      <c r="F25" s="94"/>
      <c r="G25" s="95"/>
    </row>
    <row r="26" spans="1:10">
      <c r="F26" s="94"/>
      <c r="G26" s="95"/>
    </row>
    <row r="27" spans="1:10">
      <c r="F27" s="94"/>
      <c r="G27" s="95"/>
    </row>
    <row r="28" spans="1:10">
      <c r="F28" s="94"/>
      <c r="G28" s="95"/>
    </row>
    <row r="29" spans="1:10">
      <c r="F29" s="94"/>
      <c r="G29" s="95"/>
    </row>
    <row r="30" spans="1:10">
      <c r="F30" s="3"/>
      <c r="G30" s="3"/>
    </row>
  </sheetData>
  <phoneticPr fontId="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9F5EF-F9F9-4211-8FE0-4933D4753E82}">
  <dimension ref="A1:M20"/>
  <sheetViews>
    <sheetView zoomScale="85" zoomScaleNormal="85" workbookViewId="0">
      <selection activeCell="I5" sqref="I5"/>
    </sheetView>
  </sheetViews>
  <sheetFormatPr defaultRowHeight="13.8"/>
  <cols>
    <col min="1" max="1" width="14.5546875" customWidth="1"/>
    <col min="2" max="3" width="28.21875" bestFit="1" customWidth="1"/>
    <col min="4" max="4" width="23.77734375" bestFit="1" customWidth="1"/>
    <col min="5" max="5" width="23" bestFit="1" customWidth="1"/>
    <col min="6" max="6" width="11.6640625" customWidth="1"/>
    <col min="7" max="7" width="11.5546875" customWidth="1"/>
    <col min="8" max="8" width="36.109375" bestFit="1" customWidth="1"/>
    <col min="9" max="9" width="13" customWidth="1"/>
    <col min="10" max="10" width="18.44140625" customWidth="1"/>
    <col min="11" max="11" width="11.5546875" customWidth="1"/>
    <col min="13" max="13" width="15.44140625" customWidth="1"/>
  </cols>
  <sheetData>
    <row r="1" spans="1:13" ht="26.4">
      <c r="A1" s="39" t="s">
        <v>4</v>
      </c>
      <c r="B1" s="40" t="s">
        <v>17</v>
      </c>
      <c r="C1" s="39" t="s">
        <v>9</v>
      </c>
      <c r="D1" s="39" t="s">
        <v>18</v>
      </c>
      <c r="E1" s="41" t="s">
        <v>72</v>
      </c>
      <c r="F1" s="41" t="s">
        <v>19</v>
      </c>
      <c r="G1" s="39" t="s">
        <v>4</v>
      </c>
      <c r="H1" s="40" t="s">
        <v>20</v>
      </c>
      <c r="I1" s="39" t="s">
        <v>9</v>
      </c>
      <c r="J1" s="39" t="s">
        <v>18</v>
      </c>
      <c r="K1" s="41" t="s">
        <v>72</v>
      </c>
      <c r="L1" s="41" t="s">
        <v>19</v>
      </c>
    </row>
    <row r="2" spans="1:13" ht="26.4">
      <c r="A2" s="66">
        <v>1</v>
      </c>
      <c r="B2" s="19" t="s">
        <v>16</v>
      </c>
      <c r="C2" s="70">
        <f>'As-is'!C33</f>
        <v>51.783333333333331</v>
      </c>
      <c r="D2" s="71">
        <f>'As-is'!D33</f>
        <v>58</v>
      </c>
      <c r="E2" s="71">
        <f>'As-is Resources'!I33</f>
        <v>8.4012121212121187</v>
      </c>
      <c r="F2" s="42">
        <v>0.7</v>
      </c>
      <c r="G2" s="60">
        <v>1</v>
      </c>
      <c r="H2" s="78" t="s">
        <v>15</v>
      </c>
      <c r="I2" s="70">
        <f>'To-be'!C23</f>
        <v>35.666666666666664</v>
      </c>
      <c r="J2" s="71">
        <f>'To-be'!D23</f>
        <v>38</v>
      </c>
      <c r="K2" s="71">
        <f>'To-be Resources'!I25</f>
        <v>4.1099999999999994</v>
      </c>
      <c r="L2" s="42">
        <v>0.7</v>
      </c>
    </row>
    <row r="3" spans="1:13" ht="52.8">
      <c r="A3" s="67">
        <v>2</v>
      </c>
      <c r="B3" s="22" t="s">
        <v>8</v>
      </c>
      <c r="C3" s="72">
        <f>'As-is'!C34</f>
        <v>122.18333333333332</v>
      </c>
      <c r="D3" s="73">
        <f>'As-is'!D34</f>
        <v>220</v>
      </c>
      <c r="E3" s="73">
        <f>'As-is Resources'!I34</f>
        <v>10.8151670995671</v>
      </c>
      <c r="F3" s="44">
        <v>1.7999999999999999E-2</v>
      </c>
      <c r="G3" s="45">
        <v>2</v>
      </c>
      <c r="H3" s="63" t="s">
        <v>31</v>
      </c>
      <c r="I3" s="46">
        <f>'To-be'!C24</f>
        <v>74.516666666666666</v>
      </c>
      <c r="J3" s="47">
        <f>'To-be'!D24</f>
        <v>162</v>
      </c>
      <c r="K3" s="47">
        <f>'To-be Resources'!I26</f>
        <v>6.3360363636363637</v>
      </c>
      <c r="L3" s="42">
        <v>0.21</v>
      </c>
    </row>
    <row r="4" spans="1:13" ht="41.4">
      <c r="A4" s="68">
        <v>3</v>
      </c>
      <c r="B4" s="26" t="s">
        <v>7</v>
      </c>
      <c r="C4" s="74">
        <f>'As-is'!C35</f>
        <v>119.43333333333332</v>
      </c>
      <c r="D4" s="75">
        <f>'As-is'!D35</f>
        <v>270</v>
      </c>
      <c r="E4" s="75">
        <f>'As-is Resources'!I35</f>
        <v>11.349821645021645</v>
      </c>
      <c r="F4" s="42">
        <v>0.24</v>
      </c>
      <c r="G4" s="61">
        <v>3</v>
      </c>
      <c r="H4" s="79" t="s">
        <v>30</v>
      </c>
      <c r="I4" s="115">
        <f>'To-be'!C25</f>
        <v>82.016666666666666</v>
      </c>
      <c r="J4" s="116">
        <f>'To-be'!D25</f>
        <v>182</v>
      </c>
      <c r="K4" s="116">
        <f>'To-be Resources'!I27</f>
        <v>6.4613163636363629</v>
      </c>
      <c r="L4" s="42">
        <v>0.09</v>
      </c>
    </row>
    <row r="5" spans="1:13" ht="52.8">
      <c r="A5" s="69">
        <v>4</v>
      </c>
      <c r="B5" s="29" t="s">
        <v>6</v>
      </c>
      <c r="C5" s="76">
        <f>'As-is'!C36</f>
        <v>144.18333333333334</v>
      </c>
      <c r="D5" s="77">
        <f>'As-is'!D36</f>
        <v>300</v>
      </c>
      <c r="E5" s="77">
        <f>'As-is Resources'!I36</f>
        <v>11.792730735930736</v>
      </c>
      <c r="F5" s="44">
        <v>4.2000000000000003E-2</v>
      </c>
      <c r="G5" s="43"/>
      <c r="H5" s="43"/>
      <c r="I5" s="43"/>
      <c r="J5" s="43"/>
      <c r="K5" s="4"/>
      <c r="L5" s="43"/>
    </row>
    <row r="7" spans="1:13">
      <c r="A7" s="161" t="s">
        <v>85</v>
      </c>
      <c r="B7" s="161" t="s">
        <v>84</v>
      </c>
      <c r="C7" s="161" t="s">
        <v>34</v>
      </c>
      <c r="D7" s="180" t="s">
        <v>35</v>
      </c>
      <c r="E7" s="181"/>
      <c r="F7" s="184" t="s">
        <v>71</v>
      </c>
      <c r="G7" s="185"/>
      <c r="H7" s="185"/>
      <c r="I7" s="185"/>
      <c r="J7" s="185"/>
      <c r="K7" s="186"/>
      <c r="L7" s="161" t="s">
        <v>73</v>
      </c>
      <c r="M7" s="161"/>
    </row>
    <row r="8" spans="1:13" ht="28.5" customHeight="1">
      <c r="A8" s="161"/>
      <c r="B8" s="161"/>
      <c r="C8" s="161"/>
      <c r="D8" s="182"/>
      <c r="E8" s="183"/>
      <c r="F8" s="120" t="s">
        <v>63</v>
      </c>
      <c r="G8" s="121" t="s">
        <v>65</v>
      </c>
      <c r="H8" s="121" t="s">
        <v>64</v>
      </c>
      <c r="I8" s="121" t="s">
        <v>66</v>
      </c>
      <c r="J8" s="121" t="s">
        <v>67</v>
      </c>
      <c r="K8" s="121" t="s">
        <v>68</v>
      </c>
      <c r="L8" s="161"/>
      <c r="M8" s="161"/>
    </row>
    <row r="9" spans="1:13" ht="33" customHeight="1">
      <c r="A9" s="119" t="s">
        <v>33</v>
      </c>
      <c r="B9" s="91" t="s">
        <v>74</v>
      </c>
      <c r="C9" s="85">
        <f>(C2*F2)+(C3*F3)</f>
        <v>38.447633333333329</v>
      </c>
      <c r="D9" s="187">
        <f>(D2*$F$2)+(D3*$F$3)</f>
        <v>44.559999999999995</v>
      </c>
      <c r="E9" s="188"/>
      <c r="F9" s="86">
        <f>'As-is Resources'!C33*0.7+'As-is Resources'!C34*0.3</f>
        <v>4.0545866666666663</v>
      </c>
      <c r="G9" s="86">
        <f>'As-is Resources'!D33*0.7+'As-is Resources'!D34*0.3</f>
        <v>4.4543999999999997</v>
      </c>
      <c r="H9" s="86">
        <f>'As-is Resources'!E33*0.7+'As-is Resources'!E34*0.3</f>
        <v>0.25846909090909093</v>
      </c>
      <c r="I9" s="86">
        <f>'As-is Resources'!F33*0.7+'As-is Resources'!F34*0.3</f>
        <v>0.10439999999999999</v>
      </c>
      <c r="J9" s="86">
        <f>'As-is Resources'!G33*0.7+'As-is Resources'!G34*0.3</f>
        <v>0.14914285714285713</v>
      </c>
      <c r="K9" s="86">
        <f>'As-is Resources'!H33*0.7+'As-is Resources'!H34*0.3</f>
        <v>0.10439999999999999</v>
      </c>
      <c r="L9" s="189">
        <f>SUM(F9:K9)</f>
        <v>9.1253986147186144</v>
      </c>
      <c r="M9" s="190"/>
    </row>
    <row r="10" spans="1:13" ht="31.8" customHeight="1">
      <c r="A10" s="119" t="s">
        <v>36</v>
      </c>
      <c r="B10" s="91" t="s">
        <v>75</v>
      </c>
      <c r="C10" s="85">
        <f>(I2*L2)</f>
        <v>24.966666666666665</v>
      </c>
      <c r="D10" s="178">
        <f>(J2*L2)</f>
        <v>26.599999999999998</v>
      </c>
      <c r="E10" s="179"/>
      <c r="F10" s="86">
        <f>'To-be Resources'!C25</f>
        <v>1.98</v>
      </c>
      <c r="G10" s="86">
        <f>'To-be Resources'!D25</f>
        <v>2.13</v>
      </c>
      <c r="H10" s="86">
        <f>'To-be Resources'!E25</f>
        <v>0</v>
      </c>
      <c r="I10" s="86">
        <f>'To-be Resources'!F25</f>
        <v>0</v>
      </c>
      <c r="J10" s="86">
        <f>'To-be Resources'!G25</f>
        <v>0</v>
      </c>
      <c r="K10" s="86">
        <f>'To-be Resources'!H25</f>
        <v>0</v>
      </c>
      <c r="L10" s="189">
        <f>SUM(F10:K10)</f>
        <v>4.1099999999999994</v>
      </c>
      <c r="M10" s="190"/>
    </row>
    <row r="11" spans="1:13" ht="31.5" customHeight="1">
      <c r="A11" s="118" t="s">
        <v>38</v>
      </c>
      <c r="B11" s="91" t="s">
        <v>76</v>
      </c>
      <c r="C11" s="117">
        <f>(C10-C9)/C9</f>
        <v>-0.35063189845235376</v>
      </c>
      <c r="D11" s="191">
        <f>(D10-D9)/D9</f>
        <v>-0.40305206463195692</v>
      </c>
      <c r="E11" s="192"/>
      <c r="F11" s="117">
        <f>(F10-F9)/F9</f>
        <v>-0.51166415647793118</v>
      </c>
      <c r="G11" s="117">
        <f t="shared" ref="G11:K11" si="0">(G10-G9)/G9</f>
        <v>-0.52182112068965514</v>
      </c>
      <c r="H11" s="117">
        <f t="shared" si="0"/>
        <v>-1</v>
      </c>
      <c r="I11" s="117">
        <f t="shared" si="0"/>
        <v>-1</v>
      </c>
      <c r="J11" s="117">
        <f t="shared" si="0"/>
        <v>-1</v>
      </c>
      <c r="K11" s="117">
        <f t="shared" si="0"/>
        <v>-1</v>
      </c>
      <c r="L11" s="193">
        <f>(L10-L9)/L9</f>
        <v>-0.5496087159008195</v>
      </c>
      <c r="M11" s="193"/>
    </row>
    <row r="12" spans="1:13" ht="32.25" customHeight="1">
      <c r="A12" s="119" t="s">
        <v>32</v>
      </c>
      <c r="B12" s="91" t="s">
        <v>77</v>
      </c>
      <c r="C12" s="85">
        <f>(C4*F4)+(C5*F5)</f>
        <v>34.719699999999996</v>
      </c>
      <c r="D12" s="178">
        <f>(D4*$F$4)+(D5*$F$5)</f>
        <v>77.400000000000006</v>
      </c>
      <c r="E12" s="179"/>
      <c r="F12" s="86">
        <f>'As-is Resources'!C35*0.8+'As-is Resources'!C36*0.2</f>
        <v>4.214666666666667</v>
      </c>
      <c r="G12" s="86">
        <f>'As-is Resources'!D35*0.8+'As-is Resources'!D36*0.2</f>
        <v>4.5626666666666669</v>
      </c>
      <c r="H12" s="86">
        <f>'As-is Resources'!E35*0.8+'As-is Resources'!E36*0.2</f>
        <v>0.80672727272727274</v>
      </c>
      <c r="I12" s="86">
        <f>'As-is Resources'!F35*0.8+'As-is Resources'!F36*0.2</f>
        <v>1.0091999999999999</v>
      </c>
      <c r="J12" s="86">
        <f>'As-is Resources'!G35*0.8+'As-is Resources'!G36*0.2</f>
        <v>0.49714285714285711</v>
      </c>
      <c r="K12" s="86">
        <f>'As-is Resources'!H35*0.8+'As-is Resources'!H36*0.2</f>
        <v>0.34799999999999998</v>
      </c>
      <c r="L12" s="189">
        <f>SUM(F12:K12)</f>
        <v>11.438403463203464</v>
      </c>
      <c r="M12" s="190"/>
    </row>
    <row r="13" spans="1:13" ht="27.6">
      <c r="A13" s="119" t="s">
        <v>37</v>
      </c>
      <c r="B13" s="91" t="s">
        <v>78</v>
      </c>
      <c r="C13" s="85">
        <f>(I3*L3)+(I4*L4)</f>
        <v>23.029999999999998</v>
      </c>
      <c r="D13" s="178">
        <f>(J3*L3)+(J4*L4)</f>
        <v>50.399999999999991</v>
      </c>
      <c r="E13" s="179"/>
      <c r="F13" s="86">
        <f>'To-be Resources'!C26*0.7+'To-be Resources'!C27*0.3</f>
        <v>2.1799999999999997</v>
      </c>
      <c r="G13" s="86">
        <f>'To-be Resources'!D26*0.7+'To-be Resources'!D27*0.3</f>
        <v>2.25</v>
      </c>
      <c r="H13" s="86">
        <f>'To-be Resources'!E26*0.7+'To-be Resources'!E27*0.3</f>
        <v>0.37963636363636355</v>
      </c>
      <c r="I13" s="86">
        <f>'To-be Resources'!F26*0.7+'To-be Resources'!F27*0.3</f>
        <v>0.6639839999999998</v>
      </c>
      <c r="J13" s="86">
        <f>'To-be Resources'!G26*0.7+'To-be Resources'!G27*0.3</f>
        <v>0.57000000000000006</v>
      </c>
      <c r="K13" s="86">
        <f>'To-be Resources'!H26*0.7+'To-be Resources'!H27*0.3</f>
        <v>0.32999999999999996</v>
      </c>
      <c r="L13" s="189">
        <f>SUM(F13:K13)</f>
        <v>6.3736203636363635</v>
      </c>
      <c r="M13" s="190"/>
    </row>
    <row r="14" spans="1:13">
      <c r="A14" s="118" t="s">
        <v>38</v>
      </c>
      <c r="B14" s="91" t="s">
        <v>76</v>
      </c>
      <c r="C14" s="117">
        <f>(C13-C12)/C12</f>
        <v>-0.33668781700302708</v>
      </c>
      <c r="D14" s="191">
        <f>(D13-D12)/D12</f>
        <v>-0.34883720930232576</v>
      </c>
      <c r="E14" s="192"/>
      <c r="F14" s="117">
        <f>(F13-F12)/F12</f>
        <v>-0.4827586206896553</v>
      </c>
      <c r="G14" s="117">
        <f t="shared" ref="G14:K14" si="1">(G13-G12)/G12</f>
        <v>-0.50686732904734078</v>
      </c>
      <c r="H14" s="117">
        <f t="shared" si="1"/>
        <v>-0.52941176470588247</v>
      </c>
      <c r="I14" s="117">
        <f t="shared" si="1"/>
        <v>-0.34206896551724147</v>
      </c>
      <c r="J14" s="117">
        <f t="shared" si="1"/>
        <v>0.14655172413793124</v>
      </c>
      <c r="K14" s="117">
        <f t="shared" si="1"/>
        <v>-5.1724137931034531E-2</v>
      </c>
      <c r="L14" s="191">
        <f>(L13-L12)/L12</f>
        <v>-0.44278758970691584</v>
      </c>
      <c r="M14" s="192"/>
    </row>
    <row r="16" spans="1:13">
      <c r="A16" s="176"/>
      <c r="B16" s="173" t="s">
        <v>97</v>
      </c>
      <c r="C16" s="174"/>
      <c r="D16" s="175"/>
    </row>
    <row r="17" spans="1:4">
      <c r="A17" s="177"/>
      <c r="B17" s="156" t="s">
        <v>91</v>
      </c>
      <c r="C17" s="157" t="s">
        <v>92</v>
      </c>
      <c r="D17" s="157" t="s">
        <v>93</v>
      </c>
    </row>
    <row r="18" spans="1:4" ht="19.95" customHeight="1">
      <c r="A18" s="157" t="s">
        <v>94</v>
      </c>
      <c r="B18" s="142">
        <v>34.799999999999997</v>
      </c>
      <c r="C18" s="142">
        <v>13.5</v>
      </c>
      <c r="D18" s="142">
        <v>23.7</v>
      </c>
    </row>
    <row r="19" spans="1:4" ht="19.95" customHeight="1">
      <c r="A19" s="157" t="s">
        <v>95</v>
      </c>
      <c r="B19" s="142">
        <v>23.6</v>
      </c>
      <c r="C19" s="142">
        <v>8.1</v>
      </c>
      <c r="D19" s="142">
        <v>16.2</v>
      </c>
    </row>
    <row r="20" spans="1:4">
      <c r="A20" s="157" t="s">
        <v>96</v>
      </c>
      <c r="B20" s="143">
        <f>(B19-B18)/B18</f>
        <v>-0.32183908045977</v>
      </c>
      <c r="C20" s="143">
        <f t="shared" ref="C20:D20" si="2">(C19-C18)/C18</f>
        <v>-0.4</v>
      </c>
      <c r="D20" s="143">
        <f t="shared" si="2"/>
        <v>-0.31645569620253167</v>
      </c>
    </row>
  </sheetData>
  <mergeCells count="20">
    <mergeCell ref="L12:M12"/>
    <mergeCell ref="L13:M13"/>
    <mergeCell ref="L14:M14"/>
    <mergeCell ref="L10:M10"/>
    <mergeCell ref="L11:M11"/>
    <mergeCell ref="L7:M8"/>
    <mergeCell ref="D7:E8"/>
    <mergeCell ref="B7:B8"/>
    <mergeCell ref="F7:K7"/>
    <mergeCell ref="D9:E9"/>
    <mergeCell ref="L9:M9"/>
    <mergeCell ref="B16:D16"/>
    <mergeCell ref="A16:A17"/>
    <mergeCell ref="A7:A8"/>
    <mergeCell ref="C7:C8"/>
    <mergeCell ref="D12:E12"/>
    <mergeCell ref="D13:E13"/>
    <mergeCell ref="D14:E14"/>
    <mergeCell ref="D10:E10"/>
    <mergeCell ref="D11:E11"/>
  </mergeCells>
  <phoneticPr fontId="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50FF-DDBF-4215-A8D4-6EF1F4CA592E}">
  <dimension ref="A1:I36"/>
  <sheetViews>
    <sheetView topLeftCell="A28" zoomScaleNormal="100" workbookViewId="0">
      <selection activeCell="C40" sqref="C40"/>
    </sheetView>
  </sheetViews>
  <sheetFormatPr defaultRowHeight="13.8"/>
  <cols>
    <col min="1" max="1" width="17" customWidth="1"/>
    <col min="2" max="2" width="32.109375" customWidth="1"/>
    <col min="3" max="3" width="25.33203125" customWidth="1"/>
    <col min="4" max="4" width="24" customWidth="1"/>
    <col min="5" max="5" width="44.33203125" customWidth="1"/>
    <col min="6" max="6" width="20" bestFit="1" customWidth="1"/>
    <col min="7" max="7" width="27.5546875" customWidth="1"/>
    <col min="9" max="9" width="20.6640625" customWidth="1"/>
  </cols>
  <sheetData>
    <row r="1" spans="1:7" ht="52.8">
      <c r="A1" s="105" t="s">
        <v>70</v>
      </c>
      <c r="B1" s="105" t="s">
        <v>0</v>
      </c>
      <c r="C1" s="106" t="s">
        <v>69</v>
      </c>
      <c r="D1" s="14" t="s">
        <v>127</v>
      </c>
      <c r="E1" s="15" t="s">
        <v>129</v>
      </c>
      <c r="F1" s="14" t="s">
        <v>42</v>
      </c>
      <c r="G1" s="14" t="s">
        <v>43</v>
      </c>
    </row>
    <row r="2" spans="1:7" ht="52.8">
      <c r="A2" s="166" t="s">
        <v>63</v>
      </c>
      <c r="B2" s="1" t="s">
        <v>99</v>
      </c>
      <c r="C2" s="96">
        <v>2.3199999999999998</v>
      </c>
      <c r="D2" s="49">
        <v>1</v>
      </c>
      <c r="E2" s="50">
        <v>1</v>
      </c>
      <c r="F2" s="51">
        <v>1</v>
      </c>
      <c r="G2" s="52">
        <v>1</v>
      </c>
    </row>
    <row r="3" spans="1:7">
      <c r="A3" s="166"/>
      <c r="B3" s="1" t="s">
        <v>100</v>
      </c>
      <c r="C3" s="96">
        <v>1.5466666666666666</v>
      </c>
      <c r="D3" s="49">
        <v>1</v>
      </c>
      <c r="E3" s="50">
        <v>1</v>
      </c>
      <c r="F3" s="51">
        <v>1</v>
      </c>
      <c r="G3" s="52">
        <v>1</v>
      </c>
    </row>
    <row r="4" spans="1:7" ht="39.6">
      <c r="A4" s="166"/>
      <c r="B4" s="1" t="s">
        <v>104</v>
      </c>
      <c r="C4" s="96">
        <v>0.23199999999999998</v>
      </c>
      <c r="D4" s="53">
        <v>0</v>
      </c>
      <c r="E4" s="54">
        <v>1</v>
      </c>
      <c r="F4" s="51">
        <v>1</v>
      </c>
      <c r="G4" s="52">
        <v>1</v>
      </c>
    </row>
    <row r="5" spans="1:7" ht="26.4">
      <c r="A5" s="166"/>
      <c r="B5" s="1" t="s">
        <v>106</v>
      </c>
      <c r="C5" s="96">
        <v>4.6399999999999997E-2</v>
      </c>
      <c r="D5" s="53">
        <v>0</v>
      </c>
      <c r="E5" s="54">
        <v>1</v>
      </c>
      <c r="F5" s="51">
        <v>1</v>
      </c>
      <c r="G5" s="52">
        <v>1</v>
      </c>
    </row>
    <row r="6" spans="1:7" ht="26.4">
      <c r="A6" s="166"/>
      <c r="B6" s="1" t="s">
        <v>118</v>
      </c>
      <c r="C6" s="96">
        <v>0.34799999999999998</v>
      </c>
      <c r="D6" s="53">
        <v>0</v>
      </c>
      <c r="E6" s="54">
        <v>1</v>
      </c>
      <c r="F6" s="57">
        <v>0</v>
      </c>
      <c r="G6" s="52">
        <v>1</v>
      </c>
    </row>
    <row r="7" spans="1:7" ht="26.4">
      <c r="A7" s="166" t="s">
        <v>65</v>
      </c>
      <c r="B7" s="1" t="s">
        <v>101</v>
      </c>
      <c r="C7" s="96">
        <v>2.3199999999999998</v>
      </c>
      <c r="D7" s="49">
        <v>1</v>
      </c>
      <c r="E7" s="50">
        <v>1</v>
      </c>
      <c r="F7" s="51">
        <v>1</v>
      </c>
      <c r="G7" s="52">
        <v>1</v>
      </c>
    </row>
    <row r="8" spans="1:7" ht="26.4">
      <c r="A8" s="166"/>
      <c r="B8" s="1" t="s">
        <v>102</v>
      </c>
      <c r="C8" s="96">
        <v>1.5466666666666666</v>
      </c>
      <c r="D8" s="49">
        <v>1</v>
      </c>
      <c r="E8" s="50">
        <v>1</v>
      </c>
      <c r="F8" s="51">
        <v>1</v>
      </c>
      <c r="G8" s="52">
        <v>1</v>
      </c>
    </row>
    <row r="9" spans="1:7" ht="26.4">
      <c r="A9" s="166"/>
      <c r="B9" s="1" t="s">
        <v>103</v>
      </c>
      <c r="C9" s="96">
        <v>0.54133333333333333</v>
      </c>
      <c r="D9" s="49">
        <v>1</v>
      </c>
      <c r="E9" s="53">
        <v>0</v>
      </c>
      <c r="F9" s="53">
        <v>0</v>
      </c>
      <c r="G9" s="53">
        <v>0</v>
      </c>
    </row>
    <row r="10" spans="1:7" ht="39.6">
      <c r="A10" s="166"/>
      <c r="B10" s="1" t="s">
        <v>105</v>
      </c>
      <c r="C10" s="96">
        <v>0.23199999999999998</v>
      </c>
      <c r="D10" s="53">
        <v>0</v>
      </c>
      <c r="E10" s="54">
        <v>1</v>
      </c>
      <c r="F10" s="51">
        <v>1</v>
      </c>
      <c r="G10" s="52">
        <v>1</v>
      </c>
    </row>
    <row r="11" spans="1:7" ht="79.2">
      <c r="A11" s="166"/>
      <c r="B11" s="1" t="s">
        <v>107</v>
      </c>
      <c r="C11" s="96">
        <v>0.46399999999999997</v>
      </c>
      <c r="D11" s="53">
        <v>0</v>
      </c>
      <c r="E11" s="54">
        <v>1</v>
      </c>
      <c r="F11" s="51">
        <v>1</v>
      </c>
      <c r="G11" s="52">
        <v>1</v>
      </c>
    </row>
    <row r="12" spans="1:7" ht="52.8">
      <c r="A12" s="166" t="s">
        <v>64</v>
      </c>
      <c r="B12" s="1" t="s">
        <v>98</v>
      </c>
      <c r="C12" s="96">
        <v>0.12654545454545454</v>
      </c>
      <c r="D12" s="49">
        <v>1</v>
      </c>
      <c r="E12" s="50">
        <v>1</v>
      </c>
      <c r="F12" s="51">
        <v>1</v>
      </c>
      <c r="G12" s="52">
        <v>1</v>
      </c>
    </row>
    <row r="13" spans="1:7" ht="26.4">
      <c r="A13" s="166"/>
      <c r="B13" s="1" t="s">
        <v>108</v>
      </c>
      <c r="C13" s="96">
        <v>3.7963636363636366E-2</v>
      </c>
      <c r="D13" s="53">
        <v>0</v>
      </c>
      <c r="E13" s="54">
        <v>1</v>
      </c>
      <c r="F13" s="51">
        <v>1</v>
      </c>
      <c r="G13" s="52">
        <v>1</v>
      </c>
    </row>
    <row r="14" spans="1:7" ht="26.4">
      <c r="A14" s="166"/>
      <c r="B14" s="1" t="s">
        <v>113</v>
      </c>
      <c r="C14" s="96">
        <v>0.12654545454545454</v>
      </c>
      <c r="D14" s="53">
        <v>0</v>
      </c>
      <c r="E14" s="54">
        <v>1</v>
      </c>
      <c r="F14" s="51">
        <v>1</v>
      </c>
      <c r="G14" s="52">
        <v>1</v>
      </c>
    </row>
    <row r="15" spans="1:7" ht="26.4">
      <c r="A15" s="166"/>
      <c r="B15" s="1" t="s">
        <v>114</v>
      </c>
      <c r="C15" s="96">
        <v>3.7963636363636366E-2</v>
      </c>
      <c r="D15" s="53">
        <v>0</v>
      </c>
      <c r="E15" s="54">
        <v>1</v>
      </c>
      <c r="F15" s="51">
        <v>1</v>
      </c>
      <c r="G15" s="52">
        <v>1</v>
      </c>
    </row>
    <row r="16" spans="1:7">
      <c r="A16" s="166"/>
      <c r="B16" s="1" t="s">
        <v>116</v>
      </c>
      <c r="C16" s="96">
        <v>0.12654545454545454</v>
      </c>
      <c r="D16" s="53">
        <v>0</v>
      </c>
      <c r="E16" s="54">
        <v>1</v>
      </c>
      <c r="F16" s="51">
        <v>1</v>
      </c>
      <c r="G16" s="52">
        <v>1</v>
      </c>
    </row>
    <row r="17" spans="1:9" ht="26.4">
      <c r="A17" s="166"/>
      <c r="B17" s="1" t="s">
        <v>117</v>
      </c>
      <c r="C17" s="96">
        <v>9.4909090909090901E-2</v>
      </c>
      <c r="D17" s="53">
        <v>0</v>
      </c>
      <c r="E17" s="54">
        <v>1</v>
      </c>
      <c r="F17" s="57">
        <v>0</v>
      </c>
      <c r="G17" s="52">
        <v>1</v>
      </c>
    </row>
    <row r="18" spans="1:9" ht="26.4">
      <c r="A18" s="166"/>
      <c r="B18" s="1" t="s">
        <v>119</v>
      </c>
      <c r="C18" s="96">
        <v>4.7454545454545444E-2</v>
      </c>
      <c r="D18" s="53">
        <v>0</v>
      </c>
      <c r="E18" s="55">
        <v>0</v>
      </c>
      <c r="F18" s="51">
        <v>1</v>
      </c>
      <c r="G18" s="52">
        <v>1</v>
      </c>
    </row>
    <row r="19" spans="1:9" ht="52.8">
      <c r="A19" s="166"/>
      <c r="B19" s="1" t="s">
        <v>123</v>
      </c>
      <c r="C19" s="96">
        <v>0.28472727272727266</v>
      </c>
      <c r="D19" s="53">
        <v>0</v>
      </c>
      <c r="E19" s="55">
        <v>0</v>
      </c>
      <c r="F19" s="51">
        <v>1</v>
      </c>
      <c r="G19" s="52">
        <v>1</v>
      </c>
    </row>
    <row r="20" spans="1:9" ht="26.4">
      <c r="A20" s="166"/>
      <c r="B20" s="1" t="s">
        <v>124</v>
      </c>
      <c r="C20" s="96">
        <v>1.5818181818181818E-2</v>
      </c>
      <c r="D20" s="53">
        <v>0</v>
      </c>
      <c r="E20" s="54">
        <v>1</v>
      </c>
      <c r="F20" s="53">
        <v>0</v>
      </c>
      <c r="G20" s="53">
        <v>0</v>
      </c>
    </row>
    <row r="21" spans="1:9" ht="26.4">
      <c r="A21" s="167" t="s">
        <v>66</v>
      </c>
      <c r="B21" s="1" t="s">
        <v>115</v>
      </c>
      <c r="C21" s="96">
        <v>0.27839999999999998</v>
      </c>
      <c r="D21" s="53">
        <v>0</v>
      </c>
      <c r="E21" s="54">
        <v>1</v>
      </c>
      <c r="F21" s="51">
        <v>1</v>
      </c>
      <c r="G21" s="52">
        <v>1</v>
      </c>
    </row>
    <row r="22" spans="1:9" ht="39.6">
      <c r="A22" s="168"/>
      <c r="B22" s="1" t="s">
        <v>120</v>
      </c>
      <c r="C22" s="96">
        <v>0.10439999999999997</v>
      </c>
      <c r="D22" s="53">
        <v>0</v>
      </c>
      <c r="E22" s="55"/>
      <c r="F22" s="51">
        <v>1</v>
      </c>
      <c r="G22" s="52">
        <v>1</v>
      </c>
    </row>
    <row r="23" spans="1:9" ht="26.4">
      <c r="A23" s="168"/>
      <c r="B23" s="1" t="s">
        <v>121</v>
      </c>
      <c r="C23" s="96">
        <v>0.31319999999999998</v>
      </c>
      <c r="D23" s="53">
        <v>0</v>
      </c>
      <c r="E23" s="55">
        <v>0</v>
      </c>
      <c r="F23" s="51">
        <v>1</v>
      </c>
      <c r="G23" s="52">
        <v>1</v>
      </c>
    </row>
    <row r="24" spans="1:9" ht="39.6">
      <c r="A24" s="168"/>
      <c r="B24" s="1" t="s">
        <v>122</v>
      </c>
      <c r="C24" s="96">
        <v>0.31319999999999998</v>
      </c>
      <c r="D24" s="56">
        <v>0</v>
      </c>
      <c r="E24" s="55">
        <v>0</v>
      </c>
      <c r="F24" s="51">
        <v>1</v>
      </c>
      <c r="G24" s="52">
        <v>1</v>
      </c>
    </row>
    <row r="25" spans="1:9" ht="39.6">
      <c r="A25" s="168"/>
      <c r="B25" s="1" t="s">
        <v>125</v>
      </c>
      <c r="C25" s="96">
        <v>6.9599999999999995E-2</v>
      </c>
      <c r="D25" s="53">
        <v>0</v>
      </c>
      <c r="E25" s="54">
        <v>1</v>
      </c>
      <c r="F25" s="53">
        <v>0</v>
      </c>
      <c r="G25" s="53">
        <v>0</v>
      </c>
    </row>
    <row r="26" spans="1:9" ht="26.4">
      <c r="A26" s="158" t="s">
        <v>67</v>
      </c>
      <c r="B26" s="1" t="s">
        <v>110</v>
      </c>
      <c r="C26" s="96">
        <v>0.19885714285714284</v>
      </c>
      <c r="D26" s="53">
        <v>0</v>
      </c>
      <c r="E26" s="54">
        <v>1</v>
      </c>
      <c r="F26" s="51">
        <v>1</v>
      </c>
      <c r="G26" s="52">
        <v>1</v>
      </c>
    </row>
    <row r="27" spans="1:9" ht="39.6">
      <c r="A27" s="159"/>
      <c r="B27" s="1" t="s">
        <v>111</v>
      </c>
      <c r="C27" s="96">
        <v>0.29828571428571427</v>
      </c>
      <c r="D27" s="53">
        <v>0</v>
      </c>
      <c r="E27" s="54">
        <v>1</v>
      </c>
      <c r="F27" s="51">
        <v>1</v>
      </c>
      <c r="G27" s="52">
        <v>1</v>
      </c>
    </row>
    <row r="28" spans="1:9" ht="26.4">
      <c r="A28" s="158" t="s">
        <v>68</v>
      </c>
      <c r="B28" s="1" t="s">
        <v>109</v>
      </c>
      <c r="C28" s="96">
        <v>0.17399999999999999</v>
      </c>
      <c r="D28" s="53">
        <v>0</v>
      </c>
      <c r="E28" s="54">
        <v>1</v>
      </c>
      <c r="F28" s="51">
        <v>1</v>
      </c>
      <c r="G28" s="52">
        <v>1</v>
      </c>
    </row>
    <row r="29" spans="1:9" ht="26.4">
      <c r="A29" s="159"/>
      <c r="B29" s="1" t="s">
        <v>112</v>
      </c>
      <c r="C29" s="96">
        <v>0.17399999999999999</v>
      </c>
      <c r="D29" s="53">
        <v>0</v>
      </c>
      <c r="E29" s="54">
        <v>1</v>
      </c>
      <c r="F29" s="51">
        <v>1</v>
      </c>
      <c r="G29" s="52">
        <v>1</v>
      </c>
    </row>
    <row r="30" spans="1:9">
      <c r="B30" s="1"/>
    </row>
    <row r="31" spans="1:9">
      <c r="A31" s="164" t="s">
        <v>4</v>
      </c>
      <c r="B31" s="162" t="s">
        <v>126</v>
      </c>
      <c r="C31" s="160" t="s">
        <v>71</v>
      </c>
      <c r="D31" s="160"/>
      <c r="E31" s="160"/>
      <c r="F31" s="160"/>
      <c r="G31" s="160"/>
      <c r="H31" s="160"/>
      <c r="I31" s="161" t="s">
        <v>72</v>
      </c>
    </row>
    <row r="32" spans="1:9">
      <c r="A32" s="165"/>
      <c r="B32" s="163"/>
      <c r="C32" s="17" t="s">
        <v>63</v>
      </c>
      <c r="D32" s="17" t="s">
        <v>65</v>
      </c>
      <c r="E32" s="17" t="s">
        <v>64</v>
      </c>
      <c r="F32" s="17" t="s">
        <v>66</v>
      </c>
      <c r="G32" s="17" t="s">
        <v>67</v>
      </c>
      <c r="H32" s="17" t="s">
        <v>68</v>
      </c>
      <c r="I32" s="161"/>
    </row>
    <row r="33" spans="1:9" ht="26.4">
      <c r="A33" s="18">
        <v>1</v>
      </c>
      <c r="B33" s="19" t="s">
        <v>128</v>
      </c>
      <c r="C33" s="31">
        <f>SUMPRODUCT($C$2:$C$6,D2:D6)</f>
        <v>3.8666666666666663</v>
      </c>
      <c r="D33" s="31">
        <f>SUMPRODUCT($C$7:$C$11,D7:D11)</f>
        <v>4.4079999999999995</v>
      </c>
      <c r="E33" s="31">
        <f>SUMPRODUCT($C$12:$C$20,D12:D20)</f>
        <v>0.12654545454545454</v>
      </c>
      <c r="F33" s="31">
        <f>SUMPRODUCT($C$21:$C$25,D21:D25)</f>
        <v>0</v>
      </c>
      <c r="G33" s="31">
        <f>SUMPRODUCT($C$26:$C$27,D26:D27)</f>
        <v>0</v>
      </c>
      <c r="H33" s="31">
        <f>SUMPRODUCT($C$28:$C$29,D28:D29)</f>
        <v>0</v>
      </c>
      <c r="I33" s="111">
        <f>SUM(C33:H33)</f>
        <v>8.4012121212121187</v>
      </c>
    </row>
    <row r="34" spans="1:9" ht="66">
      <c r="A34" s="21">
        <v>2</v>
      </c>
      <c r="B34" s="22" t="s">
        <v>130</v>
      </c>
      <c r="C34" s="32">
        <f>SUMPRODUCT($C$2:$C$6,E2:E6)</f>
        <v>4.4930666666666665</v>
      </c>
      <c r="D34" s="32">
        <f>SUMPRODUCT($C$7:$C$11,E7:E11)</f>
        <v>4.5626666666666669</v>
      </c>
      <c r="E34" s="32">
        <f>SUMPRODUCT($C$12:$C$20,E12:E20)</f>
        <v>0.56629090909090918</v>
      </c>
      <c r="F34" s="32">
        <f>SUMPRODUCT($C$21:$C$25,E21:E25)</f>
        <v>0.34799999999999998</v>
      </c>
      <c r="G34" s="32">
        <f>SUMPRODUCT($C$26:$C$27,E26:E27)</f>
        <v>0.49714285714285711</v>
      </c>
      <c r="H34" s="32">
        <f>SUMPRODUCT($C$28:$C$29,E28:E29)</f>
        <v>0.34799999999999998</v>
      </c>
      <c r="I34" s="110">
        <f t="shared" ref="I34:I36" si="0">SUM(C34:H34)</f>
        <v>10.8151670995671</v>
      </c>
    </row>
    <row r="35" spans="1:9" ht="39.6">
      <c r="A35" s="25">
        <v>3</v>
      </c>
      <c r="B35" s="26" t="s">
        <v>7</v>
      </c>
      <c r="C35" s="33">
        <f>SUMPRODUCT($C$2:$C$6,F2:F6)</f>
        <v>4.1450666666666667</v>
      </c>
      <c r="D35" s="33">
        <f>SUMPRODUCT($C$7:$C$11,F7:F11)</f>
        <v>4.5626666666666669</v>
      </c>
      <c r="E35" s="33">
        <f>SUMPRODUCT($C$12:$C$20,F12:F20)</f>
        <v>0.78774545454545453</v>
      </c>
      <c r="F35" s="33">
        <f>SUMPRODUCT($C$21:$C$25,F21:F25)</f>
        <v>1.0091999999999999</v>
      </c>
      <c r="G35" s="33">
        <f>SUMPRODUCT($C$26:$C$27,F26:F27)</f>
        <v>0.49714285714285711</v>
      </c>
      <c r="H35" s="33">
        <f>SUMPRODUCT($C$28:$C$29,F28:F29)</f>
        <v>0.34799999999999998</v>
      </c>
      <c r="I35" s="109">
        <f t="shared" si="0"/>
        <v>11.349821645021645</v>
      </c>
    </row>
    <row r="36" spans="1:9" ht="39.6">
      <c r="A36" s="28">
        <v>4</v>
      </c>
      <c r="B36" s="29" t="s">
        <v>6</v>
      </c>
      <c r="C36" s="34">
        <f>SUMPRODUCT($C$2:$C$6,G2:G6)</f>
        <v>4.4930666666666665</v>
      </c>
      <c r="D36" s="34">
        <f>SUMPRODUCT($C$7:$C$11,G7:G11)</f>
        <v>4.5626666666666669</v>
      </c>
      <c r="E36" s="34">
        <f>SUMPRODUCT($C$12:$C$20,G12:G20)</f>
        <v>0.88265454545454536</v>
      </c>
      <c r="F36" s="34">
        <f>SUMPRODUCT($C$21:$C$25,G21:G25)</f>
        <v>1.0091999999999999</v>
      </c>
      <c r="G36" s="34">
        <f>SUMPRODUCT($C$26:$C$27,G26:G27)</f>
        <v>0.49714285714285711</v>
      </c>
      <c r="H36" s="34">
        <f>SUMPRODUCT($C$28:$C$29,G28:G29)</f>
        <v>0.34799999999999998</v>
      </c>
      <c r="I36" s="108">
        <f t="shared" si="0"/>
        <v>11.792730735930736</v>
      </c>
    </row>
  </sheetData>
  <mergeCells count="10">
    <mergeCell ref="A2:A6"/>
    <mergeCell ref="A7:A11"/>
    <mergeCell ref="A12:A20"/>
    <mergeCell ref="A21:A25"/>
    <mergeCell ref="A26:A27"/>
    <mergeCell ref="A28:A29"/>
    <mergeCell ref="C31:H31"/>
    <mergeCell ref="I31:I32"/>
    <mergeCell ref="B31:B32"/>
    <mergeCell ref="A31:A32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CE2E0-5791-4EC1-B4D7-8D532A15087A}">
  <dimension ref="A1:I31"/>
  <sheetViews>
    <sheetView topLeftCell="A17" zoomScale="95" workbookViewId="0">
      <selection activeCell="D13" sqref="D13"/>
    </sheetView>
  </sheetViews>
  <sheetFormatPr defaultRowHeight="13.8"/>
  <cols>
    <col min="1" max="1" width="6" customWidth="1"/>
    <col min="2" max="2" width="41.44140625" customWidth="1"/>
    <col min="3" max="3" width="17.88671875" bestFit="1" customWidth="1"/>
    <col min="4" max="4" width="19.6640625" bestFit="1" customWidth="1"/>
    <col min="5" max="5" width="21.6640625" bestFit="1" customWidth="1"/>
    <col min="6" max="6" width="32.88671875" style="80" bestFit="1" customWidth="1"/>
    <col min="7" max="7" width="9.88671875" style="80" bestFit="1" customWidth="1"/>
    <col min="8" max="8" width="15.6640625" bestFit="1" customWidth="1"/>
    <col min="9" max="9" width="14.109375" bestFit="1" customWidth="1"/>
  </cols>
  <sheetData>
    <row r="1" spans="1:9" ht="29.25" customHeight="1">
      <c r="A1" s="35" t="s">
        <v>4</v>
      </c>
      <c r="B1" s="81" t="s">
        <v>0</v>
      </c>
      <c r="C1" s="12" t="s">
        <v>3</v>
      </c>
      <c r="D1" s="13" t="s">
        <v>1</v>
      </c>
      <c r="E1" s="13" t="s">
        <v>86</v>
      </c>
      <c r="F1" s="14" t="s">
        <v>51</v>
      </c>
      <c r="G1" s="88" t="s">
        <v>39</v>
      </c>
      <c r="H1" s="129" t="s">
        <v>40</v>
      </c>
      <c r="I1" s="133" t="s">
        <v>88</v>
      </c>
    </row>
    <row r="2" spans="1:9" ht="39.6">
      <c r="A2" s="9">
        <v>1</v>
      </c>
      <c r="B2" s="1" t="s">
        <v>98</v>
      </c>
      <c r="C2" s="48">
        <v>0.95</v>
      </c>
      <c r="D2" s="1">
        <v>3</v>
      </c>
      <c r="E2" s="104">
        <v>0.12654545454545454</v>
      </c>
      <c r="F2" s="49">
        <v>1</v>
      </c>
      <c r="G2" s="85">
        <f t="shared" ref="G2:G29" si="0">C2*F2</f>
        <v>0.95</v>
      </c>
      <c r="H2" s="124">
        <f t="shared" ref="H2:H29" si="1">D2*F2</f>
        <v>3</v>
      </c>
      <c r="I2" s="86">
        <f>E2*F2</f>
        <v>0.12654545454545454</v>
      </c>
    </row>
    <row r="3" spans="1:9" ht="41.25" customHeight="1">
      <c r="A3" s="9">
        <v>2</v>
      </c>
      <c r="B3" s="1" t="s">
        <v>99</v>
      </c>
      <c r="C3" s="48">
        <v>20</v>
      </c>
      <c r="D3" s="1">
        <v>15</v>
      </c>
      <c r="E3" s="104">
        <v>2.3199999999999998</v>
      </c>
      <c r="F3" s="49">
        <v>1</v>
      </c>
      <c r="G3" s="85">
        <f t="shared" si="0"/>
        <v>20</v>
      </c>
      <c r="H3" s="124">
        <f t="shared" si="1"/>
        <v>15</v>
      </c>
      <c r="I3" s="86">
        <f t="shared" ref="I3:I29" si="2">E3*F3</f>
        <v>2.3199999999999998</v>
      </c>
    </row>
    <row r="4" spans="1:9">
      <c r="A4" s="9">
        <v>3</v>
      </c>
      <c r="B4" s="1" t="s">
        <v>100</v>
      </c>
      <c r="C4" s="48">
        <v>13.333333333333334</v>
      </c>
      <c r="D4" s="1">
        <v>10</v>
      </c>
      <c r="E4" s="104">
        <v>1.5466666666666666</v>
      </c>
      <c r="F4" s="49">
        <v>1</v>
      </c>
      <c r="G4" s="85">
        <f t="shared" si="0"/>
        <v>13.333333333333334</v>
      </c>
      <c r="H4" s="124">
        <f t="shared" si="1"/>
        <v>10</v>
      </c>
      <c r="I4" s="86">
        <f t="shared" si="2"/>
        <v>1.5466666666666666</v>
      </c>
    </row>
    <row r="5" spans="1:9" ht="26.4">
      <c r="A5" s="9">
        <v>4</v>
      </c>
      <c r="B5" s="1" t="s">
        <v>101</v>
      </c>
      <c r="C5" s="48">
        <v>8.75</v>
      </c>
      <c r="D5" s="1">
        <v>15</v>
      </c>
      <c r="E5" s="104">
        <v>2.3199999999999998</v>
      </c>
      <c r="F5" s="49">
        <v>1</v>
      </c>
      <c r="G5" s="85">
        <f t="shared" si="0"/>
        <v>8.75</v>
      </c>
      <c r="H5" s="124">
        <f t="shared" si="1"/>
        <v>15</v>
      </c>
      <c r="I5" s="86">
        <f t="shared" si="2"/>
        <v>2.3199999999999998</v>
      </c>
    </row>
    <row r="6" spans="1:9">
      <c r="A6" s="9">
        <v>5</v>
      </c>
      <c r="B6" s="1" t="s">
        <v>102</v>
      </c>
      <c r="C6" s="48">
        <v>5.833333333333333</v>
      </c>
      <c r="D6" s="1">
        <v>10</v>
      </c>
      <c r="E6" s="104">
        <v>1.5466666666666666</v>
      </c>
      <c r="F6" s="49">
        <v>1</v>
      </c>
      <c r="G6" s="85">
        <f t="shared" si="0"/>
        <v>5.833333333333333</v>
      </c>
      <c r="H6" s="124">
        <f t="shared" si="1"/>
        <v>10</v>
      </c>
      <c r="I6" s="86">
        <f t="shared" si="2"/>
        <v>1.5466666666666666</v>
      </c>
    </row>
    <row r="7" spans="1:9" ht="26.4">
      <c r="A7" s="9">
        <v>6</v>
      </c>
      <c r="B7" s="1" t="s">
        <v>103</v>
      </c>
      <c r="C7" s="48">
        <v>2.9166666666666665</v>
      </c>
      <c r="D7" s="1">
        <v>5</v>
      </c>
      <c r="E7" s="104">
        <v>0.54133333333333333</v>
      </c>
      <c r="F7" s="49">
        <v>1</v>
      </c>
      <c r="G7" s="85">
        <f t="shared" si="0"/>
        <v>2.9166666666666665</v>
      </c>
      <c r="H7" s="124">
        <f t="shared" si="1"/>
        <v>5</v>
      </c>
      <c r="I7" s="86">
        <f t="shared" si="2"/>
        <v>0.54133333333333333</v>
      </c>
    </row>
    <row r="8" spans="1:9" ht="26.4">
      <c r="A8" s="9">
        <v>7</v>
      </c>
      <c r="B8" s="1" t="s">
        <v>104</v>
      </c>
      <c r="C8" s="48">
        <v>6.666666666666667</v>
      </c>
      <c r="D8" s="1">
        <v>5</v>
      </c>
      <c r="E8" s="104">
        <v>0.23199999999999998</v>
      </c>
      <c r="F8" s="53">
        <v>0</v>
      </c>
      <c r="G8" s="85">
        <f t="shared" si="0"/>
        <v>0</v>
      </c>
      <c r="H8" s="124">
        <f t="shared" si="1"/>
        <v>0</v>
      </c>
      <c r="I8" s="86">
        <f t="shared" si="2"/>
        <v>0</v>
      </c>
    </row>
    <row r="9" spans="1:9" ht="26.4">
      <c r="A9" s="9">
        <v>8</v>
      </c>
      <c r="B9" s="1" t="s">
        <v>105</v>
      </c>
      <c r="C9" s="48">
        <v>2.9166666666666665</v>
      </c>
      <c r="D9" s="1">
        <v>5</v>
      </c>
      <c r="E9" s="104">
        <v>0.23199999999999998</v>
      </c>
      <c r="F9" s="53">
        <v>0</v>
      </c>
      <c r="G9" s="85">
        <f t="shared" si="0"/>
        <v>0</v>
      </c>
      <c r="H9" s="124">
        <f t="shared" si="1"/>
        <v>0</v>
      </c>
      <c r="I9" s="86">
        <f t="shared" si="2"/>
        <v>0</v>
      </c>
    </row>
    <row r="10" spans="1:9" ht="26.4">
      <c r="A10" s="9">
        <v>9</v>
      </c>
      <c r="B10" s="1" t="s">
        <v>106</v>
      </c>
      <c r="C10" s="48">
        <v>1.3333333333333333</v>
      </c>
      <c r="D10" s="1">
        <v>1</v>
      </c>
      <c r="E10" s="104">
        <v>4.6399999999999997E-2</v>
      </c>
      <c r="F10" s="53">
        <v>0</v>
      </c>
      <c r="G10" s="85">
        <f t="shared" si="0"/>
        <v>0</v>
      </c>
      <c r="H10" s="124">
        <f t="shared" si="1"/>
        <v>0</v>
      </c>
      <c r="I10" s="86">
        <f t="shared" si="2"/>
        <v>0</v>
      </c>
    </row>
    <row r="11" spans="1:9" ht="52.8">
      <c r="A11" s="9">
        <v>10</v>
      </c>
      <c r="B11" s="1" t="s">
        <v>107</v>
      </c>
      <c r="C11" s="48">
        <v>5.833333333333333</v>
      </c>
      <c r="D11" s="1">
        <v>10</v>
      </c>
      <c r="E11" s="104">
        <v>0.46399999999999997</v>
      </c>
      <c r="F11" s="53">
        <v>0</v>
      </c>
      <c r="G11" s="85">
        <f t="shared" si="0"/>
        <v>0</v>
      </c>
      <c r="H11" s="124">
        <f t="shared" si="1"/>
        <v>0</v>
      </c>
      <c r="I11" s="86">
        <f t="shared" si="2"/>
        <v>0</v>
      </c>
    </row>
    <row r="12" spans="1:9">
      <c r="A12" s="9">
        <v>11</v>
      </c>
      <c r="B12" s="1" t="s">
        <v>108</v>
      </c>
      <c r="C12" s="48">
        <v>0.95</v>
      </c>
      <c r="D12" s="1">
        <v>3</v>
      </c>
      <c r="E12" s="104">
        <v>3.7963636363636366E-2</v>
      </c>
      <c r="F12" s="53">
        <v>0</v>
      </c>
      <c r="G12" s="85">
        <f t="shared" si="0"/>
        <v>0</v>
      </c>
      <c r="H12" s="124">
        <f t="shared" si="1"/>
        <v>0</v>
      </c>
      <c r="I12" s="86">
        <f t="shared" si="2"/>
        <v>0</v>
      </c>
    </row>
    <row r="13" spans="1:9" ht="26.4">
      <c r="A13" s="9">
        <v>12</v>
      </c>
      <c r="B13" s="1" t="s">
        <v>109</v>
      </c>
      <c r="C13" s="48">
        <v>4.333333333333333</v>
      </c>
      <c r="D13" s="1">
        <v>10</v>
      </c>
      <c r="E13" s="104">
        <v>0.17399999999999999</v>
      </c>
      <c r="F13" s="53">
        <v>0</v>
      </c>
      <c r="G13" s="85">
        <f t="shared" si="0"/>
        <v>0</v>
      </c>
      <c r="H13" s="124">
        <f t="shared" si="1"/>
        <v>0</v>
      </c>
      <c r="I13" s="86">
        <f t="shared" si="2"/>
        <v>0</v>
      </c>
    </row>
    <row r="14" spans="1:9">
      <c r="A14" s="9">
        <v>13</v>
      </c>
      <c r="B14" s="1" t="s">
        <v>110</v>
      </c>
      <c r="C14" s="48">
        <v>1.3333333333333333</v>
      </c>
      <c r="D14" s="1">
        <v>10</v>
      </c>
      <c r="E14" s="104">
        <v>0.19885714285714284</v>
      </c>
      <c r="F14" s="53">
        <v>0</v>
      </c>
      <c r="G14" s="85">
        <f t="shared" si="0"/>
        <v>0</v>
      </c>
      <c r="H14" s="124">
        <f t="shared" si="1"/>
        <v>0</v>
      </c>
      <c r="I14" s="86">
        <f t="shared" si="2"/>
        <v>0</v>
      </c>
    </row>
    <row r="15" spans="1:9" ht="26.4">
      <c r="A15" s="9">
        <v>14</v>
      </c>
      <c r="B15" s="1" t="s">
        <v>111</v>
      </c>
      <c r="C15" s="48">
        <v>2</v>
      </c>
      <c r="D15" s="1">
        <v>15</v>
      </c>
      <c r="E15" s="104">
        <v>0.29828571428571427</v>
      </c>
      <c r="F15" s="53">
        <v>0</v>
      </c>
      <c r="G15" s="85">
        <f t="shared" si="0"/>
        <v>0</v>
      </c>
      <c r="H15" s="124">
        <f t="shared" si="1"/>
        <v>0</v>
      </c>
      <c r="I15" s="86">
        <f t="shared" si="2"/>
        <v>0</v>
      </c>
    </row>
    <row r="16" spans="1:9" ht="26.4">
      <c r="A16" s="9">
        <v>15</v>
      </c>
      <c r="B16" s="1" t="s">
        <v>112</v>
      </c>
      <c r="C16" s="48">
        <v>4.333333333333333</v>
      </c>
      <c r="D16" s="1">
        <v>10</v>
      </c>
      <c r="E16" s="104">
        <v>0.17399999999999999</v>
      </c>
      <c r="F16" s="53">
        <v>0</v>
      </c>
      <c r="G16" s="85">
        <f t="shared" si="0"/>
        <v>0</v>
      </c>
      <c r="H16" s="124">
        <f t="shared" si="1"/>
        <v>0</v>
      </c>
      <c r="I16" s="86">
        <f t="shared" si="2"/>
        <v>0</v>
      </c>
    </row>
    <row r="17" spans="1:9" ht="26.4">
      <c r="A17" s="9">
        <v>16</v>
      </c>
      <c r="B17" s="1" t="s">
        <v>113</v>
      </c>
      <c r="C17" s="48">
        <v>3.1666666666666665</v>
      </c>
      <c r="D17" s="1">
        <v>10</v>
      </c>
      <c r="E17" s="104">
        <v>0.12654545454545454</v>
      </c>
      <c r="F17" s="53">
        <v>0</v>
      </c>
      <c r="G17" s="85">
        <f t="shared" si="0"/>
        <v>0</v>
      </c>
      <c r="H17" s="124">
        <f t="shared" si="1"/>
        <v>0</v>
      </c>
      <c r="I17" s="86">
        <f t="shared" si="2"/>
        <v>0</v>
      </c>
    </row>
    <row r="18" spans="1:9" ht="26.4">
      <c r="A18" s="9">
        <v>17</v>
      </c>
      <c r="B18" s="1" t="s">
        <v>114</v>
      </c>
      <c r="C18" s="48">
        <v>0.95</v>
      </c>
      <c r="D18" s="1">
        <v>3</v>
      </c>
      <c r="E18" s="104">
        <v>3.7963636363636366E-2</v>
      </c>
      <c r="F18" s="53">
        <v>0</v>
      </c>
      <c r="G18" s="85">
        <f t="shared" si="0"/>
        <v>0</v>
      </c>
      <c r="H18" s="124">
        <f t="shared" si="1"/>
        <v>0</v>
      </c>
      <c r="I18" s="86">
        <f t="shared" si="2"/>
        <v>0</v>
      </c>
    </row>
    <row r="19" spans="1:9" ht="26.4">
      <c r="A19" s="9">
        <v>18</v>
      </c>
      <c r="B19" s="1" t="s">
        <v>115</v>
      </c>
      <c r="C19" s="48">
        <v>5</v>
      </c>
      <c r="D19" s="1">
        <v>20</v>
      </c>
      <c r="E19" s="104">
        <v>0.27839999999999998</v>
      </c>
      <c r="F19" s="53">
        <v>0</v>
      </c>
      <c r="G19" s="85">
        <f t="shared" si="0"/>
        <v>0</v>
      </c>
      <c r="H19" s="124">
        <f t="shared" si="1"/>
        <v>0</v>
      </c>
      <c r="I19" s="86">
        <f t="shared" si="2"/>
        <v>0</v>
      </c>
    </row>
    <row r="20" spans="1:9">
      <c r="A20" s="9">
        <v>19</v>
      </c>
      <c r="B20" s="1" t="s">
        <v>116</v>
      </c>
      <c r="C20" s="48">
        <v>3.1666666666666665</v>
      </c>
      <c r="D20" s="1">
        <v>10</v>
      </c>
      <c r="E20" s="104">
        <v>0.12654545454545454</v>
      </c>
      <c r="F20" s="53">
        <v>0</v>
      </c>
      <c r="G20" s="85">
        <f t="shared" si="0"/>
        <v>0</v>
      </c>
      <c r="H20" s="124">
        <f t="shared" si="1"/>
        <v>0</v>
      </c>
      <c r="I20" s="86">
        <f t="shared" si="2"/>
        <v>0</v>
      </c>
    </row>
    <row r="21" spans="1:9">
      <c r="A21" s="9">
        <v>20</v>
      </c>
      <c r="B21" s="1" t="s">
        <v>117</v>
      </c>
      <c r="C21" s="48">
        <v>4.75</v>
      </c>
      <c r="D21" s="1">
        <v>15</v>
      </c>
      <c r="E21" s="104">
        <v>9.4909090909090901E-2</v>
      </c>
      <c r="F21" s="53">
        <v>0</v>
      </c>
      <c r="G21" s="85">
        <f t="shared" si="0"/>
        <v>0</v>
      </c>
      <c r="H21" s="124">
        <f t="shared" si="1"/>
        <v>0</v>
      </c>
      <c r="I21" s="86">
        <f t="shared" si="2"/>
        <v>0</v>
      </c>
    </row>
    <row r="22" spans="1:9" ht="26.4">
      <c r="A22" s="9">
        <v>21</v>
      </c>
      <c r="B22" s="1" t="s">
        <v>118</v>
      </c>
      <c r="C22" s="48">
        <v>20</v>
      </c>
      <c r="D22" s="1">
        <v>15</v>
      </c>
      <c r="E22" s="104">
        <v>0.34799999999999998</v>
      </c>
      <c r="F22" s="53">
        <v>0</v>
      </c>
      <c r="G22" s="85">
        <f t="shared" si="0"/>
        <v>0</v>
      </c>
      <c r="H22" s="124">
        <f t="shared" si="1"/>
        <v>0</v>
      </c>
      <c r="I22" s="86">
        <f t="shared" si="2"/>
        <v>0</v>
      </c>
    </row>
    <row r="23" spans="1:9" ht="26.4">
      <c r="A23" s="9">
        <v>22</v>
      </c>
      <c r="B23" s="1" t="s">
        <v>119</v>
      </c>
      <c r="C23" s="48">
        <v>1.5833333333333333</v>
      </c>
      <c r="D23" s="1">
        <v>5</v>
      </c>
      <c r="E23" s="104">
        <v>4.7454545454545444E-2</v>
      </c>
      <c r="F23" s="53">
        <v>0</v>
      </c>
      <c r="G23" s="85">
        <f t="shared" si="0"/>
        <v>0</v>
      </c>
      <c r="H23" s="124">
        <f t="shared" si="1"/>
        <v>0</v>
      </c>
      <c r="I23" s="86">
        <f t="shared" si="2"/>
        <v>0</v>
      </c>
    </row>
    <row r="24" spans="1:9" ht="26.4">
      <c r="A24" s="9">
        <v>23</v>
      </c>
      <c r="B24" s="1" t="s">
        <v>120</v>
      </c>
      <c r="C24" s="48">
        <v>2.5</v>
      </c>
      <c r="D24" s="1">
        <v>10</v>
      </c>
      <c r="E24" s="104">
        <v>0.10439999999999997</v>
      </c>
      <c r="F24" s="53">
        <v>0</v>
      </c>
      <c r="G24" s="85">
        <f t="shared" si="0"/>
        <v>0</v>
      </c>
      <c r="H24" s="124">
        <f t="shared" si="1"/>
        <v>0</v>
      </c>
      <c r="I24" s="86">
        <f t="shared" si="2"/>
        <v>0</v>
      </c>
    </row>
    <row r="25" spans="1:9">
      <c r="A25" s="9">
        <v>24</v>
      </c>
      <c r="B25" s="1" t="s">
        <v>121</v>
      </c>
      <c r="C25" s="48">
        <v>7.5</v>
      </c>
      <c r="D25" s="1">
        <v>30</v>
      </c>
      <c r="E25" s="104">
        <v>0.31319999999999998</v>
      </c>
      <c r="F25" s="53">
        <v>0</v>
      </c>
      <c r="G25" s="85">
        <f t="shared" si="0"/>
        <v>0</v>
      </c>
      <c r="H25" s="124">
        <f t="shared" si="1"/>
        <v>0</v>
      </c>
      <c r="I25" s="86">
        <f t="shared" si="2"/>
        <v>0</v>
      </c>
    </row>
    <row r="26" spans="1:9" ht="26.4">
      <c r="A26" s="9">
        <v>25</v>
      </c>
      <c r="B26" s="1" t="s">
        <v>122</v>
      </c>
      <c r="C26" s="48">
        <v>7.5</v>
      </c>
      <c r="D26" s="1">
        <v>30</v>
      </c>
      <c r="E26" s="104">
        <v>0.31319999999999998</v>
      </c>
      <c r="F26" s="56">
        <v>0</v>
      </c>
      <c r="G26" s="85">
        <f t="shared" si="0"/>
        <v>0</v>
      </c>
      <c r="H26" s="124">
        <f t="shared" si="1"/>
        <v>0</v>
      </c>
      <c r="I26" s="86">
        <f t="shared" si="2"/>
        <v>0</v>
      </c>
    </row>
    <row r="27" spans="1:9" ht="39.6">
      <c r="A27" s="9">
        <v>26</v>
      </c>
      <c r="B27" s="1" t="s">
        <v>123</v>
      </c>
      <c r="C27" s="48">
        <v>9.5</v>
      </c>
      <c r="D27" s="2">
        <v>30</v>
      </c>
      <c r="E27" s="104">
        <v>0.28472727272727266</v>
      </c>
      <c r="F27" s="53">
        <v>0</v>
      </c>
      <c r="G27" s="85">
        <f t="shared" si="0"/>
        <v>0</v>
      </c>
      <c r="H27" s="124">
        <f t="shared" si="1"/>
        <v>0</v>
      </c>
      <c r="I27" s="86">
        <f t="shared" si="2"/>
        <v>0</v>
      </c>
    </row>
    <row r="28" spans="1:9">
      <c r="A28" s="9">
        <v>27</v>
      </c>
      <c r="B28" s="1" t="s">
        <v>124</v>
      </c>
      <c r="C28" s="48">
        <v>1.5833333333333333</v>
      </c>
      <c r="D28" s="2">
        <v>5</v>
      </c>
      <c r="E28" s="104">
        <v>1.5818181818181818E-2</v>
      </c>
      <c r="F28" s="53">
        <v>0</v>
      </c>
      <c r="G28" s="85">
        <f t="shared" si="0"/>
        <v>0</v>
      </c>
      <c r="H28" s="124">
        <f t="shared" si="1"/>
        <v>0</v>
      </c>
      <c r="I28" s="86">
        <f t="shared" si="2"/>
        <v>0</v>
      </c>
    </row>
    <row r="29" spans="1:9" ht="26.4">
      <c r="A29" s="9">
        <v>28</v>
      </c>
      <c r="B29" s="1" t="s">
        <v>125</v>
      </c>
      <c r="C29" s="83">
        <v>5</v>
      </c>
      <c r="D29" s="84">
        <v>20</v>
      </c>
      <c r="E29" s="104">
        <v>6.9599999999999995E-2</v>
      </c>
      <c r="F29" s="56">
        <v>0</v>
      </c>
      <c r="G29" s="89">
        <f t="shared" si="0"/>
        <v>0</v>
      </c>
      <c r="H29" s="130">
        <f t="shared" si="1"/>
        <v>0</v>
      </c>
      <c r="I29" s="86">
        <f t="shared" si="2"/>
        <v>0</v>
      </c>
    </row>
    <row r="30" spans="1:9" ht="26.4">
      <c r="B30" s="82" t="s">
        <v>16</v>
      </c>
      <c r="C30" s="4"/>
      <c r="D30" s="4"/>
      <c r="E30" s="1"/>
      <c r="F30" s="86"/>
      <c r="G30" s="85">
        <f>SUM(G2:G29)</f>
        <v>51.783333333333331</v>
      </c>
      <c r="H30" s="131">
        <f>SUM(H2:H29)</f>
        <v>58</v>
      </c>
      <c r="I30" s="86">
        <f>SUM(I2:I29)</f>
        <v>8.4012121212121222</v>
      </c>
    </row>
    <row r="31" spans="1:9">
      <c r="B31" s="11" t="s">
        <v>41</v>
      </c>
      <c r="C31" s="4"/>
      <c r="D31" s="4"/>
      <c r="E31" s="4"/>
      <c r="F31" s="9"/>
      <c r="G31" s="90" t="s">
        <v>9</v>
      </c>
      <c r="H31" s="132" t="s">
        <v>44</v>
      </c>
      <c r="I31" s="128" t="s">
        <v>87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944B9-3C4D-49F8-ADF2-2B6C06DDC4A2}">
  <dimension ref="A1:I36"/>
  <sheetViews>
    <sheetView topLeftCell="A2" workbookViewId="0">
      <selection activeCell="B2" sqref="B2:B29"/>
    </sheetView>
  </sheetViews>
  <sheetFormatPr defaultRowHeight="13.8"/>
  <cols>
    <col min="1" max="1" width="6" customWidth="1"/>
    <col min="2" max="2" width="41.44140625" customWidth="1"/>
    <col min="3" max="3" width="17.88671875" bestFit="1" customWidth="1"/>
    <col min="4" max="4" width="19.6640625" bestFit="1" customWidth="1"/>
    <col min="5" max="5" width="20.5546875" bestFit="1" customWidth="1"/>
    <col min="6" max="6" width="41.6640625" style="87" bestFit="1" customWidth="1"/>
    <col min="7" max="7" width="9.6640625" style="87" bestFit="1" customWidth="1"/>
    <col min="8" max="8" width="15.6640625" bestFit="1" customWidth="1"/>
    <col min="9" max="9" width="14.109375" bestFit="1" customWidth="1"/>
  </cols>
  <sheetData>
    <row r="1" spans="1:9" ht="54.75" customHeight="1">
      <c r="A1" s="35" t="s">
        <v>4</v>
      </c>
      <c r="B1" s="81" t="s">
        <v>0</v>
      </c>
      <c r="C1" s="12" t="s">
        <v>3</v>
      </c>
      <c r="D1" s="13" t="s">
        <v>1</v>
      </c>
      <c r="E1" s="13" t="s">
        <v>86</v>
      </c>
      <c r="F1" s="15" t="s">
        <v>50</v>
      </c>
      <c r="G1" s="88" t="s">
        <v>39</v>
      </c>
      <c r="H1" s="88" t="s">
        <v>40</v>
      </c>
      <c r="I1" s="133" t="s">
        <v>88</v>
      </c>
    </row>
    <row r="2" spans="1:9" ht="39.6">
      <c r="A2" s="9">
        <v>1</v>
      </c>
      <c r="B2" s="1" t="s">
        <v>98</v>
      </c>
      <c r="C2" s="48">
        <v>0.95</v>
      </c>
      <c r="D2" s="1">
        <v>3</v>
      </c>
      <c r="E2" s="104">
        <v>0.12654545454545454</v>
      </c>
      <c r="F2" s="50">
        <v>1</v>
      </c>
      <c r="G2" s="85">
        <f t="shared" ref="G2:G29" si="0">C2*F2</f>
        <v>0.95</v>
      </c>
      <c r="H2" s="91">
        <f>D2*$F$2</f>
        <v>3</v>
      </c>
      <c r="I2" s="86">
        <f>E2*F2</f>
        <v>0.12654545454545454</v>
      </c>
    </row>
    <row r="3" spans="1:9" ht="39.6">
      <c r="A3" s="9">
        <v>2</v>
      </c>
      <c r="B3" s="1" t="s">
        <v>99</v>
      </c>
      <c r="C3" s="48">
        <v>20</v>
      </c>
      <c r="D3" s="1">
        <v>15</v>
      </c>
      <c r="E3" s="104">
        <v>2.3199999999999998</v>
      </c>
      <c r="F3" s="50">
        <v>1</v>
      </c>
      <c r="G3" s="85">
        <f t="shared" si="0"/>
        <v>20</v>
      </c>
      <c r="H3" s="91">
        <f t="shared" ref="H3:H29" si="1">D3*F3</f>
        <v>15</v>
      </c>
      <c r="I3" s="86">
        <f t="shared" ref="I3:I29" si="2">E3*F3</f>
        <v>2.3199999999999998</v>
      </c>
    </row>
    <row r="4" spans="1:9">
      <c r="A4" s="9">
        <v>3</v>
      </c>
      <c r="B4" s="1" t="s">
        <v>100</v>
      </c>
      <c r="C4" s="48">
        <v>13.333333333333334</v>
      </c>
      <c r="D4" s="1">
        <v>10</v>
      </c>
      <c r="E4" s="104">
        <v>1.5466666666666666</v>
      </c>
      <c r="F4" s="50">
        <v>1</v>
      </c>
      <c r="G4" s="85">
        <f t="shared" si="0"/>
        <v>13.333333333333334</v>
      </c>
      <c r="H4" s="91">
        <f t="shared" si="1"/>
        <v>10</v>
      </c>
      <c r="I4" s="86">
        <f t="shared" si="2"/>
        <v>1.5466666666666666</v>
      </c>
    </row>
    <row r="5" spans="1:9" ht="26.4">
      <c r="A5" s="9">
        <v>4</v>
      </c>
      <c r="B5" s="1" t="s">
        <v>101</v>
      </c>
      <c r="C5" s="48">
        <v>8.75</v>
      </c>
      <c r="D5" s="1">
        <v>15</v>
      </c>
      <c r="E5" s="104">
        <v>2.3199999999999998</v>
      </c>
      <c r="F5" s="50">
        <v>1</v>
      </c>
      <c r="G5" s="85">
        <f t="shared" si="0"/>
        <v>8.75</v>
      </c>
      <c r="H5" s="91">
        <f t="shared" si="1"/>
        <v>15</v>
      </c>
      <c r="I5" s="86">
        <f t="shared" si="2"/>
        <v>2.3199999999999998</v>
      </c>
    </row>
    <row r="6" spans="1:9">
      <c r="A6" s="9">
        <v>5</v>
      </c>
      <c r="B6" s="1" t="s">
        <v>102</v>
      </c>
      <c r="C6" s="48">
        <v>5.833333333333333</v>
      </c>
      <c r="D6" s="1">
        <v>10</v>
      </c>
      <c r="E6" s="104">
        <v>1.5466666666666666</v>
      </c>
      <c r="F6" s="50">
        <v>1</v>
      </c>
      <c r="G6" s="85">
        <f t="shared" si="0"/>
        <v>5.833333333333333</v>
      </c>
      <c r="H6" s="91">
        <f t="shared" si="1"/>
        <v>10</v>
      </c>
      <c r="I6" s="86">
        <f t="shared" si="2"/>
        <v>1.5466666666666666</v>
      </c>
    </row>
    <row r="7" spans="1:9" ht="26.4">
      <c r="A7" s="9">
        <v>6</v>
      </c>
      <c r="B7" s="1" t="s">
        <v>103</v>
      </c>
      <c r="C7" s="48">
        <v>2.9166666666666665</v>
      </c>
      <c r="D7" s="1">
        <v>5</v>
      </c>
      <c r="E7" s="104">
        <v>0.54133333333333333</v>
      </c>
      <c r="F7" s="53">
        <v>0</v>
      </c>
      <c r="G7" s="85">
        <f t="shared" si="0"/>
        <v>0</v>
      </c>
      <c r="H7" s="91">
        <f t="shared" si="1"/>
        <v>0</v>
      </c>
      <c r="I7" s="86">
        <f t="shared" si="2"/>
        <v>0</v>
      </c>
    </row>
    <row r="8" spans="1:9" ht="26.4">
      <c r="A8" s="9">
        <v>7</v>
      </c>
      <c r="B8" s="1" t="s">
        <v>104</v>
      </c>
      <c r="C8" s="48">
        <v>6.666666666666667</v>
      </c>
      <c r="D8" s="1">
        <v>5</v>
      </c>
      <c r="E8" s="104">
        <v>0.23199999999999998</v>
      </c>
      <c r="F8" s="54">
        <v>1</v>
      </c>
      <c r="G8" s="85">
        <f t="shared" si="0"/>
        <v>6.666666666666667</v>
      </c>
      <c r="H8" s="91">
        <f t="shared" si="1"/>
        <v>5</v>
      </c>
      <c r="I8" s="86">
        <f t="shared" si="2"/>
        <v>0.23199999999999998</v>
      </c>
    </row>
    <row r="9" spans="1:9" ht="26.4">
      <c r="A9" s="9">
        <v>8</v>
      </c>
      <c r="B9" s="1" t="s">
        <v>105</v>
      </c>
      <c r="C9" s="48">
        <v>2.9166666666666665</v>
      </c>
      <c r="D9" s="1">
        <v>5</v>
      </c>
      <c r="E9" s="104">
        <v>0.23199999999999998</v>
      </c>
      <c r="F9" s="54">
        <v>1</v>
      </c>
      <c r="G9" s="85">
        <f t="shared" si="0"/>
        <v>2.9166666666666665</v>
      </c>
      <c r="H9" s="91">
        <f t="shared" si="1"/>
        <v>5</v>
      </c>
      <c r="I9" s="86">
        <f t="shared" si="2"/>
        <v>0.23199999999999998</v>
      </c>
    </row>
    <row r="10" spans="1:9" ht="26.4">
      <c r="A10" s="9">
        <v>9</v>
      </c>
      <c r="B10" s="1" t="s">
        <v>106</v>
      </c>
      <c r="C10" s="48">
        <v>1.3333333333333333</v>
      </c>
      <c r="D10" s="1">
        <v>1</v>
      </c>
      <c r="E10" s="104">
        <v>4.6399999999999997E-2</v>
      </c>
      <c r="F10" s="54">
        <v>1</v>
      </c>
      <c r="G10" s="85">
        <f t="shared" si="0"/>
        <v>1.3333333333333333</v>
      </c>
      <c r="H10" s="91">
        <f t="shared" si="1"/>
        <v>1</v>
      </c>
      <c r="I10" s="86">
        <f t="shared" si="2"/>
        <v>4.6399999999999997E-2</v>
      </c>
    </row>
    <row r="11" spans="1:9" ht="52.8">
      <c r="A11" s="9">
        <v>10</v>
      </c>
      <c r="B11" s="1" t="s">
        <v>107</v>
      </c>
      <c r="C11" s="48">
        <v>5.833333333333333</v>
      </c>
      <c r="D11" s="1">
        <v>10</v>
      </c>
      <c r="E11" s="104">
        <v>0.46399999999999997</v>
      </c>
      <c r="F11" s="54">
        <v>1</v>
      </c>
      <c r="G11" s="85">
        <f t="shared" si="0"/>
        <v>5.833333333333333</v>
      </c>
      <c r="H11" s="91">
        <f t="shared" si="1"/>
        <v>10</v>
      </c>
      <c r="I11" s="86">
        <f t="shared" si="2"/>
        <v>0.46399999999999997</v>
      </c>
    </row>
    <row r="12" spans="1:9">
      <c r="A12" s="9">
        <v>11</v>
      </c>
      <c r="B12" s="1" t="s">
        <v>108</v>
      </c>
      <c r="C12" s="48">
        <v>0.95</v>
      </c>
      <c r="D12" s="1">
        <v>3</v>
      </c>
      <c r="E12" s="104">
        <v>3.7963636363636366E-2</v>
      </c>
      <c r="F12" s="54">
        <v>1</v>
      </c>
      <c r="G12" s="85">
        <f t="shared" si="0"/>
        <v>0.95</v>
      </c>
      <c r="H12" s="91">
        <f t="shared" si="1"/>
        <v>3</v>
      </c>
      <c r="I12" s="86">
        <f t="shared" si="2"/>
        <v>3.7963636363636366E-2</v>
      </c>
    </row>
    <row r="13" spans="1:9" ht="26.4">
      <c r="A13" s="9">
        <v>12</v>
      </c>
      <c r="B13" s="1" t="s">
        <v>109</v>
      </c>
      <c r="C13" s="48">
        <v>4.333333333333333</v>
      </c>
      <c r="D13" s="1">
        <v>10</v>
      </c>
      <c r="E13" s="104">
        <v>0.17399999999999999</v>
      </c>
      <c r="F13" s="54">
        <v>1</v>
      </c>
      <c r="G13" s="85">
        <f t="shared" si="0"/>
        <v>4.333333333333333</v>
      </c>
      <c r="H13" s="91">
        <f t="shared" si="1"/>
        <v>10</v>
      </c>
      <c r="I13" s="86">
        <f t="shared" si="2"/>
        <v>0.17399999999999999</v>
      </c>
    </row>
    <row r="14" spans="1:9">
      <c r="A14" s="9">
        <v>13</v>
      </c>
      <c r="B14" s="1" t="s">
        <v>110</v>
      </c>
      <c r="C14" s="48">
        <v>1.3333333333333333</v>
      </c>
      <c r="D14" s="1">
        <v>10</v>
      </c>
      <c r="E14" s="104">
        <v>0.19885714285714284</v>
      </c>
      <c r="F14" s="54">
        <v>1</v>
      </c>
      <c r="G14" s="85">
        <f t="shared" si="0"/>
        <v>1.3333333333333333</v>
      </c>
      <c r="H14" s="91">
        <f t="shared" si="1"/>
        <v>10</v>
      </c>
      <c r="I14" s="86">
        <f t="shared" si="2"/>
        <v>0.19885714285714284</v>
      </c>
    </row>
    <row r="15" spans="1:9" ht="26.4">
      <c r="A15" s="9">
        <v>14</v>
      </c>
      <c r="B15" s="1" t="s">
        <v>111</v>
      </c>
      <c r="C15" s="48">
        <v>2</v>
      </c>
      <c r="D15" s="1">
        <v>15</v>
      </c>
      <c r="E15" s="104">
        <v>0.29828571428571427</v>
      </c>
      <c r="F15" s="54">
        <v>1</v>
      </c>
      <c r="G15" s="85">
        <f t="shared" si="0"/>
        <v>2</v>
      </c>
      <c r="H15" s="91">
        <f t="shared" si="1"/>
        <v>15</v>
      </c>
      <c r="I15" s="86">
        <f t="shared" si="2"/>
        <v>0.29828571428571427</v>
      </c>
    </row>
    <row r="16" spans="1:9" ht="26.4">
      <c r="A16" s="9">
        <v>15</v>
      </c>
      <c r="B16" s="1" t="s">
        <v>112</v>
      </c>
      <c r="C16" s="48">
        <v>4.333333333333333</v>
      </c>
      <c r="D16" s="1">
        <v>10</v>
      </c>
      <c r="E16" s="104">
        <v>0.17399999999999999</v>
      </c>
      <c r="F16" s="54">
        <v>1</v>
      </c>
      <c r="G16" s="85">
        <f t="shared" si="0"/>
        <v>4.333333333333333</v>
      </c>
      <c r="H16" s="91">
        <f t="shared" si="1"/>
        <v>10</v>
      </c>
      <c r="I16" s="86">
        <f t="shared" si="2"/>
        <v>0.17399999999999999</v>
      </c>
    </row>
    <row r="17" spans="1:9" ht="26.4">
      <c r="A17" s="9">
        <v>16</v>
      </c>
      <c r="B17" s="1" t="s">
        <v>113</v>
      </c>
      <c r="C17" s="48">
        <v>3.1666666666666665</v>
      </c>
      <c r="D17" s="1">
        <v>10</v>
      </c>
      <c r="E17" s="104">
        <v>0.12654545454545454</v>
      </c>
      <c r="F17" s="54">
        <v>1</v>
      </c>
      <c r="G17" s="85">
        <f t="shared" si="0"/>
        <v>3.1666666666666665</v>
      </c>
      <c r="H17" s="91">
        <f t="shared" si="1"/>
        <v>10</v>
      </c>
      <c r="I17" s="86">
        <f t="shared" si="2"/>
        <v>0.12654545454545454</v>
      </c>
    </row>
    <row r="18" spans="1:9" ht="26.4">
      <c r="A18" s="9">
        <v>17</v>
      </c>
      <c r="B18" s="1" t="s">
        <v>114</v>
      </c>
      <c r="C18" s="48">
        <v>0.95</v>
      </c>
      <c r="D18" s="1">
        <v>3</v>
      </c>
      <c r="E18" s="104">
        <v>3.7963636363636366E-2</v>
      </c>
      <c r="F18" s="54">
        <v>1</v>
      </c>
      <c r="G18" s="85">
        <f t="shared" si="0"/>
        <v>0.95</v>
      </c>
      <c r="H18" s="91">
        <f t="shared" si="1"/>
        <v>3</v>
      </c>
      <c r="I18" s="86">
        <f t="shared" si="2"/>
        <v>3.7963636363636366E-2</v>
      </c>
    </row>
    <row r="19" spans="1:9" ht="26.4">
      <c r="A19" s="9">
        <v>18</v>
      </c>
      <c r="B19" s="1" t="s">
        <v>115</v>
      </c>
      <c r="C19" s="48">
        <v>5</v>
      </c>
      <c r="D19" s="1">
        <v>20</v>
      </c>
      <c r="E19" s="104">
        <v>0.27839999999999998</v>
      </c>
      <c r="F19" s="54">
        <v>1</v>
      </c>
      <c r="G19" s="85">
        <f t="shared" si="0"/>
        <v>5</v>
      </c>
      <c r="H19" s="91">
        <f t="shared" si="1"/>
        <v>20</v>
      </c>
      <c r="I19" s="86">
        <f t="shared" si="2"/>
        <v>0.27839999999999998</v>
      </c>
    </row>
    <row r="20" spans="1:9">
      <c r="A20" s="9">
        <v>19</v>
      </c>
      <c r="B20" s="1" t="s">
        <v>116</v>
      </c>
      <c r="C20" s="48">
        <v>3.1666666666666665</v>
      </c>
      <c r="D20" s="1">
        <v>10</v>
      </c>
      <c r="E20" s="104">
        <v>0.12654545454545454</v>
      </c>
      <c r="F20" s="54">
        <v>1</v>
      </c>
      <c r="G20" s="85">
        <f t="shared" si="0"/>
        <v>3.1666666666666665</v>
      </c>
      <c r="H20" s="91">
        <f t="shared" si="1"/>
        <v>10</v>
      </c>
      <c r="I20" s="86">
        <f t="shared" si="2"/>
        <v>0.12654545454545454</v>
      </c>
    </row>
    <row r="21" spans="1:9">
      <c r="A21" s="9">
        <v>20</v>
      </c>
      <c r="B21" s="1" t="s">
        <v>117</v>
      </c>
      <c r="C21" s="48">
        <v>4.75</v>
      </c>
      <c r="D21" s="1">
        <v>15</v>
      </c>
      <c r="E21" s="104">
        <v>9.4909090909090901E-2</v>
      </c>
      <c r="F21" s="54">
        <v>1</v>
      </c>
      <c r="G21" s="85">
        <f t="shared" si="0"/>
        <v>4.75</v>
      </c>
      <c r="H21" s="91">
        <f t="shared" si="1"/>
        <v>15</v>
      </c>
      <c r="I21" s="86">
        <f t="shared" si="2"/>
        <v>9.4909090909090901E-2</v>
      </c>
    </row>
    <row r="22" spans="1:9" ht="26.4">
      <c r="A22" s="9">
        <v>21</v>
      </c>
      <c r="B22" s="1" t="s">
        <v>118</v>
      </c>
      <c r="C22" s="48">
        <v>20</v>
      </c>
      <c r="D22" s="1">
        <v>15</v>
      </c>
      <c r="E22" s="104">
        <v>0.34799999999999998</v>
      </c>
      <c r="F22" s="54">
        <v>1</v>
      </c>
      <c r="G22" s="85">
        <f t="shared" si="0"/>
        <v>20</v>
      </c>
      <c r="H22" s="91">
        <f t="shared" si="1"/>
        <v>15</v>
      </c>
      <c r="I22" s="86">
        <f t="shared" si="2"/>
        <v>0.34799999999999998</v>
      </c>
    </row>
    <row r="23" spans="1:9" ht="26.4">
      <c r="A23" s="9">
        <v>22</v>
      </c>
      <c r="B23" s="1" t="s">
        <v>119</v>
      </c>
      <c r="C23" s="48">
        <v>1.5833333333333333</v>
      </c>
      <c r="D23" s="1">
        <v>5</v>
      </c>
      <c r="E23" s="104">
        <v>4.7454545454545444E-2</v>
      </c>
      <c r="F23" s="55">
        <v>0</v>
      </c>
      <c r="G23" s="85">
        <f t="shared" si="0"/>
        <v>0</v>
      </c>
      <c r="H23" s="91">
        <f t="shared" si="1"/>
        <v>0</v>
      </c>
      <c r="I23" s="86">
        <f t="shared" si="2"/>
        <v>0</v>
      </c>
    </row>
    <row r="24" spans="1:9" ht="26.4">
      <c r="A24" s="9">
        <v>23</v>
      </c>
      <c r="B24" s="1" t="s">
        <v>120</v>
      </c>
      <c r="C24" s="48">
        <v>2.5</v>
      </c>
      <c r="D24" s="1">
        <v>10</v>
      </c>
      <c r="E24" s="104">
        <v>0.10439999999999997</v>
      </c>
      <c r="F24" s="55"/>
      <c r="G24" s="85">
        <f t="shared" si="0"/>
        <v>0</v>
      </c>
      <c r="H24" s="91">
        <f t="shared" si="1"/>
        <v>0</v>
      </c>
      <c r="I24" s="86">
        <f t="shared" si="2"/>
        <v>0</v>
      </c>
    </row>
    <row r="25" spans="1:9">
      <c r="A25" s="9">
        <v>24</v>
      </c>
      <c r="B25" s="1" t="s">
        <v>121</v>
      </c>
      <c r="C25" s="48">
        <v>7.5</v>
      </c>
      <c r="D25" s="1">
        <v>30</v>
      </c>
      <c r="E25" s="104">
        <v>0.31319999999999998</v>
      </c>
      <c r="F25" s="55">
        <v>0</v>
      </c>
      <c r="G25" s="85">
        <f t="shared" si="0"/>
        <v>0</v>
      </c>
      <c r="H25" s="91">
        <f t="shared" si="1"/>
        <v>0</v>
      </c>
      <c r="I25" s="86">
        <f t="shared" si="2"/>
        <v>0</v>
      </c>
    </row>
    <row r="26" spans="1:9" ht="26.4">
      <c r="A26" s="9">
        <v>25</v>
      </c>
      <c r="B26" s="1" t="s">
        <v>122</v>
      </c>
      <c r="C26" s="48">
        <v>7.5</v>
      </c>
      <c r="D26" s="1">
        <v>30</v>
      </c>
      <c r="E26" s="104">
        <v>0.31319999999999998</v>
      </c>
      <c r="F26" s="55">
        <v>0</v>
      </c>
      <c r="G26" s="85">
        <f t="shared" si="0"/>
        <v>0</v>
      </c>
      <c r="H26" s="91">
        <f t="shared" si="1"/>
        <v>0</v>
      </c>
      <c r="I26" s="86">
        <f t="shared" si="2"/>
        <v>0</v>
      </c>
    </row>
    <row r="27" spans="1:9" ht="39.6">
      <c r="A27" s="9">
        <v>26</v>
      </c>
      <c r="B27" s="1" t="s">
        <v>123</v>
      </c>
      <c r="C27" s="48">
        <v>9.5</v>
      </c>
      <c r="D27" s="2">
        <v>30</v>
      </c>
      <c r="E27" s="104">
        <v>0.28472727272727266</v>
      </c>
      <c r="F27" s="55">
        <v>0</v>
      </c>
      <c r="G27" s="85">
        <f t="shared" si="0"/>
        <v>0</v>
      </c>
      <c r="H27" s="91">
        <f t="shared" si="1"/>
        <v>0</v>
      </c>
      <c r="I27" s="86">
        <f t="shared" si="2"/>
        <v>0</v>
      </c>
    </row>
    <row r="28" spans="1:9">
      <c r="A28" s="9">
        <v>27</v>
      </c>
      <c r="B28" s="1" t="s">
        <v>124</v>
      </c>
      <c r="C28" s="48">
        <v>1.5833333333333333</v>
      </c>
      <c r="D28" s="2">
        <v>5</v>
      </c>
      <c r="E28" s="104">
        <v>1.5818181818181818E-2</v>
      </c>
      <c r="F28" s="54">
        <v>1</v>
      </c>
      <c r="G28" s="85">
        <f t="shared" si="0"/>
        <v>1.5833333333333333</v>
      </c>
      <c r="H28" s="91">
        <f t="shared" si="1"/>
        <v>5</v>
      </c>
      <c r="I28" s="86">
        <f t="shared" si="2"/>
        <v>1.5818181818181818E-2</v>
      </c>
    </row>
    <row r="29" spans="1:9" ht="26.4">
      <c r="A29" s="9">
        <v>28</v>
      </c>
      <c r="B29" s="1" t="s">
        <v>125</v>
      </c>
      <c r="C29" s="83">
        <v>5</v>
      </c>
      <c r="D29" s="84">
        <v>20</v>
      </c>
      <c r="E29" s="104">
        <v>6.9599999999999995E-2</v>
      </c>
      <c r="F29" s="54">
        <v>1</v>
      </c>
      <c r="G29" s="89">
        <f t="shared" si="0"/>
        <v>5</v>
      </c>
      <c r="H29" s="92">
        <f t="shared" si="1"/>
        <v>20</v>
      </c>
      <c r="I29" s="86">
        <f t="shared" si="2"/>
        <v>6.9599999999999995E-2</v>
      </c>
    </row>
    <row r="30" spans="1:9" ht="52.8">
      <c r="B30" s="22" t="s">
        <v>45</v>
      </c>
      <c r="C30" s="4"/>
      <c r="D30" s="4"/>
      <c r="E30" s="1"/>
      <c r="F30" s="4"/>
      <c r="G30" s="85">
        <f>SUM(G2:G29)</f>
        <v>122.18333333333332</v>
      </c>
      <c r="H30" s="86">
        <f>SUM(H2:H29)</f>
        <v>220</v>
      </c>
      <c r="I30" s="86">
        <f>SUM(I2:I29)</f>
        <v>10.815167099567098</v>
      </c>
    </row>
    <row r="31" spans="1:9">
      <c r="B31" s="11" t="s">
        <v>46</v>
      </c>
      <c r="C31" s="4"/>
      <c r="D31" s="4"/>
      <c r="E31" s="4"/>
      <c r="F31" s="4"/>
      <c r="G31" s="90" t="s">
        <v>9</v>
      </c>
      <c r="H31" s="90" t="s">
        <v>44</v>
      </c>
      <c r="I31" s="128" t="s">
        <v>87</v>
      </c>
    </row>
    <row r="36" spans="5:5">
      <c r="E36" s="87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56B0-5773-4FB4-BA1F-60D6A640A537}">
  <dimension ref="A1:I36"/>
  <sheetViews>
    <sheetView topLeftCell="A2" workbookViewId="0">
      <selection activeCell="B2" sqref="B2:B29"/>
    </sheetView>
  </sheetViews>
  <sheetFormatPr defaultRowHeight="13.8"/>
  <cols>
    <col min="1" max="1" width="6" customWidth="1"/>
    <col min="2" max="2" width="41.44140625" customWidth="1"/>
    <col min="3" max="3" width="17.88671875" bestFit="1" customWidth="1"/>
    <col min="4" max="4" width="19.6640625" bestFit="1" customWidth="1"/>
    <col min="5" max="5" width="20.5546875" bestFit="1" customWidth="1"/>
    <col min="6" max="6" width="38.5546875" bestFit="1" customWidth="1"/>
    <col min="7" max="7" width="9.6640625" bestFit="1" customWidth="1"/>
    <col min="8" max="8" width="15.6640625" bestFit="1" customWidth="1"/>
    <col min="9" max="9" width="14.109375" bestFit="1" customWidth="1"/>
  </cols>
  <sheetData>
    <row r="1" spans="1:9" ht="30.75" customHeight="1">
      <c r="A1" s="35" t="s">
        <v>4</v>
      </c>
      <c r="B1" s="81" t="s">
        <v>0</v>
      </c>
      <c r="C1" s="12" t="s">
        <v>3</v>
      </c>
      <c r="D1" s="13" t="s">
        <v>1</v>
      </c>
      <c r="E1" s="13" t="s">
        <v>86</v>
      </c>
      <c r="F1" s="14" t="s">
        <v>47</v>
      </c>
      <c r="G1" s="88" t="s">
        <v>39</v>
      </c>
      <c r="H1" s="88" t="s">
        <v>40</v>
      </c>
      <c r="I1" s="133" t="s">
        <v>88</v>
      </c>
    </row>
    <row r="2" spans="1:9" ht="39.6">
      <c r="A2" s="9">
        <v>1</v>
      </c>
      <c r="B2" s="1" t="s">
        <v>98</v>
      </c>
      <c r="C2" s="48">
        <v>0.95</v>
      </c>
      <c r="D2" s="1">
        <v>3</v>
      </c>
      <c r="E2" s="104">
        <v>0.12654545454545454</v>
      </c>
      <c r="F2" s="51">
        <v>1</v>
      </c>
      <c r="G2" s="85">
        <f t="shared" ref="G2:G29" si="0">C2*F2</f>
        <v>0.95</v>
      </c>
      <c r="H2" s="91">
        <f t="shared" ref="H2:H29" si="1">D2*F2</f>
        <v>3</v>
      </c>
      <c r="I2" s="86">
        <f>E2*F2</f>
        <v>0.12654545454545454</v>
      </c>
    </row>
    <row r="3" spans="1:9" ht="39.6">
      <c r="A3" s="9">
        <v>2</v>
      </c>
      <c r="B3" s="1" t="s">
        <v>99</v>
      </c>
      <c r="C3" s="48">
        <v>20</v>
      </c>
      <c r="D3" s="1">
        <v>15</v>
      </c>
      <c r="E3" s="104">
        <v>2.3199999999999998</v>
      </c>
      <c r="F3" s="51">
        <v>1</v>
      </c>
      <c r="G3" s="85">
        <f t="shared" si="0"/>
        <v>20</v>
      </c>
      <c r="H3" s="91">
        <f t="shared" si="1"/>
        <v>15</v>
      </c>
      <c r="I3" s="86">
        <f t="shared" ref="I3:I29" si="2">E3*F3</f>
        <v>2.3199999999999998</v>
      </c>
    </row>
    <row r="4" spans="1:9">
      <c r="A4" s="9">
        <v>3</v>
      </c>
      <c r="B4" s="1" t="s">
        <v>100</v>
      </c>
      <c r="C4" s="48">
        <v>13.333333333333334</v>
      </c>
      <c r="D4" s="1">
        <v>10</v>
      </c>
      <c r="E4" s="104">
        <v>1.5466666666666666</v>
      </c>
      <c r="F4" s="51">
        <v>1</v>
      </c>
      <c r="G4" s="85">
        <f t="shared" si="0"/>
        <v>13.333333333333334</v>
      </c>
      <c r="H4" s="91">
        <f t="shared" si="1"/>
        <v>10</v>
      </c>
      <c r="I4" s="86">
        <f t="shared" si="2"/>
        <v>1.5466666666666666</v>
      </c>
    </row>
    <row r="5" spans="1:9" ht="26.4">
      <c r="A5" s="9">
        <v>4</v>
      </c>
      <c r="B5" s="1" t="s">
        <v>101</v>
      </c>
      <c r="C5" s="48">
        <v>8.75</v>
      </c>
      <c r="D5" s="1">
        <v>15</v>
      </c>
      <c r="E5" s="104">
        <v>2.3199999999999998</v>
      </c>
      <c r="F5" s="51">
        <v>1</v>
      </c>
      <c r="G5" s="85">
        <f t="shared" si="0"/>
        <v>8.75</v>
      </c>
      <c r="H5" s="91">
        <f t="shared" si="1"/>
        <v>15</v>
      </c>
      <c r="I5" s="86">
        <f t="shared" si="2"/>
        <v>2.3199999999999998</v>
      </c>
    </row>
    <row r="6" spans="1:9">
      <c r="A6" s="9">
        <v>5</v>
      </c>
      <c r="B6" s="1" t="s">
        <v>102</v>
      </c>
      <c r="C6" s="48">
        <v>5.833333333333333</v>
      </c>
      <c r="D6" s="1">
        <v>10</v>
      </c>
      <c r="E6" s="104">
        <v>1.5466666666666666</v>
      </c>
      <c r="F6" s="51">
        <v>1</v>
      </c>
      <c r="G6" s="85">
        <f t="shared" si="0"/>
        <v>5.833333333333333</v>
      </c>
      <c r="H6" s="91">
        <f t="shared" si="1"/>
        <v>10</v>
      </c>
      <c r="I6" s="86">
        <f t="shared" si="2"/>
        <v>1.5466666666666666</v>
      </c>
    </row>
    <row r="7" spans="1:9" ht="26.4">
      <c r="A7" s="9">
        <v>6</v>
      </c>
      <c r="B7" s="1" t="s">
        <v>103</v>
      </c>
      <c r="C7" s="48">
        <v>2.9166666666666665</v>
      </c>
      <c r="D7" s="1">
        <v>5</v>
      </c>
      <c r="E7" s="104">
        <v>0.54133333333333333</v>
      </c>
      <c r="F7" s="53">
        <v>0</v>
      </c>
      <c r="G7" s="85">
        <f t="shared" si="0"/>
        <v>0</v>
      </c>
      <c r="H7" s="91">
        <f t="shared" si="1"/>
        <v>0</v>
      </c>
      <c r="I7" s="86">
        <f t="shared" si="2"/>
        <v>0</v>
      </c>
    </row>
    <row r="8" spans="1:9" ht="26.4">
      <c r="A8" s="9">
        <v>7</v>
      </c>
      <c r="B8" s="1" t="s">
        <v>104</v>
      </c>
      <c r="C8" s="48">
        <v>6.666666666666667</v>
      </c>
      <c r="D8" s="1">
        <v>5</v>
      </c>
      <c r="E8" s="104">
        <v>0.23199999999999998</v>
      </c>
      <c r="F8" s="51">
        <v>1</v>
      </c>
      <c r="G8" s="85">
        <f t="shared" si="0"/>
        <v>6.666666666666667</v>
      </c>
      <c r="H8" s="91">
        <f t="shared" si="1"/>
        <v>5</v>
      </c>
      <c r="I8" s="86">
        <f t="shared" si="2"/>
        <v>0.23199999999999998</v>
      </c>
    </row>
    <row r="9" spans="1:9" ht="26.4">
      <c r="A9" s="9">
        <v>8</v>
      </c>
      <c r="B9" s="1" t="s">
        <v>105</v>
      </c>
      <c r="C9" s="48">
        <v>2.9166666666666665</v>
      </c>
      <c r="D9" s="1">
        <v>5</v>
      </c>
      <c r="E9" s="104">
        <v>0.23199999999999998</v>
      </c>
      <c r="F9" s="51">
        <v>1</v>
      </c>
      <c r="G9" s="85">
        <f t="shared" si="0"/>
        <v>2.9166666666666665</v>
      </c>
      <c r="H9" s="91">
        <f t="shared" si="1"/>
        <v>5</v>
      </c>
      <c r="I9" s="86">
        <f t="shared" si="2"/>
        <v>0.23199999999999998</v>
      </c>
    </row>
    <row r="10" spans="1:9" ht="26.4">
      <c r="A10" s="9">
        <v>9</v>
      </c>
      <c r="B10" s="1" t="s">
        <v>106</v>
      </c>
      <c r="C10" s="48">
        <v>1.3333333333333333</v>
      </c>
      <c r="D10" s="1">
        <v>1</v>
      </c>
      <c r="E10" s="104">
        <v>4.6399999999999997E-2</v>
      </c>
      <c r="F10" s="51">
        <v>1</v>
      </c>
      <c r="G10" s="85">
        <f t="shared" si="0"/>
        <v>1.3333333333333333</v>
      </c>
      <c r="H10" s="91">
        <f t="shared" si="1"/>
        <v>1</v>
      </c>
      <c r="I10" s="86">
        <f t="shared" si="2"/>
        <v>4.6399999999999997E-2</v>
      </c>
    </row>
    <row r="11" spans="1:9" ht="52.8">
      <c r="A11" s="9">
        <v>10</v>
      </c>
      <c r="B11" s="1" t="s">
        <v>107</v>
      </c>
      <c r="C11" s="48">
        <v>5.833333333333333</v>
      </c>
      <c r="D11" s="1">
        <v>10</v>
      </c>
      <c r="E11" s="104">
        <v>0.46399999999999997</v>
      </c>
      <c r="F11" s="51">
        <v>1</v>
      </c>
      <c r="G11" s="85">
        <f t="shared" si="0"/>
        <v>5.833333333333333</v>
      </c>
      <c r="H11" s="91">
        <f t="shared" si="1"/>
        <v>10</v>
      </c>
      <c r="I11" s="86">
        <f t="shared" si="2"/>
        <v>0.46399999999999997</v>
      </c>
    </row>
    <row r="12" spans="1:9">
      <c r="A12" s="9">
        <v>11</v>
      </c>
      <c r="B12" s="1" t="s">
        <v>108</v>
      </c>
      <c r="C12" s="48">
        <v>0.95</v>
      </c>
      <c r="D12" s="1">
        <v>3</v>
      </c>
      <c r="E12" s="104">
        <v>3.7963636363636366E-2</v>
      </c>
      <c r="F12" s="51">
        <v>1</v>
      </c>
      <c r="G12" s="85">
        <f t="shared" si="0"/>
        <v>0.95</v>
      </c>
      <c r="H12" s="91">
        <f t="shared" si="1"/>
        <v>3</v>
      </c>
      <c r="I12" s="86">
        <f t="shared" si="2"/>
        <v>3.7963636363636366E-2</v>
      </c>
    </row>
    <row r="13" spans="1:9" ht="26.4">
      <c r="A13" s="9">
        <v>12</v>
      </c>
      <c r="B13" s="1" t="s">
        <v>109</v>
      </c>
      <c r="C13" s="48">
        <v>4.333333333333333</v>
      </c>
      <c r="D13" s="1">
        <v>10</v>
      </c>
      <c r="E13" s="104">
        <v>0.17399999999999999</v>
      </c>
      <c r="F13" s="51">
        <v>1</v>
      </c>
      <c r="G13" s="85">
        <f t="shared" si="0"/>
        <v>4.333333333333333</v>
      </c>
      <c r="H13" s="91">
        <f t="shared" si="1"/>
        <v>10</v>
      </c>
      <c r="I13" s="86">
        <f t="shared" si="2"/>
        <v>0.17399999999999999</v>
      </c>
    </row>
    <row r="14" spans="1:9">
      <c r="A14" s="9">
        <v>13</v>
      </c>
      <c r="B14" s="1" t="s">
        <v>110</v>
      </c>
      <c r="C14" s="48">
        <v>1.3333333333333333</v>
      </c>
      <c r="D14" s="1">
        <v>10</v>
      </c>
      <c r="E14" s="104">
        <v>0.19885714285714284</v>
      </c>
      <c r="F14" s="51">
        <v>1</v>
      </c>
      <c r="G14" s="85">
        <f t="shared" si="0"/>
        <v>1.3333333333333333</v>
      </c>
      <c r="H14" s="91">
        <f t="shared" si="1"/>
        <v>10</v>
      </c>
      <c r="I14" s="86">
        <f t="shared" si="2"/>
        <v>0.19885714285714284</v>
      </c>
    </row>
    <row r="15" spans="1:9" ht="26.4">
      <c r="A15" s="9">
        <v>14</v>
      </c>
      <c r="B15" s="1" t="s">
        <v>111</v>
      </c>
      <c r="C15" s="48">
        <v>2</v>
      </c>
      <c r="D15" s="1">
        <v>15</v>
      </c>
      <c r="E15" s="104">
        <v>0.29828571428571427</v>
      </c>
      <c r="F15" s="51">
        <v>1</v>
      </c>
      <c r="G15" s="85">
        <f t="shared" si="0"/>
        <v>2</v>
      </c>
      <c r="H15" s="91">
        <f t="shared" si="1"/>
        <v>15</v>
      </c>
      <c r="I15" s="86">
        <f t="shared" si="2"/>
        <v>0.29828571428571427</v>
      </c>
    </row>
    <row r="16" spans="1:9" ht="26.4">
      <c r="A16" s="9">
        <v>15</v>
      </c>
      <c r="B16" s="1" t="s">
        <v>112</v>
      </c>
      <c r="C16" s="48">
        <v>4.333333333333333</v>
      </c>
      <c r="D16" s="1">
        <v>10</v>
      </c>
      <c r="E16" s="104">
        <v>0.17399999999999999</v>
      </c>
      <c r="F16" s="51">
        <v>1</v>
      </c>
      <c r="G16" s="85">
        <f t="shared" si="0"/>
        <v>4.333333333333333</v>
      </c>
      <c r="H16" s="91">
        <f t="shared" si="1"/>
        <v>10</v>
      </c>
      <c r="I16" s="86">
        <f t="shared" si="2"/>
        <v>0.17399999999999999</v>
      </c>
    </row>
    <row r="17" spans="1:9" ht="26.4">
      <c r="A17" s="9">
        <v>16</v>
      </c>
      <c r="B17" s="1" t="s">
        <v>113</v>
      </c>
      <c r="C17" s="48">
        <v>3.1666666666666665</v>
      </c>
      <c r="D17" s="1">
        <v>10</v>
      </c>
      <c r="E17" s="104">
        <v>0.12654545454545454</v>
      </c>
      <c r="F17" s="51">
        <v>1</v>
      </c>
      <c r="G17" s="85">
        <f t="shared" si="0"/>
        <v>3.1666666666666665</v>
      </c>
      <c r="H17" s="91">
        <f t="shared" si="1"/>
        <v>10</v>
      </c>
      <c r="I17" s="86">
        <f t="shared" si="2"/>
        <v>0.12654545454545454</v>
      </c>
    </row>
    <row r="18" spans="1:9" ht="26.4">
      <c r="A18" s="9">
        <v>17</v>
      </c>
      <c r="B18" s="1" t="s">
        <v>114</v>
      </c>
      <c r="C18" s="48">
        <v>0.95</v>
      </c>
      <c r="D18" s="1">
        <v>3</v>
      </c>
      <c r="E18" s="104">
        <v>3.7963636363636366E-2</v>
      </c>
      <c r="F18" s="51">
        <v>1</v>
      </c>
      <c r="G18" s="85">
        <f t="shared" si="0"/>
        <v>0.95</v>
      </c>
      <c r="H18" s="91">
        <f t="shared" si="1"/>
        <v>3</v>
      </c>
      <c r="I18" s="86">
        <f t="shared" si="2"/>
        <v>3.7963636363636366E-2</v>
      </c>
    </row>
    <row r="19" spans="1:9" ht="26.4">
      <c r="A19" s="9">
        <v>18</v>
      </c>
      <c r="B19" s="1" t="s">
        <v>115</v>
      </c>
      <c r="C19" s="48">
        <v>5</v>
      </c>
      <c r="D19" s="1">
        <v>20</v>
      </c>
      <c r="E19" s="104">
        <v>0.27839999999999998</v>
      </c>
      <c r="F19" s="51">
        <v>1</v>
      </c>
      <c r="G19" s="85">
        <f t="shared" si="0"/>
        <v>5</v>
      </c>
      <c r="H19" s="91">
        <f t="shared" si="1"/>
        <v>20</v>
      </c>
      <c r="I19" s="86">
        <f t="shared" si="2"/>
        <v>0.27839999999999998</v>
      </c>
    </row>
    <row r="20" spans="1:9">
      <c r="A20" s="9">
        <v>19</v>
      </c>
      <c r="B20" s="1" t="s">
        <v>116</v>
      </c>
      <c r="C20" s="48">
        <v>3.1666666666666665</v>
      </c>
      <c r="D20" s="1">
        <v>10</v>
      </c>
      <c r="E20" s="104">
        <v>0.12654545454545454</v>
      </c>
      <c r="F20" s="51">
        <v>1</v>
      </c>
      <c r="G20" s="85">
        <f t="shared" si="0"/>
        <v>3.1666666666666665</v>
      </c>
      <c r="H20" s="91">
        <f t="shared" si="1"/>
        <v>10</v>
      </c>
      <c r="I20" s="86">
        <f t="shared" si="2"/>
        <v>0.12654545454545454</v>
      </c>
    </row>
    <row r="21" spans="1:9">
      <c r="A21" s="9">
        <v>20</v>
      </c>
      <c r="B21" s="1" t="s">
        <v>117</v>
      </c>
      <c r="C21" s="48">
        <v>4.75</v>
      </c>
      <c r="D21" s="1">
        <v>15</v>
      </c>
      <c r="E21" s="104">
        <v>9.4909090909090901E-2</v>
      </c>
      <c r="F21" s="57">
        <v>0</v>
      </c>
      <c r="G21" s="85">
        <f t="shared" si="0"/>
        <v>0</v>
      </c>
      <c r="H21" s="91">
        <f t="shared" si="1"/>
        <v>0</v>
      </c>
      <c r="I21" s="86">
        <f t="shared" si="2"/>
        <v>0</v>
      </c>
    </row>
    <row r="22" spans="1:9" ht="26.4">
      <c r="A22" s="9">
        <v>21</v>
      </c>
      <c r="B22" s="1" t="s">
        <v>118</v>
      </c>
      <c r="C22" s="48">
        <v>20</v>
      </c>
      <c r="D22" s="1">
        <v>15</v>
      </c>
      <c r="E22" s="104">
        <v>0.34799999999999998</v>
      </c>
      <c r="F22" s="57">
        <v>0</v>
      </c>
      <c r="G22" s="85">
        <f t="shared" si="0"/>
        <v>0</v>
      </c>
      <c r="H22" s="91">
        <f t="shared" si="1"/>
        <v>0</v>
      </c>
      <c r="I22" s="86">
        <f t="shared" si="2"/>
        <v>0</v>
      </c>
    </row>
    <row r="23" spans="1:9" ht="26.4">
      <c r="A23" s="9">
        <v>22</v>
      </c>
      <c r="B23" s="1" t="s">
        <v>119</v>
      </c>
      <c r="C23" s="48">
        <v>1.5833333333333333</v>
      </c>
      <c r="D23" s="1">
        <v>5</v>
      </c>
      <c r="E23" s="104">
        <v>4.7454545454545444E-2</v>
      </c>
      <c r="F23" s="51">
        <v>1</v>
      </c>
      <c r="G23" s="85">
        <f t="shared" si="0"/>
        <v>1.5833333333333333</v>
      </c>
      <c r="H23" s="91">
        <f t="shared" si="1"/>
        <v>5</v>
      </c>
      <c r="I23" s="86">
        <f t="shared" si="2"/>
        <v>4.7454545454545444E-2</v>
      </c>
    </row>
    <row r="24" spans="1:9" ht="26.4">
      <c r="A24" s="9">
        <v>23</v>
      </c>
      <c r="B24" s="1" t="s">
        <v>120</v>
      </c>
      <c r="C24" s="48">
        <v>2.5</v>
      </c>
      <c r="D24" s="1">
        <v>10</v>
      </c>
      <c r="E24" s="104">
        <v>0.10439999999999997</v>
      </c>
      <c r="F24" s="51">
        <v>1</v>
      </c>
      <c r="G24" s="85">
        <f t="shared" si="0"/>
        <v>2.5</v>
      </c>
      <c r="H24" s="91">
        <f t="shared" si="1"/>
        <v>10</v>
      </c>
      <c r="I24" s="86">
        <f t="shared" si="2"/>
        <v>0.10439999999999997</v>
      </c>
    </row>
    <row r="25" spans="1:9">
      <c r="A25" s="9">
        <v>24</v>
      </c>
      <c r="B25" s="1" t="s">
        <v>121</v>
      </c>
      <c r="C25" s="48">
        <v>7.5</v>
      </c>
      <c r="D25" s="1">
        <v>30</v>
      </c>
      <c r="E25" s="104">
        <v>0.31319999999999998</v>
      </c>
      <c r="F25" s="51">
        <v>1</v>
      </c>
      <c r="G25" s="85">
        <f t="shared" si="0"/>
        <v>7.5</v>
      </c>
      <c r="H25" s="91">
        <f t="shared" si="1"/>
        <v>30</v>
      </c>
      <c r="I25" s="86">
        <f t="shared" si="2"/>
        <v>0.31319999999999998</v>
      </c>
    </row>
    <row r="26" spans="1:9" ht="26.4">
      <c r="A26" s="9">
        <v>25</v>
      </c>
      <c r="B26" s="1" t="s">
        <v>122</v>
      </c>
      <c r="C26" s="48">
        <v>7.5</v>
      </c>
      <c r="D26" s="1">
        <v>30</v>
      </c>
      <c r="E26" s="104">
        <v>0.31319999999999998</v>
      </c>
      <c r="F26" s="51">
        <v>1</v>
      </c>
      <c r="G26" s="85">
        <f t="shared" si="0"/>
        <v>7.5</v>
      </c>
      <c r="H26" s="91">
        <f t="shared" si="1"/>
        <v>30</v>
      </c>
      <c r="I26" s="86">
        <f t="shared" si="2"/>
        <v>0.31319999999999998</v>
      </c>
    </row>
    <row r="27" spans="1:9" ht="39.6">
      <c r="A27" s="9">
        <v>26</v>
      </c>
      <c r="B27" s="1" t="s">
        <v>123</v>
      </c>
      <c r="C27" s="48">
        <v>9.5</v>
      </c>
      <c r="D27" s="2">
        <v>30</v>
      </c>
      <c r="E27" s="104">
        <v>0.28472727272727266</v>
      </c>
      <c r="F27" s="51">
        <v>1</v>
      </c>
      <c r="G27" s="85">
        <f t="shared" si="0"/>
        <v>9.5</v>
      </c>
      <c r="H27" s="91">
        <f t="shared" si="1"/>
        <v>30</v>
      </c>
      <c r="I27" s="86">
        <f t="shared" si="2"/>
        <v>0.28472727272727266</v>
      </c>
    </row>
    <row r="28" spans="1:9">
      <c r="A28" s="9">
        <v>27</v>
      </c>
      <c r="B28" s="1" t="s">
        <v>124</v>
      </c>
      <c r="C28" s="48">
        <v>1.5833333333333333</v>
      </c>
      <c r="D28" s="2">
        <v>5</v>
      </c>
      <c r="E28" s="104">
        <v>1.5818181818181818E-2</v>
      </c>
      <c r="F28" s="53">
        <v>0</v>
      </c>
      <c r="G28" s="85">
        <f t="shared" si="0"/>
        <v>0</v>
      </c>
      <c r="H28" s="91">
        <f t="shared" si="1"/>
        <v>0</v>
      </c>
      <c r="I28" s="86">
        <f t="shared" si="2"/>
        <v>0</v>
      </c>
    </row>
    <row r="29" spans="1:9" ht="26.4">
      <c r="A29" s="9">
        <v>28</v>
      </c>
      <c r="B29" s="1" t="s">
        <v>125</v>
      </c>
      <c r="C29" s="83">
        <v>5</v>
      </c>
      <c r="D29" s="84">
        <v>20</v>
      </c>
      <c r="E29" s="104">
        <v>6.9599999999999995E-2</v>
      </c>
      <c r="F29" s="53">
        <v>0</v>
      </c>
      <c r="G29" s="89">
        <f t="shared" si="0"/>
        <v>0</v>
      </c>
      <c r="H29" s="92">
        <f t="shared" si="1"/>
        <v>0</v>
      </c>
      <c r="I29" s="86">
        <f t="shared" si="2"/>
        <v>0</v>
      </c>
    </row>
    <row r="30" spans="1:9" ht="26.4">
      <c r="B30" s="26" t="s">
        <v>48</v>
      </c>
      <c r="C30" s="4"/>
      <c r="D30" s="4"/>
      <c r="E30" s="1"/>
      <c r="F30" s="4"/>
      <c r="G30" s="85">
        <f>SUM(G2:G29)</f>
        <v>119.43333333333332</v>
      </c>
      <c r="H30" s="86">
        <f>SUM(H2:H29)</f>
        <v>270</v>
      </c>
      <c r="I30" s="86">
        <f>SUM(I2:I29)</f>
        <v>11.349821645021644</v>
      </c>
    </row>
    <row r="31" spans="1:9">
      <c r="B31" s="11" t="s">
        <v>49</v>
      </c>
      <c r="C31" s="4"/>
      <c r="D31" s="4"/>
      <c r="E31" s="4"/>
      <c r="F31" s="4"/>
      <c r="G31" s="90" t="s">
        <v>9</v>
      </c>
      <c r="H31" s="90" t="s">
        <v>44</v>
      </c>
      <c r="I31" s="128" t="s">
        <v>87</v>
      </c>
    </row>
    <row r="36" spans="5:5">
      <c r="E36" s="87"/>
    </row>
  </sheetData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4C7F-85A4-42FB-A5CB-6FD689AF7BD7}">
  <dimension ref="A1:I36"/>
  <sheetViews>
    <sheetView topLeftCell="A2" workbookViewId="0">
      <selection activeCell="B2" sqref="B2:B29"/>
    </sheetView>
  </sheetViews>
  <sheetFormatPr defaultRowHeight="13.8"/>
  <cols>
    <col min="1" max="1" width="6" customWidth="1"/>
    <col min="2" max="2" width="41.44140625" customWidth="1"/>
    <col min="3" max="3" width="17.88671875" bestFit="1" customWidth="1"/>
    <col min="4" max="4" width="19.6640625" bestFit="1" customWidth="1"/>
    <col min="5" max="5" width="20.5546875" bestFit="1" customWidth="1"/>
    <col min="6" max="6" width="38.5546875" style="87" bestFit="1" customWidth="1"/>
    <col min="7" max="7" width="9.6640625" style="87" bestFit="1" customWidth="1"/>
    <col min="8" max="8" width="15.6640625" bestFit="1" customWidth="1"/>
    <col min="9" max="9" width="14.109375" bestFit="1" customWidth="1"/>
  </cols>
  <sheetData>
    <row r="1" spans="1:9" ht="55.5" customHeight="1">
      <c r="A1" s="35" t="s">
        <v>4</v>
      </c>
      <c r="B1" s="81" t="s">
        <v>0</v>
      </c>
      <c r="C1" s="12" t="s">
        <v>3</v>
      </c>
      <c r="D1" s="13" t="s">
        <v>1</v>
      </c>
      <c r="E1" s="13" t="s">
        <v>86</v>
      </c>
      <c r="F1" s="14" t="s">
        <v>53</v>
      </c>
      <c r="G1" s="88" t="s">
        <v>39</v>
      </c>
      <c r="H1" s="88" t="s">
        <v>40</v>
      </c>
      <c r="I1" s="133" t="s">
        <v>88</v>
      </c>
    </row>
    <row r="2" spans="1:9" ht="39.6">
      <c r="A2" s="9">
        <v>1</v>
      </c>
      <c r="B2" s="1" t="s">
        <v>98</v>
      </c>
      <c r="C2" s="48">
        <v>0.95</v>
      </c>
      <c r="D2" s="1">
        <v>3</v>
      </c>
      <c r="E2" s="104">
        <v>0.12654545454545454</v>
      </c>
      <c r="F2" s="52">
        <v>1</v>
      </c>
      <c r="G2" s="85">
        <f t="shared" ref="G2:G29" si="0">C2*F2</f>
        <v>0.95</v>
      </c>
      <c r="H2" s="91">
        <f t="shared" ref="H2:H29" si="1">D2*F2</f>
        <v>3</v>
      </c>
      <c r="I2" s="86">
        <f>E2*F2</f>
        <v>0.12654545454545454</v>
      </c>
    </row>
    <row r="3" spans="1:9" ht="39.6">
      <c r="A3" s="9">
        <v>2</v>
      </c>
      <c r="B3" s="1" t="s">
        <v>99</v>
      </c>
      <c r="C3" s="48">
        <v>20</v>
      </c>
      <c r="D3" s="1">
        <v>15</v>
      </c>
      <c r="E3" s="104">
        <v>2.3199999999999998</v>
      </c>
      <c r="F3" s="52">
        <v>1</v>
      </c>
      <c r="G3" s="85">
        <f t="shared" si="0"/>
        <v>20</v>
      </c>
      <c r="H3" s="91">
        <f t="shared" si="1"/>
        <v>15</v>
      </c>
      <c r="I3" s="86">
        <f t="shared" ref="I3:I29" si="2">E3*F3</f>
        <v>2.3199999999999998</v>
      </c>
    </row>
    <row r="4" spans="1:9">
      <c r="A4" s="9">
        <v>3</v>
      </c>
      <c r="B4" s="1" t="s">
        <v>100</v>
      </c>
      <c r="C4" s="48">
        <v>13.333333333333334</v>
      </c>
      <c r="D4" s="1">
        <v>10</v>
      </c>
      <c r="E4" s="104">
        <v>1.5466666666666666</v>
      </c>
      <c r="F4" s="52">
        <v>1</v>
      </c>
      <c r="G4" s="85">
        <f t="shared" si="0"/>
        <v>13.333333333333334</v>
      </c>
      <c r="H4" s="91">
        <f t="shared" si="1"/>
        <v>10</v>
      </c>
      <c r="I4" s="86">
        <f t="shared" si="2"/>
        <v>1.5466666666666666</v>
      </c>
    </row>
    <row r="5" spans="1:9" ht="26.4">
      <c r="A5" s="9">
        <v>4</v>
      </c>
      <c r="B5" s="1" t="s">
        <v>101</v>
      </c>
      <c r="C5" s="48">
        <v>8.75</v>
      </c>
      <c r="D5" s="1">
        <v>15</v>
      </c>
      <c r="E5" s="104">
        <v>2.3199999999999998</v>
      </c>
      <c r="F5" s="52">
        <v>1</v>
      </c>
      <c r="G5" s="85">
        <f t="shared" si="0"/>
        <v>8.75</v>
      </c>
      <c r="H5" s="91">
        <f t="shared" si="1"/>
        <v>15</v>
      </c>
      <c r="I5" s="86">
        <f t="shared" si="2"/>
        <v>2.3199999999999998</v>
      </c>
    </row>
    <row r="6" spans="1:9">
      <c r="A6" s="9">
        <v>5</v>
      </c>
      <c r="B6" s="1" t="s">
        <v>102</v>
      </c>
      <c r="C6" s="48">
        <v>5.833333333333333</v>
      </c>
      <c r="D6" s="1">
        <v>10</v>
      </c>
      <c r="E6" s="104">
        <v>1.5466666666666666</v>
      </c>
      <c r="F6" s="52">
        <v>1</v>
      </c>
      <c r="G6" s="85">
        <f t="shared" si="0"/>
        <v>5.833333333333333</v>
      </c>
      <c r="H6" s="91">
        <f t="shared" si="1"/>
        <v>10</v>
      </c>
      <c r="I6" s="86">
        <f t="shared" si="2"/>
        <v>1.5466666666666666</v>
      </c>
    </row>
    <row r="7" spans="1:9" ht="26.4">
      <c r="A7" s="9">
        <v>6</v>
      </c>
      <c r="B7" s="1" t="s">
        <v>103</v>
      </c>
      <c r="C7" s="48">
        <v>2.9166666666666665</v>
      </c>
      <c r="D7" s="1">
        <v>5</v>
      </c>
      <c r="E7" s="104">
        <v>0.54133333333333333</v>
      </c>
      <c r="F7" s="53">
        <v>0</v>
      </c>
      <c r="G7" s="85">
        <f t="shared" si="0"/>
        <v>0</v>
      </c>
      <c r="H7" s="91">
        <f t="shared" si="1"/>
        <v>0</v>
      </c>
      <c r="I7" s="86">
        <f t="shared" si="2"/>
        <v>0</v>
      </c>
    </row>
    <row r="8" spans="1:9" ht="26.4">
      <c r="A8" s="9">
        <v>7</v>
      </c>
      <c r="B8" s="1" t="s">
        <v>104</v>
      </c>
      <c r="C8" s="48">
        <v>6.666666666666667</v>
      </c>
      <c r="D8" s="1">
        <v>5</v>
      </c>
      <c r="E8" s="104">
        <v>0.23199999999999998</v>
      </c>
      <c r="F8" s="52">
        <v>1</v>
      </c>
      <c r="G8" s="85">
        <f t="shared" si="0"/>
        <v>6.666666666666667</v>
      </c>
      <c r="H8" s="91">
        <f t="shared" si="1"/>
        <v>5</v>
      </c>
      <c r="I8" s="86">
        <f t="shared" si="2"/>
        <v>0.23199999999999998</v>
      </c>
    </row>
    <row r="9" spans="1:9" ht="26.4">
      <c r="A9" s="9">
        <v>8</v>
      </c>
      <c r="B9" s="1" t="s">
        <v>105</v>
      </c>
      <c r="C9" s="48">
        <v>2.9166666666666665</v>
      </c>
      <c r="D9" s="1">
        <v>5</v>
      </c>
      <c r="E9" s="104">
        <v>0.23199999999999998</v>
      </c>
      <c r="F9" s="52">
        <v>1</v>
      </c>
      <c r="G9" s="85">
        <f t="shared" si="0"/>
        <v>2.9166666666666665</v>
      </c>
      <c r="H9" s="91">
        <f t="shared" si="1"/>
        <v>5</v>
      </c>
      <c r="I9" s="86">
        <f t="shared" si="2"/>
        <v>0.23199999999999998</v>
      </c>
    </row>
    <row r="10" spans="1:9" ht="26.4">
      <c r="A10" s="9">
        <v>9</v>
      </c>
      <c r="B10" s="1" t="s">
        <v>106</v>
      </c>
      <c r="C10" s="48">
        <v>1.3333333333333333</v>
      </c>
      <c r="D10" s="1">
        <v>1</v>
      </c>
      <c r="E10" s="104">
        <v>4.6399999999999997E-2</v>
      </c>
      <c r="F10" s="52">
        <v>1</v>
      </c>
      <c r="G10" s="85">
        <f t="shared" si="0"/>
        <v>1.3333333333333333</v>
      </c>
      <c r="H10" s="91">
        <f t="shared" si="1"/>
        <v>1</v>
      </c>
      <c r="I10" s="86">
        <f t="shared" si="2"/>
        <v>4.6399999999999997E-2</v>
      </c>
    </row>
    <row r="11" spans="1:9" ht="52.8">
      <c r="A11" s="9">
        <v>10</v>
      </c>
      <c r="B11" s="1" t="s">
        <v>107</v>
      </c>
      <c r="C11" s="48">
        <v>5.833333333333333</v>
      </c>
      <c r="D11" s="1">
        <v>10</v>
      </c>
      <c r="E11" s="104">
        <v>0.46399999999999997</v>
      </c>
      <c r="F11" s="52">
        <v>1</v>
      </c>
      <c r="G11" s="85">
        <f t="shared" si="0"/>
        <v>5.833333333333333</v>
      </c>
      <c r="H11" s="91">
        <f t="shared" si="1"/>
        <v>10</v>
      </c>
      <c r="I11" s="86">
        <f t="shared" si="2"/>
        <v>0.46399999999999997</v>
      </c>
    </row>
    <row r="12" spans="1:9">
      <c r="A12" s="9">
        <v>11</v>
      </c>
      <c r="B12" s="1" t="s">
        <v>108</v>
      </c>
      <c r="C12" s="48">
        <v>0.95</v>
      </c>
      <c r="D12" s="1">
        <v>3</v>
      </c>
      <c r="E12" s="104">
        <v>3.7963636363636366E-2</v>
      </c>
      <c r="F12" s="52">
        <v>1</v>
      </c>
      <c r="G12" s="85">
        <f t="shared" si="0"/>
        <v>0.95</v>
      </c>
      <c r="H12" s="91">
        <f t="shared" si="1"/>
        <v>3</v>
      </c>
      <c r="I12" s="86">
        <f t="shared" si="2"/>
        <v>3.7963636363636366E-2</v>
      </c>
    </row>
    <row r="13" spans="1:9" ht="26.4">
      <c r="A13" s="9">
        <v>12</v>
      </c>
      <c r="B13" s="1" t="s">
        <v>109</v>
      </c>
      <c r="C13" s="48">
        <v>4.333333333333333</v>
      </c>
      <c r="D13" s="1">
        <v>10</v>
      </c>
      <c r="E13" s="104">
        <v>0.17399999999999999</v>
      </c>
      <c r="F13" s="52">
        <v>1</v>
      </c>
      <c r="G13" s="85">
        <f t="shared" si="0"/>
        <v>4.333333333333333</v>
      </c>
      <c r="H13" s="91">
        <f t="shared" si="1"/>
        <v>10</v>
      </c>
      <c r="I13" s="86">
        <f t="shared" si="2"/>
        <v>0.17399999999999999</v>
      </c>
    </row>
    <row r="14" spans="1:9">
      <c r="A14" s="9">
        <v>13</v>
      </c>
      <c r="B14" s="1" t="s">
        <v>110</v>
      </c>
      <c r="C14" s="48">
        <v>1.3333333333333333</v>
      </c>
      <c r="D14" s="1">
        <v>10</v>
      </c>
      <c r="E14" s="104">
        <v>0.19885714285714284</v>
      </c>
      <c r="F14" s="52">
        <v>1</v>
      </c>
      <c r="G14" s="85">
        <f t="shared" si="0"/>
        <v>1.3333333333333333</v>
      </c>
      <c r="H14" s="91">
        <f t="shared" si="1"/>
        <v>10</v>
      </c>
      <c r="I14" s="86">
        <f t="shared" si="2"/>
        <v>0.19885714285714284</v>
      </c>
    </row>
    <row r="15" spans="1:9" ht="26.4">
      <c r="A15" s="9">
        <v>14</v>
      </c>
      <c r="B15" s="1" t="s">
        <v>111</v>
      </c>
      <c r="C15" s="48">
        <v>2</v>
      </c>
      <c r="D15" s="1">
        <v>15</v>
      </c>
      <c r="E15" s="104">
        <v>0.29828571428571427</v>
      </c>
      <c r="F15" s="52">
        <v>1</v>
      </c>
      <c r="G15" s="85">
        <f t="shared" si="0"/>
        <v>2</v>
      </c>
      <c r="H15" s="91">
        <f t="shared" si="1"/>
        <v>15</v>
      </c>
      <c r="I15" s="86">
        <f t="shared" si="2"/>
        <v>0.29828571428571427</v>
      </c>
    </row>
    <row r="16" spans="1:9" ht="26.4">
      <c r="A16" s="9">
        <v>15</v>
      </c>
      <c r="B16" s="1" t="s">
        <v>112</v>
      </c>
      <c r="C16" s="48">
        <v>4.333333333333333</v>
      </c>
      <c r="D16" s="1">
        <v>10</v>
      </c>
      <c r="E16" s="104">
        <v>0.17399999999999999</v>
      </c>
      <c r="F16" s="52">
        <v>1</v>
      </c>
      <c r="G16" s="85">
        <f t="shared" si="0"/>
        <v>4.333333333333333</v>
      </c>
      <c r="H16" s="91">
        <f t="shared" si="1"/>
        <v>10</v>
      </c>
      <c r="I16" s="86">
        <f t="shared" si="2"/>
        <v>0.17399999999999999</v>
      </c>
    </row>
    <row r="17" spans="1:9" ht="26.4">
      <c r="A17" s="9">
        <v>16</v>
      </c>
      <c r="B17" s="1" t="s">
        <v>113</v>
      </c>
      <c r="C17" s="48">
        <v>3.1666666666666665</v>
      </c>
      <c r="D17" s="1">
        <v>10</v>
      </c>
      <c r="E17" s="104">
        <v>0.12654545454545454</v>
      </c>
      <c r="F17" s="52">
        <v>1</v>
      </c>
      <c r="G17" s="85">
        <f t="shared" si="0"/>
        <v>3.1666666666666665</v>
      </c>
      <c r="H17" s="91">
        <f t="shared" si="1"/>
        <v>10</v>
      </c>
      <c r="I17" s="86">
        <f t="shared" si="2"/>
        <v>0.12654545454545454</v>
      </c>
    </row>
    <row r="18" spans="1:9" ht="26.4">
      <c r="A18" s="9">
        <v>17</v>
      </c>
      <c r="B18" s="1" t="s">
        <v>114</v>
      </c>
      <c r="C18" s="48">
        <v>0.95</v>
      </c>
      <c r="D18" s="1">
        <v>3</v>
      </c>
      <c r="E18" s="104">
        <v>3.7963636363636366E-2</v>
      </c>
      <c r="F18" s="52">
        <v>1</v>
      </c>
      <c r="G18" s="85">
        <f t="shared" si="0"/>
        <v>0.95</v>
      </c>
      <c r="H18" s="91">
        <f t="shared" si="1"/>
        <v>3</v>
      </c>
      <c r="I18" s="86">
        <f t="shared" si="2"/>
        <v>3.7963636363636366E-2</v>
      </c>
    </row>
    <row r="19" spans="1:9" ht="26.4">
      <c r="A19" s="9">
        <v>18</v>
      </c>
      <c r="B19" s="1" t="s">
        <v>115</v>
      </c>
      <c r="C19" s="48">
        <v>5</v>
      </c>
      <c r="D19" s="1">
        <v>20</v>
      </c>
      <c r="E19" s="104">
        <v>0.27839999999999998</v>
      </c>
      <c r="F19" s="52">
        <v>1</v>
      </c>
      <c r="G19" s="85">
        <f t="shared" si="0"/>
        <v>5</v>
      </c>
      <c r="H19" s="91">
        <f t="shared" si="1"/>
        <v>20</v>
      </c>
      <c r="I19" s="86">
        <f t="shared" si="2"/>
        <v>0.27839999999999998</v>
      </c>
    </row>
    <row r="20" spans="1:9">
      <c r="A20" s="9">
        <v>19</v>
      </c>
      <c r="B20" s="1" t="s">
        <v>116</v>
      </c>
      <c r="C20" s="48">
        <v>3.1666666666666665</v>
      </c>
      <c r="D20" s="1">
        <v>10</v>
      </c>
      <c r="E20" s="104">
        <v>0.12654545454545454</v>
      </c>
      <c r="F20" s="52">
        <v>1</v>
      </c>
      <c r="G20" s="85">
        <f t="shared" si="0"/>
        <v>3.1666666666666665</v>
      </c>
      <c r="H20" s="91">
        <f t="shared" si="1"/>
        <v>10</v>
      </c>
      <c r="I20" s="86">
        <f t="shared" si="2"/>
        <v>0.12654545454545454</v>
      </c>
    </row>
    <row r="21" spans="1:9">
      <c r="A21" s="9">
        <v>20</v>
      </c>
      <c r="B21" s="1" t="s">
        <v>117</v>
      </c>
      <c r="C21" s="48">
        <v>4.75</v>
      </c>
      <c r="D21" s="1">
        <v>15</v>
      </c>
      <c r="E21" s="104">
        <v>9.4909090909090901E-2</v>
      </c>
      <c r="F21" s="52">
        <v>1</v>
      </c>
      <c r="G21" s="85">
        <f t="shared" si="0"/>
        <v>4.75</v>
      </c>
      <c r="H21" s="91">
        <f t="shared" si="1"/>
        <v>15</v>
      </c>
      <c r="I21" s="86">
        <f t="shared" si="2"/>
        <v>9.4909090909090901E-2</v>
      </c>
    </row>
    <row r="22" spans="1:9" ht="26.4">
      <c r="A22" s="9">
        <v>21</v>
      </c>
      <c r="B22" s="1" t="s">
        <v>118</v>
      </c>
      <c r="C22" s="48">
        <v>20</v>
      </c>
      <c r="D22" s="1">
        <v>15</v>
      </c>
      <c r="E22" s="104">
        <v>0.34799999999999998</v>
      </c>
      <c r="F22" s="52">
        <v>1</v>
      </c>
      <c r="G22" s="85">
        <f t="shared" si="0"/>
        <v>20</v>
      </c>
      <c r="H22" s="91">
        <f t="shared" si="1"/>
        <v>15</v>
      </c>
      <c r="I22" s="86">
        <f t="shared" si="2"/>
        <v>0.34799999999999998</v>
      </c>
    </row>
    <row r="23" spans="1:9" ht="26.4">
      <c r="A23" s="9">
        <v>22</v>
      </c>
      <c r="B23" s="1" t="s">
        <v>119</v>
      </c>
      <c r="C23" s="48">
        <v>1.5833333333333333</v>
      </c>
      <c r="D23" s="1">
        <v>5</v>
      </c>
      <c r="E23" s="104">
        <v>4.7454545454545444E-2</v>
      </c>
      <c r="F23" s="52">
        <v>1</v>
      </c>
      <c r="G23" s="85">
        <f t="shared" si="0"/>
        <v>1.5833333333333333</v>
      </c>
      <c r="H23" s="91">
        <f t="shared" si="1"/>
        <v>5</v>
      </c>
      <c r="I23" s="86">
        <f t="shared" si="2"/>
        <v>4.7454545454545444E-2</v>
      </c>
    </row>
    <row r="24" spans="1:9" ht="26.4">
      <c r="A24" s="9">
        <v>23</v>
      </c>
      <c r="B24" s="1" t="s">
        <v>120</v>
      </c>
      <c r="C24" s="48">
        <v>2.5</v>
      </c>
      <c r="D24" s="1">
        <v>10</v>
      </c>
      <c r="E24" s="104">
        <v>0.10439999999999997</v>
      </c>
      <c r="F24" s="52">
        <v>1</v>
      </c>
      <c r="G24" s="85">
        <f t="shared" si="0"/>
        <v>2.5</v>
      </c>
      <c r="H24" s="91">
        <f t="shared" si="1"/>
        <v>10</v>
      </c>
      <c r="I24" s="86">
        <f t="shared" si="2"/>
        <v>0.10439999999999997</v>
      </c>
    </row>
    <row r="25" spans="1:9">
      <c r="A25" s="9">
        <v>24</v>
      </c>
      <c r="B25" s="1" t="s">
        <v>121</v>
      </c>
      <c r="C25" s="48">
        <v>7.5</v>
      </c>
      <c r="D25" s="1">
        <v>30</v>
      </c>
      <c r="E25" s="104">
        <v>0.31319999999999998</v>
      </c>
      <c r="F25" s="52">
        <v>1</v>
      </c>
      <c r="G25" s="85">
        <f t="shared" si="0"/>
        <v>7.5</v>
      </c>
      <c r="H25" s="91">
        <f t="shared" si="1"/>
        <v>30</v>
      </c>
      <c r="I25" s="86">
        <f t="shared" si="2"/>
        <v>0.31319999999999998</v>
      </c>
    </row>
    <row r="26" spans="1:9" ht="26.4">
      <c r="A26" s="9">
        <v>25</v>
      </c>
      <c r="B26" s="1" t="s">
        <v>122</v>
      </c>
      <c r="C26" s="48">
        <v>7.5</v>
      </c>
      <c r="D26" s="1">
        <v>30</v>
      </c>
      <c r="E26" s="104">
        <v>0.31319999999999998</v>
      </c>
      <c r="F26" s="52">
        <v>1</v>
      </c>
      <c r="G26" s="85">
        <f t="shared" si="0"/>
        <v>7.5</v>
      </c>
      <c r="H26" s="91">
        <f t="shared" si="1"/>
        <v>30</v>
      </c>
      <c r="I26" s="86">
        <f t="shared" si="2"/>
        <v>0.31319999999999998</v>
      </c>
    </row>
    <row r="27" spans="1:9" ht="39.6">
      <c r="A27" s="9">
        <v>26</v>
      </c>
      <c r="B27" s="1" t="s">
        <v>123</v>
      </c>
      <c r="C27" s="48">
        <v>9.5</v>
      </c>
      <c r="D27" s="2">
        <v>30</v>
      </c>
      <c r="E27" s="104">
        <v>0.28472727272727266</v>
      </c>
      <c r="F27" s="52">
        <v>1</v>
      </c>
      <c r="G27" s="85">
        <f t="shared" si="0"/>
        <v>9.5</v>
      </c>
      <c r="H27" s="91">
        <f t="shared" si="1"/>
        <v>30</v>
      </c>
      <c r="I27" s="86">
        <f t="shared" si="2"/>
        <v>0.28472727272727266</v>
      </c>
    </row>
    <row r="28" spans="1:9">
      <c r="A28" s="9">
        <v>27</v>
      </c>
      <c r="B28" s="1" t="s">
        <v>124</v>
      </c>
      <c r="C28" s="48">
        <v>1.5833333333333333</v>
      </c>
      <c r="D28" s="2">
        <v>5</v>
      </c>
      <c r="E28" s="104">
        <v>1.5818181818181818E-2</v>
      </c>
      <c r="F28" s="53">
        <v>0</v>
      </c>
      <c r="G28" s="85">
        <f t="shared" si="0"/>
        <v>0</v>
      </c>
      <c r="H28" s="91">
        <f t="shared" si="1"/>
        <v>0</v>
      </c>
      <c r="I28" s="86">
        <f t="shared" si="2"/>
        <v>0</v>
      </c>
    </row>
    <row r="29" spans="1:9" ht="26.4">
      <c r="A29" s="9">
        <v>28</v>
      </c>
      <c r="B29" s="1" t="s">
        <v>125</v>
      </c>
      <c r="C29" s="83">
        <v>5</v>
      </c>
      <c r="D29" s="84">
        <v>20</v>
      </c>
      <c r="E29" s="104">
        <v>6.9599999999999995E-2</v>
      </c>
      <c r="F29" s="53">
        <v>0</v>
      </c>
      <c r="G29" s="89">
        <f t="shared" si="0"/>
        <v>0</v>
      </c>
      <c r="H29" s="92">
        <f t="shared" si="1"/>
        <v>0</v>
      </c>
      <c r="I29" s="86">
        <f t="shared" si="2"/>
        <v>0</v>
      </c>
    </row>
    <row r="30" spans="1:9" ht="39.6">
      <c r="B30" s="29" t="s">
        <v>54</v>
      </c>
      <c r="C30" s="4"/>
      <c r="D30" s="4"/>
      <c r="E30" s="1"/>
      <c r="F30" s="4"/>
      <c r="G30" s="85">
        <f>SUM(G2:G29)</f>
        <v>144.18333333333334</v>
      </c>
      <c r="H30" s="86">
        <f>SUM(H2:H29)</f>
        <v>300</v>
      </c>
      <c r="I30" s="86">
        <f>SUM(I2:I29)</f>
        <v>11.792730735930736</v>
      </c>
    </row>
    <row r="31" spans="1:9">
      <c r="B31" s="11" t="s">
        <v>55</v>
      </c>
      <c r="C31" s="4"/>
      <c r="D31" s="4"/>
      <c r="E31" s="4"/>
      <c r="F31" s="4"/>
      <c r="G31" s="90" t="s">
        <v>9</v>
      </c>
      <c r="H31" s="90" t="s">
        <v>44</v>
      </c>
      <c r="I31" s="128" t="s">
        <v>87</v>
      </c>
    </row>
    <row r="36" spans="5:5">
      <c r="E36" s="87"/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E5282-A845-430D-B4C0-B4ED645CFDC0}">
  <dimension ref="A1:G25"/>
  <sheetViews>
    <sheetView topLeftCell="A7" zoomScale="115" zoomScaleNormal="115" workbookViewId="0">
      <selection activeCell="B14" activeCellId="1" sqref="B11 B14"/>
    </sheetView>
  </sheetViews>
  <sheetFormatPr defaultRowHeight="13.8"/>
  <cols>
    <col min="2" max="2" width="46.44140625" customWidth="1"/>
    <col min="3" max="3" width="18.88671875" customWidth="1"/>
    <col min="4" max="4" width="20" customWidth="1"/>
    <col min="5" max="5" width="19.33203125" customWidth="1"/>
    <col min="6" max="6" width="27" customWidth="1"/>
    <col min="7" max="7" width="30.5546875" customWidth="1"/>
    <col min="8" max="8" width="25.6640625" customWidth="1"/>
  </cols>
  <sheetData>
    <row r="1" spans="1:7" ht="51" customHeight="1">
      <c r="A1" s="35" t="s">
        <v>4</v>
      </c>
      <c r="B1" s="8" t="s">
        <v>0</v>
      </c>
      <c r="C1" s="8" t="s">
        <v>3</v>
      </c>
      <c r="D1" s="8" t="s">
        <v>1</v>
      </c>
      <c r="E1" s="14" t="s">
        <v>56</v>
      </c>
      <c r="F1" s="14" t="s">
        <v>58</v>
      </c>
      <c r="G1" s="14" t="s">
        <v>60</v>
      </c>
    </row>
    <row r="2" spans="1:7" ht="39.6">
      <c r="A2" s="9">
        <v>1</v>
      </c>
      <c r="B2" s="1" t="s">
        <v>131</v>
      </c>
      <c r="C2" s="48">
        <v>10.666666666666666</v>
      </c>
      <c r="D2" s="1">
        <v>8</v>
      </c>
      <c r="E2" s="49">
        <v>1</v>
      </c>
      <c r="F2" s="37">
        <v>1</v>
      </c>
      <c r="G2" s="58">
        <v>1</v>
      </c>
    </row>
    <row r="3" spans="1:7">
      <c r="A3" s="9">
        <v>2</v>
      </c>
      <c r="B3" s="1" t="s">
        <v>132</v>
      </c>
      <c r="C3" s="48">
        <v>13.333333333333334</v>
      </c>
      <c r="D3" s="1">
        <v>10</v>
      </c>
      <c r="E3" s="49">
        <v>1</v>
      </c>
      <c r="F3" s="37">
        <v>1</v>
      </c>
      <c r="G3" s="58">
        <v>1</v>
      </c>
    </row>
    <row r="4" spans="1:7">
      <c r="A4" s="9">
        <v>3</v>
      </c>
      <c r="B4" s="1" t="s">
        <v>133</v>
      </c>
      <c r="C4" s="48">
        <v>4.666666666666667</v>
      </c>
      <c r="D4" s="1">
        <v>8</v>
      </c>
      <c r="E4" s="49">
        <v>1</v>
      </c>
      <c r="F4" s="37">
        <v>1</v>
      </c>
      <c r="G4" s="58">
        <v>1</v>
      </c>
    </row>
    <row r="5" spans="1:7">
      <c r="A5" s="9">
        <v>4</v>
      </c>
      <c r="B5" s="1" t="s">
        <v>134</v>
      </c>
      <c r="C5" s="48">
        <v>5.833333333333333</v>
      </c>
      <c r="D5" s="1">
        <v>10</v>
      </c>
      <c r="E5" s="49">
        <v>1</v>
      </c>
      <c r="F5" s="37">
        <v>1</v>
      </c>
      <c r="G5" s="58">
        <v>1</v>
      </c>
    </row>
    <row r="6" spans="1:7" ht="26.4">
      <c r="A6" s="9">
        <v>5</v>
      </c>
      <c r="B6" s="1" t="s">
        <v>135</v>
      </c>
      <c r="C6" s="48">
        <v>1.1666666666666667</v>
      </c>
      <c r="D6" s="1">
        <v>2</v>
      </c>
      <c r="E6" s="49">
        <v>1</v>
      </c>
      <c r="F6" s="4">
        <v>0</v>
      </c>
      <c r="G6" s="4">
        <v>0</v>
      </c>
    </row>
    <row r="7" spans="1:7" ht="26.4">
      <c r="A7" s="9">
        <v>6</v>
      </c>
      <c r="B7" s="1" t="s">
        <v>136</v>
      </c>
      <c r="C7" s="48">
        <v>6.666666666666667</v>
      </c>
      <c r="D7" s="1">
        <v>5</v>
      </c>
      <c r="E7" s="4">
        <v>0</v>
      </c>
      <c r="F7" s="37">
        <v>1</v>
      </c>
      <c r="G7" s="58">
        <v>1</v>
      </c>
    </row>
    <row r="8" spans="1:7">
      <c r="A8" s="9">
        <v>7</v>
      </c>
      <c r="B8" s="1" t="s">
        <v>137</v>
      </c>
      <c r="C8" s="48">
        <v>1.75</v>
      </c>
      <c r="D8" s="1">
        <v>3</v>
      </c>
      <c r="E8" s="4">
        <v>0</v>
      </c>
      <c r="F8" s="37">
        <v>1</v>
      </c>
      <c r="G8" s="58">
        <v>1</v>
      </c>
    </row>
    <row r="9" spans="1:7" ht="26.4">
      <c r="A9" s="9">
        <v>8</v>
      </c>
      <c r="B9" s="1" t="s">
        <v>138</v>
      </c>
      <c r="C9" s="48">
        <v>1.3333333333333333</v>
      </c>
      <c r="D9" s="1">
        <v>1</v>
      </c>
      <c r="E9" s="4">
        <v>0</v>
      </c>
      <c r="F9" s="37">
        <v>1</v>
      </c>
      <c r="G9" s="58">
        <v>1</v>
      </c>
    </row>
    <row r="10" spans="1:7" ht="39.6">
      <c r="A10" s="9">
        <v>9</v>
      </c>
      <c r="B10" s="1" t="s">
        <v>139</v>
      </c>
      <c r="C10" s="48">
        <v>2.9166666666666665</v>
      </c>
      <c r="D10" s="1">
        <v>5</v>
      </c>
      <c r="E10" s="4">
        <v>0</v>
      </c>
      <c r="F10" s="37">
        <v>1</v>
      </c>
      <c r="G10" s="58">
        <v>1</v>
      </c>
    </row>
    <row r="11" spans="1:7" ht="26.4">
      <c r="A11" s="9">
        <v>10</v>
      </c>
      <c r="B11" s="1" t="s">
        <v>140</v>
      </c>
      <c r="C11" s="48">
        <v>0</v>
      </c>
      <c r="D11" s="1">
        <v>0</v>
      </c>
      <c r="E11" s="4">
        <v>0</v>
      </c>
      <c r="F11" s="37">
        <v>1</v>
      </c>
      <c r="G11" s="58">
        <v>1</v>
      </c>
    </row>
    <row r="12" spans="1:7" ht="39.6">
      <c r="A12" s="9">
        <v>11</v>
      </c>
      <c r="B12" s="1" t="s">
        <v>141</v>
      </c>
      <c r="C12" s="48">
        <v>3.75</v>
      </c>
      <c r="D12" s="1">
        <v>15</v>
      </c>
      <c r="E12" s="4">
        <v>0</v>
      </c>
      <c r="F12" s="37">
        <v>1</v>
      </c>
      <c r="G12" s="58">
        <v>1</v>
      </c>
    </row>
    <row r="13" spans="1:7">
      <c r="A13" s="9">
        <v>12</v>
      </c>
      <c r="B13" s="1" t="s">
        <v>12</v>
      </c>
      <c r="C13" s="48">
        <v>7.5</v>
      </c>
      <c r="D13" s="1">
        <v>30</v>
      </c>
      <c r="E13" s="4">
        <v>0</v>
      </c>
      <c r="F13" s="37">
        <v>1</v>
      </c>
      <c r="G13" s="58">
        <v>1</v>
      </c>
    </row>
    <row r="14" spans="1:7">
      <c r="A14" s="9">
        <v>13</v>
      </c>
      <c r="B14" s="1" t="s">
        <v>81</v>
      </c>
      <c r="C14" s="48">
        <v>0</v>
      </c>
      <c r="D14" s="1">
        <v>0</v>
      </c>
      <c r="E14" s="4">
        <v>0</v>
      </c>
      <c r="F14" s="37">
        <v>1</v>
      </c>
      <c r="G14" s="58">
        <v>1</v>
      </c>
    </row>
    <row r="15" spans="1:7">
      <c r="A15" s="36">
        <v>14</v>
      </c>
      <c r="B15" s="1" t="s">
        <v>82</v>
      </c>
      <c r="C15" s="48">
        <v>0.66666666666666663</v>
      </c>
      <c r="D15" s="2">
        <v>5</v>
      </c>
      <c r="E15" s="4">
        <v>0</v>
      </c>
      <c r="F15" s="37">
        <v>1</v>
      </c>
      <c r="G15" s="58">
        <v>1</v>
      </c>
    </row>
    <row r="16" spans="1:7" ht="26.4">
      <c r="A16" s="9">
        <v>15</v>
      </c>
      <c r="B16" s="1" t="s">
        <v>142</v>
      </c>
      <c r="C16" s="48">
        <v>1.6</v>
      </c>
      <c r="D16" s="2">
        <v>12</v>
      </c>
      <c r="E16" s="4">
        <v>0</v>
      </c>
      <c r="F16" s="37">
        <v>1</v>
      </c>
      <c r="G16" s="58">
        <v>1</v>
      </c>
    </row>
    <row r="17" spans="1:7">
      <c r="A17" s="9">
        <v>16</v>
      </c>
      <c r="B17" s="1" t="s">
        <v>2</v>
      </c>
      <c r="C17" s="48">
        <v>4.333333333333333</v>
      </c>
      <c r="D17" s="2">
        <v>10</v>
      </c>
      <c r="E17" s="59">
        <v>0</v>
      </c>
      <c r="F17" s="37">
        <v>1</v>
      </c>
      <c r="G17" s="58">
        <v>1</v>
      </c>
    </row>
    <row r="18" spans="1:7" ht="26.4">
      <c r="A18" s="36">
        <v>17</v>
      </c>
      <c r="B18" s="1" t="s">
        <v>29</v>
      </c>
      <c r="C18" s="48">
        <v>0</v>
      </c>
      <c r="D18" s="2">
        <v>10</v>
      </c>
      <c r="E18" s="59">
        <v>0</v>
      </c>
      <c r="F18" s="37">
        <v>1</v>
      </c>
      <c r="G18" s="59">
        <v>0</v>
      </c>
    </row>
    <row r="19" spans="1:7">
      <c r="A19" s="9">
        <v>18</v>
      </c>
      <c r="B19" s="1" t="s">
        <v>143</v>
      </c>
      <c r="C19" s="48">
        <v>7.5</v>
      </c>
      <c r="D19" s="2">
        <v>30</v>
      </c>
      <c r="E19" s="59">
        <v>0</v>
      </c>
      <c r="F19" s="59">
        <v>0</v>
      </c>
      <c r="G19" s="58">
        <v>1</v>
      </c>
    </row>
    <row r="20" spans="1:7" ht="52.8">
      <c r="A20" s="9">
        <v>19</v>
      </c>
      <c r="B20" s="1" t="s">
        <v>83</v>
      </c>
      <c r="C20" s="48">
        <v>9.5</v>
      </c>
      <c r="D20" s="2">
        <v>30</v>
      </c>
      <c r="E20" s="59">
        <v>0</v>
      </c>
      <c r="F20" s="37">
        <v>1</v>
      </c>
      <c r="G20" s="58">
        <v>1</v>
      </c>
    </row>
    <row r="22" spans="1:7">
      <c r="A22" s="10" t="s">
        <v>4</v>
      </c>
      <c r="B22" s="11" t="s">
        <v>5</v>
      </c>
      <c r="C22" s="16" t="s">
        <v>9</v>
      </c>
      <c r="D22" s="17" t="s">
        <v>10</v>
      </c>
    </row>
    <row r="23" spans="1:7">
      <c r="A23" s="60">
        <v>1</v>
      </c>
      <c r="B23" s="49" t="s">
        <v>15</v>
      </c>
      <c r="C23" s="20">
        <f>SUMPRODUCT($C$2:$C$20,E2:E20)</f>
        <v>35.666666666666664</v>
      </c>
      <c r="D23" s="31">
        <f>SUMPRODUCT($D$2:$D$20,E2:E20)</f>
        <v>38</v>
      </c>
    </row>
    <row r="24" spans="1:7" ht="27.6">
      <c r="A24" s="45">
        <v>2</v>
      </c>
      <c r="B24" s="63" t="s">
        <v>31</v>
      </c>
      <c r="C24" s="24">
        <f>SUMPRODUCT($C$2:$C$20,F2:F20)</f>
        <v>74.516666666666666</v>
      </c>
      <c r="D24" s="38">
        <f>SUMPRODUCT($D$2:$D$20,F2:F20)</f>
        <v>162</v>
      </c>
    </row>
    <row r="25" spans="1:7" ht="27.6">
      <c r="A25" s="61">
        <v>3</v>
      </c>
      <c r="B25" s="62" t="s">
        <v>30</v>
      </c>
      <c r="C25" s="64">
        <f>SUMPRODUCT($C$2:$C$20,G2:G20)</f>
        <v>82.016666666666666</v>
      </c>
      <c r="D25" s="65">
        <f>SUMPRODUCT($D$2:$D$20,G2:G20)</f>
        <v>182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214E-7912-4686-857F-BC7F223AF184}">
  <dimension ref="A1:I28"/>
  <sheetViews>
    <sheetView tabSelected="1" topLeftCell="A7" zoomScaleNormal="100" workbookViewId="0">
      <selection activeCell="B22" sqref="B22"/>
    </sheetView>
  </sheetViews>
  <sheetFormatPr defaultRowHeight="13.8"/>
  <cols>
    <col min="1" max="1" width="14" customWidth="1"/>
    <col min="2" max="2" width="46.44140625" customWidth="1"/>
    <col min="3" max="3" width="25.33203125" customWidth="1"/>
    <col min="4" max="4" width="24" customWidth="1"/>
    <col min="5" max="5" width="36.109375" customWidth="1"/>
    <col min="6" max="6" width="34" customWidth="1"/>
    <col min="7" max="7" width="27.5546875" customWidth="1"/>
    <col min="9" max="9" width="20.6640625" customWidth="1"/>
  </cols>
  <sheetData>
    <row r="1" spans="1:7" ht="52.5" customHeight="1">
      <c r="A1" s="105" t="s">
        <v>70</v>
      </c>
      <c r="B1" s="105" t="s">
        <v>0</v>
      </c>
      <c r="C1" s="141" t="s">
        <v>69</v>
      </c>
      <c r="D1" s="14" t="s">
        <v>56</v>
      </c>
      <c r="E1" s="14" t="s">
        <v>58</v>
      </c>
      <c r="F1" s="112" t="s">
        <v>60</v>
      </c>
      <c r="G1" s="101"/>
    </row>
    <row r="2" spans="1:7" ht="39.6">
      <c r="A2" s="169" t="s">
        <v>63</v>
      </c>
      <c r="B2" s="1" t="s">
        <v>131</v>
      </c>
      <c r="C2" s="104">
        <v>0.88</v>
      </c>
      <c r="D2" s="49">
        <v>1</v>
      </c>
      <c r="E2" s="37">
        <v>1</v>
      </c>
      <c r="F2" s="58">
        <v>1</v>
      </c>
      <c r="G2" s="113"/>
    </row>
    <row r="3" spans="1:7">
      <c r="A3" s="170"/>
      <c r="B3" s="1" t="s">
        <v>132</v>
      </c>
      <c r="C3" s="104">
        <v>1.1000000000000001</v>
      </c>
      <c r="D3" s="49">
        <v>1</v>
      </c>
      <c r="E3" s="37">
        <v>1</v>
      </c>
      <c r="F3" s="58">
        <v>1</v>
      </c>
      <c r="G3" s="113"/>
    </row>
    <row r="4" spans="1:7" ht="26.4">
      <c r="A4" s="170"/>
      <c r="B4" s="1" t="s">
        <v>136</v>
      </c>
      <c r="C4" s="104">
        <v>0.17</v>
      </c>
      <c r="D4" s="4">
        <v>0</v>
      </c>
      <c r="E4" s="37">
        <v>1</v>
      </c>
      <c r="F4" s="58">
        <v>1</v>
      </c>
      <c r="G4" s="113"/>
    </row>
    <row r="5" spans="1:7" ht="26.4">
      <c r="A5" s="171"/>
      <c r="B5" s="1" t="s">
        <v>138</v>
      </c>
      <c r="C5" s="104">
        <v>0.03</v>
      </c>
      <c r="D5" s="4">
        <v>0</v>
      </c>
      <c r="E5" s="37">
        <v>1</v>
      </c>
      <c r="F5" s="58">
        <v>1</v>
      </c>
      <c r="G5" s="113"/>
    </row>
    <row r="6" spans="1:7">
      <c r="A6" s="166" t="s">
        <v>65</v>
      </c>
      <c r="B6" s="1" t="s">
        <v>133</v>
      </c>
      <c r="C6" s="104">
        <v>0.88</v>
      </c>
      <c r="D6" s="49">
        <v>1</v>
      </c>
      <c r="E6" s="37">
        <v>1</v>
      </c>
      <c r="F6" s="58">
        <v>1</v>
      </c>
      <c r="G6" s="113"/>
    </row>
    <row r="7" spans="1:7">
      <c r="A7" s="166"/>
      <c r="B7" s="1" t="s">
        <v>134</v>
      </c>
      <c r="C7" s="104">
        <v>1.1000000000000001</v>
      </c>
      <c r="D7" s="49">
        <v>1</v>
      </c>
      <c r="E7" s="37">
        <v>1</v>
      </c>
      <c r="F7" s="58">
        <v>1</v>
      </c>
      <c r="G7" s="113"/>
    </row>
    <row r="8" spans="1:7" ht="26.4">
      <c r="A8" s="166"/>
      <c r="B8" s="1" t="s">
        <v>135</v>
      </c>
      <c r="C8" s="104">
        <v>0.15</v>
      </c>
      <c r="D8" s="49">
        <v>1</v>
      </c>
      <c r="E8" s="4">
        <v>0</v>
      </c>
      <c r="F8" s="4">
        <v>0</v>
      </c>
      <c r="G8" s="113"/>
    </row>
    <row r="9" spans="1:7">
      <c r="A9" s="166"/>
      <c r="B9" s="1" t="s">
        <v>137</v>
      </c>
      <c r="C9" s="104">
        <v>0.1</v>
      </c>
      <c r="D9" s="4">
        <v>0</v>
      </c>
      <c r="E9" s="37">
        <v>1</v>
      </c>
      <c r="F9" s="58">
        <v>1</v>
      </c>
      <c r="G9" s="114"/>
    </row>
    <row r="10" spans="1:7" ht="39.6">
      <c r="A10" s="166"/>
      <c r="B10" s="1" t="s">
        <v>139</v>
      </c>
      <c r="C10" s="104">
        <v>0.17</v>
      </c>
      <c r="D10" s="4">
        <v>0</v>
      </c>
      <c r="E10" s="37">
        <v>1</v>
      </c>
      <c r="F10" s="58">
        <v>1</v>
      </c>
      <c r="G10" s="113"/>
    </row>
    <row r="11" spans="1:7" ht="52.8">
      <c r="A11" s="91" t="s">
        <v>64</v>
      </c>
      <c r="B11" s="1" t="s">
        <v>83</v>
      </c>
      <c r="C11" s="104">
        <v>0.37963636363636361</v>
      </c>
      <c r="D11" s="59">
        <v>0</v>
      </c>
      <c r="E11" s="37">
        <v>1</v>
      </c>
      <c r="F11" s="58">
        <v>1</v>
      </c>
      <c r="G11" s="113"/>
    </row>
    <row r="12" spans="1:7" ht="39.6">
      <c r="A12" s="166" t="s">
        <v>66</v>
      </c>
      <c r="B12" s="1" t="s">
        <v>141</v>
      </c>
      <c r="C12" s="104">
        <v>0.20879999999999996</v>
      </c>
      <c r="D12" s="4">
        <v>0</v>
      </c>
      <c r="E12" s="37">
        <v>1</v>
      </c>
      <c r="F12" s="58">
        <v>1</v>
      </c>
      <c r="G12" s="113"/>
    </row>
    <row r="13" spans="1:7">
      <c r="A13" s="166"/>
      <c r="B13" s="1" t="s">
        <v>12</v>
      </c>
      <c r="C13" s="104">
        <v>0.41759999999999992</v>
      </c>
      <c r="D13" s="4">
        <v>0</v>
      </c>
      <c r="E13" s="37">
        <v>1</v>
      </c>
      <c r="F13" s="58">
        <v>1</v>
      </c>
      <c r="G13" s="113"/>
    </row>
    <row r="14" spans="1:7">
      <c r="A14" s="166"/>
      <c r="B14" s="1" t="s">
        <v>143</v>
      </c>
      <c r="C14" s="104">
        <v>0.12527999999999997</v>
      </c>
      <c r="D14" s="59">
        <v>0</v>
      </c>
      <c r="E14" s="59">
        <v>0</v>
      </c>
      <c r="F14" s="58">
        <v>1</v>
      </c>
      <c r="G14" s="113"/>
    </row>
    <row r="15" spans="1:7">
      <c r="A15" s="169" t="s">
        <v>67</v>
      </c>
      <c r="B15" s="1" t="s">
        <v>82</v>
      </c>
      <c r="C15" s="104">
        <v>0.17</v>
      </c>
      <c r="D15" s="4">
        <v>0</v>
      </c>
      <c r="E15" s="37">
        <v>1</v>
      </c>
      <c r="F15" s="58">
        <v>1</v>
      </c>
      <c r="G15" s="113"/>
    </row>
    <row r="16" spans="1:7" ht="26.4">
      <c r="A16" s="171"/>
      <c r="B16" s="1" t="s">
        <v>142</v>
      </c>
      <c r="C16" s="104">
        <v>0.4</v>
      </c>
      <c r="D16" s="4">
        <v>0</v>
      </c>
      <c r="E16" s="37">
        <v>1</v>
      </c>
      <c r="F16" s="58">
        <v>1</v>
      </c>
      <c r="G16" s="113"/>
    </row>
    <row r="17" spans="1:9">
      <c r="A17" s="91" t="s">
        <v>68</v>
      </c>
      <c r="B17" s="1" t="s">
        <v>2</v>
      </c>
      <c r="C17" s="104">
        <v>0.33</v>
      </c>
      <c r="D17" s="59">
        <v>0</v>
      </c>
      <c r="E17" s="37">
        <v>1</v>
      </c>
      <c r="F17" s="58">
        <v>1</v>
      </c>
      <c r="G17" s="113"/>
    </row>
    <row r="18" spans="1:9" ht="26.4">
      <c r="A18" s="147" t="s">
        <v>89</v>
      </c>
      <c r="B18" s="1" t="s">
        <v>29</v>
      </c>
      <c r="C18" s="144">
        <v>0.13347945205479453</v>
      </c>
      <c r="D18" s="145">
        <v>0</v>
      </c>
      <c r="E18" s="146">
        <v>1</v>
      </c>
      <c r="F18" s="145">
        <v>0</v>
      </c>
      <c r="G18" s="113"/>
    </row>
    <row r="19" spans="1:9" ht="26.4">
      <c r="A19" s="172" t="s">
        <v>90</v>
      </c>
      <c r="B19" s="1" t="s">
        <v>140</v>
      </c>
      <c r="C19" s="96">
        <v>0</v>
      </c>
      <c r="D19" s="59">
        <v>0</v>
      </c>
      <c r="E19" s="37">
        <v>1</v>
      </c>
      <c r="F19" s="58">
        <v>1</v>
      </c>
    </row>
    <row r="20" spans="1:9">
      <c r="A20" s="172"/>
      <c r="B20" s="1" t="s">
        <v>81</v>
      </c>
      <c r="C20" s="96">
        <v>0</v>
      </c>
      <c r="D20" s="59">
        <v>0</v>
      </c>
      <c r="E20" s="37">
        <v>1</v>
      </c>
      <c r="F20" s="58">
        <v>1</v>
      </c>
    </row>
    <row r="23" spans="1:9">
      <c r="A23" s="164" t="s">
        <v>4</v>
      </c>
      <c r="B23" s="162" t="s">
        <v>5</v>
      </c>
      <c r="C23" s="160" t="s">
        <v>71</v>
      </c>
      <c r="D23" s="160"/>
      <c r="E23" s="160"/>
      <c r="F23" s="160"/>
      <c r="G23" s="160"/>
      <c r="H23" s="160"/>
      <c r="I23" s="161" t="s">
        <v>72</v>
      </c>
    </row>
    <row r="24" spans="1:9">
      <c r="A24" s="165"/>
      <c r="B24" s="163"/>
      <c r="C24" s="17" t="s">
        <v>63</v>
      </c>
      <c r="D24" s="17" t="s">
        <v>65</v>
      </c>
      <c r="E24" s="17" t="s">
        <v>64</v>
      </c>
      <c r="F24" s="17" t="s">
        <v>66</v>
      </c>
      <c r="G24" s="17" t="s">
        <v>67</v>
      </c>
      <c r="H24" s="17" t="s">
        <v>68</v>
      </c>
      <c r="I24" s="161"/>
    </row>
    <row r="25" spans="1:9">
      <c r="A25" s="60">
        <v>1</v>
      </c>
      <c r="B25" s="49" t="s">
        <v>15</v>
      </c>
      <c r="C25" s="31">
        <f>SUMPRODUCT($C$2:$C$5,D2:D5)</f>
        <v>1.98</v>
      </c>
      <c r="D25" s="32">
        <f>SUMPRODUCT($C$6:$C$10,D6:D10)</f>
        <v>2.13</v>
      </c>
      <c r="E25" s="31">
        <f>SUMPRODUCT($C$11,D11)</f>
        <v>0</v>
      </c>
      <c r="F25" s="31">
        <f>SUMPRODUCT($C$12:$C$14,D12:D14)</f>
        <v>0</v>
      </c>
      <c r="G25" s="31">
        <f>SUMPRODUCT($C$15:$C$16,D15:D16)</f>
        <v>0</v>
      </c>
      <c r="H25" s="31">
        <f>SUMPRODUCT($C$17,D17)</f>
        <v>0</v>
      </c>
      <c r="I25" s="31">
        <f>SUM(C25:H25)</f>
        <v>4.1099999999999994</v>
      </c>
    </row>
    <row r="26" spans="1:9" ht="27.6">
      <c r="A26" s="45">
        <v>2</v>
      </c>
      <c r="B26" s="63" t="s">
        <v>31</v>
      </c>
      <c r="C26" s="38">
        <f>SUMPRODUCT($C$2:$C$5,E2:E5)</f>
        <v>2.1799999999999997</v>
      </c>
      <c r="D26" s="38">
        <f>SUMPRODUCT($C$6:$C$10,E6:E10)</f>
        <v>2.25</v>
      </c>
      <c r="E26" s="38">
        <f>SUMPRODUCT($C$11,E11)</f>
        <v>0.37963636363636361</v>
      </c>
      <c r="F26" s="38">
        <f>SUMPRODUCT($C$12:$C$14,E12:E14)</f>
        <v>0.62639999999999985</v>
      </c>
      <c r="G26" s="38">
        <f>SUMPRODUCT($C$15:$C$16,E15:E16)</f>
        <v>0.57000000000000006</v>
      </c>
      <c r="H26" s="38">
        <f>SUMPRODUCT($C$17,E17)</f>
        <v>0.33</v>
      </c>
      <c r="I26" s="38">
        <f>SUM(C26:H26)</f>
        <v>6.3360363636363637</v>
      </c>
    </row>
    <row r="27" spans="1:9" ht="27.6">
      <c r="A27" s="61">
        <v>3</v>
      </c>
      <c r="B27" s="62" t="s">
        <v>30</v>
      </c>
      <c r="C27" s="107">
        <f>SUMPRODUCT($C$2:$C$5,F2:F5)</f>
        <v>2.1799999999999997</v>
      </c>
      <c r="D27" s="107">
        <f>SUMPRODUCT($C$6:$C$10,F6:F10)</f>
        <v>2.25</v>
      </c>
      <c r="E27" s="107">
        <f>SUMPRODUCT($C$11,F11)</f>
        <v>0.37963636363636361</v>
      </c>
      <c r="F27" s="107">
        <f>SUMPRODUCT($C$12:$C$14,F12:F14)</f>
        <v>0.75167999999999979</v>
      </c>
      <c r="G27" s="107">
        <f>SUMPRODUCT($C$15:$C$16,F15:F16)</f>
        <v>0.57000000000000006</v>
      </c>
      <c r="H27" s="107">
        <f>SUMPRODUCT($C$17,F17)</f>
        <v>0.33</v>
      </c>
      <c r="I27" s="107">
        <f>SUM(C27:H27)</f>
        <v>6.4613163636363629</v>
      </c>
    </row>
    <row r="28" spans="1:9">
      <c r="G28" s="113"/>
    </row>
  </sheetData>
  <mergeCells count="9">
    <mergeCell ref="B23:B24"/>
    <mergeCell ref="I23:I24"/>
    <mergeCell ref="C23:H23"/>
    <mergeCell ref="A2:A5"/>
    <mergeCell ref="A6:A10"/>
    <mergeCell ref="A12:A14"/>
    <mergeCell ref="A15:A16"/>
    <mergeCell ref="A23:A24"/>
    <mergeCell ref="A19:A20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14AE7-206B-4D3B-A004-EE3FA476F93D}">
  <dimension ref="A1:E19"/>
  <sheetViews>
    <sheetView workbookViewId="0">
      <selection activeCell="F1" sqref="F1"/>
    </sheetView>
  </sheetViews>
  <sheetFormatPr defaultRowHeight="13.8"/>
  <cols>
    <col min="1" max="1" width="39.88671875" customWidth="1"/>
    <col min="2" max="2" width="20.6640625" style="3" customWidth="1"/>
    <col min="3" max="3" width="9.109375" style="3"/>
    <col min="5" max="5" width="46.5546875" customWidth="1"/>
  </cols>
  <sheetData>
    <row r="1" spans="1:5" ht="26.4">
      <c r="A1" s="2" t="s">
        <v>27</v>
      </c>
      <c r="B1" s="96">
        <v>0.03</v>
      </c>
      <c r="C1" s="148"/>
      <c r="D1" s="104">
        <v>3.3000000000000002E-2</v>
      </c>
      <c r="E1" s="122" t="s">
        <v>27</v>
      </c>
    </row>
    <row r="2" spans="1:5" ht="26.4">
      <c r="A2" s="2" t="s">
        <v>26</v>
      </c>
      <c r="B2" s="96">
        <v>0.1</v>
      </c>
      <c r="C2" s="148"/>
      <c r="D2" s="104">
        <v>9.9000000000000019E-2</v>
      </c>
      <c r="E2" s="122" t="s">
        <v>26</v>
      </c>
    </row>
    <row r="3" spans="1:5" ht="26.4">
      <c r="A3" s="2" t="s">
        <v>13</v>
      </c>
      <c r="B3" s="96">
        <v>0.12527999999999997</v>
      </c>
      <c r="C3" s="148"/>
      <c r="D3" s="104">
        <v>0.12527999999999997</v>
      </c>
      <c r="E3" s="122" t="s">
        <v>13</v>
      </c>
    </row>
    <row r="4" spans="1:5" ht="26.4">
      <c r="A4" s="152" t="s">
        <v>29</v>
      </c>
      <c r="B4" s="96">
        <v>0.13347945205479453</v>
      </c>
      <c r="C4" s="148"/>
      <c r="D4" s="104">
        <v>0.13347945205479453</v>
      </c>
      <c r="E4" s="122" t="s">
        <v>29</v>
      </c>
    </row>
    <row r="5" spans="1:5" ht="26.4">
      <c r="A5" s="151" t="s">
        <v>14</v>
      </c>
      <c r="B5" s="96">
        <v>0.15</v>
      </c>
      <c r="C5" s="148"/>
      <c r="D5" s="104">
        <v>0.15400000000000003</v>
      </c>
      <c r="E5" s="122" t="s">
        <v>79</v>
      </c>
    </row>
    <row r="6" spans="1:5" ht="26.4">
      <c r="A6" s="151" t="s">
        <v>25</v>
      </c>
      <c r="B6" s="96">
        <v>0.17</v>
      </c>
      <c r="C6" s="148"/>
      <c r="D6" s="104">
        <v>0.16500000000000001</v>
      </c>
      <c r="E6" s="122" t="s">
        <v>25</v>
      </c>
    </row>
    <row r="7" spans="1:5" ht="39.6">
      <c r="A7" s="151" t="s">
        <v>28</v>
      </c>
      <c r="B7" s="96">
        <v>0.17</v>
      </c>
      <c r="C7" s="148"/>
      <c r="D7" s="104">
        <v>0.16500000000000001</v>
      </c>
      <c r="E7" s="122" t="s">
        <v>28</v>
      </c>
    </row>
    <row r="8" spans="1:5" ht="26.4">
      <c r="A8" s="154" t="s">
        <v>82</v>
      </c>
      <c r="B8" s="96">
        <v>0.17</v>
      </c>
      <c r="C8" s="148"/>
      <c r="D8" s="104">
        <v>0.16500000000000001</v>
      </c>
      <c r="E8" s="122" t="s">
        <v>82</v>
      </c>
    </row>
    <row r="9" spans="1:5" ht="39.6">
      <c r="A9" s="154" t="s">
        <v>80</v>
      </c>
      <c r="B9" s="96">
        <v>0.20879999999999996</v>
      </c>
      <c r="C9" s="148"/>
      <c r="D9" s="104">
        <v>0.20879999999999996</v>
      </c>
      <c r="E9" s="122" t="s">
        <v>80</v>
      </c>
    </row>
    <row r="10" spans="1:5" ht="26.4">
      <c r="A10" s="2" t="s">
        <v>2</v>
      </c>
      <c r="B10" s="96">
        <v>0.33</v>
      </c>
      <c r="C10" s="148"/>
      <c r="D10" s="104">
        <v>0.33</v>
      </c>
      <c r="E10" s="122" t="s">
        <v>2</v>
      </c>
    </row>
    <row r="11" spans="1:5" ht="66">
      <c r="A11" s="152" t="s">
        <v>83</v>
      </c>
      <c r="B11" s="96">
        <v>0.37963636363636361</v>
      </c>
      <c r="C11" s="148"/>
      <c r="D11" s="104">
        <v>0.37963636363636361</v>
      </c>
      <c r="E11" s="122" t="s">
        <v>83</v>
      </c>
    </row>
    <row r="12" spans="1:5" ht="26.4">
      <c r="A12" s="151" t="s">
        <v>11</v>
      </c>
      <c r="B12" s="96">
        <v>0.4</v>
      </c>
      <c r="C12" s="148"/>
      <c r="D12" s="104">
        <v>0.39600000000000007</v>
      </c>
      <c r="E12" s="122" t="s">
        <v>11</v>
      </c>
    </row>
    <row r="13" spans="1:5">
      <c r="A13" s="151" t="s">
        <v>12</v>
      </c>
      <c r="B13" s="96">
        <v>0.41759999999999992</v>
      </c>
      <c r="C13" s="148"/>
      <c r="D13" s="104">
        <v>0.41759999999999992</v>
      </c>
      <c r="E13" s="122" t="s">
        <v>12</v>
      </c>
    </row>
    <row r="14" spans="1:5" ht="39.6">
      <c r="A14" s="2" t="s">
        <v>21</v>
      </c>
      <c r="B14" s="96">
        <v>0.88</v>
      </c>
      <c r="C14" s="148"/>
      <c r="D14" s="104">
        <v>0.88000000000000012</v>
      </c>
      <c r="E14" s="122" t="s">
        <v>21</v>
      </c>
    </row>
    <row r="15" spans="1:5" ht="26.4">
      <c r="A15" s="2" t="s">
        <v>23</v>
      </c>
      <c r="B15" s="96">
        <v>0.88</v>
      </c>
      <c r="C15" s="148"/>
      <c r="D15" s="104">
        <v>0.88000000000000012</v>
      </c>
      <c r="E15" s="122" t="s">
        <v>23</v>
      </c>
    </row>
    <row r="16" spans="1:5">
      <c r="A16" s="151" t="s">
        <v>22</v>
      </c>
      <c r="B16" s="96">
        <v>1.1000000000000001</v>
      </c>
      <c r="C16" s="148"/>
      <c r="D16" s="104">
        <v>1.1000000000000001</v>
      </c>
      <c r="E16" s="122" t="s">
        <v>22</v>
      </c>
    </row>
    <row r="17" spans="1:5" ht="26.4">
      <c r="A17" s="153" t="s">
        <v>24</v>
      </c>
      <c r="B17" s="96">
        <v>1.1000000000000001</v>
      </c>
      <c r="C17" s="148"/>
      <c r="D17" s="104">
        <v>1.1000000000000001</v>
      </c>
      <c r="E17" s="122" t="s">
        <v>24</v>
      </c>
    </row>
    <row r="18" spans="1:5">
      <c r="C18" s="148"/>
    </row>
    <row r="19" spans="1:5">
      <c r="C19" s="148"/>
    </row>
  </sheetData>
  <sortState ref="D1:E17">
    <sortCondition ref="D1:D17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As-is</vt:lpstr>
      <vt:lpstr>As-is Resources</vt:lpstr>
      <vt:lpstr>As-is Path #1</vt:lpstr>
      <vt:lpstr>As-is Path #2</vt:lpstr>
      <vt:lpstr>As-is Path #3</vt:lpstr>
      <vt:lpstr>As-is Path #4</vt:lpstr>
      <vt:lpstr>To-be</vt:lpstr>
      <vt:lpstr>To-be Resources</vt:lpstr>
      <vt:lpstr>Sheet1</vt:lpstr>
      <vt:lpstr>To-be Path #1</vt:lpstr>
      <vt:lpstr>To-be Path #2</vt:lpstr>
      <vt:lpstr>To-be Path #3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2018-10-27T18:47:24Z</dcterms:modified>
</cp:coreProperties>
</file>