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rp.local\Shares\Departments\InformationSolutions\2016ProjectValuations\PHP\20170120\"/>
    </mc:Choice>
  </mc:AlternateContent>
  <bookViews>
    <workbookView xWindow="240" yWindow="120" windowWidth="18060" windowHeight="7050" firstSheet="2" activeTab="2"/>
  </bookViews>
  <sheets>
    <sheet name="Document map" sheetId="1" r:id="rId1"/>
    <sheet name="Summary Year To Date" sheetId="2" r:id="rId2"/>
    <sheet name="Summary Year Over Year" sheetId="8" r:id="rId3"/>
    <sheet name="ROI" sheetId="11" r:id="rId4"/>
    <sheet name="Chart Retrieval And Coding. . ." sheetId="4" r:id="rId5"/>
    <sheet name="Retrospective Valuation 2016PY" sheetId="5" r:id="rId6"/>
    <sheet name="Retrospective Valuation 2017PY" sheetId="9" r:id="rId7"/>
    <sheet name="Blended Payment Detail 2016PY" sheetId="6" r:id="rId8"/>
    <sheet name="Blended Payment Detail 2017PY" sheetId="10" r:id="rId9"/>
  </sheets>
  <definedNames>
    <definedName name="_xlnm._FilterDatabase" localSheetId="7" hidden="1">'Blended Payment Detail 2016PY'!$D$11:$G$31</definedName>
    <definedName name="_xlnm._FilterDatabase" localSheetId="8" hidden="1">'Blended Payment Detail 2017PY'!$D$11:$F$31</definedName>
    <definedName name="_xlnm._FilterDatabase" localSheetId="5" hidden="1">'Retrospective Valuation 2016PY'!$D$10:$F$30</definedName>
    <definedName name="_xlnm._FilterDatabase" localSheetId="6" hidden="1">'Retrospective Valuation 2017PY'!$D$10:$G$30</definedName>
    <definedName name="_xlnm.Print_Titles" localSheetId="7">'Blended Payment Detail 2016PY'!$1:$5</definedName>
    <definedName name="_xlnm.Print_Titles" localSheetId="8">'Blended Payment Detail 2017PY'!$1:$5</definedName>
    <definedName name="_xlnm.Print_Titles" localSheetId="4">'Chart Retrieval And Coding. . .'!$1:$5</definedName>
    <definedName name="_xlnm.Print_Titles" localSheetId="5">'Retrospective Valuation 2016PY'!$1:$5</definedName>
    <definedName name="_xlnm.Print_Titles" localSheetId="6">'Retrospective Valuation 2017PY'!$1:$5</definedName>
    <definedName name="_xlnm.Print_Titles" localSheetId="1">'Summary Year To Date'!$1:$5</definedName>
  </definedNames>
  <calcPr calcId="171027"/>
</workbook>
</file>

<file path=xl/calcChain.xml><?xml version="1.0" encoding="utf-8"?>
<calcChain xmlns="http://schemas.openxmlformats.org/spreadsheetml/2006/main">
  <c r="C27" i="11" l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24" i="11"/>
  <c r="E24" i="11" s="1"/>
  <c r="D25" i="11"/>
  <c r="E25" i="11" s="1"/>
  <c r="D26" i="11"/>
  <c r="E26" i="11" s="1"/>
  <c r="D9" i="11"/>
  <c r="E9" i="11" s="1"/>
  <c r="D27" i="11" l="1"/>
  <c r="E27" i="11" s="1"/>
  <c r="I30" i="9" l="1"/>
  <c r="H30" i="9"/>
  <c r="H21" i="9"/>
  <c r="I21" i="9"/>
  <c r="N21" i="9"/>
  <c r="H23" i="9"/>
  <c r="I23" i="9"/>
  <c r="N23" i="9"/>
  <c r="H24" i="9"/>
  <c r="I24" i="9"/>
  <c r="N24" i="9"/>
  <c r="H25" i="9"/>
  <c r="I25" i="9"/>
  <c r="N25" i="9"/>
  <c r="N30" i="9"/>
  <c r="G34" i="6" l="1"/>
  <c r="G27" i="8" l="1"/>
  <c r="Q26" i="8"/>
  <c r="R26" i="8" s="1"/>
  <c r="Q25" i="8"/>
  <c r="R25" i="8" s="1"/>
  <c r="O26" i="8"/>
  <c r="O25" i="8"/>
  <c r="J26" i="8"/>
  <c r="J25" i="8"/>
  <c r="M27" i="8" l="1"/>
  <c r="O27" i="8" s="1"/>
  <c r="L27" i="8"/>
  <c r="N27" i="8" s="1"/>
  <c r="H27" i="8"/>
  <c r="J27" i="8" s="1"/>
  <c r="I27" i="8"/>
  <c r="K27" i="8" l="1"/>
  <c r="Q27" i="8"/>
  <c r="R27" i="8" s="1"/>
  <c r="P27" i="8"/>
  <c r="N23" i="8"/>
  <c r="M23" i="8"/>
  <c r="P23" i="8" s="1"/>
  <c r="L23" i="8"/>
  <c r="J23" i="8"/>
  <c r="I23" i="8"/>
  <c r="H23" i="8"/>
  <c r="G23" i="8"/>
  <c r="Q22" i="8"/>
  <c r="R22" i="8" s="1"/>
  <c r="P22" i="8"/>
  <c r="O22" i="8"/>
  <c r="K22" i="8"/>
  <c r="J22" i="8"/>
  <c r="O19" i="8"/>
  <c r="M19" i="8"/>
  <c r="P19" i="8" s="1"/>
  <c r="L19" i="8"/>
  <c r="N19" i="8" s="1"/>
  <c r="H19" i="8"/>
  <c r="J19" i="8" s="1"/>
  <c r="G19" i="8"/>
  <c r="K19" i="8" s="1"/>
  <c r="Q18" i="8"/>
  <c r="R18" i="8" s="1"/>
  <c r="P18" i="8"/>
  <c r="O18" i="8"/>
  <c r="N18" i="8"/>
  <c r="K18" i="8"/>
  <c r="J18" i="8"/>
  <c r="I18" i="8"/>
  <c r="Q17" i="8"/>
  <c r="R17" i="8" s="1"/>
  <c r="P17" i="8"/>
  <c r="O17" i="8"/>
  <c r="N17" i="8"/>
  <c r="K17" i="8"/>
  <c r="J17" i="8"/>
  <c r="I17" i="8"/>
  <c r="M15" i="8"/>
  <c r="L15" i="8"/>
  <c r="H15" i="8"/>
  <c r="G15" i="8"/>
  <c r="F15" i="8"/>
  <c r="Q14" i="8"/>
  <c r="R14" i="8" s="1"/>
  <c r="P14" i="8"/>
  <c r="O14" i="8"/>
  <c r="N14" i="8"/>
  <c r="K14" i="8"/>
  <c r="J14" i="8"/>
  <c r="I14" i="8"/>
  <c r="Q13" i="8"/>
  <c r="P13" i="8"/>
  <c r="O13" i="8"/>
  <c r="N13" i="8"/>
  <c r="K13" i="8"/>
  <c r="J13" i="8"/>
  <c r="I13" i="8"/>
  <c r="M11" i="8"/>
  <c r="L11" i="8"/>
  <c r="P11" i="8" s="1"/>
  <c r="H11" i="8"/>
  <c r="G11" i="8"/>
  <c r="F11" i="8"/>
  <c r="Q10" i="8"/>
  <c r="R10" i="8" s="1"/>
  <c r="P10" i="8"/>
  <c r="O10" i="8"/>
  <c r="N10" i="8"/>
  <c r="K10" i="8"/>
  <c r="J10" i="8"/>
  <c r="I10" i="8"/>
  <c r="Q9" i="8"/>
  <c r="P9" i="8"/>
  <c r="O9" i="8"/>
  <c r="N9" i="8"/>
  <c r="K9" i="8"/>
  <c r="J9" i="8"/>
  <c r="I9" i="8"/>
  <c r="Q11" i="8" l="1"/>
  <c r="R11" i="8" s="1"/>
  <c r="Q15" i="8"/>
  <c r="R15" i="8" s="1"/>
  <c r="O15" i="8"/>
  <c r="I11" i="8"/>
  <c r="I15" i="8"/>
  <c r="K11" i="8"/>
  <c r="J15" i="8"/>
  <c r="K23" i="8"/>
  <c r="O11" i="8"/>
  <c r="P15" i="8"/>
  <c r="K15" i="8"/>
  <c r="Q23" i="8"/>
  <c r="R23" i="8" s="1"/>
  <c r="R9" i="8"/>
  <c r="J11" i="8"/>
  <c r="N11" i="8"/>
  <c r="R13" i="8"/>
  <c r="I19" i="8"/>
  <c r="Q19" i="8"/>
  <c r="R19" i="8" s="1"/>
  <c r="O23" i="8"/>
  <c r="N15" i="8"/>
</calcChain>
</file>

<file path=xl/sharedStrings.xml><?xml version="1.0" encoding="utf-8"?>
<sst xmlns="http://schemas.openxmlformats.org/spreadsheetml/2006/main" count="278" uniqueCount="83">
  <si>
    <t>DW_Inline_RetrospectiveValuation</t>
  </si>
  <si>
    <t>Summary Year To Date</t>
  </si>
  <si>
    <t>Current Week Totals By Rec Chart</t>
  </si>
  <si>
    <t>Chart Retrieval And Coding - By Subproject</t>
  </si>
  <si>
    <t>Retrospective Valuation Detail - By Subproject</t>
  </si>
  <si>
    <t>Blended Payment Detail - By Subproject</t>
  </si>
  <si>
    <t>Filtered Audit Summary</t>
  </si>
  <si>
    <t>Presbyterian Health Plan</t>
  </si>
  <si>
    <t>Project</t>
  </si>
  <si>
    <t>Coding Through</t>
  </si>
  <si>
    <t>Valuation Delivered</t>
  </si>
  <si>
    <t>Project Completion %</t>
  </si>
  <si>
    <t>Charts Completed</t>
  </si>
  <si>
    <t>Part C</t>
  </si>
  <si>
    <t>Part D</t>
  </si>
  <si>
    <t>Total Est Revenue</t>
  </si>
  <si>
    <t>Total Est Revenue / Chart</t>
  </si>
  <si>
    <t>Notes</t>
  </si>
  <si>
    <t>HCC 
Count</t>
  </si>
  <si>
    <t>Est Revenue</t>
  </si>
  <si>
    <t>HCC Realization Rate %</t>
  </si>
  <si>
    <t>Est Revenue / Chart</t>
  </si>
  <si>
    <t>Est Revenue / HCC</t>
  </si>
  <si>
    <t>2015 Retro Projects (2015 DOS / 2016 PY)</t>
  </si>
  <si>
    <t>2014 Retro Projects (2014 DOS / 2015 PY)</t>
  </si>
  <si>
    <t/>
  </si>
  <si>
    <t>Totals</t>
  </si>
  <si>
    <t>Total Charts Requested</t>
  </si>
  <si>
    <t>Total Charts Retrieved</t>
  </si>
  <si>
    <t>Total Charts Not Retrieved</t>
  </si>
  <si>
    <t>Total Charts Added</t>
  </si>
  <si>
    <t>Total Charts 1st Pass Coded</t>
  </si>
  <si>
    <t>Total Charts Completed</t>
  </si>
  <si>
    <t>662 - PHP ON Retro Review YOS 2015 / PY 2016</t>
  </si>
  <si>
    <t>2871 - Presbyterian ON NON-PMG FAC - High</t>
  </si>
  <si>
    <t>2872 - Presbyterian ON NON-PMG FAC - Med</t>
  </si>
  <si>
    <t>2873 - Presbyterian ON NON-PMG FAC - Low</t>
  </si>
  <si>
    <t>2874 - Presbyterian ON NON-PMG PCP - High</t>
  </si>
  <si>
    <t>2875 - Presbyterian ON NON-PMG PCP - Med</t>
  </si>
  <si>
    <t>2876 - Presbyterian ON NON-PMG PCP - Low</t>
  </si>
  <si>
    <t>2877 - Presbyterian ON NON-PMG SPC - High</t>
  </si>
  <si>
    <t>2878 - Presbyterian ON NON-PMG SPC - Med</t>
  </si>
  <si>
    <t>2879 - Presbyterian ON NON-PMG SPC - Low</t>
  </si>
  <si>
    <t>2892 - Presbyterian ON PMG FAC EMR EPIC - High</t>
  </si>
  <si>
    <t>2893 - Presbyterian ON PMG FAC EMR EPIC - Med</t>
  </si>
  <si>
    <t>2894 - Presbyterian ON PMG FAC EMR EPIC - Low</t>
  </si>
  <si>
    <t>2895 - Presbyterian ON PMG PCP EMR EPIC - High</t>
  </si>
  <si>
    <t>2896 - Presbyterian ON PMG PCP EMR EPIC - Med</t>
  </si>
  <si>
    <t>2897 - Presbyterian ON PMG PCP EMR EPIC - Low</t>
  </si>
  <si>
    <t>2898 - Presbyterian ON PMG SPC EMR EPIC - High</t>
  </si>
  <si>
    <t>2899 - Presbyterian ON PMG SPC EMR EPIC - Med</t>
  </si>
  <si>
    <t>2900 - Presbyterian ON PMG SPC EMR EPIC - Low</t>
  </si>
  <si>
    <t>HCC Count</t>
  </si>
  <si>
    <t>Est Rev / Charts Completed</t>
  </si>
  <si>
    <t>Total</t>
  </si>
  <si>
    <t>2015 DOS/2016 Payment Year - 2014 Model (100%)</t>
  </si>
  <si>
    <t>2015 DOS/2016 Payment Year - 2014 Model (100% ESRD)</t>
  </si>
  <si>
    <t>Part C - ESRD</t>
  </si>
  <si>
    <t>PHP</t>
  </si>
  <si>
    <t>Year over Year Comparison</t>
  </si>
  <si>
    <t>Project Completion</t>
  </si>
  <si>
    <t>Est Total Revenue</t>
  </si>
  <si>
    <t>Est Total Revenue / Chart</t>
  </si>
  <si>
    <t>HCC Realization Rate</t>
  </si>
  <si>
    <t xml:space="preserve">HCC Realization Rate </t>
  </si>
  <si>
    <t>2012 Retro Projects (2011 DOS / 2012 PY)</t>
  </si>
  <si>
    <t>2012 Retro Projects (2012 DOS / 2013 PY)</t>
  </si>
  <si>
    <t>Project Totals</t>
  </si>
  <si>
    <t>2013 Retro Projects (2012 DOS / 2013 PY)</t>
  </si>
  <si>
    <t>2013 Retro Projects (2013 DOS / 2014 PY)</t>
  </si>
  <si>
    <t>2014 Retro Projects (2013 DOS / 2014 PY)</t>
  </si>
  <si>
    <t>2015 Retro Projects (2014 DOS / 2015 PY)</t>
  </si>
  <si>
    <t>2016 Retro Projects (2015 DOS / 2016 PY)</t>
  </si>
  <si>
    <t>2016 Retro Projects (2016 DOS / 2017 PY)</t>
  </si>
  <si>
    <t>2016 YOS/2017 Payment Year - 2017 Model (100%)</t>
  </si>
  <si>
    <t>2016 YOS/2017 Payment Year - 2017 Model (100% ESRD)</t>
  </si>
  <si>
    <t>662 - PHP ON Retro Review YOS 2016 / PY 2017</t>
  </si>
  <si>
    <t>Subproject Name</t>
  </si>
  <si>
    <t>Total Project Costs</t>
  </si>
  <si>
    <t>Total Project Revenue</t>
  </si>
  <si>
    <t>Gross Project ROI</t>
  </si>
  <si>
    <t>Retrospective Valuation ROI by Subproject</t>
  </si>
  <si>
    <t>RETURN ON INVESTMENT - Expenses through Dec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</si>
</sst>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mm/dd/yyyy"/>
    <numFmt numFmtId="165" formatCode="[$-10409]#,##0"/>
    <numFmt numFmtId="166" formatCode="[$-10409]#,##0;\(#,##0\);&quot;-&quot;"/>
    <numFmt numFmtId="167" formatCode="[$-10409]&quot;$&quot;#,##0;\(&quot;$&quot;#,##0\);&quot;-&quot;"/>
    <numFmt numFmtId="168" formatCode="[$-10409]#,##0.0"/>
    <numFmt numFmtId="169" formatCode="[$-10409]#,##0.0;\(#,##0.0\);&quot;-&quot;"/>
    <numFmt numFmtId="170" formatCode="_(* #,##0_);_(* \(#,##0\);_(* &quot;-&quot;??_);_(@_)"/>
    <numFmt numFmtId="171" formatCode="m/d;@"/>
    <numFmt numFmtId="172" formatCode="0.0%"/>
    <numFmt numFmtId="173" formatCode="_(&quot;$&quot;* #,##0_);_(&quot;$&quot;* \(#,##0\);_(&quot;$&quot;* &quot;-&quot;??_);_(@_)"/>
    <numFmt numFmtId="174" formatCode="0.0"/>
  </numFmts>
  <fonts count="4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20"/>
      <color rgb="FF0F4B7D"/>
      <name val="Calibri"/>
    </font>
    <font>
      <b/>
      <sz val="18"/>
      <color rgb="FF0F4B7D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0F4B7D"/>
        <bgColor rgb="FF0F4B7D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ADD8E6"/>
        <bgColor rgb="FFADD8E6"/>
      </patternFill>
    </fill>
    <fill>
      <patternFill patternType="solid">
        <fgColor indexed="65"/>
        <bgColor theme="0"/>
      </patternFill>
    </fill>
    <fill>
      <patternFill patternType="solid">
        <fgColor rgb="FF054C70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9">
    <border>
      <left/>
      <right/>
      <top/>
      <bottom/>
      <diagonal/>
    </border>
    <border>
      <left/>
      <right/>
      <top style="medium">
        <color rgb="FFFAA63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/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50" applyNumberFormat="0" applyFill="0" applyAlignment="0" applyProtection="0"/>
    <xf numFmtId="0" fontId="30" fillId="0" borderId="51" applyNumberFormat="0" applyFill="0" applyAlignment="0" applyProtection="0"/>
    <xf numFmtId="0" fontId="31" fillId="0" borderId="52" applyNumberFormat="0" applyFill="0" applyAlignment="0" applyProtection="0"/>
    <xf numFmtId="0" fontId="31" fillId="0" borderId="0" applyNumberFormat="0" applyFill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0" applyNumberFormat="0" applyBorder="0" applyAlignment="0" applyProtection="0"/>
    <xf numFmtId="0" fontId="35" fillId="18" borderId="53" applyNumberFormat="0" applyAlignment="0" applyProtection="0"/>
    <xf numFmtId="0" fontId="36" fillId="19" borderId="54" applyNumberFormat="0" applyAlignment="0" applyProtection="0"/>
    <xf numFmtId="0" fontId="37" fillId="19" borderId="53" applyNumberFormat="0" applyAlignment="0" applyProtection="0"/>
    <xf numFmtId="0" fontId="38" fillId="0" borderId="55" applyNumberFormat="0" applyFill="0" applyAlignment="0" applyProtection="0"/>
    <xf numFmtId="0" fontId="39" fillId="20" borderId="56" applyNumberFormat="0" applyAlignment="0" applyProtection="0"/>
    <xf numFmtId="0" fontId="40" fillId="0" borderId="0" applyNumberFormat="0" applyFill="0" applyBorder="0" applyAlignment="0" applyProtection="0"/>
    <xf numFmtId="0" fontId="27" fillId="21" borderId="57" applyNumberFormat="0" applyFont="0" applyAlignment="0" applyProtection="0"/>
    <xf numFmtId="0" fontId="41" fillId="0" borderId="0" applyNumberFormat="0" applyFill="0" applyBorder="0" applyAlignment="0" applyProtection="0"/>
    <xf numFmtId="0" fontId="15" fillId="0" borderId="58" applyNumberFormat="0" applyFill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6" fillId="45" borderId="0" applyNumberFormat="0" applyBorder="0" applyAlignment="0" applyProtection="0"/>
  </cellStyleXfs>
  <cellXfs count="164">
    <xf numFmtId="0" fontId="2" fillId="0" borderId="0" xfId="0" applyFont="1" applyFill="1" applyBorder="1"/>
    <xf numFmtId="0" fontId="2" fillId="0" borderId="1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8" fillId="3" borderId="2" xfId="0" applyNumberFormat="1" applyFont="1" applyFill="1" applyBorder="1" applyAlignment="1">
      <alignment vertical="top" wrapText="1" readingOrder="1"/>
    </xf>
    <xf numFmtId="164" fontId="9" fillId="3" borderId="2" xfId="0" applyNumberFormat="1" applyFont="1" applyFill="1" applyBorder="1" applyAlignment="1">
      <alignment horizontal="right" vertical="top" wrapText="1" readingOrder="1"/>
    </xf>
    <xf numFmtId="165" fontId="9" fillId="3" borderId="2" xfId="0" applyNumberFormat="1" applyFont="1" applyFill="1" applyBorder="1" applyAlignment="1">
      <alignment horizontal="right" vertical="top" wrapText="1" readingOrder="1"/>
    </xf>
    <xf numFmtId="166" fontId="9" fillId="3" borderId="2" xfId="0" applyNumberFormat="1" applyFont="1" applyFill="1" applyBorder="1" applyAlignment="1">
      <alignment horizontal="right" vertical="top" wrapText="1" readingOrder="1"/>
    </xf>
    <xf numFmtId="167" fontId="9" fillId="3" borderId="2" xfId="0" applyNumberFormat="1" applyFont="1" applyFill="1" applyBorder="1" applyAlignment="1">
      <alignment horizontal="right" vertical="top" wrapText="1" readingOrder="1"/>
    </xf>
    <xf numFmtId="168" fontId="9" fillId="3" borderId="2" xfId="0" applyNumberFormat="1" applyFont="1" applyFill="1" applyBorder="1" applyAlignment="1">
      <alignment horizontal="right" vertical="top" wrapText="1" readingOrder="1"/>
    </xf>
    <xf numFmtId="0" fontId="10" fillId="3" borderId="2" xfId="0" applyNumberFormat="1" applyFont="1" applyFill="1" applyBorder="1" applyAlignment="1">
      <alignment horizontal="left" vertical="top" wrapText="1" readingOrder="1"/>
    </xf>
    <xf numFmtId="0" fontId="8" fillId="4" borderId="2" xfId="0" applyNumberFormat="1" applyFont="1" applyFill="1" applyBorder="1" applyAlignment="1">
      <alignment vertical="top" wrapText="1" readingOrder="1"/>
    </xf>
    <xf numFmtId="164" fontId="9" fillId="4" borderId="2" xfId="0" applyNumberFormat="1" applyFont="1" applyFill="1" applyBorder="1" applyAlignment="1">
      <alignment horizontal="right" vertical="top" wrapText="1" readingOrder="1"/>
    </xf>
    <xf numFmtId="165" fontId="9" fillId="4" borderId="2" xfId="0" applyNumberFormat="1" applyFont="1" applyFill="1" applyBorder="1" applyAlignment="1">
      <alignment horizontal="right" vertical="top" wrapText="1" readingOrder="1"/>
    </xf>
    <xf numFmtId="166" fontId="9" fillId="4" borderId="2" xfId="0" applyNumberFormat="1" applyFont="1" applyFill="1" applyBorder="1" applyAlignment="1">
      <alignment horizontal="right" vertical="top" wrapText="1" readingOrder="1"/>
    </xf>
    <xf numFmtId="167" fontId="9" fillId="4" borderId="2" xfId="0" applyNumberFormat="1" applyFont="1" applyFill="1" applyBorder="1" applyAlignment="1">
      <alignment horizontal="right" vertical="top" wrapText="1" readingOrder="1"/>
    </xf>
    <xf numFmtId="168" fontId="9" fillId="4" borderId="2" xfId="0" applyNumberFormat="1" applyFont="1" applyFill="1" applyBorder="1" applyAlignment="1">
      <alignment horizontal="right" vertical="top" wrapText="1" readingOrder="1"/>
    </xf>
    <xf numFmtId="0" fontId="10" fillId="4" borderId="2" xfId="0" applyNumberFormat="1" applyFont="1" applyFill="1" applyBorder="1" applyAlignment="1">
      <alignment horizontal="left" vertical="top" wrapText="1" readingOrder="1"/>
    </xf>
    <xf numFmtId="0" fontId="11" fillId="6" borderId="2" xfId="0" applyNumberFormat="1" applyFont="1" applyFill="1" applyBorder="1" applyAlignment="1">
      <alignment vertical="top" wrapText="1" readingOrder="1"/>
    </xf>
    <xf numFmtId="166" fontId="11" fillId="6" borderId="2" xfId="0" applyNumberFormat="1" applyFont="1" applyFill="1" applyBorder="1" applyAlignment="1">
      <alignment vertical="top" wrapText="1" readingOrder="1"/>
    </xf>
    <xf numFmtId="0" fontId="11" fillId="0" borderId="2" xfId="0" applyNumberFormat="1" applyFont="1" applyFill="1" applyBorder="1" applyAlignment="1">
      <alignment vertical="top" wrapText="1" readingOrder="1"/>
    </xf>
    <xf numFmtId="166" fontId="11" fillId="0" borderId="2" xfId="0" applyNumberFormat="1" applyFont="1" applyFill="1" applyBorder="1" applyAlignment="1">
      <alignment vertical="top" wrapText="1" readingOrder="1"/>
    </xf>
    <xf numFmtId="0" fontId="12" fillId="5" borderId="2" xfId="0" applyNumberFormat="1" applyFont="1" applyFill="1" applyBorder="1" applyAlignment="1">
      <alignment vertical="top" wrapText="1" readingOrder="1"/>
    </xf>
    <xf numFmtId="166" fontId="12" fillId="5" borderId="2" xfId="0" applyNumberFormat="1" applyFont="1" applyFill="1" applyBorder="1" applyAlignment="1">
      <alignment vertical="top" wrapText="1" readingOrder="1"/>
    </xf>
    <xf numFmtId="0" fontId="7" fillId="2" borderId="7" xfId="0" applyNumberFormat="1" applyFont="1" applyFill="1" applyBorder="1" applyAlignment="1">
      <alignment vertical="top" wrapText="1" readingOrder="1"/>
    </xf>
    <xf numFmtId="0" fontId="7" fillId="2" borderId="7" xfId="0" applyNumberFormat="1" applyFont="1" applyFill="1" applyBorder="1" applyAlignment="1">
      <alignment horizontal="center" wrapText="1" readingOrder="1"/>
    </xf>
    <xf numFmtId="0" fontId="7" fillId="2" borderId="5" xfId="0" applyNumberFormat="1" applyFont="1" applyFill="1" applyBorder="1" applyAlignment="1">
      <alignment vertical="top" wrapText="1" readingOrder="1"/>
    </xf>
    <xf numFmtId="0" fontId="7" fillId="2" borderId="5" xfId="0" applyNumberFormat="1" applyFont="1" applyFill="1" applyBorder="1" applyAlignment="1">
      <alignment horizontal="center" wrapText="1" readingOrder="1"/>
    </xf>
    <xf numFmtId="167" fontId="11" fillId="6" borderId="2" xfId="0" applyNumberFormat="1" applyFont="1" applyFill="1" applyBorder="1" applyAlignment="1">
      <alignment vertical="top" wrapText="1" readingOrder="1"/>
    </xf>
    <xf numFmtId="169" fontId="11" fillId="6" borderId="2" xfId="0" applyNumberFormat="1" applyFont="1" applyFill="1" applyBorder="1" applyAlignment="1">
      <alignment vertical="top" wrapText="1" readingOrder="1"/>
    </xf>
    <xf numFmtId="0" fontId="13" fillId="7" borderId="2" xfId="0" applyNumberFormat="1" applyFont="1" applyFill="1" applyBorder="1" applyAlignment="1">
      <alignment vertical="top" wrapText="1" readingOrder="1"/>
    </xf>
    <xf numFmtId="166" fontId="13" fillId="7" borderId="2" xfId="0" applyNumberFormat="1" applyFont="1" applyFill="1" applyBorder="1" applyAlignment="1">
      <alignment vertical="top" wrapText="1" readingOrder="1"/>
    </xf>
    <xf numFmtId="167" fontId="13" fillId="7" borderId="2" xfId="0" applyNumberFormat="1" applyFont="1" applyFill="1" applyBorder="1" applyAlignment="1">
      <alignment vertical="top" wrapText="1" readingOrder="1"/>
    </xf>
    <xf numFmtId="169" fontId="13" fillId="7" borderId="2" xfId="0" applyNumberFormat="1" applyFont="1" applyFill="1" applyBorder="1" applyAlignment="1">
      <alignment vertical="top" wrapText="1" readingOrder="1"/>
    </xf>
    <xf numFmtId="0" fontId="14" fillId="5" borderId="2" xfId="0" applyNumberFormat="1" applyFont="1" applyFill="1" applyBorder="1" applyAlignment="1">
      <alignment vertical="top" wrapText="1" readingOrder="1"/>
    </xf>
    <xf numFmtId="166" fontId="14" fillId="5" borderId="2" xfId="0" applyNumberFormat="1" applyFont="1" applyFill="1" applyBorder="1" applyAlignment="1">
      <alignment vertical="top" wrapText="1" readingOrder="1"/>
    </xf>
    <xf numFmtId="167" fontId="14" fillId="5" borderId="2" xfId="0" applyNumberFormat="1" applyFont="1" applyFill="1" applyBorder="1" applyAlignment="1">
      <alignment vertical="top" wrapText="1" readingOrder="1"/>
    </xf>
    <xf numFmtId="169" fontId="14" fillId="5" borderId="2" xfId="0" applyNumberFormat="1" applyFont="1" applyFill="1" applyBorder="1" applyAlignment="1">
      <alignment vertical="top" wrapText="1" readingOrder="1"/>
    </xf>
    <xf numFmtId="0" fontId="7" fillId="2" borderId="8" xfId="0" applyNumberFormat="1" applyFont="1" applyFill="1" applyBorder="1" applyAlignment="1">
      <alignment vertical="top" wrapText="1" readingOrder="1"/>
    </xf>
    <xf numFmtId="0" fontId="7" fillId="2" borderId="8" xfId="0" applyNumberFormat="1" applyFont="1" applyFill="1" applyBorder="1" applyAlignment="1">
      <alignment horizontal="center" wrapText="1" readingOrder="1"/>
    </xf>
    <xf numFmtId="167" fontId="9" fillId="4" borderId="9" xfId="0" applyNumberFormat="1" applyFont="1" applyFill="1" applyBorder="1" applyAlignment="1">
      <alignment horizontal="right" vertical="top" wrapText="1" readingOrder="1"/>
    </xf>
    <xf numFmtId="168" fontId="9" fillId="4" borderId="9" xfId="0" applyNumberFormat="1" applyFont="1" applyFill="1" applyBorder="1" applyAlignment="1">
      <alignment horizontal="right" vertical="top" wrapText="1" readingOrder="1"/>
    </xf>
    <xf numFmtId="166" fontId="9" fillId="4" borderId="9" xfId="0" applyNumberFormat="1" applyFont="1" applyFill="1" applyBorder="1" applyAlignment="1">
      <alignment horizontal="right" vertical="top" wrapText="1" readingOrder="1"/>
    </xf>
    <xf numFmtId="167" fontId="9" fillId="3" borderId="9" xfId="0" applyNumberFormat="1" applyFont="1" applyFill="1" applyBorder="1" applyAlignment="1">
      <alignment horizontal="right" vertical="top" wrapText="1" readingOrder="1"/>
    </xf>
    <xf numFmtId="168" fontId="9" fillId="3" borderId="9" xfId="0" applyNumberFormat="1" applyFont="1" applyFill="1" applyBorder="1" applyAlignment="1">
      <alignment horizontal="right" vertical="top" wrapText="1" readingOrder="1"/>
    </xf>
    <xf numFmtId="166" fontId="9" fillId="3" borderId="9" xfId="0" applyNumberFormat="1" applyFont="1" applyFill="1" applyBorder="1" applyAlignment="1">
      <alignment horizontal="right" vertical="top" wrapText="1" readingOrder="1"/>
    </xf>
    <xf numFmtId="0" fontId="17" fillId="8" borderId="0" xfId="1" applyFill="1"/>
    <xf numFmtId="0" fontId="18" fillId="8" borderId="0" xfId="1" applyFont="1" applyFill="1"/>
    <xf numFmtId="0" fontId="19" fillId="8" borderId="0" xfId="1" applyFont="1" applyFill="1"/>
    <xf numFmtId="0" fontId="17" fillId="8" borderId="10" xfId="1" applyFill="1" applyBorder="1"/>
    <xf numFmtId="170" fontId="19" fillId="8" borderId="0" xfId="2" applyNumberFormat="1" applyFont="1" applyFill="1"/>
    <xf numFmtId="170" fontId="19" fillId="8" borderId="0" xfId="2" applyNumberFormat="1" applyFont="1" applyFill="1" applyAlignment="1">
      <alignment horizontal="right"/>
    </xf>
    <xf numFmtId="0" fontId="17" fillId="8" borderId="11" xfId="1" applyFill="1" applyBorder="1"/>
    <xf numFmtId="0" fontId="17" fillId="8" borderId="18" xfId="1" applyFill="1" applyBorder="1"/>
    <xf numFmtId="0" fontId="20" fillId="9" borderId="19" xfId="1" applyFont="1" applyFill="1" applyBorder="1" applyAlignment="1">
      <alignment horizontal="center" vertical="center" wrapText="1"/>
    </xf>
    <xf numFmtId="0" fontId="20" fillId="9" borderId="20" xfId="1" applyFont="1" applyFill="1" applyBorder="1" applyAlignment="1">
      <alignment horizontal="center" vertical="center" wrapText="1"/>
    </xf>
    <xf numFmtId="0" fontId="15" fillId="11" borderId="18" xfId="1" applyFont="1" applyFill="1" applyBorder="1" applyAlignment="1">
      <alignment horizontal="left" vertical="center" wrapText="1"/>
    </xf>
    <xf numFmtId="171" fontId="21" fillId="11" borderId="0" xfId="1" applyNumberFormat="1" applyFont="1" applyFill="1" applyBorder="1"/>
    <xf numFmtId="9" fontId="21" fillId="11" borderId="0" xfId="3" applyNumberFormat="1" applyFont="1" applyFill="1" applyBorder="1"/>
    <xf numFmtId="3" fontId="21" fillId="11" borderId="0" xfId="3" applyNumberFormat="1" applyFont="1" applyFill="1" applyBorder="1"/>
    <xf numFmtId="42" fontId="21" fillId="11" borderId="0" xfId="1" applyNumberFormat="1" applyFont="1" applyFill="1" applyBorder="1"/>
    <xf numFmtId="172" fontId="21" fillId="11" borderId="0" xfId="3" applyNumberFormat="1" applyFont="1" applyFill="1" applyBorder="1"/>
    <xf numFmtId="0" fontId="17" fillId="11" borderId="0" xfId="1" applyFill="1" applyBorder="1"/>
    <xf numFmtId="0" fontId="17" fillId="11" borderId="23" xfId="1" applyFill="1" applyBorder="1"/>
    <xf numFmtId="0" fontId="17" fillId="11" borderId="17" xfId="1" applyFill="1" applyBorder="1"/>
    <xf numFmtId="171" fontId="22" fillId="8" borderId="24" xfId="1" applyNumberFormat="1" applyFont="1" applyFill="1" applyBorder="1" applyAlignment="1">
      <alignment horizontal="left" vertical="center" wrapText="1"/>
    </xf>
    <xf numFmtId="171" fontId="21" fillId="8" borderId="25" xfId="1" applyNumberFormat="1" applyFont="1" applyFill="1" applyBorder="1" applyAlignment="1">
      <alignment vertical="center"/>
    </xf>
    <xf numFmtId="9" fontId="21" fillId="8" borderId="25" xfId="3" applyNumberFormat="1" applyFont="1" applyFill="1" applyBorder="1" applyAlignment="1">
      <alignment vertical="center"/>
    </xf>
    <xf numFmtId="3" fontId="21" fillId="8" borderId="25" xfId="3" applyNumberFormat="1" applyFont="1" applyFill="1" applyBorder="1" applyAlignment="1">
      <alignment vertical="center"/>
    </xf>
    <xf numFmtId="6" fontId="21" fillId="8" borderId="25" xfId="1" applyNumberFormat="1" applyFont="1" applyFill="1" applyBorder="1" applyAlignment="1">
      <alignment vertical="center"/>
    </xf>
    <xf numFmtId="172" fontId="21" fillId="8" borderId="25" xfId="3" applyNumberFormat="1" applyFont="1" applyFill="1" applyBorder="1" applyAlignment="1">
      <alignment vertical="center"/>
    </xf>
    <xf numFmtId="42" fontId="21" fillId="8" borderId="25" xfId="1" applyNumberFormat="1" applyFont="1" applyFill="1" applyBorder="1" applyAlignment="1">
      <alignment vertical="center"/>
    </xf>
    <xf numFmtId="42" fontId="21" fillId="8" borderId="26" xfId="1" applyNumberFormat="1" applyFont="1" applyFill="1" applyBorder="1" applyAlignment="1">
      <alignment vertical="center"/>
    </xf>
    <xf numFmtId="0" fontId="17" fillId="8" borderId="27" xfId="1" applyFill="1" applyBorder="1"/>
    <xf numFmtId="171" fontId="22" fillId="8" borderId="28" xfId="1" applyNumberFormat="1" applyFont="1" applyFill="1" applyBorder="1" applyAlignment="1">
      <alignment horizontal="left" vertical="center" wrapText="1"/>
    </xf>
    <xf numFmtId="171" fontId="21" fillId="8" borderId="29" xfId="1" applyNumberFormat="1" applyFont="1" applyFill="1" applyBorder="1" applyAlignment="1">
      <alignment vertical="center"/>
    </xf>
    <xf numFmtId="3" fontId="21" fillId="8" borderId="29" xfId="3" applyNumberFormat="1" applyFont="1" applyFill="1" applyBorder="1" applyAlignment="1">
      <alignment vertical="center"/>
    </xf>
    <xf numFmtId="6" fontId="21" fillId="8" borderId="29" xfId="1" applyNumberFormat="1" applyFont="1" applyFill="1" applyBorder="1" applyAlignment="1">
      <alignment vertical="center"/>
    </xf>
    <xf numFmtId="172" fontId="21" fillId="8" borderId="29" xfId="3" applyNumberFormat="1" applyFont="1" applyFill="1" applyBorder="1" applyAlignment="1">
      <alignment vertical="center"/>
    </xf>
    <xf numFmtId="42" fontId="21" fillId="8" borderId="29" xfId="1" applyNumberFormat="1" applyFont="1" applyFill="1" applyBorder="1" applyAlignment="1">
      <alignment vertical="center"/>
    </xf>
    <xf numFmtId="42" fontId="21" fillId="8" borderId="30" xfId="1" applyNumberFormat="1" applyFont="1" applyFill="1" applyBorder="1" applyAlignment="1">
      <alignment vertical="center"/>
    </xf>
    <xf numFmtId="0" fontId="17" fillId="8" borderId="31" xfId="1" applyFill="1" applyBorder="1"/>
    <xf numFmtId="3" fontId="23" fillId="8" borderId="35" xfId="3" applyNumberFormat="1" applyFont="1" applyFill="1" applyBorder="1" applyAlignment="1">
      <alignment vertical="center"/>
    </xf>
    <xf numFmtId="42" fontId="23" fillId="8" borderId="35" xfId="1" applyNumberFormat="1" applyFont="1" applyFill="1" applyBorder="1" applyAlignment="1">
      <alignment vertical="center"/>
    </xf>
    <xf numFmtId="172" fontId="23" fillId="8" borderId="35" xfId="3" applyNumberFormat="1" applyFont="1" applyFill="1" applyBorder="1" applyAlignment="1">
      <alignment vertical="center"/>
    </xf>
    <xf numFmtId="42" fontId="23" fillId="8" borderId="36" xfId="1" applyNumberFormat="1" applyFont="1" applyFill="1" applyBorder="1" applyAlignment="1">
      <alignment vertical="center"/>
    </xf>
    <xf numFmtId="0" fontId="17" fillId="8" borderId="37" xfId="1" applyFill="1" applyBorder="1"/>
    <xf numFmtId="0" fontId="17" fillId="11" borderId="0" xfId="1" applyFill="1"/>
    <xf numFmtId="0" fontId="17" fillId="11" borderId="38" xfId="1" applyFill="1" applyBorder="1"/>
    <xf numFmtId="0" fontId="17" fillId="8" borderId="39" xfId="1" applyFill="1" applyBorder="1"/>
    <xf numFmtId="0" fontId="23" fillId="11" borderId="0" xfId="1" applyFont="1" applyFill="1" applyBorder="1" applyAlignment="1">
      <alignment horizontal="center"/>
    </xf>
    <xf numFmtId="3" fontId="23" fillId="11" borderId="0" xfId="3" applyNumberFormat="1" applyFont="1" applyFill="1" applyBorder="1" applyAlignment="1">
      <alignment vertical="center"/>
    </xf>
    <xf numFmtId="42" fontId="23" fillId="11" borderId="0" xfId="1" applyNumberFormat="1" applyFont="1" applyFill="1" applyBorder="1" applyAlignment="1">
      <alignment vertical="center"/>
    </xf>
    <xf numFmtId="172" fontId="23" fillId="11" borderId="0" xfId="3" applyNumberFormat="1" applyFont="1" applyFill="1" applyBorder="1" applyAlignment="1">
      <alignment vertical="center"/>
    </xf>
    <xf numFmtId="171" fontId="22" fillId="8" borderId="40" xfId="1" applyNumberFormat="1" applyFont="1" applyFill="1" applyBorder="1" applyAlignment="1">
      <alignment horizontal="left" vertical="center" wrapText="1"/>
    </xf>
    <xf numFmtId="171" fontId="21" fillId="8" borderId="24" xfId="1" applyNumberFormat="1" applyFont="1" applyFill="1" applyBorder="1" applyAlignment="1">
      <alignment vertical="center"/>
    </xf>
    <xf numFmtId="171" fontId="22" fillId="8" borderId="41" xfId="1" applyNumberFormat="1" applyFont="1" applyFill="1" applyBorder="1" applyAlignment="1">
      <alignment horizontal="left" vertical="center" wrapText="1"/>
    </xf>
    <xf numFmtId="171" fontId="21" fillId="8" borderId="42" xfId="1" applyNumberFormat="1" applyFont="1" applyFill="1" applyBorder="1" applyAlignment="1">
      <alignment vertical="center"/>
    </xf>
    <xf numFmtId="171" fontId="21" fillId="8" borderId="43" xfId="1" applyNumberFormat="1" applyFont="1" applyFill="1" applyBorder="1" applyAlignment="1">
      <alignment vertical="center"/>
    </xf>
    <xf numFmtId="9" fontId="21" fillId="8" borderId="43" xfId="3" applyNumberFormat="1" applyFont="1" applyFill="1" applyBorder="1" applyAlignment="1">
      <alignment vertical="center"/>
    </xf>
    <xf numFmtId="3" fontId="21" fillId="8" borderId="43" xfId="3" applyNumberFormat="1" applyFont="1" applyFill="1" applyBorder="1" applyAlignment="1">
      <alignment vertical="center"/>
    </xf>
    <xf numFmtId="6" fontId="21" fillId="8" borderId="43" xfId="1" applyNumberFormat="1" applyFont="1" applyFill="1" applyBorder="1" applyAlignment="1">
      <alignment vertical="center"/>
    </xf>
    <xf numFmtId="172" fontId="21" fillId="8" borderId="43" xfId="3" applyNumberFormat="1" applyFont="1" applyFill="1" applyBorder="1" applyAlignment="1">
      <alignment vertical="center"/>
    </xf>
    <xf numFmtId="42" fontId="21" fillId="8" borderId="43" xfId="1" applyNumberFormat="1" applyFont="1" applyFill="1" applyBorder="1" applyAlignment="1">
      <alignment vertical="center"/>
    </xf>
    <xf numFmtId="42" fontId="21" fillId="8" borderId="44" xfId="1" applyNumberFormat="1" applyFont="1" applyFill="1" applyBorder="1" applyAlignment="1">
      <alignment vertical="center"/>
    </xf>
    <xf numFmtId="3" fontId="24" fillId="8" borderId="35" xfId="3" applyNumberFormat="1" applyFont="1" applyFill="1" applyBorder="1" applyAlignment="1">
      <alignment vertical="center"/>
    </xf>
    <xf numFmtId="6" fontId="24" fillId="8" borderId="35" xfId="1" applyNumberFormat="1" applyFont="1" applyFill="1" applyBorder="1" applyAlignment="1">
      <alignment vertical="center"/>
    </xf>
    <xf numFmtId="172" fontId="24" fillId="8" borderId="35" xfId="3" applyNumberFormat="1" applyFont="1" applyFill="1" applyBorder="1" applyAlignment="1">
      <alignment vertical="center"/>
    </xf>
    <xf numFmtId="42" fontId="24" fillId="8" borderId="35" xfId="1" applyNumberFormat="1" applyFont="1" applyFill="1" applyBorder="1" applyAlignment="1">
      <alignment vertical="center"/>
    </xf>
    <xf numFmtId="173" fontId="24" fillId="8" borderId="36" xfId="1" applyNumberFormat="1" applyFont="1" applyFill="1" applyBorder="1" applyAlignment="1">
      <alignment vertical="center"/>
    </xf>
    <xf numFmtId="0" fontId="15" fillId="8" borderId="37" xfId="1" applyFont="1" applyFill="1" applyBorder="1"/>
    <xf numFmtId="0" fontId="17" fillId="11" borderId="45" xfId="1" applyFill="1" applyBorder="1"/>
    <xf numFmtId="173" fontId="21" fillId="8" borderId="25" xfId="4" applyNumberFormat="1" applyFont="1" applyFill="1" applyBorder="1" applyAlignment="1">
      <alignment vertical="center"/>
    </xf>
    <xf numFmtId="0" fontId="17" fillId="8" borderId="25" xfId="1" applyFill="1" applyBorder="1"/>
    <xf numFmtId="42" fontId="21" fillId="8" borderId="46" xfId="1" applyNumberFormat="1" applyFont="1" applyFill="1" applyBorder="1" applyAlignment="1">
      <alignment vertical="center"/>
    </xf>
    <xf numFmtId="173" fontId="21" fillId="8" borderId="29" xfId="1" applyNumberFormat="1" applyFont="1" applyFill="1" applyBorder="1" applyAlignment="1">
      <alignment vertical="center"/>
    </xf>
    <xf numFmtId="173" fontId="21" fillId="8" borderId="29" xfId="4" applyNumberFormat="1" applyFont="1" applyFill="1" applyBorder="1" applyAlignment="1">
      <alignment vertical="center"/>
    </xf>
    <xf numFmtId="0" fontId="17" fillId="8" borderId="29" xfId="1" applyFill="1" applyBorder="1"/>
    <xf numFmtId="3" fontId="24" fillId="8" borderId="47" xfId="3" applyNumberFormat="1" applyFont="1" applyFill="1" applyBorder="1" applyAlignment="1">
      <alignment vertical="center"/>
    </xf>
    <xf numFmtId="42" fontId="24" fillId="8" borderId="48" xfId="1" applyNumberFormat="1" applyFont="1" applyFill="1" applyBorder="1" applyAlignment="1">
      <alignment vertical="center"/>
    </xf>
    <xf numFmtId="172" fontId="24" fillId="8" borderId="47" xfId="3" applyNumberFormat="1" applyFont="1" applyFill="1" applyBorder="1" applyAlignment="1">
      <alignment vertical="center"/>
    </xf>
    <xf numFmtId="173" fontId="24" fillId="8" borderId="47" xfId="1" applyNumberFormat="1" applyFont="1" applyFill="1" applyBorder="1" applyAlignment="1">
      <alignment vertical="center"/>
    </xf>
    <xf numFmtId="42" fontId="24" fillId="8" borderId="47" xfId="1" applyNumberFormat="1" applyFont="1" applyFill="1" applyBorder="1" applyAlignment="1">
      <alignment vertical="center"/>
    </xf>
    <xf numFmtId="42" fontId="24" fillId="8" borderId="49" xfId="1" applyNumberFormat="1" applyFont="1" applyFill="1" applyBorder="1" applyAlignment="1">
      <alignment vertical="center"/>
    </xf>
    <xf numFmtId="173" fontId="24" fillId="8" borderId="47" xfId="4" applyNumberFormat="1" applyFont="1" applyFill="1" applyBorder="1" applyAlignment="1">
      <alignment vertical="center"/>
    </xf>
    <xf numFmtId="0" fontId="17" fillId="8" borderId="48" xfId="1" applyFill="1" applyBorder="1"/>
    <xf numFmtId="7" fontId="13" fillId="7" borderId="2" xfId="0" applyNumberFormat="1" applyFont="1" applyFill="1" applyBorder="1" applyAlignment="1">
      <alignment vertical="top" wrapText="1" readingOrder="1"/>
    </xf>
    <xf numFmtId="167" fontId="2" fillId="0" borderId="0" xfId="0" applyNumberFormat="1" applyFont="1" applyFill="1" applyBorder="1"/>
    <xf numFmtId="0" fontId="17" fillId="0" borderId="0" xfId="1"/>
    <xf numFmtId="0" fontId="17" fillId="12" borderId="0" xfId="1" applyFill="1"/>
    <xf numFmtId="0" fontId="17" fillId="0" borderId="0" xfId="1" applyFill="1"/>
    <xf numFmtId="0" fontId="16" fillId="13" borderId="0" xfId="1" applyFont="1" applyFill="1" applyAlignment="1">
      <alignment horizontal="left" vertical="center" wrapText="1"/>
    </xf>
    <xf numFmtId="0" fontId="16" fillId="13" borderId="0" xfId="1" applyFont="1" applyFill="1" applyAlignment="1">
      <alignment horizontal="center" vertical="center" wrapText="1"/>
    </xf>
    <xf numFmtId="0" fontId="19" fillId="0" borderId="25" xfId="1" applyFont="1" applyBorder="1"/>
    <xf numFmtId="173" fontId="17" fillId="0" borderId="25" xfId="1" applyNumberFormat="1" applyBorder="1"/>
    <xf numFmtId="174" fontId="17" fillId="0" borderId="25" xfId="1" applyNumberFormat="1" applyBorder="1" applyAlignment="1">
      <alignment horizontal="center"/>
    </xf>
    <xf numFmtId="0" fontId="25" fillId="14" borderId="47" xfId="1" applyFont="1" applyFill="1" applyBorder="1"/>
    <xf numFmtId="173" fontId="26" fillId="14" borderId="47" xfId="1" applyNumberFormat="1" applyFont="1" applyFill="1" applyBorder="1"/>
    <xf numFmtId="173" fontId="26" fillId="14" borderId="48" xfId="1" applyNumberFormat="1" applyFont="1" applyFill="1" applyBorder="1"/>
    <xf numFmtId="174" fontId="26" fillId="14" borderId="48" xfId="1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7" fillId="2" borderId="2" xfId="0" applyNumberFormat="1" applyFont="1" applyFill="1" applyBorder="1" applyAlignment="1">
      <alignment horizontal="center" wrapText="1" readingOrder="1"/>
    </xf>
    <xf numFmtId="0" fontId="2" fillId="2" borderId="5" xfId="0" applyNumberFormat="1" applyFont="1" applyFill="1" applyBorder="1" applyAlignment="1">
      <alignment vertical="top" wrapText="1"/>
    </xf>
    <xf numFmtId="0" fontId="2" fillId="2" borderId="6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2" borderId="2" xfId="0" applyNumberFormat="1" applyFont="1" applyFill="1" applyBorder="1" applyAlignment="1">
      <alignment horizontal="center" vertical="top" wrapText="1" readingOrder="1"/>
    </xf>
    <xf numFmtId="0" fontId="2" fillId="0" borderId="3" xfId="0" applyNumberFormat="1" applyFont="1" applyFill="1" applyBorder="1" applyAlignment="1">
      <alignment vertical="top" wrapText="1"/>
    </xf>
    <xf numFmtId="0" fontId="2" fillId="0" borderId="4" xfId="0" applyNumberFormat="1" applyFont="1" applyFill="1" applyBorder="1" applyAlignment="1">
      <alignment vertical="top" wrapText="1"/>
    </xf>
    <xf numFmtId="171" fontId="23" fillId="8" borderId="34" xfId="1" applyNumberFormat="1" applyFont="1" applyFill="1" applyBorder="1" applyAlignment="1">
      <alignment horizontal="center" vertical="center" wrapText="1"/>
    </xf>
    <xf numFmtId="171" fontId="23" fillId="8" borderId="35" xfId="1" applyNumberFormat="1" applyFont="1" applyFill="1" applyBorder="1" applyAlignment="1">
      <alignment horizontal="center" vertical="center" wrapText="1"/>
    </xf>
    <xf numFmtId="0" fontId="20" fillId="9" borderId="12" xfId="1" applyFont="1" applyFill="1" applyBorder="1" applyAlignment="1">
      <alignment horizontal="center" vertical="center" wrapText="1"/>
    </xf>
    <xf numFmtId="0" fontId="20" fillId="9" borderId="19" xfId="1" applyFont="1" applyFill="1" applyBorder="1" applyAlignment="1">
      <alignment horizontal="center" vertical="center" wrapText="1"/>
    </xf>
    <xf numFmtId="0" fontId="20" fillId="9" borderId="16" xfId="1" applyFont="1" applyFill="1" applyBorder="1" applyAlignment="1">
      <alignment horizontal="center" vertical="center" wrapText="1"/>
    </xf>
    <xf numFmtId="0" fontId="20" fillId="9" borderId="21" xfId="1" applyFont="1" applyFill="1" applyBorder="1" applyAlignment="1">
      <alignment horizontal="center" vertical="center" wrapText="1"/>
    </xf>
    <xf numFmtId="0" fontId="16" fillId="10" borderId="17" xfId="1" applyFont="1" applyFill="1" applyBorder="1" applyAlignment="1">
      <alignment horizontal="center" vertical="center"/>
    </xf>
    <xf numFmtId="0" fontId="16" fillId="10" borderId="22" xfId="1" applyFont="1" applyFill="1" applyBorder="1" applyAlignment="1">
      <alignment horizontal="center" vertical="center"/>
    </xf>
    <xf numFmtId="0" fontId="23" fillId="8" borderId="32" xfId="1" applyFont="1" applyFill="1" applyBorder="1" applyAlignment="1">
      <alignment horizontal="center"/>
    </xf>
    <xf numFmtId="0" fontId="23" fillId="8" borderId="33" xfId="1" applyFont="1" applyFill="1" applyBorder="1" applyAlignment="1">
      <alignment horizontal="center"/>
    </xf>
    <xf numFmtId="0" fontId="23" fillId="8" borderId="34" xfId="1" applyFont="1" applyFill="1" applyBorder="1" applyAlignment="1">
      <alignment horizontal="center"/>
    </xf>
    <xf numFmtId="0" fontId="20" fillId="9" borderId="13" xfId="1" applyFont="1" applyFill="1" applyBorder="1" applyAlignment="1">
      <alignment horizontal="center" vertical="center" wrapText="1"/>
    </xf>
    <xf numFmtId="0" fontId="20" fillId="9" borderId="14" xfId="1" applyFont="1" applyFill="1" applyBorder="1" applyAlignment="1">
      <alignment horizontal="center" vertical="center" wrapText="1"/>
    </xf>
    <xf numFmtId="0" fontId="20" fillId="9" borderId="15" xfId="1" applyFont="1" applyFill="1" applyBorder="1" applyAlignment="1">
      <alignment horizontal="center" vertical="center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/>
    <cellStyle name="Currency 2" xfId="4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te" xfId="19" builtinId="10" customBuiltin="1"/>
    <cellStyle name="Output" xfId="14" builtinId="21" customBuiltin="1"/>
    <cellStyle name="Percent 2" xfId="3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0F4B7D"/>
      <rgbColor rgb="00FAA634"/>
      <rgbColor rgb="00D3D3D3"/>
      <rgbColor rgb="00FFFFFF"/>
      <rgbColor rgb="00DCDCDC"/>
      <rgbColor rgb="0090EE90"/>
      <rgbColor rgb="00FFA500"/>
      <rgbColor rgb="00ADD8E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4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4&amp;rs%3AParameterLanguage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4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5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4&amp;rs%3AParameterLanguage=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server/?%2FDW_Inline_RetrospectiveValuation_Detail&amp;ClientId=21&amp;AutoProcessRunId=425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2"/>
  <sheetViews>
    <sheetView showGridLines="0" workbookViewId="0">
      <selection sqref="A1:AG1"/>
    </sheetView>
  </sheetViews>
  <sheetFormatPr defaultRowHeight="15" outlineLevelRow="1"/>
  <cols>
    <col min="1" max="16383" width="3.85546875" customWidth="1"/>
  </cols>
  <sheetData>
    <row r="1" spans="1:33" ht="12" customHeight="1">
      <c r="A1" s="141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</row>
    <row r="2" spans="1:33" ht="12" customHeight="1" outlineLevel="1">
      <c r="B2" s="139" t="s">
        <v>1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</row>
    <row r="3" spans="1:33" ht="12" customHeight="1" outlineLevel="1">
      <c r="B3" s="139" t="s">
        <v>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</row>
    <row r="4" spans="1:33" ht="12" customHeight="1" outlineLevel="1">
      <c r="B4" s="139" t="s">
        <v>3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</row>
    <row r="5" spans="1:33" ht="12" customHeight="1" outlineLevel="1">
      <c r="B5" s="139" t="s">
        <v>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</row>
    <row r="6" spans="1:33" ht="12" customHeight="1" outlineLevel="1">
      <c r="B6" s="139" t="s">
        <v>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</row>
    <row r="7" spans="1:33" ht="12" customHeight="1" outlineLevel="1">
      <c r="B7" s="139" t="s">
        <v>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</row>
    <row r="8" spans="1:33" ht="0" hidden="1" customHeight="1"/>
    <row r="9" spans="1:33" ht="0" hidden="1" customHeight="1"/>
    <row r="10" spans="1:33" ht="0" hidden="1" customHeight="1"/>
    <row r="11" spans="1:33" ht="0" hidden="1" customHeight="1"/>
    <row r="12" spans="1:33" ht="0" hidden="1" customHeight="1"/>
    <row r="13" spans="1:33" ht="0" hidden="1" customHeight="1"/>
    <row r="14" spans="1:33" ht="0" hidden="1" customHeight="1"/>
    <row r="15" spans="1:33" ht="0" hidden="1" customHeight="1"/>
    <row r="16" spans="1:33" ht="0" hidden="1" customHeight="1"/>
    <row r="17" ht="0" hidden="1" customHeight="1"/>
    <row r="18" ht="0" hidden="1" customHeight="1"/>
    <row r="19" ht="0" hidden="1" customHeight="1"/>
    <row r="20" ht="0" hidden="1" customHeight="1"/>
    <row r="21" ht="0" hidden="1" customHeight="1"/>
    <row r="22" ht="0" hidden="1" customHeight="1"/>
    <row r="23" ht="0" hidden="1" customHeight="1"/>
    <row r="24" ht="0" hidden="1" customHeight="1"/>
    <row r="25" ht="0" hidden="1" customHeight="1"/>
    <row r="26" ht="0" hidden="1" customHeight="1"/>
    <row r="27" ht="0" hidden="1" customHeight="1"/>
    <row r="28" ht="0" hidden="1" customHeight="1"/>
    <row r="29" ht="0" hidden="1" customHeight="1"/>
    <row r="30" ht="0" hidden="1" customHeight="1"/>
    <row r="31" ht="0" hidden="1" customHeight="1"/>
    <row r="32" ht="0" hidden="1" customHeight="1"/>
  </sheetData>
  <mergeCells count="7">
    <mergeCell ref="B6:AG6"/>
    <mergeCell ref="B7:AG7"/>
    <mergeCell ref="A1:AG1"/>
    <mergeCell ref="B2:AG2"/>
    <mergeCell ref="B3:AG3"/>
    <mergeCell ref="B4:AG4"/>
    <mergeCell ref="B5:AG5"/>
  </mergeCells>
  <hyperlinks>
    <hyperlink ref="B2" location="'Summary Year To Date'!B7" display="Summary Year To Date"/>
    <hyperlink ref="B3" location="'Current Week Totals By Rec Char'!C9" display="Current Week Totals By Rec Chart"/>
    <hyperlink ref="B4" location="'Chart Retrieval And Coding. . .'!B7" display="Chart Retrieval And Coding - By Subproject"/>
    <hyperlink ref="B5" location="'Retrospective Valuation De. . .'!B7" display="Retrospective Valuation Detail - By Subproject"/>
    <hyperlink ref="B6" location="'Blended Payment Detail - B. . .'!B7" display="Blended Payment Detail - By Subproject"/>
    <hyperlink ref="B7" location="'Filtered Audit Summary'!B7" display="Filtered Audit Summary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showGridLines="0" workbookViewId="0">
      <pane ySplit="5" topLeftCell="A6" activePane="bottomLeft" state="frozen"/>
      <selection pane="bottomLeft" activeCell="F16" sqref="F16"/>
    </sheetView>
  </sheetViews>
  <sheetFormatPr defaultRowHeight="15"/>
  <cols>
    <col min="1" max="1" width="5.85546875" customWidth="1"/>
    <col min="2" max="2" width="1.28515625" customWidth="1"/>
    <col min="3" max="3" width="3.85546875" customWidth="1"/>
    <col min="4" max="4" width="44.5703125" customWidth="1"/>
    <col min="5" max="6" width="11.7109375" customWidth="1"/>
    <col min="7" max="7" width="13.7109375" customWidth="1"/>
    <col min="8" max="8" width="12.28515625" customWidth="1"/>
    <col min="9" max="10" width="13.7109375" customWidth="1"/>
    <col min="11" max="11" width="13" customWidth="1"/>
    <col min="12" max="12" width="13.5703125" customWidth="1"/>
    <col min="13" max="18" width="13.7109375" customWidth="1"/>
    <col min="19" max="19" width="13" customWidth="1"/>
    <col min="20" max="20" width="13.7109375" customWidth="1"/>
    <col min="21" max="21" width="30.85546875" customWidth="1"/>
  </cols>
  <sheetData>
    <row r="1" spans="1:21" ht="7.15" customHeight="1"/>
    <row r="2" spans="1:21">
      <c r="C2" s="145" t="s">
        <v>7</v>
      </c>
      <c r="D2" s="140"/>
      <c r="E2" s="140"/>
      <c r="F2" s="140"/>
      <c r="G2" s="140"/>
      <c r="H2" s="140"/>
    </row>
    <row r="3" spans="1:21">
      <c r="C3" s="140"/>
      <c r="D3" s="140"/>
      <c r="E3" s="140"/>
      <c r="F3" s="140"/>
      <c r="G3" s="140"/>
      <c r="H3" s="140"/>
      <c r="M3" s="140"/>
      <c r="N3" s="140"/>
      <c r="O3" s="140"/>
      <c r="P3" s="140"/>
      <c r="Q3" s="140"/>
      <c r="R3" s="140"/>
      <c r="S3" s="140"/>
    </row>
    <row r="4" spans="1:21" ht="10.35" customHeight="1"/>
    <row r="5" spans="1:21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4.9000000000000004" customHeight="1"/>
    <row r="7" spans="1:21" ht="23.25" customHeight="1">
      <c r="B7" s="146" t="s">
        <v>1</v>
      </c>
      <c r="C7" s="140"/>
      <c r="D7" s="140"/>
      <c r="E7" s="140"/>
      <c r="F7" s="140"/>
      <c r="G7" s="140"/>
      <c r="H7" s="140"/>
      <c r="I7" s="140"/>
      <c r="J7" s="140"/>
      <c r="K7" s="140"/>
    </row>
    <row r="8" spans="1:21" ht="6.4" customHeight="1"/>
    <row r="9" spans="1:21">
      <c r="D9" s="142" t="s">
        <v>8</v>
      </c>
      <c r="E9" s="142" t="s">
        <v>9</v>
      </c>
      <c r="F9" s="142" t="s">
        <v>10</v>
      </c>
      <c r="G9" s="142" t="s">
        <v>11</v>
      </c>
      <c r="H9" s="142" t="s">
        <v>12</v>
      </c>
      <c r="I9" s="147" t="s">
        <v>13</v>
      </c>
      <c r="J9" s="148"/>
      <c r="K9" s="148"/>
      <c r="L9" s="148"/>
      <c r="M9" s="149"/>
      <c r="N9" s="147" t="s">
        <v>14</v>
      </c>
      <c r="O9" s="148"/>
      <c r="P9" s="148"/>
      <c r="Q9" s="148"/>
      <c r="R9" s="149"/>
      <c r="S9" s="142" t="s">
        <v>15</v>
      </c>
      <c r="T9" s="142" t="s">
        <v>16</v>
      </c>
      <c r="U9" s="142" t="s">
        <v>17</v>
      </c>
    </row>
    <row r="10" spans="1:21" ht="45" customHeight="1">
      <c r="D10" s="143"/>
      <c r="E10" s="143"/>
      <c r="F10" s="143"/>
      <c r="G10" s="143"/>
      <c r="H10" s="144"/>
      <c r="I10" s="2" t="s">
        <v>18</v>
      </c>
      <c r="J10" s="2" t="s">
        <v>19</v>
      </c>
      <c r="K10" s="2" t="s">
        <v>20</v>
      </c>
      <c r="L10" s="2" t="s">
        <v>21</v>
      </c>
      <c r="M10" s="2" t="s">
        <v>22</v>
      </c>
      <c r="N10" s="2" t="s">
        <v>18</v>
      </c>
      <c r="O10" s="2" t="s">
        <v>19</v>
      </c>
      <c r="P10" s="2" t="s">
        <v>20</v>
      </c>
      <c r="Q10" s="2" t="s">
        <v>21</v>
      </c>
      <c r="R10" s="2" t="s">
        <v>22</v>
      </c>
      <c r="S10" s="144"/>
      <c r="T10" s="143"/>
      <c r="U10" s="144"/>
    </row>
    <row r="11" spans="1:21">
      <c r="D11" s="3" t="s">
        <v>23</v>
      </c>
      <c r="E11" s="4">
        <v>42745</v>
      </c>
      <c r="F11" s="4">
        <v>42755</v>
      </c>
      <c r="G11" s="5">
        <v>93.513702106064002</v>
      </c>
      <c r="H11" s="6">
        <v>29483</v>
      </c>
      <c r="I11" s="6">
        <v>1443</v>
      </c>
      <c r="J11" s="7">
        <v>3516811.0032000002</v>
      </c>
      <c r="K11" s="8">
        <v>4.8943458942440996</v>
      </c>
      <c r="L11" s="7">
        <v>119.28267147847913</v>
      </c>
      <c r="M11" s="7">
        <v>2437.1524623700625</v>
      </c>
      <c r="N11" s="6">
        <v>2007</v>
      </c>
      <c r="O11" s="7">
        <v>278614.71000000002</v>
      </c>
      <c r="P11" s="8">
        <v>6.8073126886680004</v>
      </c>
      <c r="Q11" s="7">
        <v>9.4500122104263475</v>
      </c>
      <c r="R11" s="7">
        <v>138.82147982062781</v>
      </c>
      <c r="S11" s="7">
        <v>3795425.7132000001</v>
      </c>
      <c r="T11" s="7">
        <v>128.73259999999999</v>
      </c>
      <c r="U11" s="9"/>
    </row>
    <row r="12" spans="1:21">
      <c r="D12" s="10"/>
      <c r="E12" s="11">
        <v>42730</v>
      </c>
      <c r="F12" s="11">
        <v>42734</v>
      </c>
      <c r="G12" s="12">
        <v>93.491499619384996</v>
      </c>
      <c r="H12" s="41">
        <v>29476</v>
      </c>
      <c r="I12" s="13">
        <v>1440</v>
      </c>
      <c r="J12" s="14">
        <v>3503252.2859999998</v>
      </c>
      <c r="K12" s="40">
        <v>4.8853304383226996</v>
      </c>
      <c r="L12" s="39">
        <v>118.85100712444022</v>
      </c>
      <c r="M12" s="14">
        <v>2432.8140874999999</v>
      </c>
      <c r="N12" s="13">
        <v>2005</v>
      </c>
      <c r="O12" s="14">
        <v>278010.43</v>
      </c>
      <c r="P12" s="15">
        <v>6.8021441172469999</v>
      </c>
      <c r="Q12" s="14">
        <v>9.4317556656262731</v>
      </c>
      <c r="R12" s="14">
        <v>138.65856857855363</v>
      </c>
      <c r="S12" s="14">
        <v>3781262.716</v>
      </c>
      <c r="T12" s="14">
        <v>128.28270000000001</v>
      </c>
      <c r="U12" s="16"/>
    </row>
    <row r="13" spans="1:21">
      <c r="D13" s="3"/>
      <c r="E13" s="4">
        <v>42702</v>
      </c>
      <c r="F13" s="4">
        <v>42720</v>
      </c>
      <c r="G13" s="5">
        <v>90.529053539710006</v>
      </c>
      <c r="H13" s="44">
        <v>28542</v>
      </c>
      <c r="I13" s="6">
        <v>1375</v>
      </c>
      <c r="J13" s="7">
        <v>3331435.2415</v>
      </c>
      <c r="K13" s="43">
        <v>4.8174619858453998</v>
      </c>
      <c r="L13" s="42">
        <v>116.37902611940298</v>
      </c>
      <c r="M13" s="7">
        <v>2415.7746643636365</v>
      </c>
      <c r="N13" s="6">
        <v>1917</v>
      </c>
      <c r="O13" s="7">
        <v>266303.71000000002</v>
      </c>
      <c r="P13" s="8">
        <v>6.7164179104470003</v>
      </c>
      <c r="Q13" s="7">
        <v>9.3302399971971131</v>
      </c>
      <c r="R13" s="7">
        <v>138.9169066249348</v>
      </c>
      <c r="S13" s="7">
        <v>3597738.9515</v>
      </c>
      <c r="T13" s="7">
        <v>126.05069551888445</v>
      </c>
      <c r="U13" s="9"/>
    </row>
    <row r="14" spans="1:21">
      <c r="D14" s="10"/>
      <c r="E14" s="11">
        <v>42669</v>
      </c>
      <c r="F14" s="11">
        <v>42678</v>
      </c>
      <c r="G14" s="12">
        <v>60.581070794214</v>
      </c>
      <c r="H14" s="41">
        <v>19100</v>
      </c>
      <c r="I14" s="13">
        <v>899</v>
      </c>
      <c r="J14" s="14">
        <v>2229677.1556000002</v>
      </c>
      <c r="K14" s="40">
        <v>4.7068062827224999</v>
      </c>
      <c r="L14" s="39">
        <v>116.73702385340314</v>
      </c>
      <c r="M14" s="14">
        <v>2480.1748115684095</v>
      </c>
      <c r="N14" s="13">
        <v>1268</v>
      </c>
      <c r="O14" s="14">
        <v>183164.69</v>
      </c>
      <c r="P14" s="15">
        <v>6.638743455497</v>
      </c>
      <c r="Q14" s="14">
        <v>9.5897743455497384</v>
      </c>
      <c r="R14" s="14">
        <v>144.45164826498421</v>
      </c>
      <c r="S14" s="14">
        <v>2412841.8456000001</v>
      </c>
      <c r="T14" s="14">
        <v>126.3267</v>
      </c>
      <c r="U14" s="16"/>
    </row>
    <row r="15" spans="1:21">
      <c r="D15" s="3"/>
      <c r="E15" s="4">
        <v>42638</v>
      </c>
      <c r="F15" s="4">
        <v>42671</v>
      </c>
      <c r="G15" s="5">
        <v>28.070286729256001</v>
      </c>
      <c r="H15" s="44">
        <v>8850</v>
      </c>
      <c r="I15" s="6">
        <v>402</v>
      </c>
      <c r="J15" s="7">
        <v>1025430.7034</v>
      </c>
      <c r="K15" s="43">
        <v>4.5423728813558997</v>
      </c>
      <c r="L15" s="42">
        <v>115.86787609039548</v>
      </c>
      <c r="M15" s="7">
        <v>2550.8226452736317</v>
      </c>
      <c r="N15" s="6">
        <v>485</v>
      </c>
      <c r="O15" s="7">
        <v>69723.399999999994</v>
      </c>
      <c r="P15" s="8">
        <v>5.4802259887</v>
      </c>
      <c r="Q15" s="7">
        <v>7.8783502824858758</v>
      </c>
      <c r="R15" s="7">
        <v>143.75958762886597</v>
      </c>
      <c r="S15" s="7">
        <v>1095154.1033999999</v>
      </c>
      <c r="T15" s="7">
        <v>123.7462</v>
      </c>
      <c r="U15" s="9"/>
    </row>
  </sheetData>
  <mergeCells count="13">
    <mergeCell ref="T9:T10"/>
    <mergeCell ref="U9:U10"/>
    <mergeCell ref="C2:H3"/>
    <mergeCell ref="M3:S3"/>
    <mergeCell ref="B7:K7"/>
    <mergeCell ref="D9:D10"/>
    <mergeCell ref="E9:E10"/>
    <mergeCell ref="F9:F10"/>
    <mergeCell ref="G9:G10"/>
    <mergeCell ref="H9:H10"/>
    <mergeCell ref="I9:M9"/>
    <mergeCell ref="N9:R9"/>
    <mergeCell ref="S9:S10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9:52:17 AM 
&amp;"-,Regular"&amp;P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7" workbookViewId="0">
      <selection activeCell="B28" sqref="B28"/>
    </sheetView>
  </sheetViews>
  <sheetFormatPr defaultRowHeight="12.75"/>
  <cols>
    <col min="1" max="1" width="4.140625" style="45" customWidth="1"/>
    <col min="2" max="2" width="35.28515625" style="45" customWidth="1"/>
    <col min="3" max="4" width="9.140625" style="45"/>
    <col min="5" max="5" width="12.42578125" style="45" customWidth="1"/>
    <col min="6" max="6" width="12.7109375" style="45" customWidth="1"/>
    <col min="7" max="7" width="9.140625" style="45"/>
    <col min="8" max="8" width="14" style="45" customWidth="1"/>
    <col min="9" max="9" width="9.140625" style="45"/>
    <col min="10" max="11" width="10" style="45" bestFit="1" customWidth="1"/>
    <col min="12" max="12" width="9.140625" style="45"/>
    <col min="13" max="13" width="12" style="45" customWidth="1"/>
    <col min="14" max="16" width="9.140625" style="45"/>
    <col min="17" max="17" width="12.5703125" style="45" customWidth="1"/>
    <col min="18" max="18" width="9.7109375" style="45" bestFit="1" customWidth="1"/>
    <col min="19" max="256" width="9.140625" style="45"/>
    <col min="257" max="257" width="4.140625" style="45" customWidth="1"/>
    <col min="258" max="258" width="35.28515625" style="45" customWidth="1"/>
    <col min="259" max="260" width="9.140625" style="45"/>
    <col min="261" max="261" width="12.42578125" style="45" customWidth="1"/>
    <col min="262" max="262" width="12.7109375" style="45" customWidth="1"/>
    <col min="263" max="263" width="9.140625" style="45"/>
    <col min="264" max="264" width="14" style="45" customWidth="1"/>
    <col min="265" max="265" width="9.140625" style="45"/>
    <col min="266" max="267" width="10" style="45" bestFit="1" customWidth="1"/>
    <col min="268" max="268" width="9.140625" style="45"/>
    <col min="269" max="269" width="12" style="45" customWidth="1"/>
    <col min="270" max="272" width="9.140625" style="45"/>
    <col min="273" max="273" width="12.5703125" style="45" customWidth="1"/>
    <col min="274" max="274" width="9.7109375" style="45" bestFit="1" customWidth="1"/>
    <col min="275" max="512" width="9.140625" style="45"/>
    <col min="513" max="513" width="4.140625" style="45" customWidth="1"/>
    <col min="514" max="514" width="35.28515625" style="45" customWidth="1"/>
    <col min="515" max="516" width="9.140625" style="45"/>
    <col min="517" max="517" width="12.42578125" style="45" customWidth="1"/>
    <col min="518" max="518" width="12.7109375" style="45" customWidth="1"/>
    <col min="519" max="519" width="9.140625" style="45"/>
    <col min="520" max="520" width="14" style="45" customWidth="1"/>
    <col min="521" max="521" width="9.140625" style="45"/>
    <col min="522" max="523" width="10" style="45" bestFit="1" customWidth="1"/>
    <col min="524" max="524" width="9.140625" style="45"/>
    <col min="525" max="525" width="12" style="45" customWidth="1"/>
    <col min="526" max="528" width="9.140625" style="45"/>
    <col min="529" max="529" width="12.5703125" style="45" customWidth="1"/>
    <col min="530" max="530" width="9.7109375" style="45" bestFit="1" customWidth="1"/>
    <col min="531" max="768" width="9.140625" style="45"/>
    <col min="769" max="769" width="4.140625" style="45" customWidth="1"/>
    <col min="770" max="770" width="35.28515625" style="45" customWidth="1"/>
    <col min="771" max="772" width="9.140625" style="45"/>
    <col min="773" max="773" width="12.42578125" style="45" customWidth="1"/>
    <col min="774" max="774" width="12.7109375" style="45" customWidth="1"/>
    <col min="775" max="775" width="9.140625" style="45"/>
    <col min="776" max="776" width="14" style="45" customWidth="1"/>
    <col min="777" max="777" width="9.140625" style="45"/>
    <col min="778" max="779" width="10" style="45" bestFit="1" customWidth="1"/>
    <col min="780" max="780" width="9.140625" style="45"/>
    <col min="781" max="781" width="12" style="45" customWidth="1"/>
    <col min="782" max="784" width="9.140625" style="45"/>
    <col min="785" max="785" width="12.5703125" style="45" customWidth="1"/>
    <col min="786" max="786" width="9.7109375" style="45" bestFit="1" customWidth="1"/>
    <col min="787" max="1024" width="9.140625" style="45"/>
    <col min="1025" max="1025" width="4.140625" style="45" customWidth="1"/>
    <col min="1026" max="1026" width="35.28515625" style="45" customWidth="1"/>
    <col min="1027" max="1028" width="9.140625" style="45"/>
    <col min="1029" max="1029" width="12.42578125" style="45" customWidth="1"/>
    <col min="1030" max="1030" width="12.7109375" style="45" customWidth="1"/>
    <col min="1031" max="1031" width="9.140625" style="45"/>
    <col min="1032" max="1032" width="14" style="45" customWidth="1"/>
    <col min="1033" max="1033" width="9.140625" style="45"/>
    <col min="1034" max="1035" width="10" style="45" bestFit="1" customWidth="1"/>
    <col min="1036" max="1036" width="9.140625" style="45"/>
    <col min="1037" max="1037" width="12" style="45" customWidth="1"/>
    <col min="1038" max="1040" width="9.140625" style="45"/>
    <col min="1041" max="1041" width="12.5703125" style="45" customWidth="1"/>
    <col min="1042" max="1042" width="9.7109375" style="45" bestFit="1" customWidth="1"/>
    <col min="1043" max="1280" width="9.140625" style="45"/>
    <col min="1281" max="1281" width="4.140625" style="45" customWidth="1"/>
    <col min="1282" max="1282" width="35.28515625" style="45" customWidth="1"/>
    <col min="1283" max="1284" width="9.140625" style="45"/>
    <col min="1285" max="1285" width="12.42578125" style="45" customWidth="1"/>
    <col min="1286" max="1286" width="12.7109375" style="45" customWidth="1"/>
    <col min="1287" max="1287" width="9.140625" style="45"/>
    <col min="1288" max="1288" width="14" style="45" customWidth="1"/>
    <col min="1289" max="1289" width="9.140625" style="45"/>
    <col min="1290" max="1291" width="10" style="45" bestFit="1" customWidth="1"/>
    <col min="1292" max="1292" width="9.140625" style="45"/>
    <col min="1293" max="1293" width="12" style="45" customWidth="1"/>
    <col min="1294" max="1296" width="9.140625" style="45"/>
    <col min="1297" max="1297" width="12.5703125" style="45" customWidth="1"/>
    <col min="1298" max="1298" width="9.7109375" style="45" bestFit="1" customWidth="1"/>
    <col min="1299" max="1536" width="9.140625" style="45"/>
    <col min="1537" max="1537" width="4.140625" style="45" customWidth="1"/>
    <col min="1538" max="1538" width="35.28515625" style="45" customWidth="1"/>
    <col min="1539" max="1540" width="9.140625" style="45"/>
    <col min="1541" max="1541" width="12.42578125" style="45" customWidth="1"/>
    <col min="1542" max="1542" width="12.7109375" style="45" customWidth="1"/>
    <col min="1543" max="1543" width="9.140625" style="45"/>
    <col min="1544" max="1544" width="14" style="45" customWidth="1"/>
    <col min="1545" max="1545" width="9.140625" style="45"/>
    <col min="1546" max="1547" width="10" style="45" bestFit="1" customWidth="1"/>
    <col min="1548" max="1548" width="9.140625" style="45"/>
    <col min="1549" max="1549" width="12" style="45" customWidth="1"/>
    <col min="1550" max="1552" width="9.140625" style="45"/>
    <col min="1553" max="1553" width="12.5703125" style="45" customWidth="1"/>
    <col min="1554" max="1554" width="9.7109375" style="45" bestFit="1" customWidth="1"/>
    <col min="1555" max="1792" width="9.140625" style="45"/>
    <col min="1793" max="1793" width="4.140625" style="45" customWidth="1"/>
    <col min="1794" max="1794" width="35.28515625" style="45" customWidth="1"/>
    <col min="1795" max="1796" width="9.140625" style="45"/>
    <col min="1797" max="1797" width="12.42578125" style="45" customWidth="1"/>
    <col min="1798" max="1798" width="12.7109375" style="45" customWidth="1"/>
    <col min="1799" max="1799" width="9.140625" style="45"/>
    <col min="1800" max="1800" width="14" style="45" customWidth="1"/>
    <col min="1801" max="1801" width="9.140625" style="45"/>
    <col min="1802" max="1803" width="10" style="45" bestFit="1" customWidth="1"/>
    <col min="1804" max="1804" width="9.140625" style="45"/>
    <col min="1805" max="1805" width="12" style="45" customWidth="1"/>
    <col min="1806" max="1808" width="9.140625" style="45"/>
    <col min="1809" max="1809" width="12.5703125" style="45" customWidth="1"/>
    <col min="1810" max="1810" width="9.7109375" style="45" bestFit="1" customWidth="1"/>
    <col min="1811" max="2048" width="9.140625" style="45"/>
    <col min="2049" max="2049" width="4.140625" style="45" customWidth="1"/>
    <col min="2050" max="2050" width="35.28515625" style="45" customWidth="1"/>
    <col min="2051" max="2052" width="9.140625" style="45"/>
    <col min="2053" max="2053" width="12.42578125" style="45" customWidth="1"/>
    <col min="2054" max="2054" width="12.7109375" style="45" customWidth="1"/>
    <col min="2055" max="2055" width="9.140625" style="45"/>
    <col min="2056" max="2056" width="14" style="45" customWidth="1"/>
    <col min="2057" max="2057" width="9.140625" style="45"/>
    <col min="2058" max="2059" width="10" style="45" bestFit="1" customWidth="1"/>
    <col min="2060" max="2060" width="9.140625" style="45"/>
    <col min="2061" max="2061" width="12" style="45" customWidth="1"/>
    <col min="2062" max="2064" width="9.140625" style="45"/>
    <col min="2065" max="2065" width="12.5703125" style="45" customWidth="1"/>
    <col min="2066" max="2066" width="9.7109375" style="45" bestFit="1" customWidth="1"/>
    <col min="2067" max="2304" width="9.140625" style="45"/>
    <col min="2305" max="2305" width="4.140625" style="45" customWidth="1"/>
    <col min="2306" max="2306" width="35.28515625" style="45" customWidth="1"/>
    <col min="2307" max="2308" width="9.140625" style="45"/>
    <col min="2309" max="2309" width="12.42578125" style="45" customWidth="1"/>
    <col min="2310" max="2310" width="12.7109375" style="45" customWidth="1"/>
    <col min="2311" max="2311" width="9.140625" style="45"/>
    <col min="2312" max="2312" width="14" style="45" customWidth="1"/>
    <col min="2313" max="2313" width="9.140625" style="45"/>
    <col min="2314" max="2315" width="10" style="45" bestFit="1" customWidth="1"/>
    <col min="2316" max="2316" width="9.140625" style="45"/>
    <col min="2317" max="2317" width="12" style="45" customWidth="1"/>
    <col min="2318" max="2320" width="9.140625" style="45"/>
    <col min="2321" max="2321" width="12.5703125" style="45" customWidth="1"/>
    <col min="2322" max="2322" width="9.7109375" style="45" bestFit="1" customWidth="1"/>
    <col min="2323" max="2560" width="9.140625" style="45"/>
    <col min="2561" max="2561" width="4.140625" style="45" customWidth="1"/>
    <col min="2562" max="2562" width="35.28515625" style="45" customWidth="1"/>
    <col min="2563" max="2564" width="9.140625" style="45"/>
    <col min="2565" max="2565" width="12.42578125" style="45" customWidth="1"/>
    <col min="2566" max="2566" width="12.7109375" style="45" customWidth="1"/>
    <col min="2567" max="2567" width="9.140625" style="45"/>
    <col min="2568" max="2568" width="14" style="45" customWidth="1"/>
    <col min="2569" max="2569" width="9.140625" style="45"/>
    <col min="2570" max="2571" width="10" style="45" bestFit="1" customWidth="1"/>
    <col min="2572" max="2572" width="9.140625" style="45"/>
    <col min="2573" max="2573" width="12" style="45" customWidth="1"/>
    <col min="2574" max="2576" width="9.140625" style="45"/>
    <col min="2577" max="2577" width="12.5703125" style="45" customWidth="1"/>
    <col min="2578" max="2578" width="9.7109375" style="45" bestFit="1" customWidth="1"/>
    <col min="2579" max="2816" width="9.140625" style="45"/>
    <col min="2817" max="2817" width="4.140625" style="45" customWidth="1"/>
    <col min="2818" max="2818" width="35.28515625" style="45" customWidth="1"/>
    <col min="2819" max="2820" width="9.140625" style="45"/>
    <col min="2821" max="2821" width="12.42578125" style="45" customWidth="1"/>
    <col min="2822" max="2822" width="12.7109375" style="45" customWidth="1"/>
    <col min="2823" max="2823" width="9.140625" style="45"/>
    <col min="2824" max="2824" width="14" style="45" customWidth="1"/>
    <col min="2825" max="2825" width="9.140625" style="45"/>
    <col min="2826" max="2827" width="10" style="45" bestFit="1" customWidth="1"/>
    <col min="2828" max="2828" width="9.140625" style="45"/>
    <col min="2829" max="2829" width="12" style="45" customWidth="1"/>
    <col min="2830" max="2832" width="9.140625" style="45"/>
    <col min="2833" max="2833" width="12.5703125" style="45" customWidth="1"/>
    <col min="2834" max="2834" width="9.7109375" style="45" bestFit="1" customWidth="1"/>
    <col min="2835" max="3072" width="9.140625" style="45"/>
    <col min="3073" max="3073" width="4.140625" style="45" customWidth="1"/>
    <col min="3074" max="3074" width="35.28515625" style="45" customWidth="1"/>
    <col min="3075" max="3076" width="9.140625" style="45"/>
    <col min="3077" max="3077" width="12.42578125" style="45" customWidth="1"/>
    <col min="3078" max="3078" width="12.7109375" style="45" customWidth="1"/>
    <col min="3079" max="3079" width="9.140625" style="45"/>
    <col min="3080" max="3080" width="14" style="45" customWidth="1"/>
    <col min="3081" max="3081" width="9.140625" style="45"/>
    <col min="3082" max="3083" width="10" style="45" bestFit="1" customWidth="1"/>
    <col min="3084" max="3084" width="9.140625" style="45"/>
    <col min="3085" max="3085" width="12" style="45" customWidth="1"/>
    <col min="3086" max="3088" width="9.140625" style="45"/>
    <col min="3089" max="3089" width="12.5703125" style="45" customWidth="1"/>
    <col min="3090" max="3090" width="9.7109375" style="45" bestFit="1" customWidth="1"/>
    <col min="3091" max="3328" width="9.140625" style="45"/>
    <col min="3329" max="3329" width="4.140625" style="45" customWidth="1"/>
    <col min="3330" max="3330" width="35.28515625" style="45" customWidth="1"/>
    <col min="3331" max="3332" width="9.140625" style="45"/>
    <col min="3333" max="3333" width="12.42578125" style="45" customWidth="1"/>
    <col min="3334" max="3334" width="12.7109375" style="45" customWidth="1"/>
    <col min="3335" max="3335" width="9.140625" style="45"/>
    <col min="3336" max="3336" width="14" style="45" customWidth="1"/>
    <col min="3337" max="3337" width="9.140625" style="45"/>
    <col min="3338" max="3339" width="10" style="45" bestFit="1" customWidth="1"/>
    <col min="3340" max="3340" width="9.140625" style="45"/>
    <col min="3341" max="3341" width="12" style="45" customWidth="1"/>
    <col min="3342" max="3344" width="9.140625" style="45"/>
    <col min="3345" max="3345" width="12.5703125" style="45" customWidth="1"/>
    <col min="3346" max="3346" width="9.7109375" style="45" bestFit="1" customWidth="1"/>
    <col min="3347" max="3584" width="9.140625" style="45"/>
    <col min="3585" max="3585" width="4.140625" style="45" customWidth="1"/>
    <col min="3586" max="3586" width="35.28515625" style="45" customWidth="1"/>
    <col min="3587" max="3588" width="9.140625" style="45"/>
    <col min="3589" max="3589" width="12.42578125" style="45" customWidth="1"/>
    <col min="3590" max="3590" width="12.7109375" style="45" customWidth="1"/>
    <col min="3591" max="3591" width="9.140625" style="45"/>
    <col min="3592" max="3592" width="14" style="45" customWidth="1"/>
    <col min="3593" max="3593" width="9.140625" style="45"/>
    <col min="3594" max="3595" width="10" style="45" bestFit="1" customWidth="1"/>
    <col min="3596" max="3596" width="9.140625" style="45"/>
    <col min="3597" max="3597" width="12" style="45" customWidth="1"/>
    <col min="3598" max="3600" width="9.140625" style="45"/>
    <col min="3601" max="3601" width="12.5703125" style="45" customWidth="1"/>
    <col min="3602" max="3602" width="9.7109375" style="45" bestFit="1" customWidth="1"/>
    <col min="3603" max="3840" width="9.140625" style="45"/>
    <col min="3841" max="3841" width="4.140625" style="45" customWidth="1"/>
    <col min="3842" max="3842" width="35.28515625" style="45" customWidth="1"/>
    <col min="3843" max="3844" width="9.140625" style="45"/>
    <col min="3845" max="3845" width="12.42578125" style="45" customWidth="1"/>
    <col min="3846" max="3846" width="12.7109375" style="45" customWidth="1"/>
    <col min="3847" max="3847" width="9.140625" style="45"/>
    <col min="3848" max="3848" width="14" style="45" customWidth="1"/>
    <col min="3849" max="3849" width="9.140625" style="45"/>
    <col min="3850" max="3851" width="10" style="45" bestFit="1" customWidth="1"/>
    <col min="3852" max="3852" width="9.140625" style="45"/>
    <col min="3853" max="3853" width="12" style="45" customWidth="1"/>
    <col min="3854" max="3856" width="9.140625" style="45"/>
    <col min="3857" max="3857" width="12.5703125" style="45" customWidth="1"/>
    <col min="3858" max="3858" width="9.7109375" style="45" bestFit="1" customWidth="1"/>
    <col min="3859" max="4096" width="9.140625" style="45"/>
    <col min="4097" max="4097" width="4.140625" style="45" customWidth="1"/>
    <col min="4098" max="4098" width="35.28515625" style="45" customWidth="1"/>
    <col min="4099" max="4100" width="9.140625" style="45"/>
    <col min="4101" max="4101" width="12.42578125" style="45" customWidth="1"/>
    <col min="4102" max="4102" width="12.7109375" style="45" customWidth="1"/>
    <col min="4103" max="4103" width="9.140625" style="45"/>
    <col min="4104" max="4104" width="14" style="45" customWidth="1"/>
    <col min="4105" max="4105" width="9.140625" style="45"/>
    <col min="4106" max="4107" width="10" style="45" bestFit="1" customWidth="1"/>
    <col min="4108" max="4108" width="9.140625" style="45"/>
    <col min="4109" max="4109" width="12" style="45" customWidth="1"/>
    <col min="4110" max="4112" width="9.140625" style="45"/>
    <col min="4113" max="4113" width="12.5703125" style="45" customWidth="1"/>
    <col min="4114" max="4114" width="9.7109375" style="45" bestFit="1" customWidth="1"/>
    <col min="4115" max="4352" width="9.140625" style="45"/>
    <col min="4353" max="4353" width="4.140625" style="45" customWidth="1"/>
    <col min="4354" max="4354" width="35.28515625" style="45" customWidth="1"/>
    <col min="4355" max="4356" width="9.140625" style="45"/>
    <col min="4357" max="4357" width="12.42578125" style="45" customWidth="1"/>
    <col min="4358" max="4358" width="12.7109375" style="45" customWidth="1"/>
    <col min="4359" max="4359" width="9.140625" style="45"/>
    <col min="4360" max="4360" width="14" style="45" customWidth="1"/>
    <col min="4361" max="4361" width="9.140625" style="45"/>
    <col min="4362" max="4363" width="10" style="45" bestFit="1" customWidth="1"/>
    <col min="4364" max="4364" width="9.140625" style="45"/>
    <col min="4365" max="4365" width="12" style="45" customWidth="1"/>
    <col min="4366" max="4368" width="9.140625" style="45"/>
    <col min="4369" max="4369" width="12.5703125" style="45" customWidth="1"/>
    <col min="4370" max="4370" width="9.7109375" style="45" bestFit="1" customWidth="1"/>
    <col min="4371" max="4608" width="9.140625" style="45"/>
    <col min="4609" max="4609" width="4.140625" style="45" customWidth="1"/>
    <col min="4610" max="4610" width="35.28515625" style="45" customWidth="1"/>
    <col min="4611" max="4612" width="9.140625" style="45"/>
    <col min="4613" max="4613" width="12.42578125" style="45" customWidth="1"/>
    <col min="4614" max="4614" width="12.7109375" style="45" customWidth="1"/>
    <col min="4615" max="4615" width="9.140625" style="45"/>
    <col min="4616" max="4616" width="14" style="45" customWidth="1"/>
    <col min="4617" max="4617" width="9.140625" style="45"/>
    <col min="4618" max="4619" width="10" style="45" bestFit="1" customWidth="1"/>
    <col min="4620" max="4620" width="9.140625" style="45"/>
    <col min="4621" max="4621" width="12" style="45" customWidth="1"/>
    <col min="4622" max="4624" width="9.140625" style="45"/>
    <col min="4625" max="4625" width="12.5703125" style="45" customWidth="1"/>
    <col min="4626" max="4626" width="9.7109375" style="45" bestFit="1" customWidth="1"/>
    <col min="4627" max="4864" width="9.140625" style="45"/>
    <col min="4865" max="4865" width="4.140625" style="45" customWidth="1"/>
    <col min="4866" max="4866" width="35.28515625" style="45" customWidth="1"/>
    <col min="4867" max="4868" width="9.140625" style="45"/>
    <col min="4869" max="4869" width="12.42578125" style="45" customWidth="1"/>
    <col min="4870" max="4870" width="12.7109375" style="45" customWidth="1"/>
    <col min="4871" max="4871" width="9.140625" style="45"/>
    <col min="4872" max="4872" width="14" style="45" customWidth="1"/>
    <col min="4873" max="4873" width="9.140625" style="45"/>
    <col min="4874" max="4875" width="10" style="45" bestFit="1" customWidth="1"/>
    <col min="4876" max="4876" width="9.140625" style="45"/>
    <col min="4877" max="4877" width="12" style="45" customWidth="1"/>
    <col min="4878" max="4880" width="9.140625" style="45"/>
    <col min="4881" max="4881" width="12.5703125" style="45" customWidth="1"/>
    <col min="4882" max="4882" width="9.7109375" style="45" bestFit="1" customWidth="1"/>
    <col min="4883" max="5120" width="9.140625" style="45"/>
    <col min="5121" max="5121" width="4.140625" style="45" customWidth="1"/>
    <col min="5122" max="5122" width="35.28515625" style="45" customWidth="1"/>
    <col min="5123" max="5124" width="9.140625" style="45"/>
    <col min="5125" max="5125" width="12.42578125" style="45" customWidth="1"/>
    <col min="5126" max="5126" width="12.7109375" style="45" customWidth="1"/>
    <col min="5127" max="5127" width="9.140625" style="45"/>
    <col min="5128" max="5128" width="14" style="45" customWidth="1"/>
    <col min="5129" max="5129" width="9.140625" style="45"/>
    <col min="5130" max="5131" width="10" style="45" bestFit="1" customWidth="1"/>
    <col min="5132" max="5132" width="9.140625" style="45"/>
    <col min="5133" max="5133" width="12" style="45" customWidth="1"/>
    <col min="5134" max="5136" width="9.140625" style="45"/>
    <col min="5137" max="5137" width="12.5703125" style="45" customWidth="1"/>
    <col min="5138" max="5138" width="9.7109375" style="45" bestFit="1" customWidth="1"/>
    <col min="5139" max="5376" width="9.140625" style="45"/>
    <col min="5377" max="5377" width="4.140625" style="45" customWidth="1"/>
    <col min="5378" max="5378" width="35.28515625" style="45" customWidth="1"/>
    <col min="5379" max="5380" width="9.140625" style="45"/>
    <col min="5381" max="5381" width="12.42578125" style="45" customWidth="1"/>
    <col min="5382" max="5382" width="12.7109375" style="45" customWidth="1"/>
    <col min="5383" max="5383" width="9.140625" style="45"/>
    <col min="5384" max="5384" width="14" style="45" customWidth="1"/>
    <col min="5385" max="5385" width="9.140625" style="45"/>
    <col min="5386" max="5387" width="10" style="45" bestFit="1" customWidth="1"/>
    <col min="5388" max="5388" width="9.140625" style="45"/>
    <col min="5389" max="5389" width="12" style="45" customWidth="1"/>
    <col min="5390" max="5392" width="9.140625" style="45"/>
    <col min="5393" max="5393" width="12.5703125" style="45" customWidth="1"/>
    <col min="5394" max="5394" width="9.7109375" style="45" bestFit="1" customWidth="1"/>
    <col min="5395" max="5632" width="9.140625" style="45"/>
    <col min="5633" max="5633" width="4.140625" style="45" customWidth="1"/>
    <col min="5634" max="5634" width="35.28515625" style="45" customWidth="1"/>
    <col min="5635" max="5636" width="9.140625" style="45"/>
    <col min="5637" max="5637" width="12.42578125" style="45" customWidth="1"/>
    <col min="5638" max="5638" width="12.7109375" style="45" customWidth="1"/>
    <col min="5639" max="5639" width="9.140625" style="45"/>
    <col min="5640" max="5640" width="14" style="45" customWidth="1"/>
    <col min="5641" max="5641" width="9.140625" style="45"/>
    <col min="5642" max="5643" width="10" style="45" bestFit="1" customWidth="1"/>
    <col min="5644" max="5644" width="9.140625" style="45"/>
    <col min="5645" max="5645" width="12" style="45" customWidth="1"/>
    <col min="5646" max="5648" width="9.140625" style="45"/>
    <col min="5649" max="5649" width="12.5703125" style="45" customWidth="1"/>
    <col min="5650" max="5650" width="9.7109375" style="45" bestFit="1" customWidth="1"/>
    <col min="5651" max="5888" width="9.140625" style="45"/>
    <col min="5889" max="5889" width="4.140625" style="45" customWidth="1"/>
    <col min="5890" max="5890" width="35.28515625" style="45" customWidth="1"/>
    <col min="5891" max="5892" width="9.140625" style="45"/>
    <col min="5893" max="5893" width="12.42578125" style="45" customWidth="1"/>
    <col min="5894" max="5894" width="12.7109375" style="45" customWidth="1"/>
    <col min="5895" max="5895" width="9.140625" style="45"/>
    <col min="5896" max="5896" width="14" style="45" customWidth="1"/>
    <col min="5897" max="5897" width="9.140625" style="45"/>
    <col min="5898" max="5899" width="10" style="45" bestFit="1" customWidth="1"/>
    <col min="5900" max="5900" width="9.140625" style="45"/>
    <col min="5901" max="5901" width="12" style="45" customWidth="1"/>
    <col min="5902" max="5904" width="9.140625" style="45"/>
    <col min="5905" max="5905" width="12.5703125" style="45" customWidth="1"/>
    <col min="5906" max="5906" width="9.7109375" style="45" bestFit="1" customWidth="1"/>
    <col min="5907" max="6144" width="9.140625" style="45"/>
    <col min="6145" max="6145" width="4.140625" style="45" customWidth="1"/>
    <col min="6146" max="6146" width="35.28515625" style="45" customWidth="1"/>
    <col min="6147" max="6148" width="9.140625" style="45"/>
    <col min="6149" max="6149" width="12.42578125" style="45" customWidth="1"/>
    <col min="6150" max="6150" width="12.7109375" style="45" customWidth="1"/>
    <col min="6151" max="6151" width="9.140625" style="45"/>
    <col min="6152" max="6152" width="14" style="45" customWidth="1"/>
    <col min="6153" max="6153" width="9.140625" style="45"/>
    <col min="6154" max="6155" width="10" style="45" bestFit="1" customWidth="1"/>
    <col min="6156" max="6156" width="9.140625" style="45"/>
    <col min="6157" max="6157" width="12" style="45" customWidth="1"/>
    <col min="6158" max="6160" width="9.140625" style="45"/>
    <col min="6161" max="6161" width="12.5703125" style="45" customWidth="1"/>
    <col min="6162" max="6162" width="9.7109375" style="45" bestFit="1" customWidth="1"/>
    <col min="6163" max="6400" width="9.140625" style="45"/>
    <col min="6401" max="6401" width="4.140625" style="45" customWidth="1"/>
    <col min="6402" max="6402" width="35.28515625" style="45" customWidth="1"/>
    <col min="6403" max="6404" width="9.140625" style="45"/>
    <col min="6405" max="6405" width="12.42578125" style="45" customWidth="1"/>
    <col min="6406" max="6406" width="12.7109375" style="45" customWidth="1"/>
    <col min="6407" max="6407" width="9.140625" style="45"/>
    <col min="6408" max="6408" width="14" style="45" customWidth="1"/>
    <col min="6409" max="6409" width="9.140625" style="45"/>
    <col min="6410" max="6411" width="10" style="45" bestFit="1" customWidth="1"/>
    <col min="6412" max="6412" width="9.140625" style="45"/>
    <col min="6413" max="6413" width="12" style="45" customWidth="1"/>
    <col min="6414" max="6416" width="9.140625" style="45"/>
    <col min="6417" max="6417" width="12.5703125" style="45" customWidth="1"/>
    <col min="6418" max="6418" width="9.7109375" style="45" bestFit="1" customWidth="1"/>
    <col min="6419" max="6656" width="9.140625" style="45"/>
    <col min="6657" max="6657" width="4.140625" style="45" customWidth="1"/>
    <col min="6658" max="6658" width="35.28515625" style="45" customWidth="1"/>
    <col min="6659" max="6660" width="9.140625" style="45"/>
    <col min="6661" max="6661" width="12.42578125" style="45" customWidth="1"/>
    <col min="6662" max="6662" width="12.7109375" style="45" customWidth="1"/>
    <col min="6663" max="6663" width="9.140625" style="45"/>
    <col min="6664" max="6664" width="14" style="45" customWidth="1"/>
    <col min="6665" max="6665" width="9.140625" style="45"/>
    <col min="6666" max="6667" width="10" style="45" bestFit="1" customWidth="1"/>
    <col min="6668" max="6668" width="9.140625" style="45"/>
    <col min="6669" max="6669" width="12" style="45" customWidth="1"/>
    <col min="6670" max="6672" width="9.140625" style="45"/>
    <col min="6673" max="6673" width="12.5703125" style="45" customWidth="1"/>
    <col min="6674" max="6674" width="9.7109375" style="45" bestFit="1" customWidth="1"/>
    <col min="6675" max="6912" width="9.140625" style="45"/>
    <col min="6913" max="6913" width="4.140625" style="45" customWidth="1"/>
    <col min="6914" max="6914" width="35.28515625" style="45" customWidth="1"/>
    <col min="6915" max="6916" width="9.140625" style="45"/>
    <col min="6917" max="6917" width="12.42578125" style="45" customWidth="1"/>
    <col min="6918" max="6918" width="12.7109375" style="45" customWidth="1"/>
    <col min="6919" max="6919" width="9.140625" style="45"/>
    <col min="6920" max="6920" width="14" style="45" customWidth="1"/>
    <col min="6921" max="6921" width="9.140625" style="45"/>
    <col min="6922" max="6923" width="10" style="45" bestFit="1" customWidth="1"/>
    <col min="6924" max="6924" width="9.140625" style="45"/>
    <col min="6925" max="6925" width="12" style="45" customWidth="1"/>
    <col min="6926" max="6928" width="9.140625" style="45"/>
    <col min="6929" max="6929" width="12.5703125" style="45" customWidth="1"/>
    <col min="6930" max="6930" width="9.7109375" style="45" bestFit="1" customWidth="1"/>
    <col min="6931" max="7168" width="9.140625" style="45"/>
    <col min="7169" max="7169" width="4.140625" style="45" customWidth="1"/>
    <col min="7170" max="7170" width="35.28515625" style="45" customWidth="1"/>
    <col min="7171" max="7172" width="9.140625" style="45"/>
    <col min="7173" max="7173" width="12.42578125" style="45" customWidth="1"/>
    <col min="7174" max="7174" width="12.7109375" style="45" customWidth="1"/>
    <col min="7175" max="7175" width="9.140625" style="45"/>
    <col min="7176" max="7176" width="14" style="45" customWidth="1"/>
    <col min="7177" max="7177" width="9.140625" style="45"/>
    <col min="7178" max="7179" width="10" style="45" bestFit="1" customWidth="1"/>
    <col min="7180" max="7180" width="9.140625" style="45"/>
    <col min="7181" max="7181" width="12" style="45" customWidth="1"/>
    <col min="7182" max="7184" width="9.140625" style="45"/>
    <col min="7185" max="7185" width="12.5703125" style="45" customWidth="1"/>
    <col min="7186" max="7186" width="9.7109375" style="45" bestFit="1" customWidth="1"/>
    <col min="7187" max="7424" width="9.140625" style="45"/>
    <col min="7425" max="7425" width="4.140625" style="45" customWidth="1"/>
    <col min="7426" max="7426" width="35.28515625" style="45" customWidth="1"/>
    <col min="7427" max="7428" width="9.140625" style="45"/>
    <col min="7429" max="7429" width="12.42578125" style="45" customWidth="1"/>
    <col min="7430" max="7430" width="12.7109375" style="45" customWidth="1"/>
    <col min="7431" max="7431" width="9.140625" style="45"/>
    <col min="7432" max="7432" width="14" style="45" customWidth="1"/>
    <col min="7433" max="7433" width="9.140625" style="45"/>
    <col min="7434" max="7435" width="10" style="45" bestFit="1" customWidth="1"/>
    <col min="7436" max="7436" width="9.140625" style="45"/>
    <col min="7437" max="7437" width="12" style="45" customWidth="1"/>
    <col min="7438" max="7440" width="9.140625" style="45"/>
    <col min="7441" max="7441" width="12.5703125" style="45" customWidth="1"/>
    <col min="7442" max="7442" width="9.7109375" style="45" bestFit="1" customWidth="1"/>
    <col min="7443" max="7680" width="9.140625" style="45"/>
    <col min="7681" max="7681" width="4.140625" style="45" customWidth="1"/>
    <col min="7682" max="7682" width="35.28515625" style="45" customWidth="1"/>
    <col min="7683" max="7684" width="9.140625" style="45"/>
    <col min="7685" max="7685" width="12.42578125" style="45" customWidth="1"/>
    <col min="7686" max="7686" width="12.7109375" style="45" customWidth="1"/>
    <col min="7687" max="7687" width="9.140625" style="45"/>
    <col min="7688" max="7688" width="14" style="45" customWidth="1"/>
    <col min="7689" max="7689" width="9.140625" style="45"/>
    <col min="7690" max="7691" width="10" style="45" bestFit="1" customWidth="1"/>
    <col min="7692" max="7692" width="9.140625" style="45"/>
    <col min="7693" max="7693" width="12" style="45" customWidth="1"/>
    <col min="7694" max="7696" width="9.140625" style="45"/>
    <col min="7697" max="7697" width="12.5703125" style="45" customWidth="1"/>
    <col min="7698" max="7698" width="9.7109375" style="45" bestFit="1" customWidth="1"/>
    <col min="7699" max="7936" width="9.140625" style="45"/>
    <col min="7937" max="7937" width="4.140625" style="45" customWidth="1"/>
    <col min="7938" max="7938" width="35.28515625" style="45" customWidth="1"/>
    <col min="7939" max="7940" width="9.140625" style="45"/>
    <col min="7941" max="7941" width="12.42578125" style="45" customWidth="1"/>
    <col min="7942" max="7942" width="12.7109375" style="45" customWidth="1"/>
    <col min="7943" max="7943" width="9.140625" style="45"/>
    <col min="7944" max="7944" width="14" style="45" customWidth="1"/>
    <col min="7945" max="7945" width="9.140625" style="45"/>
    <col min="7946" max="7947" width="10" style="45" bestFit="1" customWidth="1"/>
    <col min="7948" max="7948" width="9.140625" style="45"/>
    <col min="7949" max="7949" width="12" style="45" customWidth="1"/>
    <col min="7950" max="7952" width="9.140625" style="45"/>
    <col min="7953" max="7953" width="12.5703125" style="45" customWidth="1"/>
    <col min="7954" max="7954" width="9.7109375" style="45" bestFit="1" customWidth="1"/>
    <col min="7955" max="8192" width="9.140625" style="45"/>
    <col min="8193" max="8193" width="4.140625" style="45" customWidth="1"/>
    <col min="8194" max="8194" width="35.28515625" style="45" customWidth="1"/>
    <col min="8195" max="8196" width="9.140625" style="45"/>
    <col min="8197" max="8197" width="12.42578125" style="45" customWidth="1"/>
    <col min="8198" max="8198" width="12.7109375" style="45" customWidth="1"/>
    <col min="8199" max="8199" width="9.140625" style="45"/>
    <col min="8200" max="8200" width="14" style="45" customWidth="1"/>
    <col min="8201" max="8201" width="9.140625" style="45"/>
    <col min="8202" max="8203" width="10" style="45" bestFit="1" customWidth="1"/>
    <col min="8204" max="8204" width="9.140625" style="45"/>
    <col min="8205" max="8205" width="12" style="45" customWidth="1"/>
    <col min="8206" max="8208" width="9.140625" style="45"/>
    <col min="8209" max="8209" width="12.5703125" style="45" customWidth="1"/>
    <col min="8210" max="8210" width="9.7109375" style="45" bestFit="1" customWidth="1"/>
    <col min="8211" max="8448" width="9.140625" style="45"/>
    <col min="8449" max="8449" width="4.140625" style="45" customWidth="1"/>
    <col min="8450" max="8450" width="35.28515625" style="45" customWidth="1"/>
    <col min="8451" max="8452" width="9.140625" style="45"/>
    <col min="8453" max="8453" width="12.42578125" style="45" customWidth="1"/>
    <col min="8454" max="8454" width="12.7109375" style="45" customWidth="1"/>
    <col min="8455" max="8455" width="9.140625" style="45"/>
    <col min="8456" max="8456" width="14" style="45" customWidth="1"/>
    <col min="8457" max="8457" width="9.140625" style="45"/>
    <col min="8458" max="8459" width="10" style="45" bestFit="1" customWidth="1"/>
    <col min="8460" max="8460" width="9.140625" style="45"/>
    <col min="8461" max="8461" width="12" style="45" customWidth="1"/>
    <col min="8462" max="8464" width="9.140625" style="45"/>
    <col min="8465" max="8465" width="12.5703125" style="45" customWidth="1"/>
    <col min="8466" max="8466" width="9.7109375" style="45" bestFit="1" customWidth="1"/>
    <col min="8467" max="8704" width="9.140625" style="45"/>
    <col min="8705" max="8705" width="4.140625" style="45" customWidth="1"/>
    <col min="8706" max="8706" width="35.28515625" style="45" customWidth="1"/>
    <col min="8707" max="8708" width="9.140625" style="45"/>
    <col min="8709" max="8709" width="12.42578125" style="45" customWidth="1"/>
    <col min="8710" max="8710" width="12.7109375" style="45" customWidth="1"/>
    <col min="8711" max="8711" width="9.140625" style="45"/>
    <col min="8712" max="8712" width="14" style="45" customWidth="1"/>
    <col min="8713" max="8713" width="9.140625" style="45"/>
    <col min="8714" max="8715" width="10" style="45" bestFit="1" customWidth="1"/>
    <col min="8716" max="8716" width="9.140625" style="45"/>
    <col min="8717" max="8717" width="12" style="45" customWidth="1"/>
    <col min="8718" max="8720" width="9.140625" style="45"/>
    <col min="8721" max="8721" width="12.5703125" style="45" customWidth="1"/>
    <col min="8722" max="8722" width="9.7109375" style="45" bestFit="1" customWidth="1"/>
    <col min="8723" max="8960" width="9.140625" style="45"/>
    <col min="8961" max="8961" width="4.140625" style="45" customWidth="1"/>
    <col min="8962" max="8962" width="35.28515625" style="45" customWidth="1"/>
    <col min="8963" max="8964" width="9.140625" style="45"/>
    <col min="8965" max="8965" width="12.42578125" style="45" customWidth="1"/>
    <col min="8966" max="8966" width="12.7109375" style="45" customWidth="1"/>
    <col min="8967" max="8967" width="9.140625" style="45"/>
    <col min="8968" max="8968" width="14" style="45" customWidth="1"/>
    <col min="8969" max="8969" width="9.140625" style="45"/>
    <col min="8970" max="8971" width="10" style="45" bestFit="1" customWidth="1"/>
    <col min="8972" max="8972" width="9.140625" style="45"/>
    <col min="8973" max="8973" width="12" style="45" customWidth="1"/>
    <col min="8974" max="8976" width="9.140625" style="45"/>
    <col min="8977" max="8977" width="12.5703125" style="45" customWidth="1"/>
    <col min="8978" max="8978" width="9.7109375" style="45" bestFit="1" customWidth="1"/>
    <col min="8979" max="9216" width="9.140625" style="45"/>
    <col min="9217" max="9217" width="4.140625" style="45" customWidth="1"/>
    <col min="9218" max="9218" width="35.28515625" style="45" customWidth="1"/>
    <col min="9219" max="9220" width="9.140625" style="45"/>
    <col min="9221" max="9221" width="12.42578125" style="45" customWidth="1"/>
    <col min="9222" max="9222" width="12.7109375" style="45" customWidth="1"/>
    <col min="9223" max="9223" width="9.140625" style="45"/>
    <col min="9224" max="9224" width="14" style="45" customWidth="1"/>
    <col min="9225" max="9225" width="9.140625" style="45"/>
    <col min="9226" max="9227" width="10" style="45" bestFit="1" customWidth="1"/>
    <col min="9228" max="9228" width="9.140625" style="45"/>
    <col min="9229" max="9229" width="12" style="45" customWidth="1"/>
    <col min="9230" max="9232" width="9.140625" style="45"/>
    <col min="9233" max="9233" width="12.5703125" style="45" customWidth="1"/>
    <col min="9234" max="9234" width="9.7109375" style="45" bestFit="1" customWidth="1"/>
    <col min="9235" max="9472" width="9.140625" style="45"/>
    <col min="9473" max="9473" width="4.140625" style="45" customWidth="1"/>
    <col min="9474" max="9474" width="35.28515625" style="45" customWidth="1"/>
    <col min="9475" max="9476" width="9.140625" style="45"/>
    <col min="9477" max="9477" width="12.42578125" style="45" customWidth="1"/>
    <col min="9478" max="9478" width="12.7109375" style="45" customWidth="1"/>
    <col min="9479" max="9479" width="9.140625" style="45"/>
    <col min="9480" max="9480" width="14" style="45" customWidth="1"/>
    <col min="9481" max="9481" width="9.140625" style="45"/>
    <col min="9482" max="9483" width="10" style="45" bestFit="1" customWidth="1"/>
    <col min="9484" max="9484" width="9.140625" style="45"/>
    <col min="9485" max="9485" width="12" style="45" customWidth="1"/>
    <col min="9486" max="9488" width="9.140625" style="45"/>
    <col min="9489" max="9489" width="12.5703125" style="45" customWidth="1"/>
    <col min="9490" max="9490" width="9.7109375" style="45" bestFit="1" customWidth="1"/>
    <col min="9491" max="9728" width="9.140625" style="45"/>
    <col min="9729" max="9729" width="4.140625" style="45" customWidth="1"/>
    <col min="9730" max="9730" width="35.28515625" style="45" customWidth="1"/>
    <col min="9731" max="9732" width="9.140625" style="45"/>
    <col min="9733" max="9733" width="12.42578125" style="45" customWidth="1"/>
    <col min="9734" max="9734" width="12.7109375" style="45" customWidth="1"/>
    <col min="9735" max="9735" width="9.140625" style="45"/>
    <col min="9736" max="9736" width="14" style="45" customWidth="1"/>
    <col min="9737" max="9737" width="9.140625" style="45"/>
    <col min="9738" max="9739" width="10" style="45" bestFit="1" customWidth="1"/>
    <col min="9740" max="9740" width="9.140625" style="45"/>
    <col min="9741" max="9741" width="12" style="45" customWidth="1"/>
    <col min="9742" max="9744" width="9.140625" style="45"/>
    <col min="9745" max="9745" width="12.5703125" style="45" customWidth="1"/>
    <col min="9746" max="9746" width="9.7109375" style="45" bestFit="1" customWidth="1"/>
    <col min="9747" max="9984" width="9.140625" style="45"/>
    <col min="9985" max="9985" width="4.140625" style="45" customWidth="1"/>
    <col min="9986" max="9986" width="35.28515625" style="45" customWidth="1"/>
    <col min="9987" max="9988" width="9.140625" style="45"/>
    <col min="9989" max="9989" width="12.42578125" style="45" customWidth="1"/>
    <col min="9990" max="9990" width="12.7109375" style="45" customWidth="1"/>
    <col min="9991" max="9991" width="9.140625" style="45"/>
    <col min="9992" max="9992" width="14" style="45" customWidth="1"/>
    <col min="9993" max="9993" width="9.140625" style="45"/>
    <col min="9994" max="9995" width="10" style="45" bestFit="1" customWidth="1"/>
    <col min="9996" max="9996" width="9.140625" style="45"/>
    <col min="9997" max="9997" width="12" style="45" customWidth="1"/>
    <col min="9998" max="10000" width="9.140625" style="45"/>
    <col min="10001" max="10001" width="12.5703125" style="45" customWidth="1"/>
    <col min="10002" max="10002" width="9.7109375" style="45" bestFit="1" customWidth="1"/>
    <col min="10003" max="10240" width="9.140625" style="45"/>
    <col min="10241" max="10241" width="4.140625" style="45" customWidth="1"/>
    <col min="10242" max="10242" width="35.28515625" style="45" customWidth="1"/>
    <col min="10243" max="10244" width="9.140625" style="45"/>
    <col min="10245" max="10245" width="12.42578125" style="45" customWidth="1"/>
    <col min="10246" max="10246" width="12.7109375" style="45" customWidth="1"/>
    <col min="10247" max="10247" width="9.140625" style="45"/>
    <col min="10248" max="10248" width="14" style="45" customWidth="1"/>
    <col min="10249" max="10249" width="9.140625" style="45"/>
    <col min="10250" max="10251" width="10" style="45" bestFit="1" customWidth="1"/>
    <col min="10252" max="10252" width="9.140625" style="45"/>
    <col min="10253" max="10253" width="12" style="45" customWidth="1"/>
    <col min="10254" max="10256" width="9.140625" style="45"/>
    <col min="10257" max="10257" width="12.5703125" style="45" customWidth="1"/>
    <col min="10258" max="10258" width="9.7109375" style="45" bestFit="1" customWidth="1"/>
    <col min="10259" max="10496" width="9.140625" style="45"/>
    <col min="10497" max="10497" width="4.140625" style="45" customWidth="1"/>
    <col min="10498" max="10498" width="35.28515625" style="45" customWidth="1"/>
    <col min="10499" max="10500" width="9.140625" style="45"/>
    <col min="10501" max="10501" width="12.42578125" style="45" customWidth="1"/>
    <col min="10502" max="10502" width="12.7109375" style="45" customWidth="1"/>
    <col min="10503" max="10503" width="9.140625" style="45"/>
    <col min="10504" max="10504" width="14" style="45" customWidth="1"/>
    <col min="10505" max="10505" width="9.140625" style="45"/>
    <col min="10506" max="10507" width="10" style="45" bestFit="1" customWidth="1"/>
    <col min="10508" max="10508" width="9.140625" style="45"/>
    <col min="10509" max="10509" width="12" style="45" customWidth="1"/>
    <col min="10510" max="10512" width="9.140625" style="45"/>
    <col min="10513" max="10513" width="12.5703125" style="45" customWidth="1"/>
    <col min="10514" max="10514" width="9.7109375" style="45" bestFit="1" customWidth="1"/>
    <col min="10515" max="10752" width="9.140625" style="45"/>
    <col min="10753" max="10753" width="4.140625" style="45" customWidth="1"/>
    <col min="10754" max="10754" width="35.28515625" style="45" customWidth="1"/>
    <col min="10755" max="10756" width="9.140625" style="45"/>
    <col min="10757" max="10757" width="12.42578125" style="45" customWidth="1"/>
    <col min="10758" max="10758" width="12.7109375" style="45" customWidth="1"/>
    <col min="10759" max="10759" width="9.140625" style="45"/>
    <col min="10760" max="10760" width="14" style="45" customWidth="1"/>
    <col min="10761" max="10761" width="9.140625" style="45"/>
    <col min="10762" max="10763" width="10" style="45" bestFit="1" customWidth="1"/>
    <col min="10764" max="10764" width="9.140625" style="45"/>
    <col min="10765" max="10765" width="12" style="45" customWidth="1"/>
    <col min="10766" max="10768" width="9.140625" style="45"/>
    <col min="10769" max="10769" width="12.5703125" style="45" customWidth="1"/>
    <col min="10770" max="10770" width="9.7109375" style="45" bestFit="1" customWidth="1"/>
    <col min="10771" max="11008" width="9.140625" style="45"/>
    <col min="11009" max="11009" width="4.140625" style="45" customWidth="1"/>
    <col min="11010" max="11010" width="35.28515625" style="45" customWidth="1"/>
    <col min="11011" max="11012" width="9.140625" style="45"/>
    <col min="11013" max="11013" width="12.42578125" style="45" customWidth="1"/>
    <col min="11014" max="11014" width="12.7109375" style="45" customWidth="1"/>
    <col min="11015" max="11015" width="9.140625" style="45"/>
    <col min="11016" max="11016" width="14" style="45" customWidth="1"/>
    <col min="11017" max="11017" width="9.140625" style="45"/>
    <col min="11018" max="11019" width="10" style="45" bestFit="1" customWidth="1"/>
    <col min="11020" max="11020" width="9.140625" style="45"/>
    <col min="11021" max="11021" width="12" style="45" customWidth="1"/>
    <col min="11022" max="11024" width="9.140625" style="45"/>
    <col min="11025" max="11025" width="12.5703125" style="45" customWidth="1"/>
    <col min="11026" max="11026" width="9.7109375" style="45" bestFit="1" customWidth="1"/>
    <col min="11027" max="11264" width="9.140625" style="45"/>
    <col min="11265" max="11265" width="4.140625" style="45" customWidth="1"/>
    <col min="11266" max="11266" width="35.28515625" style="45" customWidth="1"/>
    <col min="11267" max="11268" width="9.140625" style="45"/>
    <col min="11269" max="11269" width="12.42578125" style="45" customWidth="1"/>
    <col min="11270" max="11270" width="12.7109375" style="45" customWidth="1"/>
    <col min="11271" max="11271" width="9.140625" style="45"/>
    <col min="11272" max="11272" width="14" style="45" customWidth="1"/>
    <col min="11273" max="11273" width="9.140625" style="45"/>
    <col min="11274" max="11275" width="10" style="45" bestFit="1" customWidth="1"/>
    <col min="11276" max="11276" width="9.140625" style="45"/>
    <col min="11277" max="11277" width="12" style="45" customWidth="1"/>
    <col min="11278" max="11280" width="9.140625" style="45"/>
    <col min="11281" max="11281" width="12.5703125" style="45" customWidth="1"/>
    <col min="11282" max="11282" width="9.7109375" style="45" bestFit="1" customWidth="1"/>
    <col min="11283" max="11520" width="9.140625" style="45"/>
    <col min="11521" max="11521" width="4.140625" style="45" customWidth="1"/>
    <col min="11522" max="11522" width="35.28515625" style="45" customWidth="1"/>
    <col min="11523" max="11524" width="9.140625" style="45"/>
    <col min="11525" max="11525" width="12.42578125" style="45" customWidth="1"/>
    <col min="11526" max="11526" width="12.7109375" style="45" customWidth="1"/>
    <col min="11527" max="11527" width="9.140625" style="45"/>
    <col min="11528" max="11528" width="14" style="45" customWidth="1"/>
    <col min="11529" max="11529" width="9.140625" style="45"/>
    <col min="11530" max="11531" width="10" style="45" bestFit="1" customWidth="1"/>
    <col min="11532" max="11532" width="9.140625" style="45"/>
    <col min="11533" max="11533" width="12" style="45" customWidth="1"/>
    <col min="11534" max="11536" width="9.140625" style="45"/>
    <col min="11537" max="11537" width="12.5703125" style="45" customWidth="1"/>
    <col min="11538" max="11538" width="9.7109375" style="45" bestFit="1" customWidth="1"/>
    <col min="11539" max="11776" width="9.140625" style="45"/>
    <col min="11777" max="11777" width="4.140625" style="45" customWidth="1"/>
    <col min="11778" max="11778" width="35.28515625" style="45" customWidth="1"/>
    <col min="11779" max="11780" width="9.140625" style="45"/>
    <col min="11781" max="11781" width="12.42578125" style="45" customWidth="1"/>
    <col min="11782" max="11782" width="12.7109375" style="45" customWidth="1"/>
    <col min="11783" max="11783" width="9.140625" style="45"/>
    <col min="11784" max="11784" width="14" style="45" customWidth="1"/>
    <col min="11785" max="11785" width="9.140625" style="45"/>
    <col min="11786" max="11787" width="10" style="45" bestFit="1" customWidth="1"/>
    <col min="11788" max="11788" width="9.140625" style="45"/>
    <col min="11789" max="11789" width="12" style="45" customWidth="1"/>
    <col min="11790" max="11792" width="9.140625" style="45"/>
    <col min="11793" max="11793" width="12.5703125" style="45" customWidth="1"/>
    <col min="11794" max="11794" width="9.7109375" style="45" bestFit="1" customWidth="1"/>
    <col min="11795" max="12032" width="9.140625" style="45"/>
    <col min="12033" max="12033" width="4.140625" style="45" customWidth="1"/>
    <col min="12034" max="12034" width="35.28515625" style="45" customWidth="1"/>
    <col min="12035" max="12036" width="9.140625" style="45"/>
    <col min="12037" max="12037" width="12.42578125" style="45" customWidth="1"/>
    <col min="12038" max="12038" width="12.7109375" style="45" customWidth="1"/>
    <col min="12039" max="12039" width="9.140625" style="45"/>
    <col min="12040" max="12040" width="14" style="45" customWidth="1"/>
    <col min="12041" max="12041" width="9.140625" style="45"/>
    <col min="12042" max="12043" width="10" style="45" bestFit="1" customWidth="1"/>
    <col min="12044" max="12044" width="9.140625" style="45"/>
    <col min="12045" max="12045" width="12" style="45" customWidth="1"/>
    <col min="12046" max="12048" width="9.140625" style="45"/>
    <col min="12049" max="12049" width="12.5703125" style="45" customWidth="1"/>
    <col min="12050" max="12050" width="9.7109375" style="45" bestFit="1" customWidth="1"/>
    <col min="12051" max="12288" width="9.140625" style="45"/>
    <col min="12289" max="12289" width="4.140625" style="45" customWidth="1"/>
    <col min="12290" max="12290" width="35.28515625" style="45" customWidth="1"/>
    <col min="12291" max="12292" width="9.140625" style="45"/>
    <col min="12293" max="12293" width="12.42578125" style="45" customWidth="1"/>
    <col min="12294" max="12294" width="12.7109375" style="45" customWidth="1"/>
    <col min="12295" max="12295" width="9.140625" style="45"/>
    <col min="12296" max="12296" width="14" style="45" customWidth="1"/>
    <col min="12297" max="12297" width="9.140625" style="45"/>
    <col min="12298" max="12299" width="10" style="45" bestFit="1" customWidth="1"/>
    <col min="12300" max="12300" width="9.140625" style="45"/>
    <col min="12301" max="12301" width="12" style="45" customWidth="1"/>
    <col min="12302" max="12304" width="9.140625" style="45"/>
    <col min="12305" max="12305" width="12.5703125" style="45" customWidth="1"/>
    <col min="12306" max="12306" width="9.7109375" style="45" bestFit="1" customWidth="1"/>
    <col min="12307" max="12544" width="9.140625" style="45"/>
    <col min="12545" max="12545" width="4.140625" style="45" customWidth="1"/>
    <col min="12546" max="12546" width="35.28515625" style="45" customWidth="1"/>
    <col min="12547" max="12548" width="9.140625" style="45"/>
    <col min="12549" max="12549" width="12.42578125" style="45" customWidth="1"/>
    <col min="12550" max="12550" width="12.7109375" style="45" customWidth="1"/>
    <col min="12551" max="12551" width="9.140625" style="45"/>
    <col min="12552" max="12552" width="14" style="45" customWidth="1"/>
    <col min="12553" max="12553" width="9.140625" style="45"/>
    <col min="12554" max="12555" width="10" style="45" bestFit="1" customWidth="1"/>
    <col min="12556" max="12556" width="9.140625" style="45"/>
    <col min="12557" max="12557" width="12" style="45" customWidth="1"/>
    <col min="12558" max="12560" width="9.140625" style="45"/>
    <col min="12561" max="12561" width="12.5703125" style="45" customWidth="1"/>
    <col min="12562" max="12562" width="9.7109375" style="45" bestFit="1" customWidth="1"/>
    <col min="12563" max="12800" width="9.140625" style="45"/>
    <col min="12801" max="12801" width="4.140625" style="45" customWidth="1"/>
    <col min="12802" max="12802" width="35.28515625" style="45" customWidth="1"/>
    <col min="12803" max="12804" width="9.140625" style="45"/>
    <col min="12805" max="12805" width="12.42578125" style="45" customWidth="1"/>
    <col min="12806" max="12806" width="12.7109375" style="45" customWidth="1"/>
    <col min="12807" max="12807" width="9.140625" style="45"/>
    <col min="12808" max="12808" width="14" style="45" customWidth="1"/>
    <col min="12809" max="12809" width="9.140625" style="45"/>
    <col min="12810" max="12811" width="10" style="45" bestFit="1" customWidth="1"/>
    <col min="12812" max="12812" width="9.140625" style="45"/>
    <col min="12813" max="12813" width="12" style="45" customWidth="1"/>
    <col min="12814" max="12816" width="9.140625" style="45"/>
    <col min="12817" max="12817" width="12.5703125" style="45" customWidth="1"/>
    <col min="12818" max="12818" width="9.7109375" style="45" bestFit="1" customWidth="1"/>
    <col min="12819" max="13056" width="9.140625" style="45"/>
    <col min="13057" max="13057" width="4.140625" style="45" customWidth="1"/>
    <col min="13058" max="13058" width="35.28515625" style="45" customWidth="1"/>
    <col min="13059" max="13060" width="9.140625" style="45"/>
    <col min="13061" max="13061" width="12.42578125" style="45" customWidth="1"/>
    <col min="13062" max="13062" width="12.7109375" style="45" customWidth="1"/>
    <col min="13063" max="13063" width="9.140625" style="45"/>
    <col min="13064" max="13064" width="14" style="45" customWidth="1"/>
    <col min="13065" max="13065" width="9.140625" style="45"/>
    <col min="13066" max="13067" width="10" style="45" bestFit="1" customWidth="1"/>
    <col min="13068" max="13068" width="9.140625" style="45"/>
    <col min="13069" max="13069" width="12" style="45" customWidth="1"/>
    <col min="13070" max="13072" width="9.140625" style="45"/>
    <col min="13073" max="13073" width="12.5703125" style="45" customWidth="1"/>
    <col min="13074" max="13074" width="9.7109375" style="45" bestFit="1" customWidth="1"/>
    <col min="13075" max="13312" width="9.140625" style="45"/>
    <col min="13313" max="13313" width="4.140625" style="45" customWidth="1"/>
    <col min="13314" max="13314" width="35.28515625" style="45" customWidth="1"/>
    <col min="13315" max="13316" width="9.140625" style="45"/>
    <col min="13317" max="13317" width="12.42578125" style="45" customWidth="1"/>
    <col min="13318" max="13318" width="12.7109375" style="45" customWidth="1"/>
    <col min="13319" max="13319" width="9.140625" style="45"/>
    <col min="13320" max="13320" width="14" style="45" customWidth="1"/>
    <col min="13321" max="13321" width="9.140625" style="45"/>
    <col min="13322" max="13323" width="10" style="45" bestFit="1" customWidth="1"/>
    <col min="13324" max="13324" width="9.140625" style="45"/>
    <col min="13325" max="13325" width="12" style="45" customWidth="1"/>
    <col min="13326" max="13328" width="9.140625" style="45"/>
    <col min="13329" max="13329" width="12.5703125" style="45" customWidth="1"/>
    <col min="13330" max="13330" width="9.7109375" style="45" bestFit="1" customWidth="1"/>
    <col min="13331" max="13568" width="9.140625" style="45"/>
    <col min="13569" max="13569" width="4.140625" style="45" customWidth="1"/>
    <col min="13570" max="13570" width="35.28515625" style="45" customWidth="1"/>
    <col min="13571" max="13572" width="9.140625" style="45"/>
    <col min="13573" max="13573" width="12.42578125" style="45" customWidth="1"/>
    <col min="13574" max="13574" width="12.7109375" style="45" customWidth="1"/>
    <col min="13575" max="13575" width="9.140625" style="45"/>
    <col min="13576" max="13576" width="14" style="45" customWidth="1"/>
    <col min="13577" max="13577" width="9.140625" style="45"/>
    <col min="13578" max="13579" width="10" style="45" bestFit="1" customWidth="1"/>
    <col min="13580" max="13580" width="9.140625" style="45"/>
    <col min="13581" max="13581" width="12" style="45" customWidth="1"/>
    <col min="13582" max="13584" width="9.140625" style="45"/>
    <col min="13585" max="13585" width="12.5703125" style="45" customWidth="1"/>
    <col min="13586" max="13586" width="9.7109375" style="45" bestFit="1" customWidth="1"/>
    <col min="13587" max="13824" width="9.140625" style="45"/>
    <col min="13825" max="13825" width="4.140625" style="45" customWidth="1"/>
    <col min="13826" max="13826" width="35.28515625" style="45" customWidth="1"/>
    <col min="13827" max="13828" width="9.140625" style="45"/>
    <col min="13829" max="13829" width="12.42578125" style="45" customWidth="1"/>
    <col min="13830" max="13830" width="12.7109375" style="45" customWidth="1"/>
    <col min="13831" max="13831" width="9.140625" style="45"/>
    <col min="13832" max="13832" width="14" style="45" customWidth="1"/>
    <col min="13833" max="13833" width="9.140625" style="45"/>
    <col min="13834" max="13835" width="10" style="45" bestFit="1" customWidth="1"/>
    <col min="13836" max="13836" width="9.140625" style="45"/>
    <col min="13837" max="13837" width="12" style="45" customWidth="1"/>
    <col min="13838" max="13840" width="9.140625" style="45"/>
    <col min="13841" max="13841" width="12.5703125" style="45" customWidth="1"/>
    <col min="13842" max="13842" width="9.7109375" style="45" bestFit="1" customWidth="1"/>
    <col min="13843" max="14080" width="9.140625" style="45"/>
    <col min="14081" max="14081" width="4.140625" style="45" customWidth="1"/>
    <col min="14082" max="14082" width="35.28515625" style="45" customWidth="1"/>
    <col min="14083" max="14084" width="9.140625" style="45"/>
    <col min="14085" max="14085" width="12.42578125" style="45" customWidth="1"/>
    <col min="14086" max="14086" width="12.7109375" style="45" customWidth="1"/>
    <col min="14087" max="14087" width="9.140625" style="45"/>
    <col min="14088" max="14088" width="14" style="45" customWidth="1"/>
    <col min="14089" max="14089" width="9.140625" style="45"/>
    <col min="14090" max="14091" width="10" style="45" bestFit="1" customWidth="1"/>
    <col min="14092" max="14092" width="9.140625" style="45"/>
    <col min="14093" max="14093" width="12" style="45" customWidth="1"/>
    <col min="14094" max="14096" width="9.140625" style="45"/>
    <col min="14097" max="14097" width="12.5703125" style="45" customWidth="1"/>
    <col min="14098" max="14098" width="9.7109375" style="45" bestFit="1" customWidth="1"/>
    <col min="14099" max="14336" width="9.140625" style="45"/>
    <col min="14337" max="14337" width="4.140625" style="45" customWidth="1"/>
    <col min="14338" max="14338" width="35.28515625" style="45" customWidth="1"/>
    <col min="14339" max="14340" width="9.140625" style="45"/>
    <col min="14341" max="14341" width="12.42578125" style="45" customWidth="1"/>
    <col min="14342" max="14342" width="12.7109375" style="45" customWidth="1"/>
    <col min="14343" max="14343" width="9.140625" style="45"/>
    <col min="14344" max="14344" width="14" style="45" customWidth="1"/>
    <col min="14345" max="14345" width="9.140625" style="45"/>
    <col min="14346" max="14347" width="10" style="45" bestFit="1" customWidth="1"/>
    <col min="14348" max="14348" width="9.140625" style="45"/>
    <col min="14349" max="14349" width="12" style="45" customWidth="1"/>
    <col min="14350" max="14352" width="9.140625" style="45"/>
    <col min="14353" max="14353" width="12.5703125" style="45" customWidth="1"/>
    <col min="14354" max="14354" width="9.7109375" style="45" bestFit="1" customWidth="1"/>
    <col min="14355" max="14592" width="9.140625" style="45"/>
    <col min="14593" max="14593" width="4.140625" style="45" customWidth="1"/>
    <col min="14594" max="14594" width="35.28515625" style="45" customWidth="1"/>
    <col min="14595" max="14596" width="9.140625" style="45"/>
    <col min="14597" max="14597" width="12.42578125" style="45" customWidth="1"/>
    <col min="14598" max="14598" width="12.7109375" style="45" customWidth="1"/>
    <col min="14599" max="14599" width="9.140625" style="45"/>
    <col min="14600" max="14600" width="14" style="45" customWidth="1"/>
    <col min="14601" max="14601" width="9.140625" style="45"/>
    <col min="14602" max="14603" width="10" style="45" bestFit="1" customWidth="1"/>
    <col min="14604" max="14604" width="9.140625" style="45"/>
    <col min="14605" max="14605" width="12" style="45" customWidth="1"/>
    <col min="14606" max="14608" width="9.140625" style="45"/>
    <col min="14609" max="14609" width="12.5703125" style="45" customWidth="1"/>
    <col min="14610" max="14610" width="9.7109375" style="45" bestFit="1" customWidth="1"/>
    <col min="14611" max="14848" width="9.140625" style="45"/>
    <col min="14849" max="14849" width="4.140625" style="45" customWidth="1"/>
    <col min="14850" max="14850" width="35.28515625" style="45" customWidth="1"/>
    <col min="14851" max="14852" width="9.140625" style="45"/>
    <col min="14853" max="14853" width="12.42578125" style="45" customWidth="1"/>
    <col min="14854" max="14854" width="12.7109375" style="45" customWidth="1"/>
    <col min="14855" max="14855" width="9.140625" style="45"/>
    <col min="14856" max="14856" width="14" style="45" customWidth="1"/>
    <col min="14857" max="14857" width="9.140625" style="45"/>
    <col min="14858" max="14859" width="10" style="45" bestFit="1" customWidth="1"/>
    <col min="14860" max="14860" width="9.140625" style="45"/>
    <col min="14861" max="14861" width="12" style="45" customWidth="1"/>
    <col min="14862" max="14864" width="9.140625" style="45"/>
    <col min="14865" max="14865" width="12.5703125" style="45" customWidth="1"/>
    <col min="14866" max="14866" width="9.7109375" style="45" bestFit="1" customWidth="1"/>
    <col min="14867" max="15104" width="9.140625" style="45"/>
    <col min="15105" max="15105" width="4.140625" style="45" customWidth="1"/>
    <col min="15106" max="15106" width="35.28515625" style="45" customWidth="1"/>
    <col min="15107" max="15108" width="9.140625" style="45"/>
    <col min="15109" max="15109" width="12.42578125" style="45" customWidth="1"/>
    <col min="15110" max="15110" width="12.7109375" style="45" customWidth="1"/>
    <col min="15111" max="15111" width="9.140625" style="45"/>
    <col min="15112" max="15112" width="14" style="45" customWidth="1"/>
    <col min="15113" max="15113" width="9.140625" style="45"/>
    <col min="15114" max="15115" width="10" style="45" bestFit="1" customWidth="1"/>
    <col min="15116" max="15116" width="9.140625" style="45"/>
    <col min="15117" max="15117" width="12" style="45" customWidth="1"/>
    <col min="15118" max="15120" width="9.140625" style="45"/>
    <col min="15121" max="15121" width="12.5703125" style="45" customWidth="1"/>
    <col min="15122" max="15122" width="9.7109375" style="45" bestFit="1" customWidth="1"/>
    <col min="15123" max="15360" width="9.140625" style="45"/>
    <col min="15361" max="15361" width="4.140625" style="45" customWidth="1"/>
    <col min="15362" max="15362" width="35.28515625" style="45" customWidth="1"/>
    <col min="15363" max="15364" width="9.140625" style="45"/>
    <col min="15365" max="15365" width="12.42578125" style="45" customWidth="1"/>
    <col min="15366" max="15366" width="12.7109375" style="45" customWidth="1"/>
    <col min="15367" max="15367" width="9.140625" style="45"/>
    <col min="15368" max="15368" width="14" style="45" customWidth="1"/>
    <col min="15369" max="15369" width="9.140625" style="45"/>
    <col min="15370" max="15371" width="10" style="45" bestFit="1" customWidth="1"/>
    <col min="15372" max="15372" width="9.140625" style="45"/>
    <col min="15373" max="15373" width="12" style="45" customWidth="1"/>
    <col min="15374" max="15376" width="9.140625" style="45"/>
    <col min="15377" max="15377" width="12.5703125" style="45" customWidth="1"/>
    <col min="15378" max="15378" width="9.7109375" style="45" bestFit="1" customWidth="1"/>
    <col min="15379" max="15616" width="9.140625" style="45"/>
    <col min="15617" max="15617" width="4.140625" style="45" customWidth="1"/>
    <col min="15618" max="15618" width="35.28515625" style="45" customWidth="1"/>
    <col min="15619" max="15620" width="9.140625" style="45"/>
    <col min="15621" max="15621" width="12.42578125" style="45" customWidth="1"/>
    <col min="15622" max="15622" width="12.7109375" style="45" customWidth="1"/>
    <col min="15623" max="15623" width="9.140625" style="45"/>
    <col min="15624" max="15624" width="14" style="45" customWidth="1"/>
    <col min="15625" max="15625" width="9.140625" style="45"/>
    <col min="15626" max="15627" width="10" style="45" bestFit="1" customWidth="1"/>
    <col min="15628" max="15628" width="9.140625" style="45"/>
    <col min="15629" max="15629" width="12" style="45" customWidth="1"/>
    <col min="15630" max="15632" width="9.140625" style="45"/>
    <col min="15633" max="15633" width="12.5703125" style="45" customWidth="1"/>
    <col min="15634" max="15634" width="9.7109375" style="45" bestFit="1" customWidth="1"/>
    <col min="15635" max="15872" width="9.140625" style="45"/>
    <col min="15873" max="15873" width="4.140625" style="45" customWidth="1"/>
    <col min="15874" max="15874" width="35.28515625" style="45" customWidth="1"/>
    <col min="15875" max="15876" width="9.140625" style="45"/>
    <col min="15877" max="15877" width="12.42578125" style="45" customWidth="1"/>
    <col min="15878" max="15878" width="12.7109375" style="45" customWidth="1"/>
    <col min="15879" max="15879" width="9.140625" style="45"/>
    <col min="15880" max="15880" width="14" style="45" customWidth="1"/>
    <col min="15881" max="15881" width="9.140625" style="45"/>
    <col min="15882" max="15883" width="10" style="45" bestFit="1" customWidth="1"/>
    <col min="15884" max="15884" width="9.140625" style="45"/>
    <col min="15885" max="15885" width="12" style="45" customWidth="1"/>
    <col min="15886" max="15888" width="9.140625" style="45"/>
    <col min="15889" max="15889" width="12.5703125" style="45" customWidth="1"/>
    <col min="15890" max="15890" width="9.7109375" style="45" bestFit="1" customWidth="1"/>
    <col min="15891" max="16128" width="9.140625" style="45"/>
    <col min="16129" max="16129" width="4.140625" style="45" customWidth="1"/>
    <col min="16130" max="16130" width="35.28515625" style="45" customWidth="1"/>
    <col min="16131" max="16132" width="9.140625" style="45"/>
    <col min="16133" max="16133" width="12.42578125" style="45" customWidth="1"/>
    <col min="16134" max="16134" width="12.7109375" style="45" customWidth="1"/>
    <col min="16135" max="16135" width="9.140625" style="45"/>
    <col min="16136" max="16136" width="14" style="45" customWidth="1"/>
    <col min="16137" max="16137" width="9.140625" style="45"/>
    <col min="16138" max="16139" width="10" style="45" bestFit="1" customWidth="1"/>
    <col min="16140" max="16140" width="9.140625" style="45"/>
    <col min="16141" max="16141" width="12" style="45" customWidth="1"/>
    <col min="16142" max="16144" width="9.140625" style="45"/>
    <col min="16145" max="16145" width="12.5703125" style="45" customWidth="1"/>
    <col min="16146" max="16146" width="9.7109375" style="45" bestFit="1" customWidth="1"/>
    <col min="16147" max="16384" width="9.140625" style="45"/>
  </cols>
  <sheetData>
    <row r="1" spans="1:19" ht="23.25">
      <c r="B1" s="46" t="s">
        <v>58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4" spans="1:19" ht="23.25">
      <c r="B4" s="46" t="s">
        <v>59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9" ht="15.75" thickBot="1">
      <c r="B5" s="47"/>
      <c r="C5" s="47"/>
      <c r="D5" s="47"/>
      <c r="E5" s="47"/>
      <c r="F5" s="47"/>
      <c r="G5" s="47"/>
      <c r="H5" s="47"/>
      <c r="I5" s="49"/>
      <c r="J5" s="50"/>
      <c r="K5" s="50"/>
      <c r="L5" s="47"/>
      <c r="M5" s="47"/>
      <c r="N5" s="47"/>
      <c r="O5" s="47"/>
      <c r="P5" s="47"/>
      <c r="Q5" s="47"/>
      <c r="R5" s="47"/>
    </row>
    <row r="6" spans="1:19">
      <c r="B6" s="51"/>
      <c r="C6" s="152" t="s">
        <v>9</v>
      </c>
      <c r="D6" s="152" t="s">
        <v>10</v>
      </c>
      <c r="E6" s="152" t="s">
        <v>60</v>
      </c>
      <c r="F6" s="152" t="s">
        <v>12</v>
      </c>
      <c r="G6" s="161" t="s">
        <v>13</v>
      </c>
      <c r="H6" s="162"/>
      <c r="I6" s="162"/>
      <c r="J6" s="162"/>
      <c r="K6" s="163"/>
      <c r="L6" s="161" t="s">
        <v>14</v>
      </c>
      <c r="M6" s="162"/>
      <c r="N6" s="162"/>
      <c r="O6" s="162"/>
      <c r="P6" s="162"/>
      <c r="Q6" s="152" t="s">
        <v>61</v>
      </c>
      <c r="R6" s="154" t="s">
        <v>62</v>
      </c>
      <c r="S6" s="156" t="s">
        <v>17</v>
      </c>
    </row>
    <row r="7" spans="1:19" ht="39" thickBot="1">
      <c r="B7" s="52"/>
      <c r="C7" s="153"/>
      <c r="D7" s="153"/>
      <c r="E7" s="153"/>
      <c r="F7" s="153"/>
      <c r="G7" s="53" t="s">
        <v>52</v>
      </c>
      <c r="H7" s="53" t="s">
        <v>19</v>
      </c>
      <c r="I7" s="54" t="s">
        <v>63</v>
      </c>
      <c r="J7" s="54" t="s">
        <v>21</v>
      </c>
      <c r="K7" s="53" t="s">
        <v>22</v>
      </c>
      <c r="L7" s="53" t="s">
        <v>52</v>
      </c>
      <c r="M7" s="53" t="s">
        <v>19</v>
      </c>
      <c r="N7" s="54" t="s">
        <v>64</v>
      </c>
      <c r="O7" s="54" t="s">
        <v>21</v>
      </c>
      <c r="P7" s="53" t="s">
        <v>22</v>
      </c>
      <c r="Q7" s="153"/>
      <c r="R7" s="155"/>
      <c r="S7" s="157"/>
    </row>
    <row r="8" spans="1:19" ht="15">
      <c r="B8" s="55"/>
      <c r="C8" s="56"/>
      <c r="D8" s="56"/>
      <c r="E8" s="57"/>
      <c r="F8" s="58"/>
      <c r="G8" s="58"/>
      <c r="H8" s="59"/>
      <c r="I8" s="60"/>
      <c r="J8" s="59"/>
      <c r="K8" s="59"/>
      <c r="L8" s="59"/>
      <c r="M8" s="59"/>
      <c r="N8" s="60"/>
      <c r="O8" s="59"/>
      <c r="P8" s="59"/>
      <c r="Q8" s="61"/>
      <c r="R8" s="62"/>
      <c r="S8" s="63"/>
    </row>
    <row r="9" spans="1:19">
      <c r="B9" s="64" t="s">
        <v>65</v>
      </c>
      <c r="C9" s="65">
        <v>41683</v>
      </c>
      <c r="D9" s="65">
        <v>41753</v>
      </c>
      <c r="E9" s="66">
        <v>1</v>
      </c>
      <c r="F9" s="67">
        <v>39332</v>
      </c>
      <c r="G9" s="67">
        <v>3402</v>
      </c>
      <c r="H9" s="68">
        <v>8807125</v>
      </c>
      <c r="I9" s="69">
        <f>G9/F9</f>
        <v>8.6494457439235228E-2</v>
      </c>
      <c r="J9" s="70">
        <f>H9/F9</f>
        <v>223.91754805247635</v>
      </c>
      <c r="K9" s="70">
        <f>H9/G9</f>
        <v>2588.8080540858318</v>
      </c>
      <c r="L9" s="67">
        <v>6522</v>
      </c>
      <c r="M9" s="68">
        <v>501939</v>
      </c>
      <c r="N9" s="69">
        <f>L9/F9</f>
        <v>0.165819180311197</v>
      </c>
      <c r="O9" s="70">
        <f>M9/F9</f>
        <v>12.761593613342825</v>
      </c>
      <c r="P9" s="70">
        <f>M9/L9</f>
        <v>76.960901563937441</v>
      </c>
      <c r="Q9" s="70">
        <f>H9+M9</f>
        <v>9309064</v>
      </c>
      <c r="R9" s="71">
        <f>Q9/F9</f>
        <v>236.67914166581917</v>
      </c>
      <c r="S9" s="72"/>
    </row>
    <row r="10" spans="1:19" ht="13.5" thickBot="1">
      <c r="B10" s="73" t="s">
        <v>66</v>
      </c>
      <c r="C10" s="74">
        <v>41683</v>
      </c>
      <c r="D10" s="74">
        <v>41753</v>
      </c>
      <c r="E10" s="66">
        <v>1</v>
      </c>
      <c r="F10" s="75">
        <v>39332</v>
      </c>
      <c r="G10" s="75">
        <v>2654</v>
      </c>
      <c r="H10" s="76">
        <v>6437237</v>
      </c>
      <c r="I10" s="77">
        <f>G10/F10</f>
        <v>6.7476863622495678E-2</v>
      </c>
      <c r="J10" s="78">
        <f>H10/F10</f>
        <v>163.66411573273669</v>
      </c>
      <c r="K10" s="78">
        <f>H10/G10</f>
        <v>2425.4849284099473</v>
      </c>
      <c r="L10" s="75">
        <v>3915</v>
      </c>
      <c r="M10" s="76">
        <v>334456</v>
      </c>
      <c r="N10" s="77">
        <f>L10/F10</f>
        <v>9.9537272449913561E-2</v>
      </c>
      <c r="O10" s="78">
        <f>M10/F10</f>
        <v>8.5034068951489878</v>
      </c>
      <c r="P10" s="78">
        <f>M10/L10</f>
        <v>85.429374201787994</v>
      </c>
      <c r="Q10" s="78">
        <f>H10+M10</f>
        <v>6771693</v>
      </c>
      <c r="R10" s="79">
        <f>Q10/F10</f>
        <v>172.16752262788569</v>
      </c>
      <c r="S10" s="80"/>
    </row>
    <row r="11" spans="1:19" ht="15.75" thickBot="1">
      <c r="B11" s="158" t="s">
        <v>67</v>
      </c>
      <c r="C11" s="159"/>
      <c r="D11" s="159"/>
      <c r="E11" s="160"/>
      <c r="F11" s="81">
        <f>F10</f>
        <v>39332</v>
      </c>
      <c r="G11" s="81">
        <f>G9+G10</f>
        <v>6056</v>
      </c>
      <c r="H11" s="82">
        <f>H9+H10</f>
        <v>15244362</v>
      </c>
      <c r="I11" s="83">
        <f>G11/F11</f>
        <v>0.15397132106173089</v>
      </c>
      <c r="J11" s="82">
        <f>H11/F11</f>
        <v>387.58166378521304</v>
      </c>
      <c r="K11" s="82">
        <f>H11/G11</f>
        <v>2517.232826948481</v>
      </c>
      <c r="L11" s="81">
        <f>L9+L10</f>
        <v>10437</v>
      </c>
      <c r="M11" s="82">
        <f>M9+M10</f>
        <v>836395</v>
      </c>
      <c r="N11" s="83">
        <f>L11/F11</f>
        <v>0.26535645276111053</v>
      </c>
      <c r="O11" s="82">
        <f>M11/F11</f>
        <v>21.265000508491813</v>
      </c>
      <c r="P11" s="82">
        <f>M11/L11</f>
        <v>80.137491616364855</v>
      </c>
      <c r="Q11" s="82">
        <f>Q9+Q10</f>
        <v>16080757</v>
      </c>
      <c r="R11" s="84">
        <f>Q11/F11</f>
        <v>408.84666429370486</v>
      </c>
      <c r="S11" s="85"/>
    </row>
    <row r="12" spans="1:19" ht="9" customHeight="1" thickTop="1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7"/>
    </row>
    <row r="13" spans="1:19">
      <c r="B13" s="64" t="s">
        <v>68</v>
      </c>
      <c r="C13" s="65">
        <v>41680</v>
      </c>
      <c r="D13" s="65">
        <v>41740</v>
      </c>
      <c r="E13" s="66">
        <v>1.1399999999999999</v>
      </c>
      <c r="F13" s="67">
        <v>42877</v>
      </c>
      <c r="G13" s="67">
        <v>1473</v>
      </c>
      <c r="H13" s="68">
        <v>3494260</v>
      </c>
      <c r="I13" s="69">
        <f>G13/F13</f>
        <v>3.4354082608391442E-2</v>
      </c>
      <c r="J13" s="70">
        <f>H13/F13</f>
        <v>81.494973995382139</v>
      </c>
      <c r="K13" s="70">
        <f>H13/G13</f>
        <v>2372.206381534284</v>
      </c>
      <c r="L13" s="67">
        <v>2972</v>
      </c>
      <c r="M13" s="68">
        <v>297120</v>
      </c>
      <c r="N13" s="69">
        <f>L13/F13</f>
        <v>6.9314550924738205E-2</v>
      </c>
      <c r="O13" s="70">
        <f>M13/F13</f>
        <v>6.9295892902954961</v>
      </c>
      <c r="P13" s="70">
        <f>M13/L13</f>
        <v>99.973082099596226</v>
      </c>
      <c r="Q13" s="70">
        <f>H13+M13</f>
        <v>3791380</v>
      </c>
      <c r="R13" s="71">
        <f>Q13/F13</f>
        <v>88.424563285677635</v>
      </c>
      <c r="S13" s="72"/>
    </row>
    <row r="14" spans="1:19" ht="13.5" thickBot="1">
      <c r="B14" s="73" t="s">
        <v>69</v>
      </c>
      <c r="C14" s="74">
        <v>41683</v>
      </c>
      <c r="D14" s="74">
        <v>41740</v>
      </c>
      <c r="E14" s="66">
        <v>1.1499999999999999</v>
      </c>
      <c r="F14" s="75">
        <v>42993</v>
      </c>
      <c r="G14" s="75">
        <v>1953</v>
      </c>
      <c r="H14" s="76">
        <v>4713880</v>
      </c>
      <c r="I14" s="77">
        <f>G14/F14</f>
        <v>4.5425999581327189E-2</v>
      </c>
      <c r="J14" s="78">
        <f>H14/F14</f>
        <v>109.64296513385899</v>
      </c>
      <c r="K14" s="78">
        <f>H14/G14</f>
        <v>2413.6610343061957</v>
      </c>
      <c r="L14" s="75">
        <v>1225</v>
      </c>
      <c r="M14" s="76">
        <v>114665</v>
      </c>
      <c r="N14" s="77">
        <f>L14/F14</f>
        <v>2.8493010490079781E-2</v>
      </c>
      <c r="O14" s="78">
        <f>M14/F14</f>
        <v>2.6670620798734679</v>
      </c>
      <c r="P14" s="78">
        <f>M14/L14</f>
        <v>93.604081632653063</v>
      </c>
      <c r="Q14" s="78">
        <f>H14+M14</f>
        <v>4828545</v>
      </c>
      <c r="R14" s="79">
        <f>Q14/F14</f>
        <v>112.31002721373247</v>
      </c>
      <c r="S14" s="88"/>
    </row>
    <row r="15" spans="1:19" ht="15.75" thickBot="1">
      <c r="B15" s="158" t="s">
        <v>67</v>
      </c>
      <c r="C15" s="159"/>
      <c r="D15" s="159"/>
      <c r="E15" s="160"/>
      <c r="F15" s="81">
        <f>F14</f>
        <v>42993</v>
      </c>
      <c r="G15" s="81">
        <f>G13+G14</f>
        <v>3426</v>
      </c>
      <c r="H15" s="82">
        <f>H13+H14</f>
        <v>8208140</v>
      </c>
      <c r="I15" s="83">
        <f>G15/F15</f>
        <v>7.968739097062312E-2</v>
      </c>
      <c r="J15" s="82">
        <f>H15/F15</f>
        <v>190.91805642779056</v>
      </c>
      <c r="K15" s="82">
        <f>H15/G15</f>
        <v>2395.8377116170459</v>
      </c>
      <c r="L15" s="81">
        <f>L13+L14</f>
        <v>4197</v>
      </c>
      <c r="M15" s="82">
        <f>M13+M14</f>
        <v>411785</v>
      </c>
      <c r="N15" s="83">
        <f>L15/F15</f>
        <v>9.7620542879073333E-2</v>
      </c>
      <c r="O15" s="82">
        <f>M15/F15</f>
        <v>9.5779545507408184</v>
      </c>
      <c r="P15" s="82">
        <f>M15/L15</f>
        <v>98.114129139861802</v>
      </c>
      <c r="Q15" s="82">
        <f>Q13+Q14</f>
        <v>8619925</v>
      </c>
      <c r="R15" s="84">
        <f>Q15/F15</f>
        <v>200.49601097853139</v>
      </c>
      <c r="S15" s="85"/>
    </row>
    <row r="16" spans="1:19" ht="11.25" customHeight="1" thickTop="1">
      <c r="B16" s="89"/>
      <c r="C16" s="89"/>
      <c r="D16" s="89"/>
      <c r="E16" s="89"/>
      <c r="F16" s="90"/>
      <c r="G16" s="90"/>
      <c r="H16" s="91"/>
      <c r="I16" s="92"/>
      <c r="J16" s="91"/>
      <c r="K16" s="91"/>
      <c r="L16" s="90"/>
      <c r="M16" s="91"/>
      <c r="N16" s="92"/>
      <c r="O16" s="91"/>
      <c r="P16" s="91"/>
      <c r="Q16" s="91"/>
      <c r="R16" s="91"/>
      <c r="S16" s="87"/>
    </row>
    <row r="17" spans="2:19">
      <c r="B17" s="93" t="s">
        <v>70</v>
      </c>
      <c r="C17" s="94">
        <v>42038</v>
      </c>
      <c r="D17" s="65">
        <v>42041</v>
      </c>
      <c r="E17" s="66">
        <v>0.88</v>
      </c>
      <c r="F17" s="67">
        <v>26471</v>
      </c>
      <c r="G17" s="67">
        <v>1406.5</v>
      </c>
      <c r="H17" s="68">
        <v>3661704.16</v>
      </c>
      <c r="I17" s="69">
        <f>G17/F17</f>
        <v>5.3133617921498996E-2</v>
      </c>
      <c r="J17" s="70">
        <f>H17/F17</f>
        <v>138.32889426164482</v>
      </c>
      <c r="K17" s="70">
        <f>H17/G17</f>
        <v>2603.415684322787</v>
      </c>
      <c r="L17" s="67">
        <v>1997</v>
      </c>
      <c r="M17" s="68">
        <v>194812.86</v>
      </c>
      <c r="N17" s="69">
        <f>L17/F17</f>
        <v>7.5441048694798077E-2</v>
      </c>
      <c r="O17" s="70">
        <f>M17/F17</f>
        <v>7.3594824524951825</v>
      </c>
      <c r="P17" s="70">
        <f>M17/L17</f>
        <v>97.552759138708055</v>
      </c>
      <c r="Q17" s="68">
        <f>H17+M17</f>
        <v>3856517.02</v>
      </c>
      <c r="R17" s="71">
        <f>Q17/F17</f>
        <v>145.68837671413999</v>
      </c>
      <c r="S17" s="72"/>
    </row>
    <row r="18" spans="2:19" ht="13.5" thickBot="1">
      <c r="B18" s="95" t="s">
        <v>24</v>
      </c>
      <c r="C18" s="96">
        <v>42055</v>
      </c>
      <c r="D18" s="97">
        <v>42041</v>
      </c>
      <c r="E18" s="98">
        <v>0.92</v>
      </c>
      <c r="F18" s="99">
        <v>28125</v>
      </c>
      <c r="G18" s="99">
        <v>1426.5</v>
      </c>
      <c r="H18" s="100">
        <v>3943112.21</v>
      </c>
      <c r="I18" s="101">
        <f>G18/F18</f>
        <v>5.0720000000000001E-2</v>
      </c>
      <c r="J18" s="102">
        <f>H18/F18</f>
        <v>140.19954524444444</v>
      </c>
      <c r="K18" s="102">
        <f>H18/G18</f>
        <v>2764.1866175955133</v>
      </c>
      <c r="L18" s="99">
        <v>1004</v>
      </c>
      <c r="M18" s="100">
        <v>101966.6</v>
      </c>
      <c r="N18" s="101">
        <f>L18/F18</f>
        <v>3.569777777777778E-2</v>
      </c>
      <c r="O18" s="102">
        <f>M18/F18</f>
        <v>3.6254791111111113</v>
      </c>
      <c r="P18" s="102">
        <f>M18/L18</f>
        <v>101.56035856573706</v>
      </c>
      <c r="Q18" s="100">
        <f>H18+M18</f>
        <v>4045078.81</v>
      </c>
      <c r="R18" s="103">
        <f>Q18/F18</f>
        <v>143.82502435555557</v>
      </c>
      <c r="S18" s="88"/>
    </row>
    <row r="19" spans="2:19" ht="15.75" thickBot="1">
      <c r="B19" s="150" t="s">
        <v>67</v>
      </c>
      <c r="C19" s="151"/>
      <c r="D19" s="151"/>
      <c r="E19" s="151"/>
      <c r="F19" s="104">
        <v>28123</v>
      </c>
      <c r="G19" s="104">
        <f>SUM(G17:G18)</f>
        <v>2833</v>
      </c>
      <c r="H19" s="105">
        <f>SUM(H17:H18)</f>
        <v>7604816.3700000001</v>
      </c>
      <c r="I19" s="106">
        <f>G19/F19</f>
        <v>0.10073605234149983</v>
      </c>
      <c r="J19" s="107">
        <f>H19/F19</f>
        <v>270.41270028090889</v>
      </c>
      <c r="K19" s="107">
        <f>H19/G19</f>
        <v>2684.3686445464173</v>
      </c>
      <c r="L19" s="104">
        <f>SUM(L17:L18)</f>
        <v>3001</v>
      </c>
      <c r="M19" s="105">
        <f>SUM(M17:M18)</f>
        <v>296779.45999999996</v>
      </c>
      <c r="N19" s="106">
        <f>L19/F19</f>
        <v>0.10670981047541159</v>
      </c>
      <c r="O19" s="107">
        <f>M19/F19</f>
        <v>10.552909006862709</v>
      </c>
      <c r="P19" s="107">
        <f>M19/L19</f>
        <v>98.893522159280224</v>
      </c>
      <c r="Q19" s="105">
        <f>SUM(Q17:Q18)</f>
        <v>7901595.8300000001</v>
      </c>
      <c r="R19" s="108">
        <f>Q19/F19</f>
        <v>280.9656092877716</v>
      </c>
      <c r="S19" s="109"/>
    </row>
    <row r="20" spans="2:19" ht="9" customHeight="1" thickTop="1">
      <c r="B20" s="89"/>
      <c r="C20" s="89"/>
      <c r="D20" s="89"/>
      <c r="E20" s="89"/>
      <c r="F20" s="90"/>
      <c r="G20" s="90"/>
      <c r="H20" s="91"/>
      <c r="I20" s="92"/>
      <c r="J20" s="91"/>
      <c r="K20" s="91"/>
      <c r="L20" s="90"/>
      <c r="M20" s="91"/>
      <c r="N20" s="92"/>
      <c r="O20" s="91"/>
      <c r="P20" s="91"/>
      <c r="Q20" s="91"/>
      <c r="R20" s="91"/>
      <c r="S20" s="110"/>
    </row>
    <row r="21" spans="2:19">
      <c r="B21" s="93" t="s">
        <v>71</v>
      </c>
      <c r="C21" s="94">
        <v>42418</v>
      </c>
      <c r="D21" s="65">
        <v>42438</v>
      </c>
      <c r="E21" s="66">
        <v>0.9</v>
      </c>
      <c r="F21" s="67">
        <v>25260</v>
      </c>
      <c r="G21" s="67">
        <v>853</v>
      </c>
      <c r="H21" s="70">
        <v>2279199.02</v>
      </c>
      <c r="I21" s="69">
        <v>3.4000000000000002E-2</v>
      </c>
      <c r="J21" s="70">
        <v>90.229573238321464</v>
      </c>
      <c r="K21" s="70">
        <v>2671.9800937866353</v>
      </c>
      <c r="L21" s="67">
        <v>1337</v>
      </c>
      <c r="M21" s="70">
        <v>128198.82</v>
      </c>
      <c r="N21" s="69">
        <v>5.2999999999999999E-2</v>
      </c>
      <c r="O21" s="70">
        <v>4.7042822644497235</v>
      </c>
      <c r="P21" s="70">
        <v>96</v>
      </c>
      <c r="Q21" s="70">
        <v>2407397.84</v>
      </c>
      <c r="R21" s="111">
        <v>95</v>
      </c>
      <c r="S21" s="112"/>
    </row>
    <row r="22" spans="2:19" ht="13.5" thickBot="1">
      <c r="B22" s="95" t="s">
        <v>23</v>
      </c>
      <c r="C22" s="94">
        <v>42418</v>
      </c>
      <c r="D22" s="65">
        <v>42438</v>
      </c>
      <c r="E22" s="66">
        <v>0.9</v>
      </c>
      <c r="F22" s="75">
        <v>25260</v>
      </c>
      <c r="G22" s="75">
        <v>1085</v>
      </c>
      <c r="H22" s="113">
        <v>2865947.33</v>
      </c>
      <c r="I22" s="77">
        <v>4.2999999999999997E-2</v>
      </c>
      <c r="J22" s="114">
        <f>H22/F22</f>
        <v>113.45793072050674</v>
      </c>
      <c r="K22" s="114">
        <f>H22/G22</f>
        <v>2641.4261105990786</v>
      </c>
      <c r="L22" s="75">
        <v>1739</v>
      </c>
      <c r="M22" s="78">
        <v>218585.52</v>
      </c>
      <c r="N22" s="77">
        <v>6.9000000000000006E-2</v>
      </c>
      <c r="O22" s="114">
        <f>M22/F22</f>
        <v>8.653425178147268</v>
      </c>
      <c r="P22" s="114">
        <f>M22/L22</f>
        <v>125.69610120759056</v>
      </c>
      <c r="Q22" s="113">
        <f>H22+M22</f>
        <v>3084532.85</v>
      </c>
      <c r="R22" s="115">
        <f>Q22/F22</f>
        <v>122.111355898654</v>
      </c>
      <c r="S22" s="116"/>
    </row>
    <row r="23" spans="2:19" ht="15.75" thickBot="1">
      <c r="B23" s="150" t="s">
        <v>67</v>
      </c>
      <c r="C23" s="151"/>
      <c r="D23" s="151"/>
      <c r="E23" s="151"/>
      <c r="F23" s="117">
        <v>25260</v>
      </c>
      <c r="G23" s="117">
        <f>G21+G22</f>
        <v>1938</v>
      </c>
      <c r="H23" s="118">
        <f>H21+H22</f>
        <v>5145146.3499999996</v>
      </c>
      <c r="I23" s="119">
        <f>G23/F23</f>
        <v>7.6722090261282655E-2</v>
      </c>
      <c r="J23" s="120">
        <f>H23/F23</f>
        <v>203.68750395882816</v>
      </c>
      <c r="K23" s="120">
        <f>H23/G23</f>
        <v>2654.8742776057788</v>
      </c>
      <c r="L23" s="117">
        <f>L21+L22</f>
        <v>3076</v>
      </c>
      <c r="M23" s="121">
        <f>M21+M22</f>
        <v>346784.33999999997</v>
      </c>
      <c r="N23" s="119">
        <f>L23/F23</f>
        <v>0.1217735550277118</v>
      </c>
      <c r="O23" s="120">
        <f>M23/F23</f>
        <v>13.72859619952494</v>
      </c>
      <c r="P23" s="120">
        <f>M23/L23</f>
        <v>112.73873211963588</v>
      </c>
      <c r="Q23" s="122">
        <f>Q21+Q22</f>
        <v>5491930.6899999995</v>
      </c>
      <c r="R23" s="123">
        <f>Q23/F23</f>
        <v>217.41610015835312</v>
      </c>
      <c r="S23" s="124"/>
    </row>
    <row r="24" spans="2:19" ht="9" customHeight="1" thickTop="1">
      <c r="B24" s="89"/>
      <c r="C24" s="89"/>
      <c r="D24" s="89"/>
      <c r="E24" s="89"/>
      <c r="F24" s="90"/>
      <c r="G24" s="90"/>
      <c r="H24" s="91"/>
      <c r="I24" s="92"/>
      <c r="J24" s="91"/>
      <c r="K24" s="91"/>
      <c r="L24" s="90"/>
      <c r="M24" s="91"/>
      <c r="N24" s="92"/>
      <c r="O24" s="91"/>
      <c r="P24" s="91"/>
      <c r="Q24" s="91"/>
      <c r="R24" s="91"/>
      <c r="S24" s="110"/>
    </row>
    <row r="25" spans="2:19" ht="13.5" thickBot="1">
      <c r="B25" s="93" t="s">
        <v>72</v>
      </c>
      <c r="C25" s="94">
        <v>42745</v>
      </c>
      <c r="D25" s="65">
        <v>42755</v>
      </c>
      <c r="E25" s="66">
        <v>0.94</v>
      </c>
      <c r="F25" s="67">
        <v>29483</v>
      </c>
      <c r="G25" s="67">
        <v>1443</v>
      </c>
      <c r="H25" s="70">
        <v>3516811.0032000002</v>
      </c>
      <c r="I25" s="69">
        <v>4.8943500000000001E-2</v>
      </c>
      <c r="J25" s="114">
        <f>H25/F25</f>
        <v>119.28267147847913</v>
      </c>
      <c r="K25" s="70">
        <v>2437.1525000000001</v>
      </c>
      <c r="L25" s="67">
        <v>2007</v>
      </c>
      <c r="M25" s="70">
        <v>278614.71000000002</v>
      </c>
      <c r="N25" s="69">
        <v>6.8073099999999998E-2</v>
      </c>
      <c r="O25" s="114">
        <f>M25/F25</f>
        <v>9.4500122104263475</v>
      </c>
      <c r="P25" s="70">
        <v>138.82148000000001</v>
      </c>
      <c r="Q25" s="113">
        <f>H25+M25</f>
        <v>3795425.7132000001</v>
      </c>
      <c r="R25" s="115">
        <f>Q25/F25</f>
        <v>128.73268368890547</v>
      </c>
      <c r="S25" s="112"/>
    </row>
    <row r="26" spans="2:19" ht="13.5" thickBot="1">
      <c r="B26" s="95" t="s">
        <v>73</v>
      </c>
      <c r="C26" s="94">
        <v>42745</v>
      </c>
      <c r="D26" s="65">
        <v>42755</v>
      </c>
      <c r="E26" s="66">
        <v>0.94</v>
      </c>
      <c r="F26" s="67">
        <v>29483</v>
      </c>
      <c r="G26" s="75">
        <v>2384</v>
      </c>
      <c r="H26" s="113">
        <v>6287762.0291999998</v>
      </c>
      <c r="I26" s="77">
        <v>8.6015670047149995E-2</v>
      </c>
      <c r="J26" s="114">
        <f>H26/F26</f>
        <v>213.26737540955804</v>
      </c>
      <c r="K26" s="114">
        <v>2637.4840726510065</v>
      </c>
      <c r="L26" s="75">
        <v>3903</v>
      </c>
      <c r="M26" s="78">
        <v>475627.72</v>
      </c>
      <c r="N26" s="77">
        <v>0.13238140000000001</v>
      </c>
      <c r="O26" s="114">
        <f>M26/F26</f>
        <v>16.132270121765085</v>
      </c>
      <c r="P26" s="114">
        <v>228.99809999999999</v>
      </c>
      <c r="Q26" s="113">
        <f>H26+M26</f>
        <v>6763389.7491999995</v>
      </c>
      <c r="R26" s="115">
        <f>Q26/F26</f>
        <v>229.39964553132313</v>
      </c>
      <c r="S26" s="116"/>
    </row>
    <row r="27" spans="2:19" ht="15.75" thickBot="1">
      <c r="B27" s="150" t="s">
        <v>67</v>
      </c>
      <c r="C27" s="151"/>
      <c r="D27" s="151"/>
      <c r="E27" s="151"/>
      <c r="F27" s="117">
        <v>29483</v>
      </c>
      <c r="G27" s="117">
        <f>G25+G26</f>
        <v>3827</v>
      </c>
      <c r="H27" s="118">
        <f>H25+H26</f>
        <v>9804573.0324000008</v>
      </c>
      <c r="I27" s="119">
        <f>G27/F27</f>
        <v>0.12980361564291287</v>
      </c>
      <c r="J27" s="120">
        <f>H27/F27</f>
        <v>332.55004688803723</v>
      </c>
      <c r="K27" s="120">
        <f>H27/G27</f>
        <v>2561.9474869088062</v>
      </c>
      <c r="L27" s="117">
        <f>L25+L26</f>
        <v>5910</v>
      </c>
      <c r="M27" s="121">
        <f>M25+M26</f>
        <v>754242.42999999993</v>
      </c>
      <c r="N27" s="119">
        <f>L27/F27</f>
        <v>0.20045449920293051</v>
      </c>
      <c r="O27" s="120">
        <f>M27/F27</f>
        <v>25.582282332191429</v>
      </c>
      <c r="P27" s="120">
        <f>M27/L27</f>
        <v>127.62139255499153</v>
      </c>
      <c r="Q27" s="122">
        <f>Q25+Q26</f>
        <v>10558815.462400001</v>
      </c>
      <c r="R27" s="123">
        <f>Q27/F27</f>
        <v>358.1323292202286</v>
      </c>
      <c r="S27" s="124"/>
    </row>
    <row r="28" spans="2:19" ht="13.5" thickTop="1"/>
  </sheetData>
  <mergeCells count="14">
    <mergeCell ref="B27:E27"/>
    <mergeCell ref="B23:E23"/>
    <mergeCell ref="Q6:Q7"/>
    <mergeCell ref="R6:R7"/>
    <mergeCell ref="S6:S7"/>
    <mergeCell ref="B11:E11"/>
    <mergeCell ref="B15:E15"/>
    <mergeCell ref="B19:E19"/>
    <mergeCell ref="C6:C7"/>
    <mergeCell ref="D6:D7"/>
    <mergeCell ref="E6:E7"/>
    <mergeCell ref="F6:F7"/>
    <mergeCell ref="G6:K6"/>
    <mergeCell ref="L6:P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workbookViewId="0">
      <selection activeCell="B8" sqref="B8"/>
    </sheetView>
  </sheetViews>
  <sheetFormatPr defaultRowHeight="12.75"/>
  <cols>
    <col min="1" max="1" width="9.140625" style="127"/>
    <col min="2" max="2" width="47.85546875" style="127" customWidth="1"/>
    <col min="3" max="3" width="13.7109375" style="127" customWidth="1"/>
    <col min="4" max="4" width="15.140625" style="127" customWidth="1"/>
    <col min="5" max="5" width="17.7109375" style="127" customWidth="1"/>
    <col min="6" max="257" width="9.140625" style="127"/>
    <col min="258" max="258" width="47.85546875" style="127" customWidth="1"/>
    <col min="259" max="259" width="13.7109375" style="127" customWidth="1"/>
    <col min="260" max="260" width="15.140625" style="127" customWidth="1"/>
    <col min="261" max="261" width="17.7109375" style="127" customWidth="1"/>
    <col min="262" max="513" width="9.140625" style="127"/>
    <col min="514" max="514" width="47.85546875" style="127" customWidth="1"/>
    <col min="515" max="515" width="13.7109375" style="127" customWidth="1"/>
    <col min="516" max="516" width="15.140625" style="127" customWidth="1"/>
    <col min="517" max="517" width="17.7109375" style="127" customWidth="1"/>
    <col min="518" max="769" width="9.140625" style="127"/>
    <col min="770" max="770" width="47.85546875" style="127" customWidth="1"/>
    <col min="771" max="771" width="13.7109375" style="127" customWidth="1"/>
    <col min="772" max="772" width="15.140625" style="127" customWidth="1"/>
    <col min="773" max="773" width="17.7109375" style="127" customWidth="1"/>
    <col min="774" max="1025" width="9.140625" style="127"/>
    <col min="1026" max="1026" width="47.85546875" style="127" customWidth="1"/>
    <col min="1027" max="1027" width="13.7109375" style="127" customWidth="1"/>
    <col min="1028" max="1028" width="15.140625" style="127" customWidth="1"/>
    <col min="1029" max="1029" width="17.7109375" style="127" customWidth="1"/>
    <col min="1030" max="1281" width="9.140625" style="127"/>
    <col min="1282" max="1282" width="47.85546875" style="127" customWidth="1"/>
    <col min="1283" max="1283" width="13.7109375" style="127" customWidth="1"/>
    <col min="1284" max="1284" width="15.140625" style="127" customWidth="1"/>
    <col min="1285" max="1285" width="17.7109375" style="127" customWidth="1"/>
    <col min="1286" max="1537" width="9.140625" style="127"/>
    <col min="1538" max="1538" width="47.85546875" style="127" customWidth="1"/>
    <col min="1539" max="1539" width="13.7109375" style="127" customWidth="1"/>
    <col min="1540" max="1540" width="15.140625" style="127" customWidth="1"/>
    <col min="1541" max="1541" width="17.7109375" style="127" customWidth="1"/>
    <col min="1542" max="1793" width="9.140625" style="127"/>
    <col min="1794" max="1794" width="47.85546875" style="127" customWidth="1"/>
    <col min="1795" max="1795" width="13.7109375" style="127" customWidth="1"/>
    <col min="1796" max="1796" width="15.140625" style="127" customWidth="1"/>
    <col min="1797" max="1797" width="17.7109375" style="127" customWidth="1"/>
    <col min="1798" max="2049" width="9.140625" style="127"/>
    <col min="2050" max="2050" width="47.85546875" style="127" customWidth="1"/>
    <col min="2051" max="2051" width="13.7109375" style="127" customWidth="1"/>
    <col min="2052" max="2052" width="15.140625" style="127" customWidth="1"/>
    <col min="2053" max="2053" width="17.7109375" style="127" customWidth="1"/>
    <col min="2054" max="2305" width="9.140625" style="127"/>
    <col min="2306" max="2306" width="47.85546875" style="127" customWidth="1"/>
    <col min="2307" max="2307" width="13.7109375" style="127" customWidth="1"/>
    <col min="2308" max="2308" width="15.140625" style="127" customWidth="1"/>
    <col min="2309" max="2309" width="17.7109375" style="127" customWidth="1"/>
    <col min="2310" max="2561" width="9.140625" style="127"/>
    <col min="2562" max="2562" width="47.85546875" style="127" customWidth="1"/>
    <col min="2563" max="2563" width="13.7109375" style="127" customWidth="1"/>
    <col min="2564" max="2564" width="15.140625" style="127" customWidth="1"/>
    <col min="2565" max="2565" width="17.7109375" style="127" customWidth="1"/>
    <col min="2566" max="2817" width="9.140625" style="127"/>
    <col min="2818" max="2818" width="47.85546875" style="127" customWidth="1"/>
    <col min="2819" max="2819" width="13.7109375" style="127" customWidth="1"/>
    <col min="2820" max="2820" width="15.140625" style="127" customWidth="1"/>
    <col min="2821" max="2821" width="17.7109375" style="127" customWidth="1"/>
    <col min="2822" max="3073" width="9.140625" style="127"/>
    <col min="3074" max="3074" width="47.85546875" style="127" customWidth="1"/>
    <col min="3075" max="3075" width="13.7109375" style="127" customWidth="1"/>
    <col min="3076" max="3076" width="15.140625" style="127" customWidth="1"/>
    <col min="3077" max="3077" width="17.7109375" style="127" customWidth="1"/>
    <col min="3078" max="3329" width="9.140625" style="127"/>
    <col min="3330" max="3330" width="47.85546875" style="127" customWidth="1"/>
    <col min="3331" max="3331" width="13.7109375" style="127" customWidth="1"/>
    <col min="3332" max="3332" width="15.140625" style="127" customWidth="1"/>
    <col min="3333" max="3333" width="17.7109375" style="127" customWidth="1"/>
    <col min="3334" max="3585" width="9.140625" style="127"/>
    <col min="3586" max="3586" width="47.85546875" style="127" customWidth="1"/>
    <col min="3587" max="3587" width="13.7109375" style="127" customWidth="1"/>
    <col min="3588" max="3588" width="15.140625" style="127" customWidth="1"/>
    <col min="3589" max="3589" width="17.7109375" style="127" customWidth="1"/>
    <col min="3590" max="3841" width="9.140625" style="127"/>
    <col min="3842" max="3842" width="47.85546875" style="127" customWidth="1"/>
    <col min="3843" max="3843" width="13.7109375" style="127" customWidth="1"/>
    <col min="3844" max="3844" width="15.140625" style="127" customWidth="1"/>
    <col min="3845" max="3845" width="17.7109375" style="127" customWidth="1"/>
    <col min="3846" max="4097" width="9.140625" style="127"/>
    <col min="4098" max="4098" width="47.85546875" style="127" customWidth="1"/>
    <col min="4099" max="4099" width="13.7109375" style="127" customWidth="1"/>
    <col min="4100" max="4100" width="15.140625" style="127" customWidth="1"/>
    <col min="4101" max="4101" width="17.7109375" style="127" customWidth="1"/>
    <col min="4102" max="4353" width="9.140625" style="127"/>
    <col min="4354" max="4354" width="47.85546875" style="127" customWidth="1"/>
    <col min="4355" max="4355" width="13.7109375" style="127" customWidth="1"/>
    <col min="4356" max="4356" width="15.140625" style="127" customWidth="1"/>
    <col min="4357" max="4357" width="17.7109375" style="127" customWidth="1"/>
    <col min="4358" max="4609" width="9.140625" style="127"/>
    <col min="4610" max="4610" width="47.85546875" style="127" customWidth="1"/>
    <col min="4611" max="4611" width="13.7109375" style="127" customWidth="1"/>
    <col min="4612" max="4612" width="15.140625" style="127" customWidth="1"/>
    <col min="4613" max="4613" width="17.7109375" style="127" customWidth="1"/>
    <col min="4614" max="4865" width="9.140625" style="127"/>
    <col min="4866" max="4866" width="47.85546875" style="127" customWidth="1"/>
    <col min="4867" max="4867" width="13.7109375" style="127" customWidth="1"/>
    <col min="4868" max="4868" width="15.140625" style="127" customWidth="1"/>
    <col min="4869" max="4869" width="17.7109375" style="127" customWidth="1"/>
    <col min="4870" max="5121" width="9.140625" style="127"/>
    <col min="5122" max="5122" width="47.85546875" style="127" customWidth="1"/>
    <col min="5123" max="5123" width="13.7109375" style="127" customWidth="1"/>
    <col min="5124" max="5124" width="15.140625" style="127" customWidth="1"/>
    <col min="5125" max="5125" width="17.7109375" style="127" customWidth="1"/>
    <col min="5126" max="5377" width="9.140625" style="127"/>
    <col min="5378" max="5378" width="47.85546875" style="127" customWidth="1"/>
    <col min="5379" max="5379" width="13.7109375" style="127" customWidth="1"/>
    <col min="5380" max="5380" width="15.140625" style="127" customWidth="1"/>
    <col min="5381" max="5381" width="17.7109375" style="127" customWidth="1"/>
    <col min="5382" max="5633" width="9.140625" style="127"/>
    <col min="5634" max="5634" width="47.85546875" style="127" customWidth="1"/>
    <col min="5635" max="5635" width="13.7109375" style="127" customWidth="1"/>
    <col min="5636" max="5636" width="15.140625" style="127" customWidth="1"/>
    <col min="5637" max="5637" width="17.7109375" style="127" customWidth="1"/>
    <col min="5638" max="5889" width="9.140625" style="127"/>
    <col min="5890" max="5890" width="47.85546875" style="127" customWidth="1"/>
    <col min="5891" max="5891" width="13.7109375" style="127" customWidth="1"/>
    <col min="5892" max="5892" width="15.140625" style="127" customWidth="1"/>
    <col min="5893" max="5893" width="17.7109375" style="127" customWidth="1"/>
    <col min="5894" max="6145" width="9.140625" style="127"/>
    <col min="6146" max="6146" width="47.85546875" style="127" customWidth="1"/>
    <col min="6147" max="6147" width="13.7109375" style="127" customWidth="1"/>
    <col min="6148" max="6148" width="15.140625" style="127" customWidth="1"/>
    <col min="6149" max="6149" width="17.7109375" style="127" customWidth="1"/>
    <col min="6150" max="6401" width="9.140625" style="127"/>
    <col min="6402" max="6402" width="47.85546875" style="127" customWidth="1"/>
    <col min="6403" max="6403" width="13.7109375" style="127" customWidth="1"/>
    <col min="6404" max="6404" width="15.140625" style="127" customWidth="1"/>
    <col min="6405" max="6405" width="17.7109375" style="127" customWidth="1"/>
    <col min="6406" max="6657" width="9.140625" style="127"/>
    <col min="6658" max="6658" width="47.85546875" style="127" customWidth="1"/>
    <col min="6659" max="6659" width="13.7109375" style="127" customWidth="1"/>
    <col min="6660" max="6660" width="15.140625" style="127" customWidth="1"/>
    <col min="6661" max="6661" width="17.7109375" style="127" customWidth="1"/>
    <col min="6662" max="6913" width="9.140625" style="127"/>
    <col min="6914" max="6914" width="47.85546875" style="127" customWidth="1"/>
    <col min="6915" max="6915" width="13.7109375" style="127" customWidth="1"/>
    <col min="6916" max="6916" width="15.140625" style="127" customWidth="1"/>
    <col min="6917" max="6917" width="17.7109375" style="127" customWidth="1"/>
    <col min="6918" max="7169" width="9.140625" style="127"/>
    <col min="7170" max="7170" width="47.85546875" style="127" customWidth="1"/>
    <col min="7171" max="7171" width="13.7109375" style="127" customWidth="1"/>
    <col min="7172" max="7172" width="15.140625" style="127" customWidth="1"/>
    <col min="7173" max="7173" width="17.7109375" style="127" customWidth="1"/>
    <col min="7174" max="7425" width="9.140625" style="127"/>
    <col min="7426" max="7426" width="47.85546875" style="127" customWidth="1"/>
    <col min="7427" max="7427" width="13.7109375" style="127" customWidth="1"/>
    <col min="7428" max="7428" width="15.140625" style="127" customWidth="1"/>
    <col min="7429" max="7429" width="17.7109375" style="127" customWidth="1"/>
    <col min="7430" max="7681" width="9.140625" style="127"/>
    <col min="7682" max="7682" width="47.85546875" style="127" customWidth="1"/>
    <col min="7683" max="7683" width="13.7109375" style="127" customWidth="1"/>
    <col min="7684" max="7684" width="15.140625" style="127" customWidth="1"/>
    <col min="7685" max="7685" width="17.7109375" style="127" customWidth="1"/>
    <col min="7686" max="7937" width="9.140625" style="127"/>
    <col min="7938" max="7938" width="47.85546875" style="127" customWidth="1"/>
    <col min="7939" max="7939" width="13.7109375" style="127" customWidth="1"/>
    <col min="7940" max="7940" width="15.140625" style="127" customWidth="1"/>
    <col min="7941" max="7941" width="17.7109375" style="127" customWidth="1"/>
    <col min="7942" max="8193" width="9.140625" style="127"/>
    <col min="8194" max="8194" width="47.85546875" style="127" customWidth="1"/>
    <col min="8195" max="8195" width="13.7109375" style="127" customWidth="1"/>
    <col min="8196" max="8196" width="15.140625" style="127" customWidth="1"/>
    <col min="8197" max="8197" width="17.7109375" style="127" customWidth="1"/>
    <col min="8198" max="8449" width="9.140625" style="127"/>
    <col min="8450" max="8450" width="47.85546875" style="127" customWidth="1"/>
    <col min="8451" max="8451" width="13.7109375" style="127" customWidth="1"/>
    <col min="8452" max="8452" width="15.140625" style="127" customWidth="1"/>
    <col min="8453" max="8453" width="17.7109375" style="127" customWidth="1"/>
    <col min="8454" max="8705" width="9.140625" style="127"/>
    <col min="8706" max="8706" width="47.85546875" style="127" customWidth="1"/>
    <col min="8707" max="8707" width="13.7109375" style="127" customWidth="1"/>
    <col min="8708" max="8708" width="15.140625" style="127" customWidth="1"/>
    <col min="8709" max="8709" width="17.7109375" style="127" customWidth="1"/>
    <col min="8710" max="8961" width="9.140625" style="127"/>
    <col min="8962" max="8962" width="47.85546875" style="127" customWidth="1"/>
    <col min="8963" max="8963" width="13.7109375" style="127" customWidth="1"/>
    <col min="8964" max="8964" width="15.140625" style="127" customWidth="1"/>
    <col min="8965" max="8965" width="17.7109375" style="127" customWidth="1"/>
    <col min="8966" max="9217" width="9.140625" style="127"/>
    <col min="9218" max="9218" width="47.85546875" style="127" customWidth="1"/>
    <col min="9219" max="9219" width="13.7109375" style="127" customWidth="1"/>
    <col min="9220" max="9220" width="15.140625" style="127" customWidth="1"/>
    <col min="9221" max="9221" width="17.7109375" style="127" customWidth="1"/>
    <col min="9222" max="9473" width="9.140625" style="127"/>
    <col min="9474" max="9474" width="47.85546875" style="127" customWidth="1"/>
    <col min="9475" max="9475" width="13.7109375" style="127" customWidth="1"/>
    <col min="9476" max="9476" width="15.140625" style="127" customWidth="1"/>
    <col min="9477" max="9477" width="17.7109375" style="127" customWidth="1"/>
    <col min="9478" max="9729" width="9.140625" style="127"/>
    <col min="9730" max="9730" width="47.85546875" style="127" customWidth="1"/>
    <col min="9731" max="9731" width="13.7109375" style="127" customWidth="1"/>
    <col min="9732" max="9732" width="15.140625" style="127" customWidth="1"/>
    <col min="9733" max="9733" width="17.7109375" style="127" customWidth="1"/>
    <col min="9734" max="9985" width="9.140625" style="127"/>
    <col min="9986" max="9986" width="47.85546875" style="127" customWidth="1"/>
    <col min="9987" max="9987" width="13.7109375" style="127" customWidth="1"/>
    <col min="9988" max="9988" width="15.140625" style="127" customWidth="1"/>
    <col min="9989" max="9989" width="17.7109375" style="127" customWidth="1"/>
    <col min="9990" max="10241" width="9.140625" style="127"/>
    <col min="10242" max="10242" width="47.85546875" style="127" customWidth="1"/>
    <col min="10243" max="10243" width="13.7109375" style="127" customWidth="1"/>
    <col min="10244" max="10244" width="15.140625" style="127" customWidth="1"/>
    <col min="10245" max="10245" width="17.7109375" style="127" customWidth="1"/>
    <col min="10246" max="10497" width="9.140625" style="127"/>
    <col min="10498" max="10498" width="47.85546875" style="127" customWidth="1"/>
    <col min="10499" max="10499" width="13.7109375" style="127" customWidth="1"/>
    <col min="10500" max="10500" width="15.140625" style="127" customWidth="1"/>
    <col min="10501" max="10501" width="17.7109375" style="127" customWidth="1"/>
    <col min="10502" max="10753" width="9.140625" style="127"/>
    <col min="10754" max="10754" width="47.85546875" style="127" customWidth="1"/>
    <col min="10755" max="10755" width="13.7109375" style="127" customWidth="1"/>
    <col min="10756" max="10756" width="15.140625" style="127" customWidth="1"/>
    <col min="10757" max="10757" width="17.7109375" style="127" customWidth="1"/>
    <col min="10758" max="11009" width="9.140625" style="127"/>
    <col min="11010" max="11010" width="47.85546875" style="127" customWidth="1"/>
    <col min="11011" max="11011" width="13.7109375" style="127" customWidth="1"/>
    <col min="11012" max="11012" width="15.140625" style="127" customWidth="1"/>
    <col min="11013" max="11013" width="17.7109375" style="127" customWidth="1"/>
    <col min="11014" max="11265" width="9.140625" style="127"/>
    <col min="11266" max="11266" width="47.85546875" style="127" customWidth="1"/>
    <col min="11267" max="11267" width="13.7109375" style="127" customWidth="1"/>
    <col min="11268" max="11268" width="15.140625" style="127" customWidth="1"/>
    <col min="11269" max="11269" width="17.7109375" style="127" customWidth="1"/>
    <col min="11270" max="11521" width="9.140625" style="127"/>
    <col min="11522" max="11522" width="47.85546875" style="127" customWidth="1"/>
    <col min="11523" max="11523" width="13.7109375" style="127" customWidth="1"/>
    <col min="11524" max="11524" width="15.140625" style="127" customWidth="1"/>
    <col min="11525" max="11525" width="17.7109375" style="127" customWidth="1"/>
    <col min="11526" max="11777" width="9.140625" style="127"/>
    <col min="11778" max="11778" width="47.85546875" style="127" customWidth="1"/>
    <col min="11779" max="11779" width="13.7109375" style="127" customWidth="1"/>
    <col min="11780" max="11780" width="15.140625" style="127" customWidth="1"/>
    <col min="11781" max="11781" width="17.7109375" style="127" customWidth="1"/>
    <col min="11782" max="12033" width="9.140625" style="127"/>
    <col min="12034" max="12034" width="47.85546875" style="127" customWidth="1"/>
    <col min="12035" max="12035" width="13.7109375" style="127" customWidth="1"/>
    <col min="12036" max="12036" width="15.140625" style="127" customWidth="1"/>
    <col min="12037" max="12037" width="17.7109375" style="127" customWidth="1"/>
    <col min="12038" max="12289" width="9.140625" style="127"/>
    <col min="12290" max="12290" width="47.85546875" style="127" customWidth="1"/>
    <col min="12291" max="12291" width="13.7109375" style="127" customWidth="1"/>
    <col min="12292" max="12292" width="15.140625" style="127" customWidth="1"/>
    <col min="12293" max="12293" width="17.7109375" style="127" customWidth="1"/>
    <col min="12294" max="12545" width="9.140625" style="127"/>
    <col min="12546" max="12546" width="47.85546875" style="127" customWidth="1"/>
    <col min="12547" max="12547" width="13.7109375" style="127" customWidth="1"/>
    <col min="12548" max="12548" width="15.140625" style="127" customWidth="1"/>
    <col min="12549" max="12549" width="17.7109375" style="127" customWidth="1"/>
    <col min="12550" max="12801" width="9.140625" style="127"/>
    <col min="12802" max="12802" width="47.85546875" style="127" customWidth="1"/>
    <col min="12803" max="12803" width="13.7109375" style="127" customWidth="1"/>
    <col min="12804" max="12804" width="15.140625" style="127" customWidth="1"/>
    <col min="12805" max="12805" width="17.7109375" style="127" customWidth="1"/>
    <col min="12806" max="13057" width="9.140625" style="127"/>
    <col min="13058" max="13058" width="47.85546875" style="127" customWidth="1"/>
    <col min="13059" max="13059" width="13.7109375" style="127" customWidth="1"/>
    <col min="13060" max="13060" width="15.140625" style="127" customWidth="1"/>
    <col min="13061" max="13061" width="17.7109375" style="127" customWidth="1"/>
    <col min="13062" max="13313" width="9.140625" style="127"/>
    <col min="13314" max="13314" width="47.85546875" style="127" customWidth="1"/>
    <col min="13315" max="13315" width="13.7109375" style="127" customWidth="1"/>
    <col min="13316" max="13316" width="15.140625" style="127" customWidth="1"/>
    <col min="13317" max="13317" width="17.7109375" style="127" customWidth="1"/>
    <col min="13318" max="13569" width="9.140625" style="127"/>
    <col min="13570" max="13570" width="47.85546875" style="127" customWidth="1"/>
    <col min="13571" max="13571" width="13.7109375" style="127" customWidth="1"/>
    <col min="13572" max="13572" width="15.140625" style="127" customWidth="1"/>
    <col min="13573" max="13573" width="17.7109375" style="127" customWidth="1"/>
    <col min="13574" max="13825" width="9.140625" style="127"/>
    <col min="13826" max="13826" width="47.85546875" style="127" customWidth="1"/>
    <col min="13827" max="13827" width="13.7109375" style="127" customWidth="1"/>
    <col min="13828" max="13828" width="15.140625" style="127" customWidth="1"/>
    <col min="13829" max="13829" width="17.7109375" style="127" customWidth="1"/>
    <col min="13830" max="14081" width="9.140625" style="127"/>
    <col min="14082" max="14082" width="47.85546875" style="127" customWidth="1"/>
    <col min="14083" max="14083" width="13.7109375" style="127" customWidth="1"/>
    <col min="14084" max="14084" width="15.140625" style="127" customWidth="1"/>
    <col min="14085" max="14085" width="17.7109375" style="127" customWidth="1"/>
    <col min="14086" max="14337" width="9.140625" style="127"/>
    <col min="14338" max="14338" width="47.85546875" style="127" customWidth="1"/>
    <col min="14339" max="14339" width="13.7109375" style="127" customWidth="1"/>
    <col min="14340" max="14340" width="15.140625" style="127" customWidth="1"/>
    <col min="14341" max="14341" width="17.7109375" style="127" customWidth="1"/>
    <col min="14342" max="14593" width="9.140625" style="127"/>
    <col min="14594" max="14594" width="47.85546875" style="127" customWidth="1"/>
    <col min="14595" max="14595" width="13.7109375" style="127" customWidth="1"/>
    <col min="14596" max="14596" width="15.140625" style="127" customWidth="1"/>
    <col min="14597" max="14597" width="17.7109375" style="127" customWidth="1"/>
    <col min="14598" max="14849" width="9.140625" style="127"/>
    <col min="14850" max="14850" width="47.85546875" style="127" customWidth="1"/>
    <col min="14851" max="14851" width="13.7109375" style="127" customWidth="1"/>
    <col min="14852" max="14852" width="15.140625" style="127" customWidth="1"/>
    <col min="14853" max="14853" width="17.7109375" style="127" customWidth="1"/>
    <col min="14854" max="15105" width="9.140625" style="127"/>
    <col min="15106" max="15106" width="47.85546875" style="127" customWidth="1"/>
    <col min="15107" max="15107" width="13.7109375" style="127" customWidth="1"/>
    <col min="15108" max="15108" width="15.140625" style="127" customWidth="1"/>
    <col min="15109" max="15109" width="17.7109375" style="127" customWidth="1"/>
    <col min="15110" max="15361" width="9.140625" style="127"/>
    <col min="15362" max="15362" width="47.85546875" style="127" customWidth="1"/>
    <col min="15363" max="15363" width="13.7109375" style="127" customWidth="1"/>
    <col min="15364" max="15364" width="15.140625" style="127" customWidth="1"/>
    <col min="15365" max="15365" width="17.7109375" style="127" customWidth="1"/>
    <col min="15366" max="15617" width="9.140625" style="127"/>
    <col min="15618" max="15618" width="47.85546875" style="127" customWidth="1"/>
    <col min="15619" max="15619" width="13.7109375" style="127" customWidth="1"/>
    <col min="15620" max="15620" width="15.140625" style="127" customWidth="1"/>
    <col min="15621" max="15621" width="17.7109375" style="127" customWidth="1"/>
    <col min="15622" max="15873" width="9.140625" style="127"/>
    <col min="15874" max="15874" width="47.85546875" style="127" customWidth="1"/>
    <col min="15875" max="15875" width="13.7109375" style="127" customWidth="1"/>
    <col min="15876" max="15876" width="15.140625" style="127" customWidth="1"/>
    <col min="15877" max="15877" width="17.7109375" style="127" customWidth="1"/>
    <col min="15878" max="16129" width="9.140625" style="127"/>
    <col min="16130" max="16130" width="47.85546875" style="127" customWidth="1"/>
    <col min="16131" max="16131" width="13.7109375" style="127" customWidth="1"/>
    <col min="16132" max="16132" width="15.140625" style="127" customWidth="1"/>
    <col min="16133" max="16133" width="17.7109375" style="127" customWidth="1"/>
    <col min="16134" max="16384" width="9.140625" style="127"/>
  </cols>
  <sheetData>
    <row r="1" spans="1:10" ht="23.25">
      <c r="A1" s="45"/>
      <c r="B1" s="46" t="s">
        <v>58</v>
      </c>
      <c r="C1" s="47"/>
      <c r="D1" s="47"/>
      <c r="E1" s="47"/>
      <c r="F1" s="47"/>
      <c r="G1" s="47"/>
      <c r="H1" s="47"/>
    </row>
    <row r="2" spans="1:10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0">
      <c r="A3" s="45"/>
      <c r="B3" s="45"/>
      <c r="C3" s="45"/>
      <c r="D3" s="45"/>
      <c r="E3" s="45"/>
      <c r="F3" s="45"/>
      <c r="G3" s="45"/>
      <c r="H3" s="45"/>
    </row>
    <row r="4" spans="1:10" ht="23.25">
      <c r="A4" s="45"/>
      <c r="B4" s="46" t="s">
        <v>81</v>
      </c>
      <c r="C4" s="47"/>
      <c r="D4" s="47"/>
      <c r="E4" s="47"/>
      <c r="F4" s="47"/>
      <c r="G4" s="47"/>
      <c r="H4" s="47"/>
    </row>
    <row r="6" spans="1:10">
      <c r="B6" s="128" t="s">
        <v>82</v>
      </c>
      <c r="C6" s="128"/>
      <c r="D6" s="128"/>
      <c r="E6" s="128"/>
      <c r="F6" s="129"/>
      <c r="G6" s="129"/>
      <c r="H6" s="129"/>
      <c r="I6" s="129"/>
      <c r="J6" s="129"/>
    </row>
    <row r="8" spans="1:10" ht="30">
      <c r="B8" s="130" t="s">
        <v>77</v>
      </c>
      <c r="C8" s="131" t="s">
        <v>78</v>
      </c>
      <c r="D8" s="131" t="s">
        <v>79</v>
      </c>
      <c r="E8" s="131" t="s">
        <v>80</v>
      </c>
    </row>
    <row r="9" spans="1:10" ht="15">
      <c r="B9" s="132" t="s">
        <v>34</v>
      </c>
      <c r="C9" s="133">
        <v>22848.080000000002</v>
      </c>
      <c r="D9" s="133">
        <f>SUM('Retrospective Valuation 2016PY'!G12+'Retrospective Valuation 2016PY'!K12+'Retrospective Valuation 2017PY'!G12+'Retrospective Valuation 2017PY'!K12)</f>
        <v>167580.4001</v>
      </c>
      <c r="E9" s="134">
        <f t="shared" ref="E9:E27" si="0">D9/C9</f>
        <v>7.3345506537091953</v>
      </c>
    </row>
    <row r="10" spans="1:10" ht="15">
      <c r="B10" s="132" t="s">
        <v>35</v>
      </c>
      <c r="C10" s="133">
        <v>12264.9</v>
      </c>
      <c r="D10" s="133">
        <f>SUM('Retrospective Valuation 2016PY'!G13+'Retrospective Valuation 2016PY'!K13+'Retrospective Valuation 2017PY'!G13+'Retrospective Valuation 2017PY'!K13)</f>
        <v>81442.2454</v>
      </c>
      <c r="E10" s="134">
        <f t="shared" si="0"/>
        <v>6.6402698269044187</v>
      </c>
    </row>
    <row r="11" spans="1:10" ht="15">
      <c r="B11" s="132" t="s">
        <v>36</v>
      </c>
      <c r="C11" s="133">
        <v>4138.84</v>
      </c>
      <c r="D11" s="133">
        <f>SUM('Retrospective Valuation 2016PY'!G14+'Retrospective Valuation 2016PY'!K14+'Retrospective Valuation 2017PY'!G14+'Retrospective Valuation 2017PY'!K14)</f>
        <v>48895.870799999997</v>
      </c>
      <c r="E11" s="134">
        <f t="shared" si="0"/>
        <v>11.81390698843154</v>
      </c>
    </row>
    <row r="12" spans="1:10" ht="15">
      <c r="B12" s="132" t="s">
        <v>37</v>
      </c>
      <c r="C12" s="133">
        <v>87024.85</v>
      </c>
      <c r="D12" s="133">
        <f>SUM('Retrospective Valuation 2016PY'!G15+'Retrospective Valuation 2016PY'!K15+'Retrospective Valuation 2017PY'!G15+'Retrospective Valuation 2017PY'!K15)</f>
        <v>599834.48479999998</v>
      </c>
      <c r="E12" s="134">
        <f t="shared" si="0"/>
        <v>6.8926804791964589</v>
      </c>
    </row>
    <row r="13" spans="1:10" ht="15">
      <c r="B13" s="132" t="s">
        <v>38</v>
      </c>
      <c r="C13" s="133">
        <v>57380.54</v>
      </c>
      <c r="D13" s="133">
        <f>SUM('Retrospective Valuation 2016PY'!G16+'Retrospective Valuation 2016PY'!K16+'Retrospective Valuation 2017PY'!G16+'Retrospective Valuation 2017PY'!K16)</f>
        <v>277516.84640000004</v>
      </c>
      <c r="E13" s="134">
        <f t="shared" si="0"/>
        <v>4.8364279318389132</v>
      </c>
    </row>
    <row r="14" spans="1:10" ht="15">
      <c r="B14" s="132" t="s">
        <v>39</v>
      </c>
      <c r="C14" s="133">
        <v>23852.33</v>
      </c>
      <c r="D14" s="133">
        <f>SUM('Retrospective Valuation 2016PY'!G17+'Retrospective Valuation 2016PY'!K17+'Retrospective Valuation 2017PY'!G17+'Retrospective Valuation 2017PY'!K17)</f>
        <v>133211.0079</v>
      </c>
      <c r="E14" s="134">
        <f t="shared" si="0"/>
        <v>5.5848216044302585</v>
      </c>
    </row>
    <row r="15" spans="1:10" ht="15">
      <c r="B15" s="132" t="s">
        <v>40</v>
      </c>
      <c r="C15" s="133">
        <v>226803.83</v>
      </c>
      <c r="D15" s="133">
        <f>SUM('Retrospective Valuation 2016PY'!G18+'Retrospective Valuation 2016PY'!K18+'Retrospective Valuation 2017PY'!G18+'Retrospective Valuation 2017PY'!K18)</f>
        <v>762666.42429999996</v>
      </c>
      <c r="E15" s="134">
        <f t="shared" si="0"/>
        <v>3.3626699527075887</v>
      </c>
    </row>
    <row r="16" spans="1:10" ht="15">
      <c r="B16" s="132" t="s">
        <v>41</v>
      </c>
      <c r="C16" s="133">
        <v>110108.04</v>
      </c>
      <c r="D16" s="133">
        <f>SUM('Retrospective Valuation 2016PY'!G19+'Retrospective Valuation 2016PY'!K19+'Retrospective Valuation 2017PY'!G19+'Retrospective Valuation 2017PY'!K19)</f>
        <v>238244.7188</v>
      </c>
      <c r="E16" s="134">
        <f t="shared" si="0"/>
        <v>2.1637358979416943</v>
      </c>
    </row>
    <row r="17" spans="2:5" ht="15">
      <c r="B17" s="132" t="s">
        <v>42</v>
      </c>
      <c r="C17" s="133">
        <v>34650.730000000003</v>
      </c>
      <c r="D17" s="133">
        <f>SUM('Retrospective Valuation 2016PY'!G20+'Retrospective Valuation 2016PY'!K20+'Retrospective Valuation 2017PY'!G20+'Retrospective Valuation 2017PY'!K20)</f>
        <v>63002.344600000004</v>
      </c>
      <c r="E17" s="134">
        <f t="shared" si="0"/>
        <v>1.818211177657729</v>
      </c>
    </row>
    <row r="18" spans="2:5" ht="15">
      <c r="B18" s="132" t="s">
        <v>43</v>
      </c>
      <c r="C18" s="133">
        <v>8400</v>
      </c>
      <c r="D18" s="133">
        <f>SUM('Retrospective Valuation 2016PY'!G21+'Retrospective Valuation 2016PY'!K21+'Retrospective Valuation 2017PY'!G21+'Retrospective Valuation 2017PY'!K21)</f>
        <v>244677.07930000001</v>
      </c>
      <c r="E18" s="134">
        <f t="shared" si="0"/>
        <v>29.128223726190477</v>
      </c>
    </row>
    <row r="19" spans="2:5" ht="15">
      <c r="B19" s="132" t="s">
        <v>44</v>
      </c>
      <c r="C19" s="133">
        <v>7266</v>
      </c>
      <c r="D19" s="133">
        <f>SUM('Retrospective Valuation 2016PY'!G22+'Retrospective Valuation 2016PY'!K22+'Retrospective Valuation 2017PY'!G22+'Retrospective Valuation 2017PY'!K22)</f>
        <v>95949.153200000001</v>
      </c>
      <c r="E19" s="134">
        <f t="shared" si="0"/>
        <v>13.205223396641895</v>
      </c>
    </row>
    <row r="20" spans="2:5" ht="15">
      <c r="B20" s="132" t="s">
        <v>45</v>
      </c>
      <c r="C20" s="133">
        <v>4095</v>
      </c>
      <c r="D20" s="133">
        <f>SUM('Retrospective Valuation 2016PY'!G23+'Retrospective Valuation 2016PY'!K23+'Retrospective Valuation 2017PY'!G23+'Retrospective Valuation 2017PY'!K23)</f>
        <v>84380.348400000003</v>
      </c>
      <c r="E20" s="134">
        <f t="shared" si="0"/>
        <v>20.605701684981685</v>
      </c>
    </row>
    <row r="21" spans="2:5" ht="15">
      <c r="B21" s="132" t="s">
        <v>46</v>
      </c>
      <c r="C21" s="133">
        <v>122199</v>
      </c>
      <c r="D21" s="133">
        <f>SUM('Retrospective Valuation 2016PY'!G24+'Retrospective Valuation 2016PY'!K24+'Retrospective Valuation 2017PY'!G24+'Retrospective Valuation 2017PY'!K24)</f>
        <v>3325306.2747999998</v>
      </c>
      <c r="E21" s="134">
        <f t="shared" si="0"/>
        <v>27.212221661388391</v>
      </c>
    </row>
    <row r="22" spans="2:5" ht="15">
      <c r="B22" s="132" t="s">
        <v>47</v>
      </c>
      <c r="C22" s="133">
        <v>108507</v>
      </c>
      <c r="D22" s="133">
        <f>SUM('Retrospective Valuation 2016PY'!G25+'Retrospective Valuation 2016PY'!K25+'Retrospective Valuation 2017PY'!G25+'Retrospective Valuation 2017PY'!K25)</f>
        <v>2186779.81</v>
      </c>
      <c r="E22" s="134">
        <f t="shared" si="0"/>
        <v>20.153352410443567</v>
      </c>
    </row>
    <row r="23" spans="2:5" ht="15">
      <c r="B23" s="132" t="s">
        <v>48</v>
      </c>
      <c r="C23" s="133">
        <v>57183</v>
      </c>
      <c r="D23" s="133">
        <f>SUM('Retrospective Valuation 2016PY'!G26+'Retrospective Valuation 2016PY'!K26+'Retrospective Valuation 2017PY'!G26+'Retrospective Valuation 2017PY'!K26)</f>
        <v>971708.70149999997</v>
      </c>
      <c r="E23" s="134">
        <f t="shared" si="0"/>
        <v>16.99296471853523</v>
      </c>
    </row>
    <row r="24" spans="2:5" ht="15">
      <c r="B24" s="132" t="s">
        <v>49</v>
      </c>
      <c r="C24" s="133">
        <v>17556</v>
      </c>
      <c r="D24" s="133">
        <f>SUM('Retrospective Valuation 2016PY'!G27+'Retrospective Valuation 2016PY'!K27+'Retrospective Valuation 2017PY'!G27+'Retrospective Valuation 2017PY'!K27)</f>
        <v>604120.10629999998</v>
      </c>
      <c r="E24" s="134">
        <f t="shared" si="0"/>
        <v>34.41103362383231</v>
      </c>
    </row>
    <row r="25" spans="2:5" ht="15">
      <c r="B25" s="132" t="s">
        <v>50</v>
      </c>
      <c r="C25" s="133">
        <v>10626</v>
      </c>
      <c r="D25" s="133">
        <f>SUM('Retrospective Valuation 2016PY'!G28+'Retrospective Valuation 2016PY'!K28+'Retrospective Valuation 2017PY'!G28+'Retrospective Valuation 2017PY'!K28)</f>
        <v>242786.81020000001</v>
      </c>
      <c r="E25" s="134">
        <f t="shared" si="0"/>
        <v>22.848372877846792</v>
      </c>
    </row>
    <row r="26" spans="2:5" ht="15">
      <c r="B26" s="132" t="s">
        <v>51</v>
      </c>
      <c r="C26" s="133">
        <v>14364</v>
      </c>
      <c r="D26" s="133">
        <f>SUM('Retrospective Valuation 2016PY'!G29+'Retrospective Valuation 2016PY'!K29+'Retrospective Valuation 2017PY'!G29+'Retrospective Valuation 2017PY'!K29)</f>
        <v>430712.83559999999</v>
      </c>
      <c r="E26" s="134">
        <f t="shared" si="0"/>
        <v>29.985577527151211</v>
      </c>
    </row>
    <row r="27" spans="2:5" ht="15.75" thickBot="1">
      <c r="B27" s="135" t="s">
        <v>54</v>
      </c>
      <c r="C27" s="136">
        <f>SUM(C9:C26)</f>
        <v>929268.14</v>
      </c>
      <c r="D27" s="137">
        <f>SUM(D9:D26)</f>
        <v>10558815.462400001</v>
      </c>
      <c r="E27" s="138">
        <f t="shared" si="0"/>
        <v>11.362506695215011</v>
      </c>
    </row>
    <row r="28" spans="2:5" ht="13.5" thickTop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9"/>
  <sheetViews>
    <sheetView showGridLines="0" workbookViewId="0">
      <pane ySplit="5" topLeftCell="A6" activePane="bottomLeft" state="frozen"/>
      <selection pane="bottomLeft" activeCell="J29" sqref="J29"/>
    </sheetView>
  </sheetViews>
  <sheetFormatPr defaultRowHeight="15" outlineLevelRow="1"/>
  <cols>
    <col min="1" max="1" width="5.5703125" customWidth="1"/>
    <col min="2" max="2" width="1.5703125" customWidth="1"/>
    <col min="3" max="3" width="2.28515625" customWidth="1"/>
    <col min="4" max="4" width="61.85546875" customWidth="1"/>
    <col min="5" max="5" width="13.42578125" customWidth="1"/>
    <col min="6" max="6" width="16.42578125" customWidth="1"/>
    <col min="7" max="8" width="13.7109375" customWidth="1"/>
    <col min="9" max="9" width="14.42578125" customWidth="1"/>
    <col min="10" max="10" width="13.7109375" customWidth="1"/>
    <col min="11" max="11" width="16.28515625" customWidth="1"/>
    <col min="12" max="12" width="7.7109375" customWidth="1"/>
  </cols>
  <sheetData>
    <row r="1" spans="1:11" ht="7.15" customHeight="1"/>
    <row r="2" spans="1:11">
      <c r="C2" s="145" t="s">
        <v>7</v>
      </c>
      <c r="D2" s="140"/>
      <c r="E2" s="140"/>
      <c r="F2" s="140"/>
    </row>
    <row r="3" spans="1:11" ht="15" customHeight="1">
      <c r="C3" s="140"/>
      <c r="D3" s="140"/>
      <c r="E3" s="140"/>
      <c r="F3" s="140"/>
    </row>
    <row r="4" spans="1:11" ht="10.35" customHeight="1" thickBot="1"/>
    <row r="5" spans="1:11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5.25" customHeight="1"/>
    <row r="7" spans="1:11" ht="23.25" customHeight="1">
      <c r="B7" s="146" t="s">
        <v>3</v>
      </c>
      <c r="C7" s="140"/>
      <c r="D7" s="140"/>
      <c r="E7" s="140"/>
      <c r="F7" s="140"/>
      <c r="G7" s="140"/>
      <c r="H7" s="140"/>
      <c r="I7" s="140"/>
    </row>
    <row r="8" spans="1:11" ht="5.65" customHeight="1"/>
    <row r="9" spans="1:11" ht="30" customHeight="1">
      <c r="D9" s="2" t="s">
        <v>25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32</v>
      </c>
      <c r="K9" s="2" t="s">
        <v>11</v>
      </c>
    </row>
    <row r="10" spans="1:11" collapsed="1">
      <c r="D10" s="17" t="s">
        <v>33</v>
      </c>
      <c r="E10" s="18">
        <v>31528</v>
      </c>
      <c r="F10" s="18">
        <v>29538</v>
      </c>
      <c r="G10" s="18">
        <v>1990</v>
      </c>
      <c r="H10" s="18">
        <v>0</v>
      </c>
      <c r="I10" s="18">
        <v>29484</v>
      </c>
      <c r="J10" s="18">
        <v>29483</v>
      </c>
      <c r="K10" s="18">
        <v>93.513999999999996</v>
      </c>
    </row>
    <row r="11" spans="1:11" ht="15" hidden="1" customHeight="1" outlineLevel="1" collapsed="1">
      <c r="D11" s="19" t="s">
        <v>34</v>
      </c>
      <c r="E11" s="20">
        <v>576</v>
      </c>
      <c r="F11" s="20">
        <v>503</v>
      </c>
      <c r="G11" s="20">
        <v>73</v>
      </c>
      <c r="H11" s="20">
        <v>0</v>
      </c>
      <c r="I11" s="20">
        <v>503</v>
      </c>
      <c r="J11" s="20">
        <v>503</v>
      </c>
      <c r="K11" s="20">
        <v>87.325999999999993</v>
      </c>
    </row>
    <row r="12" spans="1:11" ht="15" hidden="1" customHeight="1" outlineLevel="1" collapsed="1">
      <c r="D12" s="19" t="s">
        <v>35</v>
      </c>
      <c r="E12" s="20">
        <v>312</v>
      </c>
      <c r="F12" s="20">
        <v>279</v>
      </c>
      <c r="G12" s="20">
        <v>33</v>
      </c>
      <c r="H12" s="20">
        <v>0</v>
      </c>
      <c r="I12" s="20">
        <v>278</v>
      </c>
      <c r="J12" s="20">
        <v>278</v>
      </c>
      <c r="K12" s="20">
        <v>89.102999999999994</v>
      </c>
    </row>
    <row r="13" spans="1:11" ht="15" hidden="1" customHeight="1" outlineLevel="1" collapsed="1">
      <c r="D13" s="19" t="s">
        <v>36</v>
      </c>
      <c r="E13" s="20">
        <v>106</v>
      </c>
      <c r="F13" s="20">
        <v>94</v>
      </c>
      <c r="G13" s="20">
        <v>12</v>
      </c>
      <c r="H13" s="20">
        <v>0</v>
      </c>
      <c r="I13" s="20">
        <v>94</v>
      </c>
      <c r="J13" s="20">
        <v>94</v>
      </c>
      <c r="K13" s="20">
        <v>88.679000000000002</v>
      </c>
    </row>
    <row r="14" spans="1:11" ht="15" hidden="1" customHeight="1" outlineLevel="1" collapsed="1">
      <c r="D14" s="19" t="s">
        <v>37</v>
      </c>
      <c r="E14" s="20">
        <v>2592</v>
      </c>
      <c r="F14" s="20">
        <v>1922</v>
      </c>
      <c r="G14" s="20">
        <v>670</v>
      </c>
      <c r="H14" s="20">
        <v>0</v>
      </c>
      <c r="I14" s="20">
        <v>1914</v>
      </c>
      <c r="J14" s="20">
        <v>1914</v>
      </c>
      <c r="K14" s="20">
        <v>73.843000000000004</v>
      </c>
    </row>
    <row r="15" spans="1:11" ht="15" hidden="1" customHeight="1" outlineLevel="1" collapsed="1">
      <c r="D15" s="19" t="s">
        <v>38</v>
      </c>
      <c r="E15" s="20">
        <v>1633</v>
      </c>
      <c r="F15" s="20">
        <v>1254</v>
      </c>
      <c r="G15" s="20">
        <v>379</v>
      </c>
      <c r="H15" s="20">
        <v>0</v>
      </c>
      <c r="I15" s="20">
        <v>1252</v>
      </c>
      <c r="J15" s="20">
        <v>1251</v>
      </c>
      <c r="K15" s="20">
        <v>76.606999999999999</v>
      </c>
    </row>
    <row r="16" spans="1:11" ht="15" hidden="1" customHeight="1" outlineLevel="1" collapsed="1">
      <c r="D16" s="19" t="s">
        <v>39</v>
      </c>
      <c r="E16" s="20">
        <v>630</v>
      </c>
      <c r="F16" s="20">
        <v>526</v>
      </c>
      <c r="G16" s="20">
        <v>104</v>
      </c>
      <c r="H16" s="20">
        <v>0</v>
      </c>
      <c r="I16" s="20">
        <v>525</v>
      </c>
      <c r="J16" s="20">
        <v>525</v>
      </c>
      <c r="K16" s="20">
        <v>83.332999999999998</v>
      </c>
    </row>
    <row r="17" spans="4:11" ht="15" hidden="1" customHeight="1" outlineLevel="1" collapsed="1">
      <c r="D17" s="19" t="s">
        <v>40</v>
      </c>
      <c r="E17" s="20">
        <v>5495</v>
      </c>
      <c r="F17" s="20">
        <v>5027</v>
      </c>
      <c r="G17" s="20">
        <v>468</v>
      </c>
      <c r="H17" s="20">
        <v>0</v>
      </c>
      <c r="I17" s="20">
        <v>4997</v>
      </c>
      <c r="J17" s="20">
        <v>4997</v>
      </c>
      <c r="K17" s="20">
        <v>90.936999999999998</v>
      </c>
    </row>
    <row r="18" spans="4:11" ht="15" hidden="1" customHeight="1" outlineLevel="1" collapsed="1">
      <c r="D18" s="19" t="s">
        <v>41</v>
      </c>
      <c r="E18" s="20">
        <v>2679</v>
      </c>
      <c r="F18" s="20">
        <v>2478</v>
      </c>
      <c r="G18" s="20">
        <v>201</v>
      </c>
      <c r="H18" s="20">
        <v>0</v>
      </c>
      <c r="I18" s="20">
        <v>2468</v>
      </c>
      <c r="J18" s="20">
        <v>2468</v>
      </c>
      <c r="K18" s="20">
        <v>92.123999999999995</v>
      </c>
    </row>
    <row r="19" spans="4:11" ht="15" hidden="1" customHeight="1" outlineLevel="1" collapsed="1">
      <c r="D19" s="19" t="s">
        <v>42</v>
      </c>
      <c r="E19" s="20">
        <v>829</v>
      </c>
      <c r="F19" s="20">
        <v>779</v>
      </c>
      <c r="G19" s="20">
        <v>50</v>
      </c>
      <c r="H19" s="20">
        <v>0</v>
      </c>
      <c r="I19" s="20">
        <v>777</v>
      </c>
      <c r="J19" s="20">
        <v>777</v>
      </c>
      <c r="K19" s="20">
        <v>93.727000000000004</v>
      </c>
    </row>
    <row r="20" spans="4:11" ht="15" hidden="1" customHeight="1" outlineLevel="1" collapsed="1">
      <c r="D20" s="19" t="s">
        <v>43</v>
      </c>
      <c r="E20" s="20">
        <v>400</v>
      </c>
      <c r="F20" s="20">
        <v>400</v>
      </c>
      <c r="G20" s="20">
        <v>0</v>
      </c>
      <c r="H20" s="20">
        <v>0</v>
      </c>
      <c r="I20" s="20">
        <v>400</v>
      </c>
      <c r="J20" s="20">
        <v>400</v>
      </c>
      <c r="K20" s="20">
        <v>100</v>
      </c>
    </row>
    <row r="21" spans="4:11" ht="15" hidden="1" customHeight="1" outlineLevel="1" collapsed="1">
      <c r="D21" s="19" t="s">
        <v>44</v>
      </c>
      <c r="E21" s="20">
        <v>346</v>
      </c>
      <c r="F21" s="20">
        <v>346</v>
      </c>
      <c r="G21" s="20">
        <v>0</v>
      </c>
      <c r="H21" s="20">
        <v>0</v>
      </c>
      <c r="I21" s="20">
        <v>346</v>
      </c>
      <c r="J21" s="20">
        <v>346</v>
      </c>
      <c r="K21" s="20">
        <v>100</v>
      </c>
    </row>
    <row r="22" spans="4:11" ht="15" hidden="1" customHeight="1" outlineLevel="1" collapsed="1">
      <c r="D22" s="19" t="s">
        <v>45</v>
      </c>
      <c r="E22" s="20">
        <v>195</v>
      </c>
      <c r="F22" s="20">
        <v>195</v>
      </c>
      <c r="G22" s="20">
        <v>0</v>
      </c>
      <c r="H22" s="20">
        <v>0</v>
      </c>
      <c r="I22" s="20">
        <v>195</v>
      </c>
      <c r="J22" s="20">
        <v>195</v>
      </c>
      <c r="K22" s="20">
        <v>100</v>
      </c>
    </row>
    <row r="23" spans="4:11" ht="15" hidden="1" customHeight="1" outlineLevel="1" collapsed="1">
      <c r="D23" s="19" t="s">
        <v>46</v>
      </c>
      <c r="E23" s="20">
        <v>5819</v>
      </c>
      <c r="F23" s="20">
        <v>5819</v>
      </c>
      <c r="G23" s="20">
        <v>0</v>
      </c>
      <c r="H23" s="20">
        <v>0</v>
      </c>
      <c r="I23" s="20">
        <v>5819</v>
      </c>
      <c r="J23" s="20">
        <v>5819</v>
      </c>
      <c r="K23" s="20">
        <v>100</v>
      </c>
    </row>
    <row r="24" spans="4:11" ht="15" hidden="1" customHeight="1" outlineLevel="1" collapsed="1">
      <c r="D24" s="19" t="s">
        <v>47</v>
      </c>
      <c r="E24" s="20">
        <v>5167</v>
      </c>
      <c r="F24" s="20">
        <v>5167</v>
      </c>
      <c r="G24" s="20">
        <v>0</v>
      </c>
      <c r="H24" s="20">
        <v>0</v>
      </c>
      <c r="I24" s="20">
        <v>5167</v>
      </c>
      <c r="J24" s="20">
        <v>5167</v>
      </c>
      <c r="K24" s="20">
        <v>100</v>
      </c>
    </row>
    <row r="25" spans="4:11" ht="15" hidden="1" customHeight="1" outlineLevel="1" collapsed="1">
      <c r="D25" s="19" t="s">
        <v>48</v>
      </c>
      <c r="E25" s="20">
        <v>2723</v>
      </c>
      <c r="F25" s="20">
        <v>2723</v>
      </c>
      <c r="G25" s="20">
        <v>0</v>
      </c>
      <c r="H25" s="20">
        <v>0</v>
      </c>
      <c r="I25" s="20">
        <v>2723</v>
      </c>
      <c r="J25" s="20">
        <v>2723</v>
      </c>
      <c r="K25" s="20">
        <v>100</v>
      </c>
    </row>
    <row r="26" spans="4:11" ht="15" hidden="1" customHeight="1" outlineLevel="1" collapsed="1">
      <c r="D26" s="19" t="s">
        <v>49</v>
      </c>
      <c r="E26" s="20">
        <v>836</v>
      </c>
      <c r="F26" s="20">
        <v>836</v>
      </c>
      <c r="G26" s="20">
        <v>0</v>
      </c>
      <c r="H26" s="20">
        <v>0</v>
      </c>
      <c r="I26" s="20">
        <v>836</v>
      </c>
      <c r="J26" s="20">
        <v>836</v>
      </c>
      <c r="K26" s="20">
        <v>100</v>
      </c>
    </row>
    <row r="27" spans="4:11" ht="15" hidden="1" customHeight="1" outlineLevel="1" collapsed="1">
      <c r="D27" s="19" t="s">
        <v>50</v>
      </c>
      <c r="E27" s="20">
        <v>506</v>
      </c>
      <c r="F27" s="20">
        <v>506</v>
      </c>
      <c r="G27" s="20">
        <v>0</v>
      </c>
      <c r="H27" s="20">
        <v>0</v>
      </c>
      <c r="I27" s="20">
        <v>506</v>
      </c>
      <c r="J27" s="20">
        <v>506</v>
      </c>
      <c r="K27" s="20">
        <v>100</v>
      </c>
    </row>
    <row r="28" spans="4:11" ht="15" hidden="1" customHeight="1" outlineLevel="1" collapsed="1">
      <c r="D28" s="19" t="s">
        <v>51</v>
      </c>
      <c r="E28" s="20">
        <v>684</v>
      </c>
      <c r="F28" s="20">
        <v>684</v>
      </c>
      <c r="G28" s="20">
        <v>0</v>
      </c>
      <c r="H28" s="20">
        <v>0</v>
      </c>
      <c r="I28" s="20">
        <v>684</v>
      </c>
      <c r="J28" s="20">
        <v>684</v>
      </c>
      <c r="K28" s="20">
        <v>100</v>
      </c>
    </row>
    <row r="29" spans="4:11">
      <c r="D29" s="21" t="s">
        <v>26</v>
      </c>
      <c r="E29" s="22">
        <v>31528</v>
      </c>
      <c r="F29" s="22">
        <v>29538</v>
      </c>
      <c r="G29" s="22">
        <v>1990</v>
      </c>
      <c r="H29" s="22">
        <v>0</v>
      </c>
      <c r="I29" s="22">
        <v>29484</v>
      </c>
      <c r="J29" s="22">
        <v>29483</v>
      </c>
      <c r="K29" s="22">
        <v>93.513999999999996</v>
      </c>
    </row>
  </sheetData>
  <mergeCells count="2">
    <mergeCell ref="C2:F3"/>
    <mergeCell ref="B7:I7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9:52:17 AM 
&amp;"-,Regular"&amp;P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3"/>
  <sheetViews>
    <sheetView showGridLines="0" workbookViewId="0">
      <pane ySplit="5" topLeftCell="A6" activePane="bottomLeft" state="frozen"/>
      <selection pane="bottomLeft" activeCell="E39" sqref="E39"/>
    </sheetView>
  </sheetViews>
  <sheetFormatPr defaultRowHeight="15" outlineLevelRow="1"/>
  <cols>
    <col min="1" max="1" width="5.5703125" customWidth="1"/>
    <col min="2" max="2" width="1.5703125" customWidth="1"/>
    <col min="3" max="3" width="2.7109375" customWidth="1"/>
    <col min="4" max="4" width="59" customWidth="1"/>
    <col min="5" max="5" width="13.42578125" customWidth="1"/>
    <col min="6" max="6" width="12.140625" customWidth="1"/>
    <col min="7" max="8" width="13.7109375" customWidth="1"/>
    <col min="9" max="9" width="13.5703125" customWidth="1"/>
    <col min="10" max="10" width="13.7109375" customWidth="1"/>
    <col min="11" max="11" width="13.140625" customWidth="1"/>
    <col min="12" max="14" width="13.7109375" customWidth="1"/>
    <col min="15" max="15" width="10.42578125" customWidth="1"/>
  </cols>
  <sheetData>
    <row r="1" spans="1:14" ht="7.15" customHeight="1"/>
    <row r="2" spans="1:14">
      <c r="C2" s="145" t="s">
        <v>7</v>
      </c>
      <c r="D2" s="140"/>
      <c r="E2" s="140"/>
      <c r="F2" s="140"/>
    </row>
    <row r="3" spans="1:14">
      <c r="C3" s="140"/>
      <c r="D3" s="140"/>
      <c r="E3" s="140"/>
      <c r="F3" s="140"/>
      <c r="L3" s="140"/>
      <c r="M3" s="140"/>
      <c r="N3" s="140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" customHeight="1"/>
    <row r="7" spans="1:14" ht="23.25" customHeight="1">
      <c r="B7" s="146" t="s">
        <v>4</v>
      </c>
      <c r="C7" s="140"/>
      <c r="D7" s="140"/>
      <c r="E7" s="140"/>
      <c r="F7" s="140"/>
      <c r="G7" s="140"/>
      <c r="H7" s="140"/>
      <c r="I7" s="140"/>
    </row>
    <row r="8" spans="1:14" ht="8.25" customHeight="1"/>
    <row r="9" spans="1:14">
      <c r="D9" s="23" t="s">
        <v>25</v>
      </c>
      <c r="E9" s="24" t="s">
        <v>25</v>
      </c>
      <c r="F9" s="142" t="s">
        <v>13</v>
      </c>
      <c r="G9" s="148"/>
      <c r="H9" s="148"/>
      <c r="I9" s="148"/>
      <c r="J9" s="142" t="s">
        <v>14</v>
      </c>
      <c r="K9" s="148"/>
      <c r="L9" s="148"/>
      <c r="M9" s="149"/>
      <c r="N9" s="24" t="s">
        <v>25</v>
      </c>
    </row>
    <row r="10" spans="1:14" ht="45" customHeight="1">
      <c r="D10" s="25" t="s">
        <v>25</v>
      </c>
      <c r="E10" s="26" t="s">
        <v>12</v>
      </c>
      <c r="F10" s="2" t="s">
        <v>52</v>
      </c>
      <c r="G10" s="2" t="s">
        <v>19</v>
      </c>
      <c r="H10" s="2" t="s">
        <v>22</v>
      </c>
      <c r="I10" s="2" t="s">
        <v>20</v>
      </c>
      <c r="J10" s="2" t="s">
        <v>52</v>
      </c>
      <c r="K10" s="2" t="s">
        <v>19</v>
      </c>
      <c r="L10" s="2" t="s">
        <v>22</v>
      </c>
      <c r="M10" s="2" t="s">
        <v>20</v>
      </c>
      <c r="N10" s="26" t="s">
        <v>53</v>
      </c>
    </row>
    <row r="11" spans="1:14" collapsed="1">
      <c r="D11" s="17" t="s">
        <v>33</v>
      </c>
      <c r="E11" s="18">
        <v>29483</v>
      </c>
      <c r="F11" s="18">
        <v>1443</v>
      </c>
      <c r="G11" s="27">
        <v>3516811.0032000002</v>
      </c>
      <c r="H11" s="27">
        <v>2437.1525000000001</v>
      </c>
      <c r="I11" s="28">
        <v>4.8943500000000002</v>
      </c>
      <c r="J11" s="18">
        <v>2007</v>
      </c>
      <c r="K11" s="27">
        <v>278614.71000000002</v>
      </c>
      <c r="L11" s="27">
        <v>138.82148000000001</v>
      </c>
      <c r="M11" s="28">
        <v>6.8073100000000002</v>
      </c>
      <c r="N11" s="27">
        <v>128.73267999999999</v>
      </c>
    </row>
    <row r="12" spans="1:14" ht="15" hidden="1" customHeight="1" outlineLevel="1">
      <c r="D12" s="29" t="s">
        <v>34</v>
      </c>
      <c r="E12" s="30">
        <v>503</v>
      </c>
      <c r="F12" s="30">
        <v>36</v>
      </c>
      <c r="G12" s="31">
        <v>114156.0969</v>
      </c>
      <c r="H12" s="31">
        <v>3171.0027</v>
      </c>
      <c r="I12" s="32">
        <v>7.1570600000000004</v>
      </c>
      <c r="J12" s="30">
        <v>37</v>
      </c>
      <c r="K12" s="31">
        <v>5304.16</v>
      </c>
      <c r="L12" s="31">
        <v>143.35568000000001</v>
      </c>
      <c r="M12" s="32">
        <v>7.3558599999999998</v>
      </c>
      <c r="N12" s="31">
        <v>237.49554000000001</v>
      </c>
    </row>
    <row r="13" spans="1:14" ht="15" hidden="1" customHeight="1" outlineLevel="1">
      <c r="D13" s="29" t="s">
        <v>35</v>
      </c>
      <c r="E13" s="30">
        <v>278</v>
      </c>
      <c r="F13" s="30">
        <v>21</v>
      </c>
      <c r="G13" s="31">
        <v>56486.467799999999</v>
      </c>
      <c r="H13" s="31">
        <v>2689.8317999999999</v>
      </c>
      <c r="I13" s="32">
        <v>7.55396</v>
      </c>
      <c r="J13" s="30">
        <v>24</v>
      </c>
      <c r="K13" s="31">
        <v>3212.77</v>
      </c>
      <c r="L13" s="31">
        <v>133.86542</v>
      </c>
      <c r="M13" s="32">
        <v>8.6330899999999993</v>
      </c>
      <c r="N13" s="31">
        <v>214.74546000000001</v>
      </c>
    </row>
    <row r="14" spans="1:14" ht="15" hidden="1" customHeight="1" outlineLevel="1">
      <c r="D14" s="29" t="s">
        <v>36</v>
      </c>
      <c r="E14" s="30">
        <v>94</v>
      </c>
      <c r="F14" s="30">
        <v>10</v>
      </c>
      <c r="G14" s="31">
        <v>38469.301200000002</v>
      </c>
      <c r="H14" s="31">
        <v>3846.9301</v>
      </c>
      <c r="I14" s="32">
        <v>10.638299999999999</v>
      </c>
      <c r="J14" s="30">
        <v>3</v>
      </c>
      <c r="K14" s="31">
        <v>331.43</v>
      </c>
      <c r="L14" s="31">
        <v>110.47667</v>
      </c>
      <c r="M14" s="32">
        <v>3.1914899999999999</v>
      </c>
      <c r="N14" s="31">
        <v>412.77373999999998</v>
      </c>
    </row>
    <row r="15" spans="1:14" ht="15" hidden="1" customHeight="1" outlineLevel="1">
      <c r="D15" s="29" t="s">
        <v>37</v>
      </c>
      <c r="E15" s="30">
        <v>1914</v>
      </c>
      <c r="F15" s="30">
        <v>118</v>
      </c>
      <c r="G15" s="31">
        <v>300948.30200000003</v>
      </c>
      <c r="H15" s="31">
        <v>2550.4092999999998</v>
      </c>
      <c r="I15" s="32">
        <v>6.1650999999999998</v>
      </c>
      <c r="J15" s="30">
        <v>210</v>
      </c>
      <c r="K15" s="31">
        <v>29778.32</v>
      </c>
      <c r="L15" s="31">
        <v>141.80152000000001</v>
      </c>
      <c r="M15" s="32">
        <v>10.97179</v>
      </c>
      <c r="N15" s="31">
        <v>172.79343</v>
      </c>
    </row>
    <row r="16" spans="1:14" ht="15" hidden="1" customHeight="1" outlineLevel="1">
      <c r="D16" s="29" t="s">
        <v>38</v>
      </c>
      <c r="E16" s="30">
        <v>1251</v>
      </c>
      <c r="F16" s="30">
        <v>54</v>
      </c>
      <c r="G16" s="31">
        <v>141955.35320000001</v>
      </c>
      <c r="H16" s="31">
        <v>2628.8027999999999</v>
      </c>
      <c r="I16" s="32">
        <v>4.3165500000000003</v>
      </c>
      <c r="J16" s="30">
        <v>117</v>
      </c>
      <c r="K16" s="31">
        <v>19727.330000000002</v>
      </c>
      <c r="L16" s="31">
        <v>168.60965999999999</v>
      </c>
      <c r="M16" s="32">
        <v>9.3525200000000002</v>
      </c>
      <c r="N16" s="31">
        <v>129.24275</v>
      </c>
    </row>
    <row r="17" spans="4:14" ht="15" hidden="1" customHeight="1" outlineLevel="1">
      <c r="D17" s="29" t="s">
        <v>39</v>
      </c>
      <c r="E17" s="30">
        <v>525</v>
      </c>
      <c r="F17" s="30">
        <v>25</v>
      </c>
      <c r="G17" s="31">
        <v>61086.231099999997</v>
      </c>
      <c r="H17" s="31">
        <v>2443.4492</v>
      </c>
      <c r="I17" s="32">
        <v>4.7618999999999998</v>
      </c>
      <c r="J17" s="30">
        <v>58</v>
      </c>
      <c r="K17" s="31">
        <v>8956.41</v>
      </c>
      <c r="L17" s="31">
        <v>154.42086</v>
      </c>
      <c r="M17" s="32">
        <v>11.04762</v>
      </c>
      <c r="N17" s="31">
        <v>133.41454999999999</v>
      </c>
    </row>
    <row r="18" spans="4:14" ht="15" hidden="1" customHeight="1" outlineLevel="1">
      <c r="D18" s="29" t="s">
        <v>40</v>
      </c>
      <c r="E18" s="30">
        <v>4997</v>
      </c>
      <c r="F18" s="30">
        <v>137</v>
      </c>
      <c r="G18" s="31">
        <v>416888.04629999999</v>
      </c>
      <c r="H18" s="31">
        <v>3042.9784</v>
      </c>
      <c r="I18" s="32">
        <v>2.7416399999999999</v>
      </c>
      <c r="J18" s="30">
        <v>104</v>
      </c>
      <c r="K18" s="31">
        <v>19606.98</v>
      </c>
      <c r="L18" s="31">
        <v>188.52865</v>
      </c>
      <c r="M18" s="32">
        <v>2.0812499999999998</v>
      </c>
      <c r="N18" s="31">
        <v>87.351420000000005</v>
      </c>
    </row>
    <row r="19" spans="4:14" ht="15" hidden="1" customHeight="1" outlineLevel="1">
      <c r="D19" s="29" t="s">
        <v>41</v>
      </c>
      <c r="E19" s="30">
        <v>2468</v>
      </c>
      <c r="F19" s="30">
        <v>56</v>
      </c>
      <c r="G19" s="31">
        <v>139342.62599999999</v>
      </c>
      <c r="H19" s="31">
        <v>2488.2611999999999</v>
      </c>
      <c r="I19" s="32">
        <v>2.2690399999999999</v>
      </c>
      <c r="J19" s="30">
        <v>63</v>
      </c>
      <c r="K19" s="31">
        <v>8116.55</v>
      </c>
      <c r="L19" s="31">
        <v>128.83412999999999</v>
      </c>
      <c r="M19" s="32">
        <v>2.55267</v>
      </c>
      <c r="N19" s="31">
        <v>59.748449999999998</v>
      </c>
    </row>
    <row r="20" spans="4:14" ht="15" hidden="1" customHeight="1" outlineLevel="1">
      <c r="D20" s="29" t="s">
        <v>42</v>
      </c>
      <c r="E20" s="30">
        <v>777</v>
      </c>
      <c r="F20" s="30">
        <v>14</v>
      </c>
      <c r="G20" s="31">
        <v>22472.8626</v>
      </c>
      <c r="H20" s="31">
        <v>1605.2045000000001</v>
      </c>
      <c r="I20" s="32">
        <v>1.8018000000000001</v>
      </c>
      <c r="J20" s="30">
        <v>11</v>
      </c>
      <c r="K20" s="31">
        <v>1575.4</v>
      </c>
      <c r="L20" s="31">
        <v>143.21817999999999</v>
      </c>
      <c r="M20" s="32">
        <v>1.4157</v>
      </c>
      <c r="N20" s="31">
        <v>30.950140000000001</v>
      </c>
    </row>
    <row r="21" spans="4:14" ht="15" hidden="1" customHeight="1" outlineLevel="1">
      <c r="D21" s="29" t="s">
        <v>43</v>
      </c>
      <c r="E21" s="30">
        <v>400</v>
      </c>
      <c r="F21" s="30">
        <v>18</v>
      </c>
      <c r="G21" s="31">
        <v>46098.893300000003</v>
      </c>
      <c r="H21" s="31">
        <v>2561.0495999999998</v>
      </c>
      <c r="I21" s="32">
        <v>4.5</v>
      </c>
      <c r="J21" s="30">
        <v>13</v>
      </c>
      <c r="K21" s="31">
        <v>1277.32</v>
      </c>
      <c r="L21" s="31">
        <v>98.255380000000002</v>
      </c>
      <c r="M21" s="32">
        <v>3.25</v>
      </c>
      <c r="N21" s="31">
        <v>118.44053</v>
      </c>
    </row>
    <row r="22" spans="4:14" ht="15" hidden="1" customHeight="1" outlineLevel="1">
      <c r="D22" s="29" t="s">
        <v>44</v>
      </c>
      <c r="E22" s="30">
        <v>346</v>
      </c>
      <c r="F22" s="30">
        <v>12</v>
      </c>
      <c r="G22" s="31">
        <v>30966.499199999998</v>
      </c>
      <c r="H22" s="31">
        <v>2580.5416</v>
      </c>
      <c r="I22" s="32">
        <v>3.46821</v>
      </c>
      <c r="J22" s="30">
        <v>12</v>
      </c>
      <c r="K22" s="31">
        <v>1325.32</v>
      </c>
      <c r="L22" s="31">
        <v>110.44333</v>
      </c>
      <c r="M22" s="32">
        <v>3.46821</v>
      </c>
      <c r="N22" s="31">
        <v>93.328959999999995</v>
      </c>
    </row>
    <row r="23" spans="4:14" ht="15" hidden="1" customHeight="1" outlineLevel="1">
      <c r="D23" s="29" t="s">
        <v>45</v>
      </c>
      <c r="E23" s="30">
        <v>195</v>
      </c>
      <c r="F23" s="30">
        <v>9</v>
      </c>
      <c r="G23" s="31">
        <v>22826.420399999999</v>
      </c>
      <c r="H23" s="31">
        <v>2536.2689</v>
      </c>
      <c r="I23" s="32">
        <v>4.61538</v>
      </c>
      <c r="J23" s="30">
        <v>10</v>
      </c>
      <c r="K23" s="31">
        <v>1089.4100000000001</v>
      </c>
      <c r="L23" s="31">
        <v>108.941</v>
      </c>
      <c r="M23" s="32">
        <v>5.1282100000000002</v>
      </c>
      <c r="N23" s="31">
        <v>122.64528</v>
      </c>
    </row>
    <row r="24" spans="4:14" ht="15" hidden="1" customHeight="1" outlineLevel="1">
      <c r="D24" s="29" t="s">
        <v>46</v>
      </c>
      <c r="E24" s="30">
        <v>5819</v>
      </c>
      <c r="F24" s="30">
        <v>403</v>
      </c>
      <c r="G24" s="31">
        <v>999001.67039999994</v>
      </c>
      <c r="H24" s="31">
        <v>2478.9123</v>
      </c>
      <c r="I24" s="32">
        <v>6.9255899999999997</v>
      </c>
      <c r="J24" s="30">
        <v>547</v>
      </c>
      <c r="K24" s="31">
        <v>75334.91</v>
      </c>
      <c r="L24" s="31">
        <v>137.72378</v>
      </c>
      <c r="M24" s="32">
        <v>9.4002400000000002</v>
      </c>
      <c r="N24" s="31">
        <v>184.62564</v>
      </c>
    </row>
    <row r="25" spans="4:14" ht="15" hidden="1" customHeight="1" outlineLevel="1">
      <c r="D25" s="29" t="s">
        <v>47</v>
      </c>
      <c r="E25" s="30">
        <v>5167</v>
      </c>
      <c r="F25" s="30">
        <v>276</v>
      </c>
      <c r="G25" s="31">
        <v>587690.58479999995</v>
      </c>
      <c r="H25" s="31">
        <v>2129.3137000000002</v>
      </c>
      <c r="I25" s="32">
        <v>5.3415900000000001</v>
      </c>
      <c r="J25" s="30">
        <v>443</v>
      </c>
      <c r="K25" s="31">
        <v>58627.32</v>
      </c>
      <c r="L25" s="31">
        <v>132.34157999999999</v>
      </c>
      <c r="M25" s="32">
        <v>8.5736399999999993</v>
      </c>
      <c r="N25" s="31">
        <v>125.08571999999999</v>
      </c>
    </row>
    <row r="26" spans="4:14" ht="15" hidden="1" customHeight="1" outlineLevel="1">
      <c r="D26" s="29" t="s">
        <v>48</v>
      </c>
      <c r="E26" s="30">
        <v>2723</v>
      </c>
      <c r="F26" s="30">
        <v>114</v>
      </c>
      <c r="G26" s="31">
        <v>218805.66750000001</v>
      </c>
      <c r="H26" s="31">
        <v>1919.348</v>
      </c>
      <c r="I26" s="32">
        <v>4.1865600000000001</v>
      </c>
      <c r="J26" s="30">
        <v>177</v>
      </c>
      <c r="K26" s="31">
        <v>20182.14</v>
      </c>
      <c r="L26" s="31">
        <v>114.02339000000001</v>
      </c>
      <c r="M26" s="32">
        <v>6.5001800000000003</v>
      </c>
      <c r="N26" s="31">
        <v>87.766360000000006</v>
      </c>
    </row>
    <row r="27" spans="4:14" ht="15" hidden="1" customHeight="1" outlineLevel="1">
      <c r="D27" s="29" t="s">
        <v>49</v>
      </c>
      <c r="E27" s="30">
        <v>836</v>
      </c>
      <c r="F27" s="30">
        <v>63</v>
      </c>
      <c r="G27" s="31">
        <v>149378.3363</v>
      </c>
      <c r="H27" s="31">
        <v>2371.0846999999999</v>
      </c>
      <c r="I27" s="32">
        <v>7.5358900000000002</v>
      </c>
      <c r="J27" s="30">
        <v>71</v>
      </c>
      <c r="K27" s="31">
        <v>9097.32</v>
      </c>
      <c r="L27" s="31">
        <v>128.13127</v>
      </c>
      <c r="M27" s="32">
        <v>8.49282</v>
      </c>
      <c r="N27" s="31">
        <v>189.56417999999999</v>
      </c>
    </row>
    <row r="28" spans="4:14" ht="15" hidden="1" customHeight="1" outlineLevel="1">
      <c r="D28" s="29" t="s">
        <v>50</v>
      </c>
      <c r="E28" s="30">
        <v>506</v>
      </c>
      <c r="F28" s="30">
        <v>27</v>
      </c>
      <c r="G28" s="31">
        <v>68609.455799999996</v>
      </c>
      <c r="H28" s="31">
        <v>2541.0909999999999</v>
      </c>
      <c r="I28" s="32">
        <v>5.3359699999999997</v>
      </c>
      <c r="J28" s="30">
        <v>40</v>
      </c>
      <c r="K28" s="31">
        <v>4271.66</v>
      </c>
      <c r="L28" s="31">
        <v>106.7915</v>
      </c>
      <c r="M28" s="32">
        <v>7.9051400000000003</v>
      </c>
      <c r="N28" s="31">
        <v>144.03382999999999</v>
      </c>
    </row>
    <row r="29" spans="4:14" ht="15" hidden="1" customHeight="1" outlineLevel="1">
      <c r="D29" s="29" t="s">
        <v>51</v>
      </c>
      <c r="E29" s="30">
        <v>684</v>
      </c>
      <c r="F29" s="30">
        <v>50</v>
      </c>
      <c r="G29" s="31">
        <v>101628.1884</v>
      </c>
      <c r="H29" s="31">
        <v>2032.5637999999999</v>
      </c>
      <c r="I29" s="32">
        <v>7.3099400000000001</v>
      </c>
      <c r="J29" s="30">
        <v>67</v>
      </c>
      <c r="K29" s="31">
        <v>10799.96</v>
      </c>
      <c r="L29" s="31">
        <v>161.19343000000001</v>
      </c>
      <c r="M29" s="32">
        <v>9.7953200000000002</v>
      </c>
      <c r="N29" s="31">
        <v>164.36864</v>
      </c>
    </row>
    <row r="30" spans="4:14">
      <c r="D30" s="33" t="s">
        <v>54</v>
      </c>
      <c r="E30" s="34">
        <v>29483</v>
      </c>
      <c r="F30" s="34">
        <v>1443</v>
      </c>
      <c r="G30" s="35">
        <v>3516811.0032000002</v>
      </c>
      <c r="H30" s="35">
        <v>2437.1525000000001</v>
      </c>
      <c r="I30" s="36">
        <v>4.8943500000000002</v>
      </c>
      <c r="J30" s="34">
        <v>2007</v>
      </c>
      <c r="K30" s="35">
        <v>278614.71000000002</v>
      </c>
      <c r="L30" s="35">
        <v>138.82148000000001</v>
      </c>
      <c r="M30" s="36">
        <v>6.8073100000000002</v>
      </c>
      <c r="N30" s="35">
        <v>128.73267999999999</v>
      </c>
    </row>
    <row r="33" spans="7:7">
      <c r="G33" s="126"/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9:52:17 AM 
&amp;"-,Regular"&amp;P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0"/>
  <sheetViews>
    <sheetView showGridLines="0" workbookViewId="0">
      <pane ySplit="5" topLeftCell="A6" activePane="bottomLeft" state="frozen"/>
      <selection pane="bottomLeft" activeCell="K11" activeCellId="1" sqref="G11 K11"/>
    </sheetView>
  </sheetViews>
  <sheetFormatPr defaultRowHeight="15" outlineLevelRow="1"/>
  <cols>
    <col min="1" max="1" width="5.5703125" customWidth="1"/>
    <col min="2" max="2" width="1.5703125" customWidth="1"/>
    <col min="3" max="3" width="2.7109375" customWidth="1"/>
    <col min="4" max="4" width="57" customWidth="1"/>
    <col min="5" max="5" width="13.42578125" customWidth="1"/>
    <col min="6" max="6" width="11.28515625" customWidth="1"/>
    <col min="7" max="8" width="13.7109375" customWidth="1"/>
    <col min="9" max="9" width="12.5703125" customWidth="1"/>
    <col min="10" max="10" width="13.7109375" customWidth="1"/>
    <col min="11" max="11" width="13.42578125" customWidth="1"/>
    <col min="12" max="14" width="13.7109375" customWidth="1"/>
    <col min="15" max="15" width="9.140625" customWidth="1"/>
  </cols>
  <sheetData>
    <row r="1" spans="1:14" ht="7.15" customHeight="1"/>
    <row r="2" spans="1:14">
      <c r="C2" s="145" t="s">
        <v>7</v>
      </c>
      <c r="D2" s="140"/>
      <c r="E2" s="140"/>
      <c r="F2" s="140"/>
    </row>
    <row r="3" spans="1:14">
      <c r="C3" s="140"/>
      <c r="D3" s="140"/>
      <c r="E3" s="140"/>
      <c r="F3" s="140"/>
      <c r="L3" s="140"/>
      <c r="M3" s="140"/>
      <c r="N3" s="140"/>
    </row>
    <row r="4" spans="1:14" ht="10.35" customHeight="1" thickBot="1"/>
    <row r="5" spans="1:1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" customHeight="1"/>
    <row r="7" spans="1:14" ht="23.25" customHeight="1">
      <c r="B7" s="146" t="s">
        <v>4</v>
      </c>
      <c r="C7" s="140"/>
      <c r="D7" s="140"/>
      <c r="E7" s="140"/>
      <c r="F7" s="140"/>
      <c r="G7" s="140"/>
      <c r="H7" s="140"/>
      <c r="I7" s="140"/>
    </row>
    <row r="8" spans="1:14" ht="8.25" customHeight="1"/>
    <row r="9" spans="1:14">
      <c r="D9" s="23" t="s">
        <v>25</v>
      </c>
      <c r="E9" s="24" t="s">
        <v>25</v>
      </c>
      <c r="F9" s="142" t="s">
        <v>13</v>
      </c>
      <c r="G9" s="148"/>
      <c r="H9" s="148"/>
      <c r="I9" s="148"/>
      <c r="J9" s="142" t="s">
        <v>14</v>
      </c>
      <c r="K9" s="148"/>
      <c r="L9" s="148"/>
      <c r="M9" s="149"/>
      <c r="N9" s="24" t="s">
        <v>25</v>
      </c>
    </row>
    <row r="10" spans="1:14" ht="45" customHeight="1">
      <c r="D10" s="25" t="s">
        <v>25</v>
      </c>
      <c r="E10" s="26" t="s">
        <v>12</v>
      </c>
      <c r="F10" s="2" t="s">
        <v>52</v>
      </c>
      <c r="G10" s="2" t="s">
        <v>19</v>
      </c>
      <c r="H10" s="2" t="s">
        <v>22</v>
      </c>
      <c r="I10" s="2" t="s">
        <v>20</v>
      </c>
      <c r="J10" s="2" t="s">
        <v>52</v>
      </c>
      <c r="K10" s="2" t="s">
        <v>19</v>
      </c>
      <c r="L10" s="2" t="s">
        <v>22</v>
      </c>
      <c r="M10" s="2" t="s">
        <v>20</v>
      </c>
      <c r="N10" s="26" t="s">
        <v>53</v>
      </c>
    </row>
    <row r="11" spans="1:14">
      <c r="D11" s="17" t="s">
        <v>76</v>
      </c>
      <c r="E11" s="18">
        <v>29483</v>
      </c>
      <c r="F11" s="18">
        <v>2384</v>
      </c>
      <c r="G11" s="27">
        <v>6287762.0291999998</v>
      </c>
      <c r="H11" s="27">
        <v>2637.4840726510065</v>
      </c>
      <c r="I11" s="28">
        <v>8.0860156700471464</v>
      </c>
      <c r="J11" s="18">
        <v>3903</v>
      </c>
      <c r="K11" s="27">
        <v>475627.72</v>
      </c>
      <c r="L11" s="27">
        <v>121.86208999999999</v>
      </c>
      <c r="M11" s="28">
        <v>13.23814</v>
      </c>
      <c r="N11" s="27">
        <v>229.39964553132313</v>
      </c>
    </row>
    <row r="12" spans="1:14" ht="15" customHeight="1" outlineLevel="1">
      <c r="D12" s="29" t="s">
        <v>34</v>
      </c>
      <c r="E12" s="30">
        <v>503</v>
      </c>
      <c r="F12" s="30">
        <v>14</v>
      </c>
      <c r="G12" s="31">
        <v>45543.673199999997</v>
      </c>
      <c r="H12" s="31">
        <v>3253.1194999999998</v>
      </c>
      <c r="I12" s="32">
        <v>2.7833000000000001</v>
      </c>
      <c r="J12" s="30">
        <v>20</v>
      </c>
      <c r="K12" s="31">
        <v>2576.4699999999998</v>
      </c>
      <c r="L12" s="31">
        <v>128.8235</v>
      </c>
      <c r="M12" s="32">
        <v>3.97614</v>
      </c>
      <c r="N12" s="31">
        <v>95.666290000000004</v>
      </c>
    </row>
    <row r="13" spans="1:14" ht="15" customHeight="1" outlineLevel="1">
      <c r="D13" s="29" t="s">
        <v>35</v>
      </c>
      <c r="E13" s="30">
        <v>278</v>
      </c>
      <c r="F13" s="30">
        <v>5</v>
      </c>
      <c r="G13" s="31">
        <v>19480.7376</v>
      </c>
      <c r="H13" s="31">
        <v>3896.1475</v>
      </c>
      <c r="I13" s="32">
        <v>1.7985599999999999</v>
      </c>
      <c r="J13" s="30">
        <v>17</v>
      </c>
      <c r="K13" s="31">
        <v>2262.27</v>
      </c>
      <c r="L13" s="31">
        <v>133.07471000000001</v>
      </c>
      <c r="M13" s="32">
        <v>6.1151099999999996</v>
      </c>
      <c r="N13" s="31">
        <v>78.212260000000001</v>
      </c>
    </row>
    <row r="14" spans="1:14" ht="15" customHeight="1" outlineLevel="1">
      <c r="D14" s="29" t="s">
        <v>36</v>
      </c>
      <c r="E14" s="30">
        <v>94</v>
      </c>
      <c r="F14" s="30">
        <v>3</v>
      </c>
      <c r="G14" s="31">
        <v>9211.2996000000003</v>
      </c>
      <c r="H14" s="31">
        <v>3070.4331999999999</v>
      </c>
      <c r="I14" s="32">
        <v>3.1914899999999999</v>
      </c>
      <c r="J14" s="30">
        <v>5</v>
      </c>
      <c r="K14" s="31">
        <v>883.84</v>
      </c>
      <c r="L14" s="31">
        <v>176.768</v>
      </c>
      <c r="M14" s="32">
        <v>5.3191499999999996</v>
      </c>
      <c r="N14" s="31">
        <v>107.3951</v>
      </c>
    </row>
    <row r="15" spans="1:14" ht="15" customHeight="1" outlineLevel="1">
      <c r="D15" s="29" t="s">
        <v>37</v>
      </c>
      <c r="E15" s="30">
        <v>1914</v>
      </c>
      <c r="F15" s="30">
        <v>86</v>
      </c>
      <c r="G15" s="31">
        <v>245836.7928</v>
      </c>
      <c r="H15" s="31">
        <v>2858.5673999999999</v>
      </c>
      <c r="I15" s="32">
        <v>4.4932100000000004</v>
      </c>
      <c r="J15" s="30">
        <v>161</v>
      </c>
      <c r="K15" s="31">
        <v>23271.07</v>
      </c>
      <c r="L15" s="31">
        <v>144.54080999999999</v>
      </c>
      <c r="M15" s="32">
        <v>8.4116999999999997</v>
      </c>
      <c r="N15" s="31">
        <v>140.59971999999999</v>
      </c>
    </row>
    <row r="16" spans="1:14" ht="15" customHeight="1" outlineLevel="1">
      <c r="D16" s="29" t="s">
        <v>38</v>
      </c>
      <c r="E16" s="30">
        <v>1251</v>
      </c>
      <c r="F16" s="30">
        <v>40</v>
      </c>
      <c r="G16" s="31">
        <v>99670.423200000005</v>
      </c>
      <c r="H16" s="31">
        <v>2491.7606000000001</v>
      </c>
      <c r="I16" s="32">
        <v>3.1974399999999998</v>
      </c>
      <c r="J16" s="30">
        <v>102</v>
      </c>
      <c r="K16" s="31">
        <v>16163.74</v>
      </c>
      <c r="L16" s="31">
        <v>158.46804</v>
      </c>
      <c r="M16" s="32">
        <v>8.1534800000000001</v>
      </c>
      <c r="N16" s="31">
        <v>92.593260000000001</v>
      </c>
    </row>
    <row r="17" spans="4:14" ht="15" customHeight="1" outlineLevel="1">
      <c r="D17" s="29" t="s">
        <v>39</v>
      </c>
      <c r="E17" s="30">
        <v>525</v>
      </c>
      <c r="F17" s="30">
        <v>25</v>
      </c>
      <c r="G17" s="31">
        <v>54772.996800000001</v>
      </c>
      <c r="H17" s="31">
        <v>2190.9198999999999</v>
      </c>
      <c r="I17" s="32">
        <v>4.7618999999999998</v>
      </c>
      <c r="J17" s="30">
        <v>67</v>
      </c>
      <c r="K17" s="31">
        <v>8395.3700000000008</v>
      </c>
      <c r="L17" s="31">
        <v>125.30403</v>
      </c>
      <c r="M17" s="32">
        <v>12.761900000000001</v>
      </c>
      <c r="N17" s="31">
        <v>120.3207</v>
      </c>
    </row>
    <row r="18" spans="4:14" ht="15" customHeight="1" outlineLevel="1">
      <c r="D18" s="29" t="s">
        <v>40</v>
      </c>
      <c r="E18" s="30">
        <v>4997</v>
      </c>
      <c r="F18" s="30">
        <v>91</v>
      </c>
      <c r="G18" s="31">
        <v>308622.67800000001</v>
      </c>
      <c r="H18" s="31">
        <v>3391.4580000000001</v>
      </c>
      <c r="I18" s="32">
        <v>1.8210900000000001</v>
      </c>
      <c r="J18" s="30">
        <v>85</v>
      </c>
      <c r="K18" s="31">
        <v>17548.72</v>
      </c>
      <c r="L18" s="31">
        <v>206.45553000000001</v>
      </c>
      <c r="M18" s="32">
        <v>1.70102</v>
      </c>
      <c r="N18" s="31">
        <v>65.273439999999994</v>
      </c>
    </row>
    <row r="19" spans="4:14" ht="15" customHeight="1" outlineLevel="1">
      <c r="D19" s="29" t="s">
        <v>41</v>
      </c>
      <c r="E19" s="30">
        <v>2468</v>
      </c>
      <c r="F19" s="30">
        <v>36</v>
      </c>
      <c r="G19" s="31">
        <v>83972.692800000004</v>
      </c>
      <c r="H19" s="31">
        <v>2332.5747999999999</v>
      </c>
      <c r="I19" s="32">
        <v>1.4586699999999999</v>
      </c>
      <c r="J19" s="30">
        <v>54</v>
      </c>
      <c r="K19" s="31">
        <v>6812.85</v>
      </c>
      <c r="L19" s="31">
        <v>126.16388999999999</v>
      </c>
      <c r="M19" s="32">
        <v>2.1880099999999998</v>
      </c>
      <c r="N19" s="31">
        <v>36.785069999999997</v>
      </c>
    </row>
    <row r="20" spans="4:14" ht="15" customHeight="1" outlineLevel="1">
      <c r="D20" s="29" t="s">
        <v>42</v>
      </c>
      <c r="E20" s="30">
        <v>777</v>
      </c>
      <c r="F20" s="30">
        <v>15</v>
      </c>
      <c r="G20" s="31">
        <v>38114.322</v>
      </c>
      <c r="H20" s="31">
        <v>2540.9548</v>
      </c>
      <c r="I20" s="32">
        <v>1.9305000000000001</v>
      </c>
      <c r="J20" s="30">
        <v>10</v>
      </c>
      <c r="K20" s="31">
        <v>839.76</v>
      </c>
      <c r="L20" s="31">
        <v>83.975999999999999</v>
      </c>
      <c r="M20" s="32">
        <v>1.2869999999999999</v>
      </c>
      <c r="N20" s="31">
        <v>50.133949999999999</v>
      </c>
    </row>
    <row r="21" spans="4:14" ht="15" customHeight="1" outlineLevel="1">
      <c r="D21" s="29" t="s">
        <v>43</v>
      </c>
      <c r="E21" s="30">
        <v>400</v>
      </c>
      <c r="F21" s="30">
        <v>64</v>
      </c>
      <c r="G21" s="31">
        <v>187557.486</v>
      </c>
      <c r="H21" s="125">
        <f>G21/F21</f>
        <v>2930.5857187500001</v>
      </c>
      <c r="I21" s="32">
        <f>F21/E21*100</f>
        <v>16</v>
      </c>
      <c r="J21" s="30">
        <v>80</v>
      </c>
      <c r="K21" s="31">
        <v>9743.3799999999992</v>
      </c>
      <c r="L21" s="31">
        <v>121.79225</v>
      </c>
      <c r="M21" s="32">
        <v>20</v>
      </c>
      <c r="N21" s="31">
        <f>(G21+K21)/E21</f>
        <v>493.25216500000005</v>
      </c>
    </row>
    <row r="22" spans="4:14" ht="15" customHeight="1" outlineLevel="1">
      <c r="D22" s="29" t="s">
        <v>44</v>
      </c>
      <c r="E22" s="30">
        <v>346</v>
      </c>
      <c r="F22" s="30">
        <v>20</v>
      </c>
      <c r="G22" s="31">
        <v>57412.254000000001</v>
      </c>
      <c r="H22" s="31">
        <v>2870.6127000000001</v>
      </c>
      <c r="I22" s="32">
        <v>5.7803500000000003</v>
      </c>
      <c r="J22" s="30">
        <v>68</v>
      </c>
      <c r="K22" s="31">
        <v>6245.08</v>
      </c>
      <c r="L22" s="31">
        <v>91.839410000000001</v>
      </c>
      <c r="M22" s="32">
        <v>19.653179999999999</v>
      </c>
      <c r="N22" s="31">
        <v>183.98072999999999</v>
      </c>
    </row>
    <row r="23" spans="4:14" ht="15" customHeight="1" outlineLevel="1">
      <c r="D23" s="29" t="s">
        <v>45</v>
      </c>
      <c r="E23" s="30">
        <v>195</v>
      </c>
      <c r="F23" s="30">
        <v>20</v>
      </c>
      <c r="G23" s="31">
        <v>58044.317999999999</v>
      </c>
      <c r="H23" s="125">
        <f>G23/F23</f>
        <v>2902.2159000000001</v>
      </c>
      <c r="I23" s="32">
        <f>F23/E23*100</f>
        <v>10.256410256410255</v>
      </c>
      <c r="J23" s="30">
        <v>30</v>
      </c>
      <c r="K23" s="31">
        <v>2420.1999999999998</v>
      </c>
      <c r="L23" s="31">
        <v>80.673330000000007</v>
      </c>
      <c r="M23" s="32">
        <v>15.38462</v>
      </c>
      <c r="N23" s="31">
        <f>(G23+K23)/E23</f>
        <v>310.07445128205126</v>
      </c>
    </row>
    <row r="24" spans="4:14" ht="15" customHeight="1" outlineLevel="1">
      <c r="D24" s="29" t="s">
        <v>46</v>
      </c>
      <c r="E24" s="30">
        <v>5819</v>
      </c>
      <c r="F24" s="30">
        <v>802</v>
      </c>
      <c r="G24" s="31">
        <v>2103040.4243999999</v>
      </c>
      <c r="H24" s="125">
        <f>G24/F24</f>
        <v>2622.2449182044888</v>
      </c>
      <c r="I24" s="32">
        <f>F24/E24*100</f>
        <v>13.782436844818696</v>
      </c>
      <c r="J24" s="30">
        <v>1147</v>
      </c>
      <c r="K24" s="31">
        <v>147929.26999999999</v>
      </c>
      <c r="L24" s="31">
        <v>128.97058999999999</v>
      </c>
      <c r="M24" s="32">
        <v>19.711290000000002</v>
      </c>
      <c r="N24" s="31">
        <f>(G24+K24)/E24</f>
        <v>386.83101811307785</v>
      </c>
    </row>
    <row r="25" spans="4:14" ht="15" customHeight="1" outlineLevel="1">
      <c r="D25" s="29" t="s">
        <v>47</v>
      </c>
      <c r="E25" s="30">
        <v>5167</v>
      </c>
      <c r="F25" s="30">
        <v>568</v>
      </c>
      <c r="G25" s="31">
        <v>1429217.0352</v>
      </c>
      <c r="H25" s="125">
        <f>G25/F25</f>
        <v>2516.2271746478873</v>
      </c>
      <c r="I25" s="32">
        <f>F25/E25*100</f>
        <v>10.992839171666343</v>
      </c>
      <c r="J25" s="30">
        <v>1011</v>
      </c>
      <c r="K25" s="31">
        <v>111244.87</v>
      </c>
      <c r="L25" s="31">
        <v>110.03449000000001</v>
      </c>
      <c r="M25" s="32">
        <v>19.566479999999999</v>
      </c>
      <c r="N25" s="31">
        <f>(G25+K25)/E25</f>
        <v>298.13468263982969</v>
      </c>
    </row>
    <row r="26" spans="4:14" ht="15" customHeight="1" outlineLevel="1">
      <c r="D26" s="29" t="s">
        <v>48</v>
      </c>
      <c r="E26" s="30">
        <v>2723</v>
      </c>
      <c r="F26" s="30">
        <v>261</v>
      </c>
      <c r="G26" s="31">
        <v>666754.13399999996</v>
      </c>
      <c r="H26" s="31">
        <v>2554.6134999999999</v>
      </c>
      <c r="I26" s="32">
        <v>9.5850200000000001</v>
      </c>
      <c r="J26" s="30">
        <v>581</v>
      </c>
      <c r="K26" s="31">
        <v>65966.759999999995</v>
      </c>
      <c r="L26" s="31">
        <v>113.54003</v>
      </c>
      <c r="M26" s="32">
        <v>21.336760000000002</v>
      </c>
      <c r="N26" s="31">
        <v>269.08589999999998</v>
      </c>
    </row>
    <row r="27" spans="4:14" ht="15" customHeight="1" outlineLevel="1">
      <c r="D27" s="29" t="s">
        <v>49</v>
      </c>
      <c r="E27" s="30">
        <v>836</v>
      </c>
      <c r="F27" s="30">
        <v>159</v>
      </c>
      <c r="G27" s="31">
        <v>419487.33</v>
      </c>
      <c r="H27" s="31">
        <v>2647.1826999999998</v>
      </c>
      <c r="I27" s="32">
        <v>18.899519999999999</v>
      </c>
      <c r="J27" s="30">
        <v>211</v>
      </c>
      <c r="K27" s="31">
        <v>26157.119999999999</v>
      </c>
      <c r="L27" s="31">
        <v>123.96738999999999</v>
      </c>
      <c r="M27" s="32">
        <v>25.239229999999999</v>
      </c>
      <c r="N27" s="31">
        <v>531.59328000000005</v>
      </c>
    </row>
    <row r="28" spans="4:14" ht="15" customHeight="1" outlineLevel="1">
      <c r="D28" s="29" t="s">
        <v>50</v>
      </c>
      <c r="E28" s="30">
        <v>506</v>
      </c>
      <c r="F28" s="30">
        <v>60</v>
      </c>
      <c r="G28" s="31">
        <v>159030.19440000001</v>
      </c>
      <c r="H28" s="31">
        <v>2650.5032000000001</v>
      </c>
      <c r="I28" s="32">
        <v>11.857710000000001</v>
      </c>
      <c r="J28" s="30">
        <v>100</v>
      </c>
      <c r="K28" s="31">
        <v>10875.5</v>
      </c>
      <c r="L28" s="31">
        <v>108.755</v>
      </c>
      <c r="M28" s="32">
        <v>19.76285</v>
      </c>
      <c r="N28" s="31">
        <v>335.78199999999998</v>
      </c>
    </row>
    <row r="29" spans="4:14" ht="15" customHeight="1" outlineLevel="1">
      <c r="D29" s="29" t="s">
        <v>51</v>
      </c>
      <c r="E29" s="30">
        <v>684</v>
      </c>
      <c r="F29" s="30">
        <v>115</v>
      </c>
      <c r="G29" s="31">
        <v>301993.23719999997</v>
      </c>
      <c r="H29" s="31">
        <v>2626.0281</v>
      </c>
      <c r="I29" s="32">
        <v>16.81287</v>
      </c>
      <c r="J29" s="30">
        <v>154</v>
      </c>
      <c r="K29" s="31">
        <v>16291.45</v>
      </c>
      <c r="L29" s="31">
        <v>105.78864</v>
      </c>
      <c r="M29" s="32">
        <v>22.514620000000001</v>
      </c>
      <c r="N29" s="31">
        <v>465.32848999999999</v>
      </c>
    </row>
    <row r="30" spans="4:14">
      <c r="D30" s="33" t="s">
        <v>54</v>
      </c>
      <c r="E30" s="34">
        <v>29483</v>
      </c>
      <c r="F30" s="34">
        <v>2384</v>
      </c>
      <c r="G30" s="35">
        <v>6287762.0291999998</v>
      </c>
      <c r="H30" s="35">
        <f>G30/F30</f>
        <v>2637.4840726510065</v>
      </c>
      <c r="I30" s="36">
        <f>F30/E30*100</f>
        <v>8.0860156700471464</v>
      </c>
      <c r="J30" s="34">
        <v>3903</v>
      </c>
      <c r="K30" s="35">
        <v>475627.72</v>
      </c>
      <c r="L30" s="35">
        <v>121.86208999999999</v>
      </c>
      <c r="M30" s="36">
        <v>13.23814</v>
      </c>
      <c r="N30" s="35">
        <f>(G30+K30)/E30</f>
        <v>229.39964553132313</v>
      </c>
    </row>
  </sheetData>
  <mergeCells count="5">
    <mergeCell ref="C2:F3"/>
    <mergeCell ref="L3:N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10:00:55 AM 
&amp;"-,Regular"&amp;P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4"/>
  <sheetViews>
    <sheetView showGridLines="0" workbookViewId="0">
      <pane ySplit="5" topLeftCell="A6" activePane="bottomLeft" state="frozen"/>
      <selection pane="bottomLeft" activeCell="G35" sqref="G35"/>
    </sheetView>
  </sheetViews>
  <sheetFormatPr defaultRowHeight="15" outlineLevelRow="1"/>
  <cols>
    <col min="1" max="1" width="5.7109375" customWidth="1"/>
    <col min="2" max="2" width="1.42578125" customWidth="1"/>
    <col min="3" max="3" width="2.7109375" customWidth="1"/>
    <col min="4" max="4" width="57.42578125" customWidth="1"/>
    <col min="5" max="5" width="13.42578125" customWidth="1"/>
    <col min="6" max="6" width="12.42578125" customWidth="1"/>
    <col min="7" max="8" width="13.7109375" customWidth="1"/>
    <col min="9" max="9" width="11.7109375" customWidth="1"/>
    <col min="10" max="10" width="13.7109375" customWidth="1"/>
    <col min="11" max="11" width="12" customWidth="1"/>
    <col min="12" max="13" width="13.7109375" customWidth="1"/>
    <col min="14" max="14" width="9.28515625" customWidth="1"/>
  </cols>
  <sheetData>
    <row r="1" spans="1:13" ht="7.15" customHeight="1"/>
    <row r="2" spans="1:13">
      <c r="C2" s="145" t="s">
        <v>7</v>
      </c>
      <c r="D2" s="140"/>
      <c r="E2" s="140"/>
      <c r="F2" s="140"/>
    </row>
    <row r="3" spans="1:13">
      <c r="C3" s="140"/>
      <c r="D3" s="140"/>
      <c r="E3" s="140"/>
      <c r="F3" s="140"/>
      <c r="L3" s="140"/>
      <c r="M3" s="140"/>
    </row>
    <row r="4" spans="1:13" ht="10.35" customHeight="1" thickBot="1"/>
    <row r="5" spans="1:13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/>
    <row r="7" spans="1:13" ht="23.25" customHeight="1">
      <c r="B7" s="146" t="s">
        <v>5</v>
      </c>
      <c r="C7" s="140"/>
      <c r="D7" s="140"/>
      <c r="E7" s="140"/>
      <c r="F7" s="140"/>
      <c r="G7" s="140"/>
      <c r="H7" s="140"/>
      <c r="I7" s="140"/>
    </row>
    <row r="8" spans="1:13" ht="10.15" customHeight="1"/>
    <row r="9" spans="1:13">
      <c r="D9" s="23" t="s">
        <v>25</v>
      </c>
      <c r="E9" s="24" t="s">
        <v>25</v>
      </c>
      <c r="F9" s="142" t="s">
        <v>55</v>
      </c>
      <c r="G9" s="148"/>
      <c r="H9" s="148"/>
      <c r="I9" s="148"/>
      <c r="J9" s="142" t="s">
        <v>56</v>
      </c>
      <c r="K9" s="148"/>
      <c r="L9" s="148"/>
      <c r="M9" s="149"/>
    </row>
    <row r="10" spans="1:13">
      <c r="D10" s="37" t="s">
        <v>25</v>
      </c>
      <c r="E10" s="38" t="s">
        <v>25</v>
      </c>
      <c r="F10" s="142" t="s">
        <v>13</v>
      </c>
      <c r="G10" s="148"/>
      <c r="H10" s="148"/>
      <c r="I10" s="148"/>
      <c r="J10" s="142" t="s">
        <v>57</v>
      </c>
      <c r="K10" s="148"/>
      <c r="L10" s="148"/>
      <c r="M10" s="149"/>
    </row>
    <row r="11" spans="1:13" ht="45" customHeight="1">
      <c r="D11" s="25" t="s">
        <v>25</v>
      </c>
      <c r="E11" s="26" t="s">
        <v>12</v>
      </c>
      <c r="F11" s="2" t="s">
        <v>52</v>
      </c>
      <c r="G11" s="2" t="s">
        <v>19</v>
      </c>
      <c r="H11" s="2" t="s">
        <v>22</v>
      </c>
      <c r="I11" s="2" t="s">
        <v>20</v>
      </c>
      <c r="J11" s="2" t="s">
        <v>52</v>
      </c>
      <c r="K11" s="2" t="s">
        <v>19</v>
      </c>
      <c r="L11" s="2" t="s">
        <v>22</v>
      </c>
      <c r="M11" s="2" t="s">
        <v>20</v>
      </c>
    </row>
    <row r="12" spans="1:13" collapsed="1">
      <c r="D12" s="17" t="s">
        <v>33</v>
      </c>
      <c r="E12" s="18">
        <v>29483</v>
      </c>
      <c r="F12" s="18">
        <v>1426</v>
      </c>
      <c r="G12" s="27">
        <v>3494255.6195999999</v>
      </c>
      <c r="H12" s="27">
        <v>2450.3896</v>
      </c>
      <c r="I12" s="28">
        <v>4.8366899999999999</v>
      </c>
      <c r="J12" s="18">
        <v>17</v>
      </c>
      <c r="K12" s="27">
        <v>22555.383600000001</v>
      </c>
      <c r="L12" s="27">
        <v>1326.7873</v>
      </c>
      <c r="M12" s="28">
        <v>5.7660000000000003E-2</v>
      </c>
    </row>
    <row r="13" spans="1:13" ht="15" hidden="1" customHeight="1" outlineLevel="1">
      <c r="D13" s="29" t="s">
        <v>34</v>
      </c>
      <c r="E13" s="30">
        <v>503</v>
      </c>
      <c r="F13" s="30">
        <v>36</v>
      </c>
      <c r="G13" s="31">
        <v>114156.0969</v>
      </c>
      <c r="H13" s="31">
        <v>3171.0027</v>
      </c>
      <c r="I13" s="32">
        <v>7.1570600000000004</v>
      </c>
      <c r="J13" s="30">
        <v>0</v>
      </c>
      <c r="K13" s="31">
        <v>0</v>
      </c>
      <c r="L13" s="31">
        <v>0</v>
      </c>
      <c r="M13" s="32">
        <v>0</v>
      </c>
    </row>
    <row r="14" spans="1:13" ht="15" hidden="1" customHeight="1" outlineLevel="1">
      <c r="D14" s="29" t="s">
        <v>35</v>
      </c>
      <c r="E14" s="30">
        <v>278</v>
      </c>
      <c r="F14" s="30">
        <v>21</v>
      </c>
      <c r="G14" s="31">
        <v>56486.467799999999</v>
      </c>
      <c r="H14" s="31">
        <v>2689.8317999999999</v>
      </c>
      <c r="I14" s="32">
        <v>7.55396</v>
      </c>
      <c r="J14" s="30">
        <v>0</v>
      </c>
      <c r="K14" s="31">
        <v>0</v>
      </c>
      <c r="L14" s="31">
        <v>0</v>
      </c>
      <c r="M14" s="32">
        <v>0</v>
      </c>
    </row>
    <row r="15" spans="1:13" ht="15" hidden="1" customHeight="1" outlineLevel="1">
      <c r="D15" s="29" t="s">
        <v>36</v>
      </c>
      <c r="E15" s="30">
        <v>94</v>
      </c>
      <c r="F15" s="30">
        <v>10</v>
      </c>
      <c r="G15" s="31">
        <v>38469.301200000002</v>
      </c>
      <c r="H15" s="31">
        <v>3846.9301</v>
      </c>
      <c r="I15" s="32">
        <v>10.638299999999999</v>
      </c>
      <c r="J15" s="30">
        <v>0</v>
      </c>
      <c r="K15" s="31">
        <v>0</v>
      </c>
      <c r="L15" s="31">
        <v>0</v>
      </c>
      <c r="M15" s="32">
        <v>0</v>
      </c>
    </row>
    <row r="16" spans="1:13" ht="15" hidden="1" customHeight="1" outlineLevel="1">
      <c r="D16" s="29" t="s">
        <v>37</v>
      </c>
      <c r="E16" s="30">
        <v>1914</v>
      </c>
      <c r="F16" s="30">
        <v>113</v>
      </c>
      <c r="G16" s="31">
        <v>297079.3541</v>
      </c>
      <c r="H16" s="31">
        <v>2629.0207999999998</v>
      </c>
      <c r="I16" s="32">
        <v>5.9038700000000004</v>
      </c>
      <c r="J16" s="30">
        <v>5</v>
      </c>
      <c r="K16" s="31">
        <v>3868.9479000000001</v>
      </c>
      <c r="L16" s="31">
        <v>773.78959999999995</v>
      </c>
      <c r="M16" s="32">
        <v>0.26123000000000002</v>
      </c>
    </row>
    <row r="17" spans="4:13" ht="15" hidden="1" customHeight="1" outlineLevel="1">
      <c r="D17" s="29" t="s">
        <v>38</v>
      </c>
      <c r="E17" s="30">
        <v>1251</v>
      </c>
      <c r="F17" s="30">
        <v>54</v>
      </c>
      <c r="G17" s="31">
        <v>141955.35320000001</v>
      </c>
      <c r="H17" s="31">
        <v>2628.8027999999999</v>
      </c>
      <c r="I17" s="32">
        <v>4.3165500000000003</v>
      </c>
      <c r="J17" s="30">
        <v>0</v>
      </c>
      <c r="K17" s="31">
        <v>0</v>
      </c>
      <c r="L17" s="31">
        <v>0</v>
      </c>
      <c r="M17" s="32">
        <v>0</v>
      </c>
    </row>
    <row r="18" spans="4:13" ht="15" hidden="1" customHeight="1" outlineLevel="1">
      <c r="D18" s="29" t="s">
        <v>39</v>
      </c>
      <c r="E18" s="30">
        <v>525</v>
      </c>
      <c r="F18" s="30">
        <v>25</v>
      </c>
      <c r="G18" s="31">
        <v>61086.231099999997</v>
      </c>
      <c r="H18" s="31">
        <v>2443.4492</v>
      </c>
      <c r="I18" s="32">
        <v>4.7618999999999998</v>
      </c>
      <c r="J18" s="30">
        <v>0</v>
      </c>
      <c r="K18" s="31">
        <v>0</v>
      </c>
      <c r="L18" s="31">
        <v>0</v>
      </c>
      <c r="M18" s="32">
        <v>0</v>
      </c>
    </row>
    <row r="19" spans="4:13" ht="15" hidden="1" customHeight="1" outlineLevel="1">
      <c r="D19" s="29" t="s">
        <v>40</v>
      </c>
      <c r="E19" s="30">
        <v>4997</v>
      </c>
      <c r="F19" s="30">
        <v>130</v>
      </c>
      <c r="G19" s="31">
        <v>405318.53360000002</v>
      </c>
      <c r="H19" s="31">
        <v>3117.8348999999998</v>
      </c>
      <c r="I19" s="32">
        <v>2.6015600000000001</v>
      </c>
      <c r="J19" s="30">
        <v>7</v>
      </c>
      <c r="K19" s="31">
        <v>11569.512699999999</v>
      </c>
      <c r="L19" s="31">
        <v>1652.7874999999999</v>
      </c>
      <c r="M19" s="32">
        <v>0.14008000000000001</v>
      </c>
    </row>
    <row r="20" spans="4:13" ht="15" hidden="1" customHeight="1" outlineLevel="1">
      <c r="D20" s="29" t="s">
        <v>41</v>
      </c>
      <c r="E20" s="30">
        <v>2468</v>
      </c>
      <c r="F20" s="30">
        <v>56</v>
      </c>
      <c r="G20" s="31">
        <v>139342.62599999999</v>
      </c>
      <c r="H20" s="31">
        <v>2488.2611999999999</v>
      </c>
      <c r="I20" s="32">
        <v>2.2690399999999999</v>
      </c>
      <c r="J20" s="30">
        <v>0</v>
      </c>
      <c r="K20" s="31">
        <v>0</v>
      </c>
      <c r="L20" s="31">
        <v>0</v>
      </c>
      <c r="M20" s="32">
        <v>0</v>
      </c>
    </row>
    <row r="21" spans="4:13" ht="15" hidden="1" customHeight="1" outlineLevel="1">
      <c r="D21" s="29" t="s">
        <v>42</v>
      </c>
      <c r="E21" s="30">
        <v>777</v>
      </c>
      <c r="F21" s="30">
        <v>14</v>
      </c>
      <c r="G21" s="31">
        <v>22472.8626</v>
      </c>
      <c r="H21" s="31">
        <v>1605.2045000000001</v>
      </c>
      <c r="I21" s="32">
        <v>1.8018000000000001</v>
      </c>
      <c r="J21" s="30">
        <v>0</v>
      </c>
      <c r="K21" s="31">
        <v>0</v>
      </c>
      <c r="L21" s="31">
        <v>0</v>
      </c>
      <c r="M21" s="32">
        <v>0</v>
      </c>
    </row>
    <row r="22" spans="4:13" ht="15" hidden="1" customHeight="1" outlineLevel="1">
      <c r="D22" s="29" t="s">
        <v>43</v>
      </c>
      <c r="E22" s="30">
        <v>400</v>
      </c>
      <c r="F22" s="30">
        <v>18</v>
      </c>
      <c r="G22" s="31">
        <v>46098.893300000003</v>
      </c>
      <c r="H22" s="31">
        <v>2561.0495999999998</v>
      </c>
      <c r="I22" s="32">
        <v>4.5</v>
      </c>
      <c r="J22" s="30">
        <v>0</v>
      </c>
      <c r="K22" s="31">
        <v>0</v>
      </c>
      <c r="L22" s="31">
        <v>0</v>
      </c>
      <c r="M22" s="32">
        <v>0</v>
      </c>
    </row>
    <row r="23" spans="4:13" ht="15" hidden="1" customHeight="1" outlineLevel="1">
      <c r="D23" s="29" t="s">
        <v>44</v>
      </c>
      <c r="E23" s="30">
        <v>346</v>
      </c>
      <c r="F23" s="30">
        <v>12</v>
      </c>
      <c r="G23" s="31">
        <v>30966.499199999998</v>
      </c>
      <c r="H23" s="31">
        <v>2580.5416</v>
      </c>
      <c r="I23" s="32">
        <v>3.46821</v>
      </c>
      <c r="J23" s="30">
        <v>0</v>
      </c>
      <c r="K23" s="31">
        <v>0</v>
      </c>
      <c r="L23" s="31">
        <v>0</v>
      </c>
      <c r="M23" s="32">
        <v>0</v>
      </c>
    </row>
    <row r="24" spans="4:13" ht="15" hidden="1" customHeight="1" outlineLevel="1">
      <c r="D24" s="29" t="s">
        <v>45</v>
      </c>
      <c r="E24" s="30">
        <v>195</v>
      </c>
      <c r="F24" s="30">
        <v>9</v>
      </c>
      <c r="G24" s="31">
        <v>22826.420399999999</v>
      </c>
      <c r="H24" s="31">
        <v>2536.2689</v>
      </c>
      <c r="I24" s="32">
        <v>4.61538</v>
      </c>
      <c r="J24" s="30">
        <v>0</v>
      </c>
      <c r="K24" s="31">
        <v>0</v>
      </c>
      <c r="L24" s="31">
        <v>0</v>
      </c>
      <c r="M24" s="32">
        <v>0</v>
      </c>
    </row>
    <row r="25" spans="4:13" ht="15" hidden="1" customHeight="1" outlineLevel="1">
      <c r="D25" s="29" t="s">
        <v>46</v>
      </c>
      <c r="E25" s="30">
        <v>5819</v>
      </c>
      <c r="F25" s="30">
        <v>400</v>
      </c>
      <c r="G25" s="31">
        <v>996513.22889999999</v>
      </c>
      <c r="H25" s="31">
        <v>2491.2831000000001</v>
      </c>
      <c r="I25" s="32">
        <v>6.8740300000000003</v>
      </c>
      <c r="J25" s="30">
        <v>3</v>
      </c>
      <c r="K25" s="31">
        <v>2488.4414999999999</v>
      </c>
      <c r="L25" s="31">
        <v>829.48050000000001</v>
      </c>
      <c r="M25" s="32">
        <v>5.1560000000000002E-2</v>
      </c>
    </row>
    <row r="26" spans="4:13" ht="15" hidden="1" customHeight="1" outlineLevel="1">
      <c r="D26" s="29" t="s">
        <v>47</v>
      </c>
      <c r="E26" s="30">
        <v>5167</v>
      </c>
      <c r="F26" s="30">
        <v>276</v>
      </c>
      <c r="G26" s="31">
        <v>587690.58479999995</v>
      </c>
      <c r="H26" s="31">
        <v>2129.3137000000002</v>
      </c>
      <c r="I26" s="32">
        <v>5.3415900000000001</v>
      </c>
      <c r="J26" s="30">
        <v>0</v>
      </c>
      <c r="K26" s="31">
        <v>0</v>
      </c>
      <c r="L26" s="31">
        <v>0</v>
      </c>
      <c r="M26" s="32">
        <v>0</v>
      </c>
    </row>
    <row r="27" spans="4:13" ht="15" hidden="1" customHeight="1" outlineLevel="1">
      <c r="D27" s="29" t="s">
        <v>48</v>
      </c>
      <c r="E27" s="30">
        <v>2723</v>
      </c>
      <c r="F27" s="30">
        <v>114</v>
      </c>
      <c r="G27" s="31">
        <v>218805.66750000001</v>
      </c>
      <c r="H27" s="31">
        <v>1919.348</v>
      </c>
      <c r="I27" s="32">
        <v>4.1865600000000001</v>
      </c>
      <c r="J27" s="30">
        <v>0</v>
      </c>
      <c r="K27" s="31">
        <v>0</v>
      </c>
      <c r="L27" s="31">
        <v>0</v>
      </c>
      <c r="M27" s="32">
        <v>0</v>
      </c>
    </row>
    <row r="28" spans="4:13" ht="15" hidden="1" customHeight="1" outlineLevel="1">
      <c r="D28" s="29" t="s">
        <v>49</v>
      </c>
      <c r="E28" s="30">
        <v>836</v>
      </c>
      <c r="F28" s="30">
        <v>61</v>
      </c>
      <c r="G28" s="31">
        <v>144749.8548</v>
      </c>
      <c r="H28" s="31">
        <v>2372.9484000000002</v>
      </c>
      <c r="I28" s="32">
        <v>7.2966499999999996</v>
      </c>
      <c r="J28" s="30">
        <v>2</v>
      </c>
      <c r="K28" s="31">
        <v>4628.4814999999999</v>
      </c>
      <c r="L28" s="31">
        <v>2314.2408</v>
      </c>
      <c r="M28" s="32">
        <v>0.23923</v>
      </c>
    </row>
    <row r="29" spans="4:13" ht="15" hidden="1" customHeight="1" outlineLevel="1">
      <c r="D29" s="29" t="s">
        <v>50</v>
      </c>
      <c r="E29" s="30">
        <v>506</v>
      </c>
      <c r="F29" s="30">
        <v>27</v>
      </c>
      <c r="G29" s="31">
        <v>68609.455799999996</v>
      </c>
      <c r="H29" s="31">
        <v>2541.0909999999999</v>
      </c>
      <c r="I29" s="32">
        <v>5.3359699999999997</v>
      </c>
      <c r="J29" s="30">
        <v>0</v>
      </c>
      <c r="K29" s="31">
        <v>0</v>
      </c>
      <c r="L29" s="31">
        <v>0</v>
      </c>
      <c r="M29" s="32">
        <v>0</v>
      </c>
    </row>
    <row r="30" spans="4:13" ht="15" hidden="1" customHeight="1" outlineLevel="1">
      <c r="D30" s="29" t="s">
        <v>51</v>
      </c>
      <c r="E30" s="30">
        <v>684</v>
      </c>
      <c r="F30" s="30">
        <v>50</v>
      </c>
      <c r="G30" s="31">
        <v>101628.1884</v>
      </c>
      <c r="H30" s="31">
        <v>2032.5637999999999</v>
      </c>
      <c r="I30" s="32">
        <v>7.3099400000000001</v>
      </c>
      <c r="J30" s="30">
        <v>0</v>
      </c>
      <c r="K30" s="31">
        <v>0</v>
      </c>
      <c r="L30" s="31">
        <v>0</v>
      </c>
      <c r="M30" s="32">
        <v>0</v>
      </c>
    </row>
    <row r="31" spans="4:13">
      <c r="D31" s="33" t="s">
        <v>54</v>
      </c>
      <c r="E31" s="34">
        <v>29483</v>
      </c>
      <c r="F31" s="34">
        <v>1426</v>
      </c>
      <c r="G31" s="35">
        <v>3494255.6195999999</v>
      </c>
      <c r="H31" s="35">
        <v>2450.3896</v>
      </c>
      <c r="I31" s="36">
        <v>4.8366899999999999</v>
      </c>
      <c r="J31" s="34">
        <v>17</v>
      </c>
      <c r="K31" s="35">
        <v>22555.383600000001</v>
      </c>
      <c r="L31" s="35">
        <v>1326.7873</v>
      </c>
      <c r="M31" s="36">
        <v>5.7660000000000003E-2</v>
      </c>
    </row>
    <row r="34" spans="7:7">
      <c r="G34" s="126">
        <f>G31+K31</f>
        <v>3516811.0031999997</v>
      </c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9:52:17 AM 
&amp;"-,Regular"&amp;P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4"/>
  <sheetViews>
    <sheetView showGridLines="0" workbookViewId="0">
      <pane ySplit="5" topLeftCell="A6" activePane="bottomLeft" state="frozen"/>
      <selection pane="bottomLeft" activeCell="D9" sqref="D9"/>
    </sheetView>
  </sheetViews>
  <sheetFormatPr defaultRowHeight="15" outlineLevelRow="1"/>
  <cols>
    <col min="1" max="1" width="5.7109375" customWidth="1"/>
    <col min="2" max="2" width="1.42578125" customWidth="1"/>
    <col min="3" max="3" width="2.7109375" customWidth="1"/>
    <col min="4" max="4" width="63.140625" customWidth="1"/>
    <col min="5" max="5" width="13.42578125" customWidth="1"/>
    <col min="6" max="6" width="12" customWidth="1"/>
    <col min="7" max="8" width="13.7109375" customWidth="1"/>
    <col min="9" max="9" width="12.28515625" customWidth="1"/>
    <col min="10" max="10" width="13.7109375" customWidth="1"/>
    <col min="11" max="11" width="12.7109375" customWidth="1"/>
    <col min="12" max="13" width="13.7109375" customWidth="1"/>
    <col min="14" max="14" width="8" customWidth="1"/>
  </cols>
  <sheetData>
    <row r="1" spans="1:13" ht="7.15" customHeight="1"/>
    <row r="2" spans="1:13">
      <c r="C2" s="145" t="s">
        <v>7</v>
      </c>
      <c r="D2" s="140"/>
      <c r="E2" s="140"/>
      <c r="F2" s="140"/>
    </row>
    <row r="3" spans="1:13">
      <c r="C3" s="140"/>
      <c r="D3" s="140"/>
      <c r="E3" s="140"/>
      <c r="F3" s="140"/>
      <c r="L3" s="140"/>
      <c r="M3" s="140"/>
    </row>
    <row r="4" spans="1:13" ht="10.35" customHeight="1" thickBot="1"/>
    <row r="5" spans="1:13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.75" customHeight="1"/>
    <row r="7" spans="1:13" ht="23.25" customHeight="1">
      <c r="B7" s="146" t="s">
        <v>5</v>
      </c>
      <c r="C7" s="140"/>
      <c r="D7" s="140"/>
      <c r="E7" s="140"/>
      <c r="F7" s="140"/>
      <c r="G7" s="140"/>
      <c r="H7" s="140"/>
      <c r="I7" s="140"/>
    </row>
    <row r="8" spans="1:13" ht="10.15" customHeight="1"/>
    <row r="9" spans="1:13">
      <c r="D9" s="23" t="s">
        <v>25</v>
      </c>
      <c r="E9" s="24" t="s">
        <v>25</v>
      </c>
      <c r="F9" s="142" t="s">
        <v>74</v>
      </c>
      <c r="G9" s="148"/>
      <c r="H9" s="148"/>
      <c r="I9" s="148"/>
      <c r="J9" s="142" t="s">
        <v>75</v>
      </c>
      <c r="K9" s="148"/>
      <c r="L9" s="148"/>
      <c r="M9" s="149"/>
    </row>
    <row r="10" spans="1:13">
      <c r="D10" s="37" t="s">
        <v>25</v>
      </c>
      <c r="E10" s="38" t="s">
        <v>25</v>
      </c>
      <c r="F10" s="142" t="s">
        <v>13</v>
      </c>
      <c r="G10" s="148"/>
      <c r="H10" s="148"/>
      <c r="I10" s="148"/>
      <c r="J10" s="142" t="s">
        <v>57</v>
      </c>
      <c r="K10" s="148"/>
      <c r="L10" s="148"/>
      <c r="M10" s="149"/>
    </row>
    <row r="11" spans="1:13" ht="45" customHeight="1">
      <c r="D11" s="25" t="s">
        <v>25</v>
      </c>
      <c r="E11" s="26" t="s">
        <v>12</v>
      </c>
      <c r="F11" s="2" t="s">
        <v>52</v>
      </c>
      <c r="G11" s="2" t="s">
        <v>19</v>
      </c>
      <c r="H11" s="2" t="s">
        <v>22</v>
      </c>
      <c r="I11" s="2" t="s">
        <v>20</v>
      </c>
      <c r="J11" s="2" t="s">
        <v>52</v>
      </c>
      <c r="K11" s="2" t="s">
        <v>19</v>
      </c>
      <c r="L11" s="2" t="s">
        <v>22</v>
      </c>
      <c r="M11" s="2" t="s">
        <v>20</v>
      </c>
    </row>
    <row r="12" spans="1:13" collapsed="1">
      <c r="D12" s="17" t="s">
        <v>76</v>
      </c>
      <c r="E12" s="18">
        <v>29483</v>
      </c>
      <c r="F12" s="18">
        <v>2360</v>
      </c>
      <c r="G12" s="27">
        <v>6196768.4580000006</v>
      </c>
      <c r="H12" s="27">
        <v>2625.7493466101696</v>
      </c>
      <c r="I12" s="28">
        <v>8.0046128277312345</v>
      </c>
      <c r="J12" s="18">
        <v>24</v>
      </c>
      <c r="K12" s="27">
        <v>90993.571200000006</v>
      </c>
      <c r="L12" s="27">
        <v>3791.3988000000004</v>
      </c>
      <c r="M12" s="28">
        <v>8.140284231591087E-2</v>
      </c>
    </row>
    <row r="13" spans="1:13" hidden="1" outlineLevel="1">
      <c r="D13" s="29" t="s">
        <v>34</v>
      </c>
      <c r="E13" s="30">
        <v>503</v>
      </c>
      <c r="F13" s="30">
        <v>14</v>
      </c>
      <c r="G13" s="31">
        <v>45543.673199999997</v>
      </c>
      <c r="H13" s="125">
        <v>3253.1195142857141</v>
      </c>
      <c r="I13" s="32">
        <v>2.7833001988071571</v>
      </c>
      <c r="J13" s="30">
        <v>0</v>
      </c>
      <c r="K13" s="31">
        <v>0</v>
      </c>
      <c r="L13" s="30">
        <v>0</v>
      </c>
      <c r="M13" s="31">
        <v>0</v>
      </c>
    </row>
    <row r="14" spans="1:13" hidden="1" outlineLevel="1">
      <c r="D14" s="29" t="s">
        <v>35</v>
      </c>
      <c r="E14" s="30">
        <v>278</v>
      </c>
      <c r="F14" s="30">
        <v>5</v>
      </c>
      <c r="G14" s="31">
        <v>19480.7376</v>
      </c>
      <c r="H14" s="125">
        <v>3896.14752</v>
      </c>
      <c r="I14" s="32">
        <v>1.7985611510791366</v>
      </c>
      <c r="J14" s="30">
        <v>0</v>
      </c>
      <c r="K14" s="31">
        <v>0</v>
      </c>
      <c r="L14" s="30">
        <v>0</v>
      </c>
      <c r="M14" s="31">
        <v>0</v>
      </c>
    </row>
    <row r="15" spans="1:13" hidden="1" outlineLevel="1">
      <c r="D15" s="29" t="s">
        <v>36</v>
      </c>
      <c r="E15" s="30">
        <v>94</v>
      </c>
      <c r="F15" s="30">
        <v>3</v>
      </c>
      <c r="G15" s="31">
        <v>9211.2996000000003</v>
      </c>
      <c r="H15" s="125">
        <v>3070.4331999999999</v>
      </c>
      <c r="I15" s="32">
        <v>3.1914893617021276</v>
      </c>
      <c r="J15" s="30">
        <v>0</v>
      </c>
      <c r="K15" s="31">
        <v>0</v>
      </c>
      <c r="L15" s="30">
        <v>0</v>
      </c>
      <c r="M15" s="31">
        <v>0</v>
      </c>
    </row>
    <row r="16" spans="1:13" hidden="1" outlineLevel="1">
      <c r="D16" s="29" t="s">
        <v>37</v>
      </c>
      <c r="E16" s="30">
        <v>1914</v>
      </c>
      <c r="F16" s="30">
        <v>85</v>
      </c>
      <c r="G16" s="31">
        <v>243299.6868</v>
      </c>
      <c r="H16" s="125">
        <v>2862.349256470588</v>
      </c>
      <c r="I16" s="32">
        <v>4.4409613375130617</v>
      </c>
      <c r="J16" s="30">
        <v>1</v>
      </c>
      <c r="K16" s="31">
        <v>2537.1060000000002</v>
      </c>
      <c r="L16" s="125">
        <v>2537.1060000000002</v>
      </c>
      <c r="M16" s="32">
        <v>5.2246603970741899E-2</v>
      </c>
    </row>
    <row r="17" spans="4:13" hidden="1" outlineLevel="1">
      <c r="D17" s="29" t="s">
        <v>38</v>
      </c>
      <c r="E17" s="30">
        <v>1251</v>
      </c>
      <c r="F17" s="30">
        <v>40</v>
      </c>
      <c r="G17" s="31">
        <v>99670.423200000005</v>
      </c>
      <c r="H17" s="125">
        <v>2491.7605800000001</v>
      </c>
      <c r="I17" s="32">
        <v>3.1974420463629096</v>
      </c>
      <c r="J17" s="30">
        <v>0</v>
      </c>
      <c r="K17" s="31">
        <v>0</v>
      </c>
      <c r="L17" s="30">
        <v>0</v>
      </c>
      <c r="M17" s="31">
        <v>0</v>
      </c>
    </row>
    <row r="18" spans="4:13" hidden="1" outlineLevel="1">
      <c r="D18" s="29" t="s">
        <v>39</v>
      </c>
      <c r="E18" s="30">
        <v>525</v>
      </c>
      <c r="F18" s="30">
        <v>25</v>
      </c>
      <c r="G18" s="31">
        <v>54772.996800000001</v>
      </c>
      <c r="H18" s="125">
        <v>2190.9198719999999</v>
      </c>
      <c r="I18" s="32">
        <v>4.7619047619047619</v>
      </c>
      <c r="J18" s="30">
        <v>0</v>
      </c>
      <c r="K18" s="31">
        <v>0</v>
      </c>
      <c r="L18" s="30">
        <v>0</v>
      </c>
      <c r="M18" s="31">
        <v>0</v>
      </c>
    </row>
    <row r="19" spans="4:13" hidden="1" outlineLevel="1">
      <c r="D19" s="29" t="s">
        <v>40</v>
      </c>
      <c r="E19" s="30">
        <v>4997</v>
      </c>
      <c r="F19" s="30">
        <v>89</v>
      </c>
      <c r="G19" s="31">
        <v>291292.17959999997</v>
      </c>
      <c r="H19" s="125">
        <v>3272.9458382022467</v>
      </c>
      <c r="I19" s="32">
        <v>1.7810686411847108</v>
      </c>
      <c r="J19" s="30">
        <v>2</v>
      </c>
      <c r="K19" s="31">
        <v>17330.4984</v>
      </c>
      <c r="L19" s="125">
        <v>8665.2492000000002</v>
      </c>
      <c r="M19" s="32">
        <v>4.0024014408645184E-2</v>
      </c>
    </row>
    <row r="20" spans="4:13" hidden="1" outlineLevel="1">
      <c r="D20" s="29" t="s">
        <v>41</v>
      </c>
      <c r="E20" s="30">
        <v>2468</v>
      </c>
      <c r="F20" s="30">
        <v>36</v>
      </c>
      <c r="G20" s="31">
        <v>83972.692800000004</v>
      </c>
      <c r="H20" s="125">
        <v>2332.5748000000003</v>
      </c>
      <c r="I20" s="32">
        <v>1.4586709886547813</v>
      </c>
      <c r="J20" s="30">
        <v>0</v>
      </c>
      <c r="K20" s="31">
        <v>0</v>
      </c>
      <c r="L20" s="30">
        <v>0</v>
      </c>
      <c r="M20" s="31">
        <v>0</v>
      </c>
    </row>
    <row r="21" spans="4:13" hidden="1" outlineLevel="1">
      <c r="D21" s="29" t="s">
        <v>42</v>
      </c>
      <c r="E21" s="30">
        <v>777</v>
      </c>
      <c r="F21" s="30">
        <v>15</v>
      </c>
      <c r="G21" s="31">
        <v>38114.322</v>
      </c>
      <c r="H21" s="125">
        <v>2540.9548</v>
      </c>
      <c r="I21" s="32">
        <v>1.9305019305019304</v>
      </c>
      <c r="J21" s="30">
        <v>0</v>
      </c>
      <c r="K21" s="31">
        <v>0</v>
      </c>
      <c r="L21" s="30">
        <v>0</v>
      </c>
      <c r="M21" s="31">
        <v>0</v>
      </c>
    </row>
    <row r="22" spans="4:13" hidden="1" outlineLevel="1">
      <c r="D22" s="29" t="s">
        <v>43</v>
      </c>
      <c r="E22" s="30">
        <v>400</v>
      </c>
      <c r="F22" s="30">
        <v>59</v>
      </c>
      <c r="G22" s="31">
        <v>163353.05160000001</v>
      </c>
      <c r="H22" s="125">
        <v>2768.6957898305086</v>
      </c>
      <c r="I22" s="32">
        <v>14.75</v>
      </c>
      <c r="J22" s="30">
        <v>5</v>
      </c>
      <c r="K22" s="31">
        <v>24204.434399999998</v>
      </c>
      <c r="L22" s="125">
        <v>4840.88688</v>
      </c>
      <c r="M22" s="32">
        <v>1.25</v>
      </c>
    </row>
    <row r="23" spans="4:13" hidden="1" outlineLevel="1">
      <c r="D23" s="29" t="s">
        <v>44</v>
      </c>
      <c r="E23" s="30">
        <v>346</v>
      </c>
      <c r="F23" s="30">
        <v>20</v>
      </c>
      <c r="G23" s="31">
        <v>57412.254000000001</v>
      </c>
      <c r="H23" s="125">
        <v>2870.6127000000001</v>
      </c>
      <c r="I23" s="32">
        <v>5.7803468208092488</v>
      </c>
      <c r="J23" s="30">
        <v>0</v>
      </c>
      <c r="K23" s="31">
        <v>0</v>
      </c>
      <c r="L23" s="30">
        <v>0</v>
      </c>
      <c r="M23" s="31">
        <v>0</v>
      </c>
    </row>
    <row r="24" spans="4:13" hidden="1" outlineLevel="1">
      <c r="D24" s="29" t="s">
        <v>45</v>
      </c>
      <c r="E24" s="30">
        <v>195</v>
      </c>
      <c r="F24" s="30">
        <v>20</v>
      </c>
      <c r="G24" s="31">
        <v>58044.317999999999</v>
      </c>
      <c r="H24" s="125">
        <v>2902.2159000000001</v>
      </c>
      <c r="I24" s="32">
        <v>10.256410256410257</v>
      </c>
      <c r="J24" s="30">
        <v>0</v>
      </c>
      <c r="K24" s="31">
        <v>0</v>
      </c>
      <c r="L24" s="30">
        <v>0</v>
      </c>
      <c r="M24" s="31">
        <v>0</v>
      </c>
    </row>
    <row r="25" spans="4:13" hidden="1" outlineLevel="1">
      <c r="D25" s="29" t="s">
        <v>46</v>
      </c>
      <c r="E25" s="30">
        <v>5819</v>
      </c>
      <c r="F25" s="30">
        <v>795</v>
      </c>
      <c r="G25" s="31">
        <v>2079823.8707999999</v>
      </c>
      <c r="H25" s="125">
        <v>2616.1306550943395</v>
      </c>
      <c r="I25" s="32">
        <v>13.662141261385118</v>
      </c>
      <c r="J25" s="30">
        <v>7</v>
      </c>
      <c r="K25" s="31">
        <v>23216.553599999999</v>
      </c>
      <c r="L25" s="125">
        <v>3316.6505142857141</v>
      </c>
      <c r="M25" s="32">
        <v>0.12029558343357966</v>
      </c>
    </row>
    <row r="26" spans="4:13" hidden="1" outlineLevel="1">
      <c r="D26" s="29" t="s">
        <v>47</v>
      </c>
      <c r="E26" s="30">
        <v>5167</v>
      </c>
      <c r="F26" s="30">
        <v>562</v>
      </c>
      <c r="G26" s="31">
        <v>1410969.6588000001</v>
      </c>
      <c r="H26" s="125">
        <v>2510.6221686832741</v>
      </c>
      <c r="I26" s="32">
        <v>10.876717631120572</v>
      </c>
      <c r="J26" s="30">
        <v>6</v>
      </c>
      <c r="K26" s="31">
        <v>18247.376400000001</v>
      </c>
      <c r="L26" s="125">
        <v>3041.2294000000002</v>
      </c>
      <c r="M26" s="32">
        <v>0.11612154054577124</v>
      </c>
    </row>
    <row r="27" spans="4:13" hidden="1" outlineLevel="1">
      <c r="D27" s="29" t="s">
        <v>48</v>
      </c>
      <c r="E27" s="30">
        <v>2723</v>
      </c>
      <c r="F27" s="30">
        <v>261</v>
      </c>
      <c r="G27" s="31">
        <v>666754.13399999996</v>
      </c>
      <c r="H27" s="125">
        <v>2554.6135402298851</v>
      </c>
      <c r="I27" s="32">
        <v>9.5850165258905626</v>
      </c>
      <c r="J27" s="30">
        <v>0</v>
      </c>
      <c r="K27" s="31">
        <v>0</v>
      </c>
      <c r="L27" s="30">
        <v>0</v>
      </c>
      <c r="M27" s="31">
        <v>0</v>
      </c>
    </row>
    <row r="28" spans="4:13" hidden="1" outlineLevel="1">
      <c r="D28" s="29" t="s">
        <v>49</v>
      </c>
      <c r="E28" s="30">
        <v>836</v>
      </c>
      <c r="F28" s="30">
        <v>156</v>
      </c>
      <c r="G28" s="31">
        <v>414029.72759999998</v>
      </c>
      <c r="H28" s="125">
        <v>2654.0367153846155</v>
      </c>
      <c r="I28" s="32">
        <v>18.660287081339714</v>
      </c>
      <c r="J28" s="30">
        <v>3</v>
      </c>
      <c r="K28" s="31">
        <v>5457.6023999999998</v>
      </c>
      <c r="L28" s="125">
        <v>1819.2007999999998</v>
      </c>
      <c r="M28" s="32">
        <v>0.35885167464114831</v>
      </c>
    </row>
    <row r="29" spans="4:13" hidden="1" outlineLevel="1">
      <c r="D29" s="29" t="s">
        <v>50</v>
      </c>
      <c r="E29" s="30">
        <v>506</v>
      </c>
      <c r="F29" s="30">
        <v>60</v>
      </c>
      <c r="G29" s="31">
        <v>159030.19440000001</v>
      </c>
      <c r="H29" s="125">
        <v>2650.50324</v>
      </c>
      <c r="I29" s="32">
        <v>11.857707509881424</v>
      </c>
      <c r="J29" s="30">
        <v>0</v>
      </c>
      <c r="K29" s="31">
        <v>0</v>
      </c>
      <c r="L29" s="30">
        <v>0</v>
      </c>
      <c r="M29" s="31">
        <v>0</v>
      </c>
    </row>
    <row r="30" spans="4:13" hidden="1" outlineLevel="1">
      <c r="D30" s="29" t="s">
        <v>51</v>
      </c>
      <c r="E30" s="30">
        <v>684</v>
      </c>
      <c r="F30" s="30">
        <v>115</v>
      </c>
      <c r="G30" s="31">
        <v>301993.23719999997</v>
      </c>
      <c r="H30" s="125">
        <v>2626.0281495652171</v>
      </c>
      <c r="I30" s="32">
        <v>16.812865497076022</v>
      </c>
      <c r="J30" s="30">
        <v>0</v>
      </c>
      <c r="K30" s="31">
        <v>0</v>
      </c>
      <c r="L30" s="30">
        <v>0</v>
      </c>
      <c r="M30" s="31">
        <v>0</v>
      </c>
    </row>
    <row r="31" spans="4:13">
      <c r="D31" s="33" t="s">
        <v>54</v>
      </c>
      <c r="E31" s="34">
        <v>29483</v>
      </c>
      <c r="F31" s="34">
        <v>2360</v>
      </c>
      <c r="G31" s="35">
        <v>6196768.4580000006</v>
      </c>
      <c r="H31" s="35">
        <v>2625.7493466101696</v>
      </c>
      <c r="I31" s="36">
        <v>8.0046128277312345</v>
      </c>
      <c r="J31" s="34">
        <v>24</v>
      </c>
      <c r="K31" s="35">
        <v>90993.571200000006</v>
      </c>
      <c r="L31" s="35">
        <v>3791.3988000000004</v>
      </c>
      <c r="M31" s="36">
        <v>8.140284231591087E-2</v>
      </c>
    </row>
    <row r="34" spans="7:7">
      <c r="G34" s="126"/>
    </row>
  </sheetData>
  <mergeCells count="7">
    <mergeCell ref="F10:I10"/>
    <mergeCell ref="J10:M10"/>
    <mergeCell ref="C2:F3"/>
    <mergeCell ref="L3:M3"/>
    <mergeCell ref="B7:I7"/>
    <mergeCell ref="F9:I9"/>
    <mergeCell ref="J9:M9"/>
  </mergeCells>
  <hyperlinks>
    <hyperlink ref="C2" r:id="rId1"/>
  </hyperlinks>
  <pageMargins left="0" right="0" top="0.1" bottom="0.94667007874015796" header="0.1" footer="0.1"/>
  <pageSetup orientation="landscape" horizontalDpi="300" verticalDpi="300"/>
  <headerFooter alignWithMargins="0">
    <oddFooter>&amp;L&amp;"Arial"&amp;8PROPRIETARY AND CONFIDENTIAL
CONTAINS CONFIDENTIAL PROTECTED HEALTH INFORMATION AND/OR TRADE SECRETS. &amp;R&amp;"Arial,Regular"&amp;8 1/19/2017 10:00:55 AM 
&amp;"-,Regular"&amp;P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Document map</vt:lpstr>
      <vt:lpstr>Summary Year To Date</vt:lpstr>
      <vt:lpstr>Summary Year Over Year</vt:lpstr>
      <vt:lpstr>ROI</vt:lpstr>
      <vt:lpstr>Chart Retrieval And Coding. . .</vt:lpstr>
      <vt:lpstr>Retrospective Valuation 2016PY</vt:lpstr>
      <vt:lpstr>Retrospective Valuation 2017PY</vt:lpstr>
      <vt:lpstr>Blended Payment Detail 2016PY</vt:lpstr>
      <vt:lpstr>Blended Payment Detail 2017PY</vt:lpstr>
      <vt:lpstr>'Blended Payment Detail 2016PY'!Print_Titles</vt:lpstr>
      <vt:lpstr>'Blended Payment Detail 2017PY'!Print_Titles</vt:lpstr>
      <vt:lpstr>'Chart Retrieval And Coding. . .'!Print_Titles</vt:lpstr>
      <vt:lpstr>'Retrospective Valuation 2016PY'!Print_Titles</vt:lpstr>
      <vt:lpstr>'Retrospective Valuation 2017PY'!Print_Titles</vt:lpstr>
      <vt:lpstr>'Summary Year To Date'!Print_Titles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Shakya</cp:lastModifiedBy>
  <dcterms:modified xsi:type="dcterms:W3CDTF">2017-02-10T16:43:36Z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