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adhu\School\summer2021\research\Paper2\"/>
    </mc:Choice>
  </mc:AlternateContent>
  <xr:revisionPtr revIDLastSave="0" documentId="13_ncr:1_{2DEBD48C-9C61-49F2-8A5D-9ECE93BEB3C3}" xr6:coauthVersionLast="47" xr6:coauthVersionMax="47" xr10:uidLastSave="{00000000-0000-0000-0000-000000000000}"/>
  <bookViews>
    <workbookView xWindow="9270" yWindow="6165" windowWidth="13515" windowHeight="10635" firstSheet="3" activeTab="11" xr2:uid="{457F39AC-B533-4835-983A-4CD190F20158}"/>
  </bookViews>
  <sheets>
    <sheet name="RQ1" sheetId="1" r:id="rId1"/>
    <sheet name="RQ2" sheetId="2" r:id="rId2"/>
    <sheet name="Sheet1" sheetId="4" r:id="rId3"/>
    <sheet name="Sheet2" sheetId="5" r:id="rId4"/>
    <sheet name="bubble chart" sheetId="6" r:id="rId5"/>
    <sheet name="Sheet3" sheetId="7" r:id="rId6"/>
    <sheet name="Sheet4" sheetId="8" r:id="rId7"/>
    <sheet name="revcount" sheetId="9" r:id="rId8"/>
    <sheet name="trend-analysis-pre" sheetId="10" r:id="rId9"/>
    <sheet name="trend-analysis-post" sheetId="11" r:id="rId10"/>
    <sheet name="Sheet7" sheetId="12" r:id="rId11"/>
    <sheet name="Sheet8"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5" i="13" l="1" a="1"/>
  <c r="H15" i="11"/>
  <c r="I158" i="10"/>
  <c r="M13" i="10"/>
  <c r="M12" i="10"/>
  <c r="M11" i="10"/>
  <c r="M10" i="10"/>
  <c r="M9" i="10"/>
  <c r="M8" i="10"/>
  <c r="M7" i="10"/>
  <c r="M6" i="10"/>
  <c r="M5" i="10"/>
  <c r="M4" i="10"/>
  <c r="M3" i="10"/>
  <c r="M2" i="10"/>
  <c r="M1" i="10"/>
  <c r="I146" i="10"/>
  <c r="I147" i="10"/>
  <c r="I148" i="10"/>
  <c r="I149" i="10"/>
  <c r="I150" i="10"/>
  <c r="I151" i="10"/>
  <c r="I152" i="10"/>
  <c r="I153" i="10"/>
  <c r="I154" i="10"/>
  <c r="I155" i="10"/>
  <c r="I156" i="10"/>
  <c r="I145" i="10"/>
  <c r="I134" i="10"/>
  <c r="I135" i="10"/>
  <c r="I136" i="10"/>
  <c r="I137" i="10"/>
  <c r="I138" i="10"/>
  <c r="I139" i="10"/>
  <c r="I140" i="10"/>
  <c r="I141" i="10"/>
  <c r="I142" i="10"/>
  <c r="I143" i="10"/>
  <c r="I144" i="10"/>
  <c r="I133" i="10"/>
  <c r="I120" i="10"/>
  <c r="I121" i="10"/>
  <c r="I122" i="10"/>
  <c r="I123" i="10"/>
  <c r="I124" i="10"/>
  <c r="I125" i="10"/>
  <c r="I126" i="10"/>
  <c r="I127" i="10"/>
  <c r="I128" i="10"/>
  <c r="I129" i="10"/>
  <c r="I130" i="10"/>
  <c r="I131" i="10"/>
  <c r="I132" i="10"/>
  <c r="I110" i="10"/>
  <c r="I111" i="10"/>
  <c r="I112" i="10"/>
  <c r="I113" i="10"/>
  <c r="I114" i="10"/>
  <c r="I115" i="10"/>
  <c r="I116" i="10"/>
  <c r="I117" i="10"/>
  <c r="I118" i="10"/>
  <c r="I119" i="10"/>
  <c r="I109" i="10"/>
  <c r="I98" i="10"/>
  <c r="I99" i="10"/>
  <c r="I100" i="10"/>
  <c r="I101" i="10"/>
  <c r="I102" i="10"/>
  <c r="I103" i="10"/>
  <c r="I104" i="10"/>
  <c r="I105" i="10"/>
  <c r="I106" i="10"/>
  <c r="I107" i="10"/>
  <c r="I108" i="10"/>
  <c r="I97" i="10"/>
  <c r="I86" i="10"/>
  <c r="I87" i="10"/>
  <c r="I88" i="10"/>
  <c r="I89" i="10"/>
  <c r="I90" i="10"/>
  <c r="I91" i="10"/>
  <c r="I92" i="10"/>
  <c r="I93" i="10"/>
  <c r="I94" i="10"/>
  <c r="I95" i="10"/>
  <c r="I96" i="10"/>
  <c r="I85" i="10"/>
  <c r="I84" i="10"/>
  <c r="I74" i="10"/>
  <c r="I75" i="10"/>
  <c r="I76" i="10"/>
  <c r="I77" i="10"/>
  <c r="I78" i="10"/>
  <c r="I79" i="10"/>
  <c r="I80" i="10"/>
  <c r="I81" i="10"/>
  <c r="I82" i="10"/>
  <c r="I83" i="10"/>
  <c r="I73" i="10"/>
  <c r="I72" i="10"/>
  <c r="I62" i="10"/>
  <c r="I63" i="10"/>
  <c r="I64" i="10"/>
  <c r="I65" i="10"/>
  <c r="I66" i="10"/>
  <c r="I67" i="10"/>
  <c r="I68" i="10"/>
  <c r="I69" i="10"/>
  <c r="I70" i="10"/>
  <c r="I71" i="10"/>
  <c r="I61" i="10"/>
  <c r="I60" i="10"/>
  <c r="I50" i="10"/>
  <c r="I51" i="10"/>
  <c r="I52" i="10"/>
  <c r="I53" i="10"/>
  <c r="I54" i="10"/>
  <c r="I55" i="10"/>
  <c r="I56" i="10"/>
  <c r="I57" i="10"/>
  <c r="I58" i="10"/>
  <c r="I59" i="10"/>
  <c r="I49" i="10"/>
  <c r="I38" i="10"/>
  <c r="I39" i="10"/>
  <c r="I40" i="10"/>
  <c r="I41" i="10"/>
  <c r="I42" i="10"/>
  <c r="I43" i="10"/>
  <c r="I44" i="10"/>
  <c r="I45" i="10"/>
  <c r="I46" i="10"/>
  <c r="I47" i="10"/>
  <c r="I48" i="10"/>
  <c r="I37" i="10"/>
  <c r="I26" i="10"/>
  <c r="I27" i="10"/>
  <c r="I28" i="10"/>
  <c r="I29" i="10"/>
  <c r="I30" i="10"/>
  <c r="I31" i="10"/>
  <c r="I32" i="10"/>
  <c r="I33" i="10"/>
  <c r="I34" i="10"/>
  <c r="I35" i="10"/>
  <c r="I36" i="10"/>
  <c r="I25" i="10"/>
  <c r="I24" i="10"/>
  <c r="I13" i="10"/>
  <c r="I14" i="10"/>
  <c r="I15" i="10"/>
  <c r="I16" i="10"/>
  <c r="I17" i="10"/>
  <c r="I18" i="10"/>
  <c r="I19" i="10"/>
  <c r="I20" i="10"/>
  <c r="I21" i="10"/>
  <c r="I22" i="10"/>
  <c r="I23" i="10"/>
  <c r="I1" i="10"/>
  <c r="I2" i="10"/>
  <c r="I3" i="10"/>
  <c r="I4" i="10"/>
  <c r="I5" i="10"/>
  <c r="I12" i="10"/>
  <c r="I7" i="10"/>
  <c r="I8" i="10"/>
  <c r="I9" i="10"/>
  <c r="I10" i="10"/>
  <c r="I11" i="10"/>
  <c r="I6" i="10"/>
  <c r="P32" i="9"/>
  <c r="P34" i="9"/>
  <c r="P39" i="9"/>
  <c r="P41" i="9"/>
  <c r="P29" i="9"/>
  <c r="N19" i="9"/>
  <c r="N3" i="9"/>
  <c r="N4" i="9"/>
  <c r="N5" i="9"/>
  <c r="N6" i="9"/>
  <c r="N7" i="9"/>
  <c r="N8" i="9"/>
  <c r="N9" i="9"/>
  <c r="N10" i="9"/>
  <c r="N11" i="9"/>
  <c r="N12" i="9"/>
  <c r="N13" i="9"/>
  <c r="N14" i="9"/>
  <c r="N15" i="9"/>
  <c r="N16" i="9"/>
  <c r="N17" i="9"/>
  <c r="N18" i="9"/>
  <c r="N20" i="9"/>
  <c r="N2" i="9"/>
  <c r="G20" i="9"/>
  <c r="H20" i="9"/>
  <c r="I20" i="9"/>
  <c r="J20" i="9"/>
  <c r="K20" i="9"/>
  <c r="L20" i="9"/>
  <c r="M20" i="9"/>
  <c r="G19" i="9"/>
  <c r="H19" i="9"/>
  <c r="I19" i="9"/>
  <c r="J19" i="9"/>
  <c r="K19" i="9"/>
  <c r="L19" i="9"/>
  <c r="M19" i="9"/>
  <c r="G18" i="9"/>
  <c r="H18" i="9"/>
  <c r="I18" i="9"/>
  <c r="J18" i="9"/>
  <c r="K18" i="9"/>
  <c r="L18" i="9"/>
  <c r="M18" i="9"/>
  <c r="G17" i="9"/>
  <c r="H17" i="9"/>
  <c r="I17" i="9"/>
  <c r="J17" i="9"/>
  <c r="K17" i="9"/>
  <c r="L17" i="9"/>
  <c r="M17" i="9"/>
  <c r="G16" i="9"/>
  <c r="H16" i="9"/>
  <c r="I16" i="9"/>
  <c r="J16" i="9"/>
  <c r="K16" i="9"/>
  <c r="L16" i="9"/>
  <c r="M16" i="9"/>
  <c r="G15" i="9"/>
  <c r="H15" i="9"/>
  <c r="I15" i="9"/>
  <c r="J15" i="9"/>
  <c r="K15" i="9"/>
  <c r="L15" i="9"/>
  <c r="M15" i="9"/>
  <c r="G14" i="9"/>
  <c r="H14" i="9"/>
  <c r="I14" i="9"/>
  <c r="J14" i="9"/>
  <c r="K14" i="9"/>
  <c r="L14" i="9"/>
  <c r="M14" i="9"/>
  <c r="G13" i="9"/>
  <c r="H13" i="9"/>
  <c r="I13" i="9"/>
  <c r="J13" i="9"/>
  <c r="K13" i="9"/>
  <c r="L13" i="9"/>
  <c r="M13" i="9"/>
  <c r="G12" i="9"/>
  <c r="H12" i="9"/>
  <c r="I12" i="9"/>
  <c r="J12" i="9"/>
  <c r="K12" i="9"/>
  <c r="L12" i="9"/>
  <c r="M12" i="9"/>
  <c r="G11" i="9"/>
  <c r="H11" i="9"/>
  <c r="I11" i="9"/>
  <c r="J11" i="9"/>
  <c r="K11" i="9"/>
  <c r="L11" i="9"/>
  <c r="M11" i="9"/>
  <c r="G10" i="9"/>
  <c r="H10" i="9"/>
  <c r="I10" i="9"/>
  <c r="J10" i="9"/>
  <c r="K10" i="9"/>
  <c r="L10" i="9"/>
  <c r="M10" i="9"/>
  <c r="G9" i="9"/>
  <c r="H9" i="9"/>
  <c r="I9" i="9"/>
  <c r="J9" i="9"/>
  <c r="K9" i="9"/>
  <c r="L9" i="9"/>
  <c r="M9" i="9"/>
  <c r="G8" i="9"/>
  <c r="H8" i="9"/>
  <c r="I8" i="9"/>
  <c r="J8" i="9"/>
  <c r="K8" i="9"/>
  <c r="L8" i="9"/>
  <c r="M8" i="9"/>
  <c r="F20" i="9"/>
  <c r="F19" i="9"/>
  <c r="F18" i="9"/>
  <c r="F17" i="9"/>
  <c r="F16" i="9"/>
  <c r="F15" i="9"/>
  <c r="F14" i="9"/>
  <c r="F13" i="9"/>
  <c r="F12" i="9"/>
  <c r="F11" i="9"/>
  <c r="F10" i="9"/>
  <c r="F9" i="9"/>
  <c r="F8" i="9"/>
  <c r="G7" i="9"/>
  <c r="H7" i="9"/>
  <c r="I7" i="9"/>
  <c r="J7" i="9"/>
  <c r="K7" i="9"/>
  <c r="L7" i="9"/>
  <c r="M7" i="9"/>
  <c r="F7" i="9"/>
  <c r="G6" i="9"/>
  <c r="H6" i="9"/>
  <c r="I6" i="9"/>
  <c r="J6" i="9"/>
  <c r="K6" i="9"/>
  <c r="L6" i="9"/>
  <c r="M6" i="9"/>
  <c r="F6" i="9"/>
  <c r="G5" i="9"/>
  <c r="H5" i="9"/>
  <c r="I5" i="9"/>
  <c r="J5" i="9"/>
  <c r="K5" i="9"/>
  <c r="L5" i="9"/>
  <c r="M5" i="9"/>
  <c r="F5" i="9"/>
  <c r="G4" i="9"/>
  <c r="H4" i="9"/>
  <c r="I4" i="9"/>
  <c r="J4" i="9"/>
  <c r="K4" i="9"/>
  <c r="L4" i="9"/>
  <c r="M4" i="9"/>
  <c r="F4" i="9"/>
  <c r="G3" i="9"/>
  <c r="H3" i="9"/>
  <c r="I3" i="9"/>
  <c r="J3" i="9"/>
  <c r="K3" i="9"/>
  <c r="L3" i="9"/>
  <c r="M3" i="9"/>
  <c r="F3" i="9"/>
  <c r="H2" i="9"/>
  <c r="F2" i="9"/>
  <c r="G2" i="9"/>
  <c r="I2" i="9"/>
  <c r="J2" i="9"/>
  <c r="K2" i="9"/>
  <c r="L2" i="9"/>
  <c r="M2" i="9"/>
  <c r="E2" i="9" a="1"/>
  <c r="E2" i="9" s="1"/>
  <c r="J9" i="8"/>
  <c r="K9" i="8"/>
  <c r="L9" i="8"/>
  <c r="I9" i="8"/>
  <c r="J6" i="8"/>
  <c r="K6" i="8"/>
  <c r="L6" i="8"/>
  <c r="I6" i="8"/>
  <c r="F20" i="8"/>
  <c r="F13" i="8"/>
  <c r="F10" i="8"/>
  <c r="F14" i="8"/>
  <c r="F7" i="8"/>
  <c r="F17" i="8"/>
  <c r="F15" i="8"/>
  <c r="F2" i="8"/>
  <c r="F3" i="8"/>
  <c r="F4" i="8"/>
  <c r="F8" i="8"/>
  <c r="F19" i="8"/>
  <c r="F11" i="8"/>
  <c r="F9" i="8"/>
  <c r="F18" i="8"/>
  <c r="F5" i="8"/>
  <c r="F6" i="8"/>
  <c r="F16" i="8"/>
  <c r="F12" i="8"/>
  <c r="G9" i="8"/>
  <c r="G4" i="8"/>
  <c r="G3" i="8"/>
  <c r="G10" i="8"/>
  <c r="G12" i="8"/>
  <c r="G20" i="8"/>
  <c r="F9" i="5"/>
  <c r="E31" i="4"/>
  <c r="R2" i="4"/>
  <c r="R3" i="4"/>
  <c r="R4" i="4"/>
  <c r="R5" i="4"/>
  <c r="R6" i="4"/>
  <c r="R7" i="4"/>
  <c r="R8" i="4"/>
  <c r="R9" i="4"/>
  <c r="R10" i="4"/>
  <c r="R11" i="4"/>
  <c r="R12" i="4"/>
  <c r="R13" i="4"/>
  <c r="R14" i="4"/>
  <c r="R15" i="4"/>
  <c r="R16" i="4"/>
  <c r="R17" i="4"/>
  <c r="R18" i="4"/>
  <c r="R19" i="4"/>
  <c r="R20" i="4"/>
  <c r="R21" i="4"/>
  <c r="R22" i="4"/>
  <c r="R23" i="4"/>
  <c r="R24" i="4"/>
  <c r="R25" i="4"/>
  <c r="R26" i="4"/>
  <c r="R27" i="4"/>
  <c r="R28" i="4"/>
  <c r="R29" i="4"/>
  <c r="R30" i="4"/>
  <c r="R1" i="4"/>
  <c r="Q3" i="1"/>
  <c r="Q4" i="1"/>
  <c r="Q2" i="1"/>
  <c r="P5" i="1"/>
  <c r="C3" i="1"/>
  <c r="C4" i="1"/>
  <c r="C2" i="1"/>
  <c r="B5" i="1"/>
  <c r="E15" i="13" l="1"/>
  <c r="E44"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<sst xmlns="http://schemas.openxmlformats.org/spreadsheetml/2006/main" count="605" uniqueCount="305">
  <si>
    <t>#Snippets with vulnerabilities introduced PRE revisions (ORIGINAL) (by site)</t>
  </si>
  <si>
    <t>Arduino</t>
  </si>
  <si>
    <t>Stack Overflow</t>
  </si>
  <si>
    <t>#Snippets with vulnerablities introduces POST revision (by site)</t>
  </si>
  <si>
    <t>Snippets that had vulneralbilities in original version but then had revisions</t>
  </si>
  <si>
    <t>Unchanged</t>
  </si>
  <si>
    <t>Improved</t>
  </si>
  <si>
    <t>Deteriorated</t>
  </si>
  <si>
    <t>Distribution of revisions</t>
  </si>
  <si>
    <t>369: Divide By Zero</t>
  </si>
  <si>
    <t>195: Signed to Unsigned Conversion Error</t>
  </si>
  <si>
    <t>628: Function Call with Incorrectly Specified Arguments</t>
  </si>
  <si>
    <t>683: Function Call With Incorrect Order of Arguments</t>
  </si>
  <si>
    <t>687: Function Call With Incorrectly Specified Argument Value</t>
  </si>
  <si>
    <t>590: Free of Memory not on the Heap</t>
  </si>
  <si>
    <t>762: Mismatched Memory Management Routines</t>
  </si>
  <si>
    <t>672: Operation on a Resource after Expiration or Release</t>
  </si>
  <si>
    <t>664: Improper Control of a Resource Through its Lifetime</t>
  </si>
  <si>
    <t>682: Incorrect Calculation</t>
  </si>
  <si>
    <t>704: Incorrect Type Conversion or Cast</t>
  </si>
  <si>
    <t>252: Unchecked Return Value</t>
  </si>
  <si>
    <t>768: Incorrect Short Circuit Evaluation</t>
  </si>
  <si>
    <t>685: Function Call With Incorrect Number of Arguments</t>
  </si>
  <si>
    <t>783: Operator Precedence Logic Error</t>
  </si>
  <si>
    <t>190: Integer Overflow or Wraparound</t>
  </si>
  <si>
    <t>476: NULL Pointer Dereference</t>
  </si>
  <si>
    <t>401: Missing Release of Memory after Effective Lifetime</t>
  </si>
  <si>
    <t>477: Use of Obsolete Function</t>
  </si>
  <si>
    <t>467: Use of sizeof() on a Pointer Type</t>
  </si>
  <si>
    <t>561: Dead Code</t>
  </si>
  <si>
    <t>665: Improper Initialization</t>
  </si>
  <si>
    <t>562: Return of Stack Variable Address</t>
  </si>
  <si>
    <t>758: Reliance on Undefined Behavior</t>
  </si>
  <si>
    <t>570: Expression is Always False</t>
  </si>
  <si>
    <t>788: Access of Memory Location After End of Buffer</t>
  </si>
  <si>
    <t>571: Expression is Always True</t>
  </si>
  <si>
    <t>595: Comparison of Object References Instead of Contents</t>
  </si>
  <si>
    <t>686: Function Call With Incorrect Argument Type</t>
  </si>
  <si>
    <t>457: Use of Uninitialized Variable</t>
  </si>
  <si>
    <t>CA</t>
  </si>
  <si>
    <t>CN</t>
  </si>
  <si>
    <t>EV</t>
  </si>
  <si>
    <t>FN</t>
  </si>
  <si>
    <t>IN</t>
  </si>
  <si>
    <t>ME</t>
  </si>
  <si>
    <t>RC</t>
  </si>
  <si>
    <t>RE</t>
  </si>
  <si>
    <t xml:space="preserve">369: Divide By Zero (CA) </t>
  </si>
  <si>
    <t xml:space="preserve">682: Incorrect Calculation (CA) </t>
  </si>
  <si>
    <t xml:space="preserve">252: Unchecked Return Value (FN) </t>
  </si>
  <si>
    <t xml:space="preserve">476: NULL Pointer Dereference (ME) </t>
  </si>
  <si>
    <t xml:space="preserve">477: Use of Obsolete Function (FN) </t>
  </si>
  <si>
    <t xml:space="preserve">561: Dead Code (RC) </t>
  </si>
  <si>
    <t xml:space="preserve">665: Improper Initialization (IN) </t>
  </si>
  <si>
    <t xml:space="preserve">758: Reliance on Undefined Behavior (RC) </t>
  </si>
  <si>
    <t xml:space="preserve">570: Expression is Always False (EV) </t>
  </si>
  <si>
    <t xml:space="preserve">571: Expression is Always True (EV) </t>
  </si>
  <si>
    <t xml:space="preserve">457: Use of Uninit.Var. (IN) </t>
  </si>
  <si>
    <t xml:space="preserve">686: Func. Call With Incor. Arg. Type (FN) </t>
  </si>
  <si>
    <t xml:space="preserve">788: Access of Mem. Loc. After Buff. (ME) </t>
  </si>
  <si>
    <t xml:space="preserve">562: Return Stack Var. Address (ME) </t>
  </si>
  <si>
    <t xml:space="preserve">467: sizeof() on Pointer Type (ME) </t>
  </si>
  <si>
    <t xml:space="preserve">401: Missing Release of Mem. (ME) </t>
  </si>
  <si>
    <t xml:space="preserve">190: Integer Overflow (ME) </t>
  </si>
  <si>
    <t xml:space="preserve">685: Func. Call Incorr. Num. of Args. (FN) </t>
  </si>
  <si>
    <t xml:space="preserve">783: Operator Precedence Error (EV) </t>
  </si>
  <si>
    <t xml:space="preserve">595: Comparison of Object Refs. (EV) </t>
  </si>
  <si>
    <t xml:space="preserve">768: Incorr.Short Circuit Evaluation (EV) </t>
  </si>
  <si>
    <t xml:space="preserve">704: Incorr. Type Conversion/Cast (CN) </t>
  </si>
  <si>
    <t xml:space="preserve">664: Improp. Control of a Resource (RE) </t>
  </si>
  <si>
    <t xml:space="preserve">672: Op. on Resource after Expir. (RE) </t>
  </si>
  <si>
    <t xml:space="preserve">762: Mismatched Mem. Mgmt (ME) </t>
  </si>
  <si>
    <t xml:space="preserve">590: Free of Mem. not on the Heap (ME) </t>
  </si>
  <si>
    <t xml:space="preserve">687: Func. Call Incorr. Spec. Arg. Val (FN) </t>
  </si>
  <si>
    <t xml:space="preserve">683: Func. Call Incorr. Order of Args (FN) </t>
  </si>
  <si>
    <t xml:space="preserve">628: Func. Call Incorr. Spec. Args (FN) </t>
  </si>
  <si>
    <t xml:space="preserve">195: Signed to Unsigned Con. Error (CN) </t>
  </si>
  <si>
    <t>total</t>
  </si>
  <si>
    <t>Correction</t>
  </si>
  <si>
    <t>Formatting</t>
  </si>
  <si>
    <t>Improvement</t>
  </si>
  <si>
    <t>Removal/Addition</t>
  </si>
  <si>
    <t>Raspberry Pi</t>
  </si>
  <si>
    <t xml:space="preserve">x-axis = </t>
  </si>
  <si>
    <t>Calculation</t>
  </si>
  <si>
    <t>Conversion</t>
  </si>
  <si>
    <t>Evaluation</t>
  </si>
  <si>
    <t>Function</t>
  </si>
  <si>
    <t>Initialization</t>
  </si>
  <si>
    <t>Memory</t>
  </si>
  <si>
    <t>Reachability</t>
  </si>
  <si>
    <t>Resource</t>
  </si>
  <si>
    <t>CWE Category</t>
  </si>
  <si>
    <t># CVE Types</t>
  </si>
  <si>
    <t>x-axis</t>
  </si>
  <si>
    <t># Revision Types</t>
  </si>
  <si>
    <t># CWE Types</t>
  </si>
  <si>
    <t>y-axis</t>
  </si>
  <si>
    <t>size</t>
  </si>
  <si>
    <t>201-2</t>
  </si>
  <si>
    <t>38542-2</t>
  </si>
  <si>
    <t>13267-4</t>
  </si>
  <si>
    <t>47455-2</t>
  </si>
  <si>
    <t>81112-2</t>
  </si>
  <si>
    <t>39514-3</t>
  </si>
  <si>
    <t>33317-2</t>
  </si>
  <si>
    <t>85288-2</t>
  </si>
  <si>
    <t>65960-2</t>
  </si>
  <si>
    <t>52585-2</t>
  </si>
  <si>
    <t>80731-3</t>
  </si>
  <si>
    <t>17614-4</t>
  </si>
  <si>
    <t>34514-2</t>
  </si>
  <si>
    <t>61130-4</t>
  </si>
  <si>
    <t>14055-2</t>
  </si>
  <si>
    <t>50682-2</t>
  </si>
  <si>
    <t>17614-3</t>
  </si>
  <si>
    <t>17614-2</t>
  </si>
  <si>
    <t>78070-2</t>
  </si>
  <si>
    <t>17504-4</t>
  </si>
  <si>
    <t>19109-4</t>
  </si>
  <si>
    <t>23742-2</t>
  </si>
  <si>
    <t>80289-4</t>
  </si>
  <si>
    <t>22357-3</t>
  </si>
  <si>
    <t>84823-2</t>
  </si>
  <si>
    <t>75610-6</t>
  </si>
  <si>
    <t>30354-3</t>
  </si>
  <si>
    <t>13260-4</t>
  </si>
  <si>
    <t>80731-4</t>
  </si>
  <si>
    <t>63357-3</t>
  </si>
  <si>
    <t>37340-2</t>
  </si>
  <si>
    <t>69577-2</t>
  </si>
  <si>
    <t>43983-2</t>
  </si>
  <si>
    <t>23279-2</t>
  </si>
  <si>
    <t>32272-3</t>
  </si>
  <si>
    <t>30709-2</t>
  </si>
  <si>
    <t>72078-2</t>
  </si>
  <si>
    <t>81464-2</t>
  </si>
  <si>
    <t>162-4</t>
  </si>
  <si>
    <t>61130-2</t>
  </si>
  <si>
    <t>80158-2</t>
  </si>
  <si>
    <t>25272-2</t>
  </si>
  <si>
    <t>13260-3</t>
  </si>
  <si>
    <t>17504-3</t>
  </si>
  <si>
    <t>&gt;=3</t>
  </si>
  <si>
    <t>Code Correction</t>
  </si>
  <si>
    <t>Code Formatting</t>
  </si>
  <si>
    <t>Code Improvement</t>
  </si>
  <si>
    <t>Code Removal/Addition</t>
  </si>
  <si>
    <t>CWE id</t>
  </si>
  <si>
    <t>#non-rev</t>
  </si>
  <si>
    <t>category</t>
  </si>
  <si>
    <t>#rev</t>
  </si>
  <si>
    <t>CR</t>
  </si>
  <si>
    <t>FM</t>
  </si>
  <si>
    <t>IP</t>
  </si>
  <si>
    <t>RA</t>
  </si>
  <si>
    <t>#Revisions</t>
  </si>
  <si>
    <t>rp</t>
  </si>
  <si>
    <t>ard</t>
  </si>
  <si>
    <t>so</t>
  </si>
  <si>
    <t>cwe</t>
  </si>
  <si>
    <t>rev count</t>
  </si>
  <si>
    <t>revcount</t>
  </si>
  <si>
    <t># Revisions</t>
  </si>
  <si>
    <t>CWE 398</t>
  </si>
  <si>
    <t>pre</t>
  </si>
  <si>
    <t>post</t>
  </si>
  <si>
    <t>VCS ID</t>
  </si>
  <si>
    <t>Pre-Version</t>
  </si>
  <si>
    <t>Post-Version</t>
  </si>
  <si>
    <t>Site</t>
  </si>
  <si>
    <t>Post ID</t>
  </si>
  <si>
    <t xml:space="preserve">Deterioration Type </t>
  </si>
  <si>
    <t>static   byte rcOld;  // Prev. states of inputs
    volatile unsigned long rcRises; // times of prev. rising edges
    volatile unsigned long rcTimes; // recent pulse lengths
    // Be sure to call setup_rcTiming() from setup()
    void setup_rcTiming() {
      rcOld = 0;
      pinMode(A0, INPUT);  // pin 14, A0, PC0, for pin-change interrupt
      pinMode(A1, INPUT);  // pin 15, A1, PC1, for pin-change interrupt
      pinMode(A2, INPUT);
      pinMode(A3, INPUT);
      PCMSK1 |= 0x0F;  // Four-bit mask for four channels
      PCIFR  |= 0x02;  // clear pin-change interrupts if any
      PCICR  |= 0x02;  // enable pin-change interrupts
    }
    // Define the service routine for PCI vector 1
    ISR(PCINT1_vect) {
      byte rcNew = PINC &amp; 15; // Get low 4 bits, A0-A3
      byte changes = rcNew^rcOld; // Notice changed bits
      byte channel = 0;
      unsigned long now = micros(); // micros() is ok in int routine
      while (changes) {
        if ((changes &amp; 1)) {  // Did current channel change?
          if ((rcNew &amp; (1&lt;&lt;channel))) { // Check rising edge
            rcRises[channel] = now;     // Is rising edge
          } else {       // Is falling edge
            rcTimes[channel] = now-rcRises[channel];
          }
        }
        changes &gt;&gt;= 1;  // shift out the done bit
        ++channel;
      }
      rcOld = rcNew;  // Save new state
    }</t>
  </si>
  <si>
    <t>/*  rcTiming.ino -- JW, 30 November 2015 -- 
     * Uses pin-change interrupts on A0-A4 to time RC pulses
     *
     * Ref: http://arduino.stackexchange.com/questions/18183/read-rc-receiver-channels-using-interrupt-instead-of-pulsein
     *
     */
    #include &lt;Streaming.h&gt;
    static   byte rcOld;        // Prev. states of inputs
    volatile unsigned long rcRises[4]; // times of prev. rising edges
    volatile unsigned long rcTimes[4]; // recent pulse lengths
    volatile unsigned int  rcChange=0; // Change-counter
    // Be sure to call setup_rcTiming() from setup()
    void setup_rcTiming() {
      rcOld = 0;
      pinMode(A0, INPUT);  // pin 14, A0, PC0, for pin-change interrupt
      pinMode(A1, INPUT);  // pin 15, A1, PC1, for pin-change interrupt
      pinMode(A2, INPUT);
      pinMode(A3, INPUT);
      PCMSK1 |= 0x0F;       // Four-bit mask for four channels
      PCIFR  |= 0x02;       // clear pin-change interrupts if any
      PCICR  |= 0x02;       // enable pin-change interrupts
    }
    // Define the service routine for PCI vector 1
    ISR(PCINT1_vect) {
      byte rcNew = PINC &amp; 15;   // Get low 4 bits, A0-A3
      byte changes = rcNew^rcOld;   // Notice changed bits
      byte channel = 0;
      unsigned long now = micros(); // micros() is ok in int routine
      while (changes) {
        if ((changes &amp; 1)) {  // Did current channel change?
          if ((rcNew &amp; (1&lt;&lt;channel))) { // Check rising edge
            rcRises[channel] = now;     // Is rising edge
          } else {              // Is falling edge
            rcTimes[channel] = now-rcRises[channel];
          }
        }
        changes &gt;&gt;= 1;      // shift out the done bit
        ++channel;
        ++rcChange;
      }
      rcOld = rcNew;        // Save new state
    }
    void setup() {
      Serial.begin(115200);
      Serial.println(""Starting RC Timing Test"");
      setup_rcTiming();
    }
    void loop() {
      unsigned long rcT[4]; // copy of recent pulse lengths
      unsigned int rcN;
      if (rcChange) {
        // Data is subject to races if interrupted, so off interrupts
        cli();   // Disable interrupts
        rcN = rcChange;
        rcChange = 0;  // Zero the change counter
        rcT[0] = rcTimes[0];
        rcT[1] = rcTimes[1];
        rcT[2] = rcTimes[2];
        rcT[3] = rcTimes[3];
        sei();   // reenable interrupts
        Serial &lt;&lt; ""t="" &lt;&lt; millis() &lt;&lt; "" "" &lt;&lt; rcT[0] &lt;&lt; "" "" &lt;&lt; rcT[1]
        &lt;&lt; "" "" &lt;&lt; rcT[2] &lt;&lt; "" "" &lt;&lt; rcT[3] &lt;&lt; "" "" &lt;&lt; rcN &lt;&lt; endl;
      }
      sei();   // reenable interrupts
    }</t>
  </si>
  <si>
    <t>ARD</t>
  </si>
  <si>
    <t>New function added, introduced variable scope weakness</t>
  </si>
  <si>
    <t>//  A little fakery to make the OP code look closer
    HardwareSerial &amp; client = Serial; // redirect 'client' to the Serial Monitor
    const bool WL_CONNECTED = true;
    const bool WL_DISCONNECTED = false;
    bool status = WL_CONNECTED;
    bool hueOn;
    uint16_t hueBri, hueHue;
    //---------------------------------------------------------------------
    // Utility function to extract one `bool` value from the client stream.
    //   No buffers are used.  Each character is handled as it is received.
    //   (you may want/need to add a timeout)
    static bool clientParseBool( char delim )
    {
      bool val = false;
      uint8_t count = 0; // number of chars we've read for the value
      while (status == WL_CONNECTED) {
        if (client.available()) {
          char c = client.read();
          if (c == delim)
            break; // done!
          // skip spaces and anything after the first non-space char
          if ((c == ' ') || (count++ &gt; 0))
            continue;
          if (c == 't')
            val = true;
        }
      }
      // debug prints
      Serial.print( F(""bool "") );
      Serial.println( val );
      return val;
    }
    //---------------------------------------------------------------------
    // Utility function to extract one 'unsigned 16-bit int' value from the client stream.
    //   No buffers are used.  Each character is handled as it is received.
    //   (you may want/need to add a timeout)
    static uint16_t clientParseUint( char delim )
    {
      uint16_t val = 0;
      while (status == WL_CONNECTED) {
        if (client.available()) {
          char c = client.read();
          if (c == delim)
            break; // done!
          if (c == ' ')
            continue; // skip spaces
          if (isdigit(c))
            val = val*10 + (c - '0'); // accumulate one digit of the bri value
        }
      }
      // debug prints
      Serial.print( F(""int "") );
      Serial.println( val );
      return val;
    }
    //-------------------------------------------
    boolean getHue(int lightNum)
    {
        bool gotHue = false;
        client.println(F(""Content-type: application/json""));
        client.println(F(""keep-alive""));
        client.println();
        if (status == WL_CONNECTED)
        {
            client.findUntil(""\""on\"":"", ""\0"");
            hueOn = clientParseBool(',');
            if (status == WL_CONNECTED)
            {
                client.findUntil(""\""hue\"":"", ""\0"");
                hueHue = clientParseUint(',');
                if (status == WL_CONNECTED)
                {
                  client.findUntil(""\""bri\"":"", ""\0"");
                  hueBri = clientParseUint(',');
                  gotHue = true;  // captured all three: on,bri,hue
                }
            }
        }
        client.flush();
    //  client.stop(); not for faked Serial  :)
        return gotHue;
    }
    void setup()
    {
      Serial.begin( 9600 );
      while (!Serial)
        ;
    }
    void loop()
    {
      setHue
        ( 1,
          F(""{\""on\"": true,\""hue\"": 50100,\""sat\"":255,\""bri\"":255,\""transitiontime\"":""),
          random(15,25),
          F(""}"") );
      getHue( 1 );
      delay( 2000 );
    }</t>
  </si>
  <si>
    <t xml:space="preserve">    #include &lt;SPI.h&gt;
    #include &lt;WiFi.h&gt;
    #include &lt;WiFiClient.h&gt;
    char ssid[] = ""mynetwork"";     //  your network SSID (name)
    char pass[] = ""mypass"";  // your network password
    int status = WL_IDLE_STATUS;     // the Wifi radio's status
    //Hue constants
    const char hueHubIP[] = ""192.168.0.50"";  //Hue hub IP
    const char hueUsername[] = ""myhue"";  //Hue username
    const int hueHubPort = 80;
    IPAddress server(192,168,0,50);
    // Uncomment this to *really* use the Wi-Fi sheild.
    // Comment this to read &amp; write everything to the Serial Monitor for testing.
    //#define REAL_WIFI
    #ifdef REAL_WIFI
    WiFiClient client;
    #else
    HardwareSerial &amp; client = Serial; // redirect 'client' to the Serial Monitor
    #endif
    //Hue variables
    boolean hueOn;  // on/off
    int hueBri;  // brightness value
    long hueHue;  // hue value
    String hueCmd;  // Hue command
    unsigned long buffer=0;  //buffer for received data storage
    unsigned long addr;
    IPAddress ip;
    void setup()
    {
     //Initialize serial and wait for port to open:
      Serial.begin(9600);
      while (!Serial) {
        ; // wait for serial port to connect. Needed for native USB port only
      }
      // check for the presence of the shield:
      if (WiFi.status() == WL_NO_SHIELD) {
        Serial.println(F(""WiFi shield not present""));
        // don't continue:
    #ifdef REAL_WIFI
        while (true);
    #else
        status = WL_CONNECTED;
    #endif
      }
      // attempt to connect to Wifi network:
      while (status != WL_CONNECTED) {
        Serial.print(F(""Attempting to connect to WPA SSID: ""));
        Serial.println(ssid);
        // Connect to WPA/WPA2 network:
        status = WiFi.begin(ssid, pass);
        // wait 10 seconds for connection:
        delay(10000);
      }
      // you're connected now, so print out the data:
      Serial.print(F(""You're connected to the network""));
      printCurrentNet();
      printWifiData();
    }
    void loop() 
    {
      setHue
        ( 1,
          F(""{\""on\"": true,\""hue\"": 50100,\""sat\"":255,\""bri\"":255,\""transitiontime\"":""),
          random(15,25),
          F(""}"")
        );
      delay( 10000 );
      setHue
        ( 2,
          F(""{\""on\"": true,\""hue\"": 65280,\""sat\"":255,\""bri\"":255,\""transitiontime\"":""),
          random(15,25),
          F(""}"")
        ); 
      delay( 10000 );
      setHue
        ( 1,
          F(""{\""hue\"": 65280,\""sat\"":255,\""bri\"":255,\""transitiontime\"":""),
          random(15,25),
          F(""}"")
        );
      delay( 10000 );
      setHue
        ( 2,
          F(""{\""hue\"": 50100,\""sat\"":255,\""bri\"":255,\""transitiontime\"":""),
          random(15,25),
          F(""}"")
        );
      delay( 10000 );
    //  getHue( 1 );
    //  getHue( 2 );
    }
    /* setHue() is our main command function, which needs to be passed a light number and a 
     * properly formatted command string in JSON format (basically a Javascript style array of variables
     * and values. It then makes a simple HTTP PUT request to the Bridge at the IP specified at the start.
     */
    boolean setHue
      ( int                        lightNum,
        const __FlashStringHelper *header,
        int                        parameter,
        const __FlashStringHelper *trailer )
    {
    #ifdef REAL_WIFI
      client.stop();
      if (client.connect(server, 80))
    #endif
      {
        Serial.println(F(""connected to server""));
    #ifdef REAL_WIFI
        if (client.connected()&amp;&amp; status == WL_CONNECTED)
    #endif
        {
          client.print(F(""PUT /api/""));
          client.print(hueUsername);
          client.print(F(""/lights/""));
          client.print(lightNum);  // hueLight zero based, add 1
          client.println(F(""/state HTTP/1.1""));
          client.println(F(""Connection: keep-alive""));
          client.print(F(""Host: ""));
          client.println(hueHubIP);
          // Calculate total command length.
          int cmdLength =
            strlen_P( (const prog_char *)header ) +
            1 +   //   Assume one digit for parameter...
            strlen_P( (const prog_char *)trailer );
          //  ... and add room for more digits if necessary.
          if (parameter &gt; 9)
            cmdLength++;
          if (parameter &gt; 99)
            cmdLength++;
          client.print(F(""Content-Length: ""));
          client.println( cmdLength );
          client.println(F(""Content-Type: text/plain;charset=UTF-8""));
          client.println();  // blank line before body
          client.print( header );  // Hue command pieces
          client.print( parameter );
          client.println( trailer );
        }
        client.flush();
    #ifdef REAL_WIFI
        client.stop();
    #endif
        return true;  // command executed
      }
    #ifdef REAL_WIFI
      else
        return false;  // command failed
    #endif
    }
    //---------------------------------------------------------------------
    // Utility function to extract one `bool` value from the client stream.
    //   No buffers are used.  Each character is handled as it is received.
    //   (you may want/need to add a timeout)
    static bool clientParseBool( char delim )
    {
      bool val = false;
      uint8_t count = 0; // number of chars we've read for the value
      while (status == WL_CONNECTED) {
        if (client.available()) {
          char c = client.read();
          if (c == delim)
            break; // done!
          if ((c == ' ') || (count++ &gt; 0))
            continue; // skip spaces and anything after the first non-space char
          if (c == 't')
            val = true;
        }
      }
      // Debug prints
      Serial.print( F(""bool "") );
      Serial.println( val );
      return val;
    }
    //-------------------------------------------
    // Utility function to extract one 'unsigned 16-bit int' value from the client stream.
    //   No buffers are used.  Each character is handled as it is received.
    //   (you may want/need to add a timeout)
    static uint16_t clientParseUint( char delim )
    {
      uint16_t val = 0;
      while (status == WL_CONNECTED) {
        if (client.available()) {
          char c = client.read();
          if (c == delim)
            break; // done!
          if (c == ' ')
            continue; // skip spaces
          if (isdigit(c))
            val = val*10 + (c - '0'); // accumulate one digit of the bri value
        }
      }
      // Debug prints
      Serial.print( F(""int "") );
      Serial.println( val );
      return val;
    }
    //-------------------------------------------
    /* A helper function in case your logic depends on the current state of the light. 
     * This sets a number of global variables which you can check to find out if a light is currently on or not
     * and the hue etc. Not needed just to send out commands
     */
    boolean getHue(int lightNum)
    {
      bool gotHue = false;
    #ifdef REAL_WIFI
      client.stop();
      if (client.connect(server, 80))
    #endif
      {
        client.print(F(""GET /api/""));
        client.print(hueUsername);
        client.print(F(""/lights/""));
        client.print(lightNum);  
        client.println(F("" HTTP/1.1""));
        client.print(F(""Host: ""));
        client.println(hueHubIP);
        client.println(F(""Content-type: application/json""));
        client.println(F(""Connection: keep-alive""));
        client.println();
        if (status == WL_CONNECTED)
        {
            client.findUntil(""\""on\"":"", ""\0"");
            hueOn = clientParseBool(',');
            if (status == WL_CONNECTED)
            {
                client.findUntil(""\""bri\"":"", ""\0"");
                hueBri = clientParseUint(',');
                if (status == WL_CONNECTED)
                {
                    client.findUntil(""\""hue\"":"", ""\0"");
                    hueHue = clientParseUint(',');
                    gotHue = true;  // captured all three: on,bri,hue
                }
            }
        }
        client.flush();
    #ifdef REAL_WIFI
        client.stop();
    #endif
      }
      return gotHue;
    }
    void printWifiData() {
      //WiFi shield's IP address:
      IPAddress ip = WiFi.localIP();
      Serial.print(F(""IP Address: ""));
      Serial.println(ip);
    }
    void printCurrentNet() {
      //SSID of the network you're attached to:
      Serial.print(F(""SSID: ""));
      Serial.println(WiFi.SSID());
    }</t>
  </si>
  <si>
    <t xml:space="preserve"> /* Via serial port, tell the current time when capacitive readings on
      various digital pins show a button has been ""pressed"" or ""released"".
      This version reads buttons using 13 as a drive pin, and two groups
      of pins as capacitive switches: group D = pins 4,5,6,7, group B =
      8,9,10,11,12.  Each of those pins should be connected to the drive
      pin via a ~1M ohm resistor.   JW - April 2016
     See eg refs at http://playground.arduino.cc/Code/CapacitiveSensor and
     http://www.arduino.cc/en/Reference/PortManipulation and
     http://garretlab.web.fc2.com/en/arduino/inside/arduino/Arduino.h/digitalPinToPort.html
     */
    #include &lt;Streaming.h&gt;       // provides nicer syntax for printing
    enum { bitsMax = 8 };       // upper size on pins count per sample;
    enum { nsamp = 80 };       // # bit samples saved per reading;
    enum { bundleSize = 16 };     // # samples carried in running average
    enum { drivePin = 13 };       // # of pin to drive capacitors
    enum { ButtonIsOn = 270 };    // button-on level, with hysteresis
    enum { ButtonIsOff = 170 };   // button-off level ""    ""
    #define Dset ""4,5,6,7""
    #define Bset ""8,9,10,11,12""
    enum { nKeysD=4, nKeysB=5, nKeys=nKeysD+nKeysB };  // Total of nKeysB&amp;D
    enum { mKeys = (nKeysB&gt;nKeysD)? nKeysB : nKeysD }; // Larger of nKeysB&amp;D
    int AvCount[nKeys]={0};
    //-----------------------------------------------------------
    void makeSample(int delta) {  // Take a sample, add it to AvCount
      byte  counts[mKeys], j, keySet, offset, nc;
      char *keyList[] = {Dset, Bset};
      for (keySet=offset=0; keySet&lt;2; ++keySet, offset += nKeysD) {
        nc = countPins7(drivePin, keyList[keySet], counts);
        for (j=0; j&lt;nc; ++j) {
          int bundle = AvCount[j+offset] * (bundleSize-delta);
          AvCount[j+offset] = bundle/bundleSize + counts[j];
        }
      }
    }
    //-----------------------------------------------------------
    void setup() {
      Serial.begin(115200);  // initialize serial port
      // Initialize AvCount[] with a bundle of samplecounts
      for (byte j=0; j&lt;bundleSize; ++j)
        makeSample(0);  // Add sample directly to total
    }
    //-----------------------------------------------------------
    // portSampler7(): Sample a port nsamp times and return the results.
    // Inputs:  drivePin, portCode, pinsMask, preWait.  Constant nsamp.
    // Output:  array of nsamp samples. 
    // This version takes 8 cycles per sample, and as inputs switch 
    // on after about one RC time constant, on a 16MHz Arduino an
    // m-count result (that is, a bit clear in m of the nsamp readings)
    // suggests RC is about m/2 + preWait/2 us.
    void portSampler7(byte drivePin, byte portCode,
        byte pinsMask, byte *samples) {
      enum {usSettle=60, usPreWait=5 }; // These depend on RC constants
      volatile byte *pin, *port, *ddr;
      // pin, port, and ddr are pointers to registers with volatile
      // contents: input port, output port, direction register.
      pinMode(drivePin, OUTPUT);
      digitalWrite(drivePin,LOW);
      pin =  portInputRegister (portCode); // eg points to PIND
      port = portOutputRegister(portCode); // eg points to PORTD
      ddr =  portModeRegister  (portCode); // eg points to DDRD
      *port &amp;= ~pinsMask;      // Turn off our pins
      *ddr  |= pinsMask;      // Make our pins be outputs, briefly
      delayMicroseconds(usSettle); // Delay to let pins settle low
      *ddr &amp;= ~pinsMask;      // Make our pins be high-impedance inputs
      digitalWrite(drivePin,HIGH); // Turn on driver pin
      //for (byte i=0; i&lt;preWait; ++i) *pin;  // Baseline Delay
      delayMicroseconds(usPreWait);
      for (byte i=0; i&lt;nsamp; ++i) // Take and store nsamp readings
        samples[i] = *pin;
    }
    //-----------------------------------------------------------
    /* Sample a pins-list and report results in counts array.  Eg,
       pinsList can look like ""2,3,4,5,6"" or ""2,4,5,12,9,23,17,7""
       etc.  A list may contain digits and commas only.  Pins may be
       listed in any desired order.  Elements of counts will be in
       list-order.  Eg, in the ""2,3,4,5,6"" example, counts[0] is the
       count for pin 2, counts[1] is the count for pin 3, etc.  A
       larger count implies longer rise time and larger capacitance.
     */
    byte countPins7(byte drivePin, char *pinsList, byte *counts) {
      byte pnum, pomask, pocode, potem, i, j, mul;
      byte sampl[nsamp], pim[bitsMax], pat[bitsMax], bout=0, nat=0, pcon;
      char *c, cc;
      int usedPorts=0; // To track which ports are done
      for (c=pinsList, counts[0]=pcon=0; *c; ++c) // Zero the counts array
        if (*c &lt; '0' || *c &gt; '9') counts[++pcon] = 0;
      // In each pass, group bit numbers by port and sample the port
      while (nat&lt;pcon) { // Each loop pass sets one bit in usedPorts
        pnum = pocode = pomask = bout = pcon = 0;
        c = pinsList;
        while ((cc=*c++)) {  // Loop until c is at end of string
          if ('0' &lt;= cc &amp;&amp; '9' &gt;= cc) {
            pnum = 10*pnum + cc - '0';
            if ( *c &lt; '0' || *c &gt; '9') { // See if pin # is complete
              potem = digitalPinToPort(pnum);  // Get port #, in range 1 to 12
              if (!(usedPorts &amp; (1&lt;&lt;potem))) { // Is potem's port already done?
                if (!pocode)     // If pocode not set, set it
                  pocode = digitalPinToPort(pnum);
                if (pocode == potem) {  // Process pin if it's in current port
                  pomask |= (pim[bout] = digitalPinToBitMask(pnum));
                  pat[bout++] = pcon; // Save location of pin's bit in results
                }
              }
              pnum = 0; // Clear # accumulator
              ++pcon;   // Count pin numbers
            }
          }
        }
        // Now pomask is a mask for all bits to be read from port pocode
        // and we are ready to sample current port
        portSampler7(drivePin, pocode, pomask, sampl);
        usedPorts |= 1&lt;&lt;pocode;    // Mark the port finished
        // Count up # of zeroes (ie rise times) in sampled bits
        for (j=0; j&lt;bout; ++j) {
          int count;
          byte m=pim[j];
          for (count=i=0; i&lt;nsamp; ++i)
            count += sampl[i] &amp; m;
          counts[pat[j]] += nsamp - count/m;
        }
        nat += bout;  // Count number of pins done so far
      }
      return pcon;   // Return # of pins processed
    }
    //-----------------------------------------------------------
    // Take samples of rise times at  designated pins and report
    // current running averages of times, once per second
    void secondlyReport() {
      unsigned int seconds=0, now;
      while (1) {
        now = millis()/1000;
        makeSample(1);  // Add a sample to running average
        if (now &gt; seconds) { // See if next second started
          Serial &lt;&lt; ""Counts: "";
          for (byte j=0; j&lt;nKeys; ++j) // Show output
            //for (byte j=1; j&lt;nKeys; j+=2) // Show output
            Serial &lt;&lt; AvCount[j] &lt;&lt; "" "";
          Serial &lt;&lt; "" t="" &lt;&lt; now &lt;&lt; "" sec."" &lt;&lt; endl;
        }
        seconds = now;
        delay(1);  // To take ~ 1000 samples per second
      }
    }
    //-----------------------------------------------------------
    // Frequently sample rise times on designated pins, to
    // find and report capacitive key press times &amp; levels.
    void keypressReport() {
      // Old-state and holdoff-count vars
      byte ostate[nKeys] = {0}, holdo[nKeys] = {0}, j, k;
      while (1) {
        delay(1);  // Don't exceed 1000 samples/second
        makeSample(1);  // Add a sample to running average
        for (k=0; k&lt;nKeys; ++k) {
          if (holdo[k]) {  // Ignore an on button during holdoff
          --holdo[k];
          } else {
     if (AvCount[k] &gt; ButtonIsOn ||
        (AvCount[k] &gt; ButtonIsOff &amp;&amp; ostate[k])) {
       if (!ostate[k]) { // Were we off?
                ostate[k] = 1; // New button press
                holdo[k] = 40; // Start a holdoff period
                Serial &lt;&lt; ""At t="" &lt;&lt; millis() &lt;&lt; "" button "" &lt;&lt; k;
                Serial &lt;&lt; "" on at level "" &lt;&lt; AvCount[k] &lt;&lt; ""  "";
                for (j=0; j&lt;nKeys; ++j)
                  Serial &lt;&lt; (ostate[j]? 'x' : 'o');
                Serial &lt;&lt; endl;
              }
              ostate[k] = 1;     // We detected button is on
            } else {
              ostate[k] = 0;     // We detected button is off
            }
          }
        }
      }
    }
    //-----------------------------------------------------------
    void loop() {
      //secondlyReport()
      keypressReport();
    }</t>
  </si>
  <si>
    <t xml:space="preserve"> /* Via serial port, tell the current time when capacitive readings on
      various digital pins show a button has been ""pressed"" or ""released"".
      This version reads buttons using 13 as a drive pin, and two groups
      of pins as capacitive switches: group D = pins 4,5,6,7, group B =
      8,9,10,11,12.  Each of those pins should be connected to the drive
      pin via (eg) a 1M ohm resistor.   JW - April 2016
     See eg refs at http://playground.arduino.cc/Code/CapacitiveSensor and
     http://www.arduino.cc/en/Reference/PortManipulation and
     http://garretlab.web.fc2.com/en/arduino/inside/arduino/Arduino.h/digitalPinToPort.html
     */
    #include &lt;Streaming.h&gt;      // provides nicer syntax for printing
    enum { pinsMax = 9 };      // upper size on pins count per sample;
    enum { nPortReads = 40 };    // # bit samples saved per reading;
    enum { bundleSize = 16 };    // 2^j samples carried in running average
    enum { drivePin = 13 };      // # of pin to drive capacitors
    enum { ButtonIsOn = 270 };   // button-on level, with hysteresis
    enum { ButtonIsOff= 170 };   // button-off level ""    ""
    enum { usSettle = 60 };      // Hold sense pins low this long.
    enum { usPreWait = 5 };      // Ignore probably crosstalk this long.
    enum { nKeys=9 };      // # of keys in PinSet. Cannot be &gt; pinsMax
    #define PinSet ""4,5,6,7,8,9,10,11,12""
    unsigned int AvCount[nKeys]={0};
    unsigned long int nSamples; // # of samples taken
    //-----------------------------------------------------------
    // Use delta=0 for startup, vs delta=1 for exponential averaging
    void makeSample(int delta) {  // Take a sample, add it to AvCount
      byte counts[nKeys], j, nc;
      unsigned int bundle;
      nc = countPins7(drivePin, PinSet, counts);
      for (j=0; j&lt;nc; ++j) {
        bundle = AvCount[j] * (bundleSize-delta);
        AvCount[j] = bundle/bundleSize + counts[j];
      }
      ++nSamples;
    }
    //-----------------------------------------------------------
    void setup() {
      Serial.begin(115200);  // initialize serial port
      nSamples = 0;
      // Initialize AvCount[] with a bundle of samplecounts
      for (byte j=0; j&lt;bundleSize; ++j)
        makeSample(0);  // Add sample directly to total
    }
    //-----------------------------------------------------------
    // portSampler7(): countPins7() calls this routine, which holds
    // drivePin and involved pins on current port low for usSettle 
    // us, then makes them inputs and turns on drivePin.  It waits
    // usPreWait us (to weed out crosstalk), then reads the port 
    // nPortReads times as the pins recharge.
    // The set of nPortReads port readings is returned in portReadings.
    //  
    // Inputs:  drivePin, portCode, pinsMask.  Constant nPortReads.
    // Output:  array of nPortReads portReadings. 
    //
    // This version takes 8 cycles per reading.  Inputs switch 
    // on after about one RC time constant.  On a 16MHz Arduino an
    // m-count result (that is, a zero bit in m of the nPortReads reads)
    // suggests RC is about m/2 us + usPreWait us.
    void portSampler7(byte drivePin, byte portCode,
        byte pinsMask, byte *portReadings) {
      volatile byte *pin, *port, *ddr;
      // pin, port, and ddr are pointers to registers with volatile
      // contents: input port, output port, direction register.
      pinMode(drivePin, OUTPUT);
      digitalWrite(drivePin,LOW);
      pin =  portInputRegister (portCode); // eg points to PIND
      port = portOutputRegister(portCode); // eg points to PORTD
      ddr =  portModeRegister  (portCode); // eg points to DDRD
      *port &amp;= ~pinsMask;      // Turn off our pins
      *ddr  |= pinsMask;      // Make our pins be outputs, briefly
      delayMicroseconds(usSettle); // Delay to let pins settle low
      *ddr &amp;= ~pinsMask;      // Make our pins be high-impedance inputs
      digitalWrite(drivePin,HIGH); // Turn on driver pin
      delayMicroseconds(usPreWait);
      for (byte i=0; i&lt;nPortReads; ++i) // Take and store nPortReads readings
        portReadings[i] = *pin;
    }
    //-----------------------------------------------------------
    /* Decode a pins-list into one list per involved port.
       Use portSampler7() to get rise-time counts for each port.
       If pins are spread across k ports, countPins7()  will make
       k calls to portSampler7().  Results are in counts array.
       Note, make pinsMax larger if pinsMax &lt; #(pins in list).
       pinsList can look like ""2,3,4,5,6"" or ""2,4,5,12,9,23,17,7""
       etc.  A list may contain digits and commas only.  Pins may be
       listed in any desired order.  Elements of counts[] will be in
       list-order.  Eg, in the ""2,3,4,5,6"" example, counts[0] is the
       count for pin 2, counts[1] is the count for pin 3, etc.  A
       larger count implies longer rise time and larger capacitance.
     */
    byte countPins7(byte drivePin, char *pinsList, byte *counts) {
      byte pnum, pomask, pocode, potem, i, j, mul;
      byte sampl[nPortReads], pim[pinsMax], pat[pinsMax], bout=0, nat=0, pcon;
      char *c, cc;
      int usedPorts=0; // To track which ports are done
      for (c=pinsList, counts[0]=pcon=0; *c; ++c) // Zero the counts array
        if (*c &lt; '0' || *c &gt; '9') counts[++pcon] = 0;
      // In each pass, group bit numbers by port and sample the port
      while (nat&lt;pcon) { // Each loop pass sets one bit in usedPorts
        pnum = pocode = pomask = bout = pcon = 0;
        c = pinsList;
        while ((cc=*c++)) {  // Loop until c is at end of string
          if ('0' &lt;= cc &amp;&amp; '9' &gt;= cc) {
            pnum = 10*pnum + cc - '0';
            if ( *c &lt; '0' || *c &gt; '9') { // See if pin # is complete
              potem = digitalPinToPort(pnum);  // Get port #, in range 1 to 12
              if (!(usedPorts &amp; (1&lt;&lt;potem))) { // Is potem's port already done?
                if (!pocode)     // If pocode not set, set it
                  pocode = digitalPinToPort(pnum);
                if (pocode == potem) {  // Process pin if it's in current port
                  pomask |= (pim[bout] = digitalPinToBitMask(pnum));
                  pat[bout++] = pcon; // Save location of pin's bit in results
                }
              }
              pnum = 0; // Clear # accumulator
              ++pcon;   // Count pin numbers
            }
          }
        }
        // Now pomask is a mask for all bits to be read from port pocode
        // and we are ready to sample current port.
        // Get nPortReads port readings into sampl array.
        portSampler7(drivePin, pocode, pomask, sampl);
        usedPorts |= 1&lt;&lt;pocode;    // Mark the port finished
        // Count up # of zeroes (ie rise times) in sampled bits
        for (j=0; j&lt;bout; ++j) {
          int count;
          byte m=pim[j];
          for (count=i=0; i&lt;nPortReads; ++i)
            count += sampl[i] &amp; m;
          counts[pat[j]] += nPortReads - count/m; // Return the number of Zeroes
        }
        nat += bout;  // Count number of pins done so far
      }
      return pcon;   // Return # of pins processed
    }
    //-----------------------------------------------------------
    // Measure rise times at designated pins and report
    // current running averages of rise times, once per second
    void secondlyReport() {
      unsigned int seconds=0, now;
      while (1) {
        now = millis()/1000;
        makeSample(1);  // Add a sample to running average
        if (now &gt; seconds) { // See if next second started
          Serial &lt;&lt; ""Counts: "";
          for (byte j=0; j&lt;nKeys; ++j) // Show output
            //for (byte j=1; j&lt;nKeys; j+=2) // Show output
            Serial &lt;&lt; AvCount[j] &lt;&lt; "" "";
          Serial &lt;&lt; "" t="" &lt;&lt; now &lt;&lt; "" sec."" &lt;&lt; endl;
        }
        seconds = now;
      }
    }
    //-----------------------------------------------------------
    // Frequently sample rise times on designated pins, to
    // find and report capacitive key press times &amp; levels.
    void keypressReport() {
      // Old-state and holdoff-count vars
      byte ostate[nKeys] = {0}, holdo[nKeys] = {0}, j, k;
      while (1) {
        makeSample(1);  // Add a sample to running average
        for (k=0; k&lt;nKeys; ++k) {
          if (holdo[k]) {  // Ignore an on button during holdoff
          --holdo[k];
          } else {
     if (AvCount[k] &gt; ButtonIsOn ||
        (AvCount[k] &gt; ButtonIsOff &amp;&amp; ostate[k])) {
       if (!ostate[k]) { // Were we off?
                ostate[k] = 1; // New button press
                holdo[k] = 40; // Start a holdoff period
                Serial &lt;&lt; ""At t="" &lt;&lt; millis() &lt;&lt; "" button "" &lt;&lt; k;
                Serial &lt;&lt; "" on at level "" &lt;&lt; AvCount[k] &lt;&lt; ""  "";
                for (j=0; j&lt;nKeys; ++j)
                  Serial &lt;&lt; (ostate[j]? 'x' : 'o');
                Serial &lt;&lt; ""  nr= "" &lt;&lt; nSamples &lt;&lt; endl;
              }
              ostate[k] = 1;     // We detected button is on
            } else {
              ostate[k] = 0;     // We detected button is off
            }
          }
        }
      }
    }
    //-----------------------------------------------------------
    void loop() {
      if (0) secondlyReport();
      keypressReport();
    }</t>
  </si>
  <si>
    <t>CWE Type</t>
  </si>
  <si>
    <t>int LED_PIN = 13;
    void flashing(int times=1) { // By default it will flash once, you can chance this into your desire
          int i = 1;
          int delayPeriod = 500;
          do {
            digitalWrite(LED_PIN, HIGH); delay(delayPeriod);
            digitalWrite(LED_PIN, LOW); delay(delayPeriod);
            i++;
          } while (i&lt;=times);
    }
    void setup() {
        pinMode(ledPin, OUTPUT);
        flashing(3);
    }
    void loop() {
        // Do something here
    }</t>
  </si>
  <si>
    <t>int LED_PIN = 13;
        void flashing(size_t times=1) { // By default it will flash once, you can chance this into your desire
            int delayPeriod = 500;
            for (size_t loop = 0; loop &lt; (times*2); ++loop) {
              digitalWrite(LED_PIN, (loop % 2)?HIGH:LOW);// Use Modulus
              delay(delayPeriod);
            } // Thanks to [Matt][1] and [Edgar Bonet][2] for their comments
        }
        void setup() {
            pinMode(ledPin, OUTPUT);
            flashing(3);
        }
        void loop() {
            // Do something here
        }</t>
  </si>
  <si>
    <t>Fixed syntax error</t>
  </si>
  <si>
    <t>void loop() {
        Serial.println("To toggle relay enter on or off");
        if (Serial.available()) {
          char c = Serial.read();   // get one byte from serial buffer
          if ('\r'!=c &amp;&amp; '\n'!=c)
            serialinput += c;     // add it to readString
          } 
        }
        if(serialInput=="on") {
            digitalWrite(relay, HIGH);
            serialInput = """";
        }
        if(serialInput=="off") {
            digitalWrite(relay, LOW);
            serialInput = "";
        }
    }</t>
  </si>
  <si>
    <t>int relay=8;
String serialInput;
void setup() {
  Serial.begin(9600);
  pinMode(relay, OUTPUT);
}
void loop() {
  if (Serial.available()) {
    char c = Serial.read();   // get one byte from serial buffer
    if ('\r'==c || '\n'==c) {
      // End of line - process the string
      if(serialInput=="on") {
        digitalWrite(relay, HIGH);
      } else if (serialInput=="off") {
        digitalWrite(relay, LOW);
      }
      serialInput = "";
    } else {
      serialInput += c;     // add it to readString
    }
  }
}</t>
  </si>
  <si>
    <t>int sensorInterrupt = 0;  // interrupt 0
int sensorPin       = 2; //Digital Pin 2
int solenoidValve = 5; // Digital pin 5
unsigned int SetPoint = 400; //400 milileter
/*The hall-effect flow sensor outputs pulses per second per litre/minute of flow.*/
float calibrationFactor = 4.5; //You can change according to your datasheet
volatile byte pulseCount =0;  
float flowRate = 0.0;
unsigned int flowMilliLitres =0;
unsigned long totalMilliLitres = 0;
unsigned long oldTime;
void setup()
{
  // Initialize a serial connection for reporting values to the host
  Serial.begin(9600);
  pinMode(solenoidValve , OUTPUT);
  pinMode(sensorPin, INPUT);
  digitalWrite(sensorPin, HIGH);
  /*The Hall-effect sensor is connected to pin 2 which uses interrupt 0. Configured to trigger on a FALLING state change (transition from HIGH
  (state to LOW state)*/
  attachInterrupt(sensorInterrupt, pulseCounter, FALLING); //you can use Rising or Falling
}
void loop()
{
   if((millis() - oldTime) &gt; 1000)    // Only process counters once per second
  {
    // Disable the interrupt while calculating flow rate and sending the value to the host
    detachInterrupt(sensorInterrupt);
    // Because this loop may not complete in exactly 1 second intervals we calculate the number of milliseconds that have passed since the last execution and use that to scale the output. We also apply the calibrationFactor to scale the output based on the number of pulses per second per units of measure (litres/minute in this case) coming from the sensor.
    flowRate = ((1000.0 / (millis() - oldTime)) * pulseCount) / calibrationFactor;
    // Note the time this processing pass was executed. Note that because we've
    // disabled interrupts the millis() function won't actually be incrementing right
    // at this point, but it will still return the value it was set to just before
    // interrupts went away.
    oldTime = millis();
    // Divide the flow rate in litres/minute by 60 to determine how many litres have
    // passed through the sensor in this 1 second interval, then multiply by 1000 to
    // convert to millilitres.
    flowMilliLitres = (flowRate / 60) * 1000;
    // Add the millilitres passed in this second to the cumulative total
    totalMilliLitres += flowMilliLitres;
    unsigned int frac;
    // Print the flow rate for this second in litres / minute
    Serial.print("Flow rate: ");
    Serial.print(flowMilliLitres, DEC);  // Print the integer part of the variable
    Serial.print("mL/Second");
    Serial.print("\t");
    // Print the cumulative total of litres flowed since starting
    Serial.print("Output Liquid Quantity: ");
    Serial.print(totalMilliLitres,DEC);
    Serial.println("mL");
    Serial.print("\t");
    If (totalMilliLitres &gt; 400)
    {
      SetSolinoidValve();
    }
// Reset the pulse counter so we can start incrementing again
    pulseCount = 0;
    // Enable the interrupt again now that we've finished sending output
    attachInterrupt(sensorInterrupt, pulseCounter, FALLING);
  }
}
//Insterrupt Service Routine
void pulseCounter()
{
  // Increment the pulse counter
  pulseCount++;
}
void SetSolinoidValve()
{
  digitalWrite(solenoidValve, HIGH);
}</t>
  </si>
  <si>
    <t>int sensorInterrupt = 0;  // interrupt 0
int sensorPin       = 2; //Digital Pin 2
int solenoidValve = 5; // Digital pin 5
unsigned int SetPoint = 400; //400 milileter
/*The hall-effect flow sensor outputs pulses per second per litre/minute of flow.*/
float calibrationFactor = 4.5; //You can change according to your datasheet
volatile byte pulseCount =0;
float flowRate = 0.0;
unsigned int flowMilliLitres =0;
unsigned long totalMilliLitres = 0;
unsigned long oldTime = 0;
void setup()
{
  // Initialize a serial connection for reporting values to the host
  Serial.begin(9600);
  pinMode(solenoidValve , OUTPUT);
  pinMode(sensorPin, INPUT);
  digitalWrite(sensorPin, HIGH);
  /*The Hall-effect sensor is connected to pin 2 which uses interrupt 0. Configured to trigger on a FALLING state change (transition from HIGH
  (state to LOW state)*/
  attachInterrupt(sensorInterrupt, pulseCounter, FALLING); //you can use Rising or Falling
}
void loop()
{
   if((millis() - oldTime) &gt; 1000)    // Only process counters once per second
  {
    // Disable the interrupt while calculating flow rate and sending the value to the host
    detachInterrupt(sensorInterrupt);
    // Because this loop may not complete in exactly 1 second intervals we calculate the number of milliseconds that have passed since the last execution and use that to scale the output. We also apply the calibrationFactor to scale the output based on the number of pulses per second per units of measure (litres/minute in this case) coming from the sensor.
    flowRate = ((1000.0 / (millis() - oldTime)) * pulseCount) / calibrationFactor;
    // Note the time this processing pass was executed. Note that because we've
    // disabled interrupts the millis() function won't actually be incrementing right
    // at this point, but it will still return the value it was set to just before
    // interrupts went away.
    oldTime = millis();
    // Divide the flow rate in litres/minute by 60 to determine how many litres have
    // passed through the sensor in this 1 second interval, then multiply by 1000 to
    // convert to millilitres.
    flowMilliLitres = (flowRate / 60) * 1000;
    // Add the millilitres passed in this second to the cumulative total
    totalMilliLitres += flowMilliLitres;
    unsigned int frac;
    // Print the flow rate for this second in litres / minute
    Serial.print("Flow rate: ");
    Serial.print(flowMilliLitres, DEC);  // Print the integer part of the variable
    Serial.print("mL/Second");
    Serial.print("\t");
    // Print the cumulative total of litres flowed since starting
    Serial.print("Output Liquid Quantity: ");
    Serial.print(totalMilliLitres,DEC);
    Serial.println("mL");
    Serial.print("\t");
    If (totalMilliLitres =&lt; 400)
    {
      SetSolinoidValveON();
    }
    else{
      SetSolinoidValveOFF();
        }
// Reset the pulse counter so we can start incrementing again
    pulseCount = 0;
    // Enable the interrupt again now that we've finished sending output
    attachInterrupt(sensorInterrupt, pulseCounter, FALLING);
  }
}
//Insterrupt Service Routine
void pulseCounter()
{
  // Increment the pulse counter
  pulseCount++;
}
void SetSolinoidValveON()
{
  digitalWrite(solenoidValve, HIGH);
}
void SetSolinoidValveOFF()
{
  digitalWrite(solenoidValve, LOW);
}</t>
  </si>
  <si>
    <t xml:space="preserve">Modified condition, introduced a new condition vulneralbility </t>
  </si>
  <si>
    <t>Modified variable, introduced more variable scope weaknesses</t>
  </si>
  <si>
    <t>void setup () {
  Serial.begin( 115200 ); // set the baud rate for writing messages.
  int go = 1; // set the flag to continue do-while loop;
  int n, nMin = nMax = 0; // see how many numbers of calling micros() to get different value;
  int d, dMin, dMax; // see the time interval of micros() having different values;
  unsigned long currT; // the time of current micros() calling
  unsigned long lastT = micros(); // the time of last micros() calling
  unsigned long T[200]; // keep tracking 200 different lastT values
  int it = 0; // use T[it%200] to keep each lastT (circular buffer)
  do {
    n = 0;
    while( (currT=micros()) == lastT ) n++; // get a different value
    T[ (it++) % 200 ] = currT; save the value
    d = currT - lastT; // get the difference
    if ( d&lt;0 ) { // if micros() rolls over
      go = 0; // stop this do-while loop
      Serial.println(); // print new line
      for ( int i=it-200, j=0; i&lt;it; i++ ) {
        Serial.printf( "%9x", T[i%200] ); // the last 200 different lastT values
        if ( ++j%5==0 ) Serial.println(); //
      }
      Serial.printf("\nat %d ms lastT 0x%x currT 0x%x n=[%d..%d] d=[%d..%d]\n",
        millis(), lastT, currT, nMin, nMax, dMin,dMax);
    }
    if ( !nMin &amp;&amp; !nMax ) nMin = nMax = n, dMin = dMax = d;
    if ( nMin&gt;n ) {
      PRINTF( "\nat %d nMin %d &gt; n %d ", millis(), nMin, n);
      nMin = n;
    } else if ( nMax&lt;n ) {
      PRINTF( "\nat %d nMax %d &lt; n %d", millis(), nMax, n );
      nMax = n;
    }
    if ( dMin&gt;d ) dMin = d;
    else if ( dMax&lt;d ) dMax = d;
    lastT = currT;
  } while( go );
}</t>
  </si>
  <si>
    <t>void setup () {
  Serial.begin( 115200 ); // set the baud rate for writing messages.
  int go = 1; // set the flag to continue do-while loop;
  int n, nMin = 0, nMax = 0; // see how many more the numbers of calling micros() to get different value;
  int d, dMin, dMax; // see the time interval of micros() having different values;
  unsigned long currT; // the time of current micros() calling
  unsigned long lastT = micros(); // the time of last micros() calling
  unsigned long T[200]; // keep tracking 200 different lastT values
  int it = 0; // use T[it%200] to keep each lastT (circular buffer)
  do {
    n = 0;
    while( (currT=micros()) == lastT ) n++; // get a different value
    T[ (it++) % 200 ] = currT; // save the value
    d = currT - lastT; // get the difference
    if ( d&lt;0 ) { // if micros() rolls over
      go = 0; // stop this do-while loop
      Serial.println(); // print new line
      for ( int i=it-200, j=0; i&lt;it; i++ ) {
        Serial.printf( "%9x", T[i%200] ); // the last 200 different lastT values
        if ( ++j%5==0 ) Serial.println(); //
      }
      Serial.printf("\nat %d ms lastT 0x%x currT 0x%x n=[%d..%d] d=[%d..%d]\n",
        millis(), lastT, currT, nMin, nMax, dMin,dMax);
    }
    if ( !nMin &amp;&amp; !nMax ) nMin = nMax = n, dMin = dMax = d;
    if ( nMin&gt;n ) {
      PRINTF( "\nat %d ms nMin %d &gt; n %d ", millis(), nMin, n);
      nMin = n;
    } else if ( nMax&lt;n ) {
      PRINTF( "\nat %d ms nMax %d &lt; n %d", millis(), nMax, n );
      nMax = n;
    }
    if ( dMin&gt;d ) dMin = d;
    else if ( dMax&lt;d ) dMax = d;
    lastT = currT;
  } while( go );
}</t>
  </si>
  <si>
    <t>// Function that printf and related will use to print
int serial_putchar(char c, FILE* f) {
    if (c == '\n') serial_putchar('\r', f);
    return Serial.write(c) == 1? 0 : 1;
}
FILE serial_stdout;
void setup(){
    Serial.begin(115200);
    // Set up stdout
    fdev_setup_stream(&amp;serial_stdout, serial_putchar, NULL, _FDEV_SETUP_WRITE);
    stdout = &amp;serial_stdout;
    printf("My favorite number is %6d!", 12);
}
void loop() {
}</t>
  </si>
  <si>
    <t>// Function that printf and related will use to print
int serial_putchar(char c, FILE* f) {
    if (c == '\n') serial_putchar('\r', f);
    return Serial.write(c) == 1? 0 : 1;
}
FILE serial_stdout;
void setup(){
    Serial.begin(9600);
    // Set up stdout
    fdev_setup_stream(&amp;serial_stdout, serial_putchar, NULL, _FDEV_SETUP_WRITE);
    stdout = &amp;serial_stdout;
    printf("My favorite number is %6d!\n", 12);
}
void loop() {
  static long counter = 0;
  if (millis()%300==0){
    printf("millis(): %ld\tcounter: %ld (%02X)\n", millis(), counter, counter++);
    delay(1);
  }
}</t>
  </si>
  <si>
    <t>void setup()
{
 pinMode(LED_BUILTIN, OUTPUT);
}
#define INTERVAL 20000L
#define BLINK_TIMES 5
void loop()
{
 static unsigned long lastBlink = 0;
 static int count = 0;
 unsigned long now = millis();
 if(count &gt; 0) {
  blink();
  count--;
  lastBlink = now;
 } else {
  if(now - lastBlink &gt;= INTERVAL) {
   count = BLINK_TIMES;
  }
 }
}
void blink()
{
 digitalWrite(LED_BUILTIN, HIGH);   // turn the LED on (HIGH is the voltage level)
 delay(500);
 digitalWrite(LED_BUILTIN, LOW);    // turn the LED off by making the voltage LOW
 delay(500);
}</t>
  </si>
  <si>
    <t>void setup()
{
 Serial.begin(9600);
 pinMode(LED_BUILTIN, OUTPUT);
}
#define INTERVAL 20000L
#define BLINK_TIMES 5
void loop()
{
 static unsigned long lastBlink = 0;
 static int count = 0;
 unsigned long now = millis();
 if(count &gt; 0) {
  count -= blink();
  lastBlink = now;
 } else {
  if(now - lastBlink &gt;= INTERVAL) {
   count = BLINK_TIMES;
  }
 }
}
/*
 * Do one blink.
 * Return 1 when blink is done.
 */
int blink()
{
  static unsigned long lastFlip = 0;
  static int count = 0;
  bool last = false;
  unsigned long now = millis();
  if(now - lastFlip &gt;= 500) {
 digitalWrite(LED_BUILTIN, !digitalRead(LED_BUILTIN));
    Serial.print(now / 1000); Serial.print(". "); Serial.println("blink");
 lastFlip = now;
    count++;
    if (count == 2) {
      count = 0;
      last = true;
      }
   }
   return (last) ? 1 : 0 ;
}</t>
  </si>
  <si>
    <t>New function added, introduced new memory weakness</t>
  </si>
  <si>
    <t>char b[]= {'0x7E', '0x00', '0x1C','0x90', '0x00', '0x13', '0XA2', '0x00', '0x41', '0x58', '0x1C', '0xCB', '0xFF', '0xFE', '0xC1', '0x7C', '0x00','0x0F', '0x00', '0x01', '0x00', '0x00', '0x37', '0x46', '0x46', '0x46', '0x00', '0x00', '0x00', '0xE7' };
int i;
void setup() {
    Serial.begin(9600);
}
void loop() {
  for(i=0; i&lt;sizeof(b); i++){
    Serial.print(b[i]);
  }
  Serial.println();
  delay(500);
}</t>
  </si>
  <si>
    <t>uint8_t b[]= {0x7E, 0x00, 0x1C, 0x90, 0x00, 0x13, 0XA2, 0x00,
              0x41, 0x58, 0x1C, 0xCB, 0xFF, 0xFE, 0xC1, 0x7C,
              0x00, 0x0F, 0x00, 0x01, 0x00, 0x00, 0x37, 0x46,
              0x46, 0x46, 0x00, 0x00, 0x00, 0xE7};
int i;
void printHex(uint8_t num) {
  char hexCar[2];
  sprintf(hexCar, "%02X", num);
  Serial.print(hexCar);
}
void setup() {
  Serial.begin(9600);
}
void loop() {
  for(i=0; i&lt;sizeof(b); i++){
    printHex(b[i]);
 }
 Serial.println();
 delay(500);
}</t>
  </si>
  <si>
    <t>void draw(void)
{
   u8g.setFont(u8g_font_fub14r);
   u8g.drawStr(0, 20, "V: ");
   u8g.drawStr(0, 40, "A: ");
   u8g.drawStr(0, 60, "Watt: ");
   u8g.setPrintPos(58,20);
   u8g.print( Bat_Volt,2);
   u8g.println("V");
   u8g.setPrintPos(58,40);
   u8g.print( current,0);
   u8g.println("mA");
   u8g.setPrintPos(58, 60);
   u8g.print( power ,1);
}</t>
  </si>
  <si>
    <t>#include &lt;SPI.h&gt;
#include &lt;Wire.h&gt;
#include "U8glib.h"  //Library for display
U8GLIB_SH1106_128X64 u8g(U8G_I2C_OPT_NONE);  // I2C interface for OLED
int index = 0; //size of array
const int number_of_readings = 200; //total number of readings arduino takes before it averages
const int current_zero = 510; //initial value of current from arduino with 0 amps
int current_reading[number_of_readings]; //create array for current_reading
int voltage_reading[number_of_readings]; //create array for voltage_reading
float R1=30000; //resistance of R1 in voltage sensor
float R2=7500; //resistance of R2 in voltage sensor
float current_average = current_zero; //initial value of current average
float current_total = 0; //initial value of current_total
float voltage_average = 0; //initial value of voltage_average
float voltage_total = 0; //initial value of voltage_total
float voltage = 0.0,current_mV = 0.0,current = 0.0,power = 0.0;
int x = 0;
int row = 0;
float voltage = 0.1;
  void setup() {
   Serial.begin(9600);
   pinMode(A4,INPUT_PULLUP);
   pinMode(A5, INPUT_PULLUP);
  }
  void draw(void) {
   u8g.setFont(u8g_font_fub14r);
   u8g.drawStr(0, 20, "V: ");
   u8g.drawStr(0, 40, "A: ");
   u8g.drawStr(0, 60, "Watt: ");
   u8g.setPrintPos(58,20);
   u8g.print( voltage,2);
   u8g.println("V");
   u8g.setPrintPos(58,40);
   u8g.print( current,0);
   u8g.println("mA");
   u8g.setPrintPos(58, 60);
   u8g.print( power ,1);
}
 void loop() {
  voltage_reading[index]=analogRead(A0); //read voltage reading from pin A0 (value 0-1023)
  voltage_total = voltage_total + voltage_reading[index]; //add voltage to voltage_total
  current_reading[index]=analogRead(A3); //read current reading from pin A3 (value 0-1023)
  current_total = current_total + current_reading[index]; // add current to current_total
  index = index + 1;
  if (index &gt;=number_of_readings) { //once you have read number_of_reading, create average value of all readings taken
    current_average=current_total/number_of_readings;
    voltage_average=voltage_total/number_of_readings;
    Serial.print("Current average=");
    Serial.print(current_average);
    Serial.print("   Voltage average=");
    Serial.println(voltage_average);
    current_total=0;
    voltage_total=0;
    index=0;
  }
  voltage = ((5*(voltage_average)*(R1+R2))/(1023*R2)); //convert unit value of voltage_average (0-1023) to actual voltage, substract voltage average value when not voltage should be read
  current_mV = (current_average-current_zero)*5; //convert unit value of current_average(0-1023) to mV reading, substract surrent_average value when no current should be read
  current = current_mV/185; //sensor is rated for 185mV/amp according to pdf, may need to change depending on calibration
  power = (voltage*current); //calculate power
 u8g.firstPage();
  do {
    draw();
  } while( u8g.nextPage() );
}</t>
  </si>
  <si>
    <t>int pin = 7;
unsigned long duration;
void setup() {
  Serial.begin(9600);
  pinMode(pin, INPUT);
}
void loop() {
  duration = pulseIn(pin, HIGH);
 Serial.println(duration);
}</t>
  </si>
  <si>
    <t>int pin = 7;
unsigned long duration;
void setup() {
  Serial.begin(9600);
  pinMode(pin, INPUT);
}
void loop() {
long duration = pulseIn(pin, HIGH);
 Serial.println(duration);
//delay(100);
}</t>
  </si>
  <si>
    <t>void stringCallback(char *received) {
  //CMDn(arg1,arg2)
  //CMDn(arg1)
  //CMDn(1)
  //CMDn()
  //012345678901234
  //          11111
  //This scheme up there is just for
  //understanding the indexes of the chars in the string
  //in its various possible variations
  //Let's declare all the necessary variables
  char methodName[5];
  char argument1[5];
  char argument2[5];
  int commaLocation = 0;
  //If the received string doesn't match the strings' syntax,
  //send an error message
  if (!(received[4] == '(' &amp;&amp; strlen(received) &lt;= 15)) {
    Firmata.sendString("ERR;");
    return;
  }
  //Let's take the 0-3 chars in the string and send it back.
  //It's probably the command name
  for (int i = 0; i &lt; 4; i++) {
    methodName[i] = received[i];
  }
  methodName[4] = '\0'; //does or doesn't the compiler add the terminator automatically?
  Firmata.sendString(methodName); //send it
  //This string is being sent without problems.
  //If there is some arguments in the string,
  //it is detectable if the string char 5 is not ')'/
  if (received[5] != ')') {
    //Lent's find out if the input string has a `comma`
    //inside the parentheses. If it does, it means that
    //there are two arguments in the string.
    Firmata.sendString("46 passed");
    for (int i = 6; i &lt; (strlen(received) - 1); i++) {
      //If there is a comma, save its' index and break the loop
      if (received[i] == ',') {
        commaLocation = i;
        break;
      }
    }
    //If a comma is not present, its location variable equals 0,
    //sincerely we just collect all the chars between the parentheses
    //to the 'argument1' variable and send it.
    if (commaLocation == 0) {
      Firmata.sendString("61 passed");
      for (int i = 5; i &lt; (nullTerminatorIndex - 1); i++) {
        argument1[(i - 5)] = received[i];
      }
      argument1[strlen(argument1)] = '\0'; //Either this is executed or not, the outcome doesn't change
      Firmata.sendString(argument1); //This very command doesn't work. It just does not send anything.
                                     //Looks like 'argument1' is empty, but I'm awfully sure that it must
                                     //not be empty. Anyway, the 'argument1' does not show up in the client
    }
    //If there is a comma present, then write chars before the comma
    //to 'argument1', and after the comma - to 'argument2'
    if (commaLocation != 0) {
      Firmata.sendString("77 passed");
      //let's write what is before the comma:
      for (int i = 5; i &lt; commaLocation; i++) {
        argument1[i - 5] = received[i];
        lasti = (i - 5);
      }
      argument1[(lasti + 1)] = '\0';
      lasti = 0;
      //let's write what's after the comma;
      char argument2[5];
      for (int i = (commaLocation + 1); i &lt; (nullTerminatorIndex - 1); i++) {
        argument2[(i - (commaLocation + 1))] = received[i];
        lasti = (i - (commaLocation + 1));
      }
      argument2[(lasti + 1)] = '\0';
      lasti = 0;
      Firmata.sendString(argument1);
      Firmata.sendString(argument2);
    }
  }
}</t>
  </si>
  <si>
    <t>#include &lt;Firmata.h&gt;
//setup() and loop() won't be here, there are no changes in them
unsigned long charIndex(const char * findIn, unsigned int symbol) {
  //Find 'symbol' in char array 'findIn'. Unlike
  //strchr(), returns unsigned long or 0 if 'symbol' not found
  char * pointer = strchr(findIn, symbol);
  if (pointer != NULL) return (pointer - findIn);
  if (pointer == NULL) return 0;
}
void stringCallback(char *received) {
  //Let's declare all the necessary variables
  char methodName[5];
  char argument1[5];
  char argument2[5];
  int commaLocation = 0;
  int lasti;
  byte nullTerminatorIndex = strlen(received); //For understanding
  //If the received string doesn't match the strings' syntax,
  //send an error message
  if (!(received[4] == '(' &amp;&amp; strlen(received) &lt;= 15)) {
    Firmata.sendString("ERR;");
    return;
  }
  //Let's take the 0-3 chars in the string and send it back.
  //It's probably the command name
  for (int i = 0; i &lt; 4; i++) {
    methodName[i] = received[i];
  }
  methodName[4] = '\0'; //**The compiler doesn't add terminators automatically**.
  Firmata.sendString(methodName); //send it
  //This string is being sent without problems.
  //If there is some arguments in the string,
  //it is detectable if the string char 5 is not ')'/
  if (received[5] != ')') {
    //Lent's find out if the input string has a `comma`
    //inside the parentheses. If it does, it means that
    //there are two arguments in the string.
    Firmata.sendString("46 passed");
    if (charIndex(received, ',') != 0) commaLocation = charIndex(received, ',');
    //If a comma is not present, its location variable equals 0,
    //sincerely we just collect all the chars between the parentheses
    //to the 'argument1' variable and send it.
    if (commaLocation == 0) {
      Firmata.sendString("61 passed");
      for (int i = 5; i &lt; (nullTerminatorIndex - 1); i++) {
        argument1[(i - 5)] = received[i];
        lasti = (i - 5);
      }
      argument1[(lasti + 1)] = '\0';
      lasti = 0;
      Firmata.sendString(argument1);
    }
    //If there is a comma present, then write chars before the comma
    //to 'argument1', and after the comma - to 'argument2'
    if (commaLocation != 0) {
      Firmata.sendString("77 passed");
      //let's write what is before the comma:
      for (int i = 5; i &lt; commaLocation; i++) {
        argument1[i - 5] = received[i];
        lasti = (i - 5);
      }
      argument1[(lasti + 1)] = '\0';
      lasti = 0;
      //let's write what's after the comma;
      char argument2[5];
      for (int i = (commaLocation + 1); i &lt; (nullTerminatorIndex - 1); i++) {
        argument2[(i - (commaLocation + 1))] = received[i];
        lasti = (i - (commaLocation + 1));
      }
      argument2[(lasti + 1)] = '\0';
      lasti = 0;
      Firmata.sendString(argument1);
      Firmata.sendString(argument2);
    }
  }
}</t>
  </si>
  <si>
    <t>const int lowerThreshold = 150;
    const int upperThreshold = 200;
    const uint8_t analogPin = A0;
    const uint8_t ledPin = LED_BUILTIN;
    void setup() {
      Serial.begin(115200);
      pinMode(ledPin, OUTPUT);
    }
    void loop() {
      static bool state = LOW;
      static unsigned int counter = 0;
      int analogValue = analogRead(analogPin);
      if (state == HIGH) {
        if (analogValue &lt; lowerThreshold) {
          state = LOW;
          counter++;
          Serial.println(counter);
          digitalWrite(ledPin, LOW);
        }
      } else { // state == LOW
        if (analogValue &gt; upperThreshold) {
          state = HIGH;
          digitalWrite(ledPin, HIGH);
        }
      }
    }</t>
  </si>
  <si>
    <t>const int lowThreshold = 150;
    const int highThreshold = 200;
    const uint8_t analogPin = A0;
    const uint8_t ledPin = LED_BUILTIN;
    void setup() {
      Serial.begin(115200);
      pinMode(ledPin, OUTPUT);
    }
    void loop() {
      static bool state = LOW;
      static unsigned int counter = 0;
      int analogValue = analogRead(analogPin);
      if (state == HIGH) {
        if (analogValue &lt; lowThreshold) {
          state = LOW;
          digitalWrite(ledPin, LOW);
        }
      } else { // state == LOW
        if (analogValue &gt; highThreshold) {
          state = HIGH;
          counter++;
          Serial.println(counter);
          digitalWrite(ledPin, HIGH);
        }
      }
    }</t>
  </si>
  <si>
    <t>SO</t>
  </si>
  <si>
    <t xml:space="preserve">    char buff[300];
    memset(buff, 0, sizeof(buff));
    for (;;)
    {
      n=read(fd,buff,sizeof(buff)-1);
      buff[n] = '\0';
      sleep(1);
      printf("%s", buff);
      printf("\n");
      ....
      ....</t>
  </si>
  <si>
    <t xml:space="preserve">    #include &lt;stdio.h&gt;
    #include &lt;unistd.h&gt;
    int main(int argc, char** argv)
    {
        int fd=STDIN_FILENO;
        int i,n;
        int c=0;
        char buff[300];
        memset(buff, 0, sizeof(buff));
        for (;;)
        {
            n=read(fd,buff,sizeof(buff));
            for (i=0; i&lt;n; i++) 
            {
                switch(buff[i])
                {
                case '^':
                    if(c) 
                    {
                        // ^^ so output first ^
                        putchar('^');
                    }
                    else
                    {
                        // Possible ^M or ^J
                        c++;
                    }
                    break;
                case 'M':
                    if (c)
                    {
                        // ignore ^M
                        c=0;
                    }
                    else
                    {
                        // just M 
                        putchar(buff[i]);
                    }
                    break;
                case 'J':
                    if (c)
                    {
                        // ^J is \n
                        putchar('\n');
                        c=0;
                    }
                    else 
                    {
                        // just J
                        putchar(buff[i]);
                    }
                    break;
                default:
                    if (c)
                    {
                        // ^ followed by other than J or M
                        putchar('^');
                        c=0;
                    }
                    putchar(buff[i]);
                }
            }
        }
        return 0;
    }</t>
  </si>
  <si>
    <t xml:space="preserve">    int main(void)
     {
     unsigned char c;
     unsigned char b;
    while(1)
    {
        a = USART_Receive();
        c = 10;
        a=c;
        a=c/10;
        USART_Transmit(b+48);
        b=0;
        b=c%10;
        USART_Transmit(b+48);
        _delay(10000);
    }
    }</t>
  </si>
  <si>
    <t xml:space="preserve">    int main(void)
     {
     unsigned char c;
     unsigned char b;
    while(1)
    {
        a = USART_Receive();
        c = 10;
        b=c;
        b=c/10;
        USART_Transmit(b+48);
        b=0;
        b=c%10;
        USART_Transmit(b+48);
        _delay(10000);
    }
    }</t>
  </si>
  <si>
    <t>New functions added, introduced memory weakness</t>
  </si>
  <si>
    <t xml:space="preserve">    #include &lt;unistd.h&gt; // for read &amp; write functions
    #include &lt;sys/select.h&gt; // fd_set functions
    #include &lt;stdio.h&gt; // for perror &amp; printf family
    #include &lt;sys/types.h&gt; // for open related function
    #include &lt;sys/stat.h&gt; // for open related function
    #include &lt;fcntl.h&gt; // for open related function
    #include &lt;termios.h&gt; // for terminal functions
    #include &lt;errno.h&gt; // for error code</t>
  </si>
  <si>
    <t xml:space="preserve">    #include &lt;unistd.h&gt; // for read &amp; write functions
    #include &lt;sys/select.h&gt; // fd_set functions
    #include &lt;stdio.h&gt; // for perror &amp; printf family
    #include &lt;sys/types.h&gt; // for open related function
    #include &lt;sys/stat.h&gt; // for open related function
    #include &lt;fcntl.h&gt; // for open related function
    #include &lt;termios.h&gt; // for terminal functions
    #include &lt;errno.h&gt; // for error code
    #define RFID "path_to_rfid" // FIXME &lt;- you should set this properly
    char read_rfid(char* rfid_num, int fd)
    {
        fd_set input_fdset;
        ssize_t length;
        int done;
        for(done=0; done &lt; 14; ) {
            FD_ZERO(&amp;input_fdset);
            FD_SET(fd,&amp;input_fdset);
            if(select(fd+1 ,&amp;input_fdset, NULL,NULL,NULL) == -1) {
                perror("Terminal select() failed");
                return -1;
            }
            if(FD_ISSET(fd,&amp;input_fdset)) {
                if((length = read(fd,rfid_num+done,14-done)) == -1) {
                    perror("Terminal: read() failed");
                    return -1;
                }
                write(STDOUT_FILENO,rfid_num+done,length);
                done += length;
            }
        }
        return 0;
    }
    int setupRS232()
    {
        struct termios term_attr;
        int fd = 0;
        if((fd = open(RFID,O_RDWR)) == -1) {
            perror("Can't open Device");
            return(-1);
        }
        if(tcgetattr(fd,&amp;term_attr) != 0)
        {
            perror("terminal: tcgetattr() failed");
            close(fd);
            return(-1);
        }
        term_attr.c_cflag = CBAUD|CS8|CRTSCTS|CLOCAL|CREAD;
        term_attr.c_iflag = 0;
        term_attr.c_oflag = 0;
        term_attr.c_lflag = 0;
        if(tcsetattr(fd,TCSAFLUSH,&amp;term_attr) != 0) {
            perror("terminal: tcsetattr() failed");
            close(fd);
            return(-1);
        }
        return (fd);
    }
    int main(int argc, char** argv)
    {
        char rfid_num[14];
        int i;
        int fd;
        if((fd = setupRS232()) == -1) {
            return(-1);
        }
        puts("Waiting for transponder...");
        read_rfid(rfid_num, fd);
        for(i=0;i&lt;20;i++) {
            printf("%x\n",rfid_num[i]);
        }
        return 0;
    }</t>
  </si>
  <si>
    <t>37410779-2</t>
  </si>
  <si>
    <t xml:space="preserve">    #define MESSAGE_SIZE 8
    struct message
    {
     uint8_t body[MESSAGE_SIZE];
    };
    struct message msg[4][2] = {
           { {{0x89, 0x80, 0xF8, 0x73, 0x00, 0x00, 0xCF, 0xFF}}, {{0x89, 0x81, 0xF8, 0x73, 0x00, 0x00, 0xCF, 0xFF}} },
           { {{0x89, 0x82, 0xF8, 0x73, 0x00, 0x00, 0xCF, 0xFF}}, {{0x89, 0x83, 0xF8, 0x73, 0x00, 0x00, 0xCF, 0xFF}} },
           { {{0x89, 0x84, 0xF8, 0x73, 0x00, 0x00, 0xCF, 0xFF}}, {{0x89, 0x85, 0xF8, 0x73, 0x00, 0x00, 0xCF, 0xFF}} },
           { {{0x89, 0x86, 0xF8, 0x73, 0x00, 0x00, 0xCF, 0xFF}}, {{0x89, 0x87, 0xF8, 0x73, 0x00, 0x00, 0xCF, 0xFF}} }
                };
    void loop (void)
    {
     int index = 0;
     if(input1 == HIGH &amp;&amp; input2 == LOW)
     {
      index = 0;
     }
     else if (input1 == LOW &amp;&amp; input2 == HIGH)
     {
      index = 1;
     }
        int i = 0;
        for (i=0; i&lt; 4; i++)
        {
        serial.write(msg[i][index].body,MESSAGE_SIZE);
        }
    }</t>
  </si>
  <si>
    <t>#define MESSAGE_SIZE 8
    struct message
    {
     uint8_t input1;
     uint8_t input2;
     uint8_t body[MESSAGE_SIZE];
    };
    struct message msg[] = {
           { HIGH, LOW , {0x89, 0x80, 0xF8, 0x73, 0x00, 0x00, 0xCF, 0xFF}},
           { LOW , HIGH, {0x89, 0x80, 0xF8, 0x73, 0x00, 0x00, 0xCF, 0xFF}},
           { HIGH, LOW , {0x89, 0x80, 0xF8, 0x73, 0x00, 0x00, 0xCF, 0xFF}},
           { LOW , HIGH, {0x89, 0x80, 0xF8, 0x73, 0x00, 0x00, 0xCF, 0xFF}},
           { HIGH, LOW , {0x89, 0x80, 0xF8, 0x73, 0x00, 0x00, 0xCF, 0xFF}},
           { LOW , HIGH, {0x89, 0x80, 0xF8, 0x73, 0x00, 0x00, 0xCF, 0xFF}},
           { HIGH, LOW , {0x89, 0x80, 0xF8, 0x73, 0x00, 0x00, 0xCF, 0xFF}},
           { LOW , HIGH, {0x89, 0x80, 0xF8, 0x73, 0x00, 0x00, 0xCF, 0xFF}},
               };
    #define MESSAGE_COUNT sizeof(msg)/sizeof(msg[0])
    void loop (void)
    {
     int i = 0;
     for (i=0; i&lt;MESSAGE_COUNT; i++)
     {
      if ((input1 == msg[i].input1) &amp;&amp;
          (input1 == msg[i].input1))
      {
       serial.write(msg[i].body,MESSAGE_SIZE);
      }
     }
    }</t>
  </si>
  <si>
    <t>41868368-1</t>
  </si>
  <si>
    <t>#include &lt;stdio.h&gt;
        #include &lt;stdlib.h&gt;
        #include &lt;string.h&gt;
        int main()
        {
            char nums[] = "140,100";
            char *str;
            int num;
            str = strtok (nums, ",");
            while (str != NULL)
            {
                num = atoi(str);
                printf ("%d\n", num);
                str = strtok (NULL, ",");
            }
            return 0;
        }</t>
  </si>
  <si>
    <t>#include &lt;stdio.h&gt;
        #include &lt;stdlib.h&gt;
        #include &lt;string.h&gt;
        int main()
        {
            char nums[] = "140,100";
            char *str;
            int num;
            int SpeedX, SpeedY, i = 0;
            str = strtok (nums, ",");
            while (str != NULL)
            {
                num = atoi(str);
                if (i == 0)
                   SpeedX = num;
                else if (i == 1)
                   SpeedY = num;
                str = strtok (NULL, ",");
                i++;
            }
            return 0;
        }</t>
  </si>
  <si>
    <t>char *
int2str( int num ) {
  static char retnum[11];  // for 32-bit int, allow 10 digits plus NUL
  sprintf( retnum, "%d", num );
  return retnum;
}</t>
  </si>
  <si>
    <t xml:space="preserve">    char *
    int2str( unsigned long num ) {
        static char retnum[21];       // Enough for 20 digits plus NUL from a 64-bit uint.
        sprintf( retnum, "%ul", num );
        return retnum;
    }</t>
  </si>
  <si>
    <t xml:space="preserve">    int Linuxutils::readFromSerialPort(int fd, int bufferSize)
    {
        if ( !checkFileDecriptorIsValid(fd) ) {
            fprintf(stderr, "Could not read from serial port - it is not a valid file descriptor!\n");
            return -1;
        }
        fcntl(fd, F_SETFL, 0); // block until data comes in
        int absoluteMax = bufferSize;
        char *buffer = malloc(bufferSize);
        int rcount = 0;
        int length = 0;
        // Read in each newline
        FILE* fdF = fdopen(fd, "r");
        int ch = getc(fdF);
        for (;;) {
        while ( (ch != '\n') ) { // Check for end of file or newline
            int ch = getc(fdF);
            if (ch == '\n') {
                break;
            }
            if (ch == EOF) { // Reached end of file
                printf("ERROR: EOF!\n");
                break;
            }
            if (length+1 &gt;= absoluteMax) {
                absoluteMax *= 2;
                char* tmp = realloc(buffer, absoluteMax);
                if (tmp == NULL) {
                    printf("ERROR: OOM\n");
                    goto cleanup;
                }
                buffer = tmp;
            }
            buffer[length++] = ch;
        }
        if (length == 0) {
            return 0;
        }
        buffer[length] = '\0';
        // Print results
        printf("Received ( %d bytes ): %s\n", rcount,buffer);
    cleanup:
        free(buffer);
        fclose(fdH);
        return length;
    }</t>
  </si>
  <si>
    <t xml:space="preserve">    int Linuxutils::readFromSerialPort(int fd, int bufferSize)
    {
        if ( !checkFileDecriptorIsValid(fd) ) {
            fprintf(stderr, "Could not read from serial port - it is not a valid file descriptor!\n");
            return -1;
        }
        fcntl(fd, F_SETFL, 0); // block until data comes in
        int absoluteMax = bufferSize;
        char *buffer = malloc(bufferSize);
        int rcount = 0;
        int length = 0;
        // Read in each newline
        FILE* fdF = fdopen(fd, "r");
        int ch = getc(fdF);
        for (;;) {
            int ch = getc(fdF);
            if (ch == '\n') {
                break;
            }
            if (ch == EOF) { // Reached end of file
                printf("ERROR: EOF!\n");
                break;
            }
            if (length+1 &gt;= absoluteMax) {
                absoluteMax *= 2;
                char* tmp = realloc(buffer, absoluteMax);
                if (tmp == NULL) {
                    printf("ERROR: OOM\n");
                    goto cleanup;
                }
                buffer = tmp;
            }
            buffer[length++] = ch;
        }
        if (length == 0) {
            return 0;
        }
        buffer[length] = '\0';
        // Print results
        printf("Received ( %d bytes ): %s\n", rcount,buffer);
    cleanup:
        free(buffer);
        fclose(fdH);
        return length;
    }</t>
  </si>
  <si>
    <t>19889148-2</t>
  </si>
  <si>
    <t>Modified existing function, introduced another variable scope weakness</t>
  </si>
  <si>
    <t>Modified existing function, introduced variable shadowing weakness</t>
  </si>
  <si>
    <t>Modified existing function, introduced new variable scope weaknesses</t>
  </si>
  <si>
    <t>Modified existing function, introduced new variable shadow weakness</t>
  </si>
  <si>
    <t>Modified existing function, introduced more variable scope weaknesses. New function added, introduced condition weakness</t>
  </si>
  <si>
    <t>Modified existing function, introduced new variable scope weakness</t>
  </si>
  <si>
    <t>Modified existing function, introduced more variable scope weaknesses</t>
  </si>
  <si>
    <t>Modified existing function, more variable scope weaknesses</t>
  </si>
  <si>
    <t>Modified existing function, introduced condition weakness (duplicate expression)</t>
  </si>
  <si>
    <t>Modified existingfunction called, introduced function weakness</t>
  </si>
  <si>
    <t>#include &lt;iostream&gt;
      const int NR_OF_CODES = 4;
      const int RADIO_ONOFF = 0;
      const int CODE_LENGTH = 11;
      int main()
      {
        unsigned char codes[CODE_LENGTH][NR_OF_CODES] = {
                                                       {0},
                                                      };
        std::cout &lt;&lt; "Before:\n";
        for(int x = 0; x &lt; CODE_LENGTH; x++)
        {
          std::cout &lt;&lt; static_cast&lt;int&gt;(codes[RADIO_ONOFF][x]) &lt;&lt; "", "";
        }
        codes[RADIO_ONOFF][3] = 3;
        std::cout &lt;&lt; "\nAfter:\n";
        for(int x = 0; x &lt; CODE_LENGTH; x++)
        {
          std::cout &lt;&lt; static_cast&lt;int&gt;(codes[RADIO_ONOFF][x]) &lt;&lt; "", "";
        }
        char c;
        std::cin &gt;&gt; c;
        return 0;
      }</t>
  </si>
  <si>
    <t>Modified existing function, introduced more of the same memory weakness</t>
  </si>
  <si>
    <t xml:space="preserve">      #include &lt;iostream&gt;
      const int NR_OF_CODES = 4;
      const int RADIO_ONOFF = 0;
      const int CODE_LENGTH = 11;
      const unsigned char RADIO_ONOFF_ARR[] = { 180,99,33,11,22,33,55, 22,22,33, 10};
      int main()
      {
        unsigned char codes[CODE_LENGTH][NR_OF_CODES] = {
                                                       {0},
                                                      };
        std::cout &lt;&lt; "Before:\n";
        for(int x = 0; x &lt; CODE_LENGTH; x++)
        {
          std::cout &lt;&lt; static_cast&lt;int&gt;(codes[RADIO_ONOFF][x]) &lt;&lt; "", "";
        }
        codes[RADIO_ONOFF][3] = 3;
        std::cout &lt;&lt; "\nAfter:\n";
        for(int x = 0; x &lt; CODE_LENGTH; x++)
        {
          std::cout &lt;&lt; static_cast&lt;int&gt;(codes[RADIO_ONOFF][x]) &lt;&lt; "", "";
        }
        // or try memcpy 
        memcpy(codes[RADIO_ONOFF], RADIO_ONOFF_ARR, sizeof RADIO_ONOFF_ARR);
        std::cout &lt;&lt; "\nAfter Memcpy:\n";
        for(int x = 0; x &lt; CODE_LENGTH; x++)
        {
          std::cout &lt;&lt; static_cast&lt;int&gt;(codes[RADIO_ONOFF][x]) &lt;&lt; "", "";
        }
        char c;
        std::cin &gt;&gt; c;
        return 0;
      }</t>
  </si>
  <si>
    <t>Modified existing function, introduced new memory weakness</t>
  </si>
  <si>
    <t xml:space="preserve">    #define WIDTH 10
    #define HEIGHT 12
    #include &lt;stdint.h&gt;
    uint8_t currState[WIDTH][HEIGHT];
    uint8_t nextState[WIDTH][HEIGHT];
    void copyArray(uint8_t ar1[WIDTH][HEIGHT], uint8_t ar2[WIDTH][HEIGHT]) {
        uint8_t i,j;
        for (i=0; i&lt;WIDTH; i++) {
            for (j=0; j&lt;HEIGHT; j++) {
                ar1[i][j] = ar2[i][j];
            }
        }
    }
    int main(void) {
        uint8_t tempState[WIDTH][HEIGHT];
        copyArray(tempState, currState);
        copyArray(currState, nextState);
        copyArray(nextState, tempState);
        return 0;
    }</t>
  </si>
  <si>
    <t xml:space="preserve">    #define WIDTH 10
    #define HEIGHT 12
    #include &lt;stdint.h&gt;
    uint8_t arr1[WIDTH][HEIGHT];
    uint8_t arr2[WIDTH][HEIGHT];
    uint8_t (*currState)[WIDTH][HEIGHT];
    uint8_t (*nextState)[WIDTH][HEIGHT];
    void copyArray(uint8_t ar1[WIDTH][HEIGHT], uint8_t ar2[WIDTH][HEIGHT]) {
        uint8_t i,j;
        for (i=0; i&lt;WIDTH; i++) {
            for (j=0; j&lt;HEIGHT; j++) {
                ar1[i][j] = ar2[i][j];
            }
        }
    }
    int main(void) {
        currState = &amp;arr1;
        nextState = &amp;arr2;
        uint8_t tempState[WIDTH][HEIGHT];
        copyArray(tempState, *currState);
        currState = nextState;
        nextState = &amp;tempState;
        return 0;
    }</t>
  </si>
  <si>
    <t>Modified existing function, introduced more function weaknesses and variable scope weaknesses</t>
  </si>
  <si>
    <t>398, 686</t>
  </si>
  <si>
    <t xml:space="preserve">    #include &lt;stdio.h&gt;
    #include &lt;stdlib.h&gt;
    #include &lt;string.h&gt;
    #include &lt;ctype.h&gt;
    /*__________________________________________________________________________
    */
    struct DATA{
       char a;
       char b;
       char c;
       unsigned long d;
    };
    /*__________________________________________________________________________
      allocate DATA struct, and fill it.
      on error or no data, returns NULL
    */
    struct DATA *ParseString(char **pstr){
        int val=0;
        char *p;
        struct DATA *data;
        if(!pstr) return NULL;
        char *str=*pstr;
        if(!str) return NULL;
        // can be ommited
        // skipping non digital chars
        while(*str &amp;&amp; !isdigit(*str))
            str++;
        //no digits?
        if(!*str) return NULL;
        p=str;
        //ok at least one
        data=(struct DATA*) calloc(1,sizeof(struct DATA));//calloc to initialize all to 0
        for(int n=0;n&lt;4;n++){
            val=0;
            while(isdigit(*p)){
                val*=10;
                val+=(*p)-'0';
                p++;
            }
            switch(n){
                case 0:
                    data-&gt;a=val;
                    break;
                case 1:
                    data-&gt;b=val;
                    break;
                case 2:
                    data-&gt;c=val;
                    break;
                case 3:
                    data-&gt;d=val;
                    break;
            }
            val=0;
            if(*p!=',')
                break;
            p++;
        }
        *pstr=p;
        return data;
    }
    /*__________________________________________________________________________
        calculate the size of DATA * arra[c1][c2]
    */
    void countArrBoudaries(char *s,unsigned short *c1,unsigned short *c2){
        *c1=*c2=0;
        unsigned short _c1=0;
        while(*s){
            switch(*s){
                case ';':
                    _c1++;
                    break;
                case '.':
                    if(_c1&gt;*c1)
                        *c1=_c1;
                    _c1=0;
                    *c2+=1;
                    break;
            }
            s++;
        }
    }
    /*__________________________________________________________________________
    */
    int main(void){
        struct DATA **pdata,*data;
        char buff[]="1,2,3,1445303228;4,5,6,1445303228;.7,8,9,1445303273;.";
        char *p=buff;
        unsigned short c1,c2;
        countArrBoudaries(buff,&amp;c1,&amp;c2);
        pdata=(struct DATA**)calloc((c2*c1),sizeof(pdata));
        if(pdata){
            // loading
            for(int i=0;i&lt;c1;i++)
                for(int j=0;j&lt;c2;j++)
                    pdata[i+(j*c1)]=ParseString(&amp;p);
            // printing:
            for(int i=0;i&lt;c1;i++)
                for(int j=0;j&lt;c2;j++){
                    data=pdata[i+(j*c1)];
                    if(data){
                        printf("data[%u][%u]={%d,%d,%d,%u};\n",i,j,data-&gt;a,data-&gt;b,data-&gt;c,data-&gt;d);
                    }else{
                        printf("data[%u][%u]=NULL;\n",i,j);
                    }
                }
            // freeing memory:
            for(int i=0;i&lt;(c1*c2);i++)
                free(pdata[i]);
            free(pdata);
        }
        printf("\n\nDONE\n\n");
        return 0;
    }</t>
  </si>
  <si>
    <t xml:space="preserve">    #include &lt;stdio.h&gt;
    #include &lt;stdlib.h&gt;
    #include &lt;string.h&gt;
    /*__________________________________________________________________________
    */
    typedef struct {
       char a;
       char b;
       char c;
       unsigned long d;
    }DATA;
    /*__________________________________________________________________________
    */
    int countNbItems(const char *p){
        int nb=0;
        while(*p){
            if(*p==';')nb++;
            p++;
        }
        return nb;
    }
    /*__________________________________________________________________________
    */
    int main(void){
        int nb=0,i=0,n=0;
        DATA *data;
        char buff[]="1,2,3,1445303228;4,5,6,1445303228;.7,8,9,1445303273;.";
        char *p=buff,*pp=buff;
        nb=countNbItems(buff);
        data=calloc(nb,sizeof(DATA));
        while(*p){
            if(*p==','){
                *p=0;// null terminate string
                switch(n){
                    case 0:
                        data[i].a=atoi(pp);
                        break;
                    case 1:
                        data[i].b=atoi(pp);
                        break;
                    case 2:
                        data[i].c=atoi(pp);
                        break;
                    default:
                        printf("Error: missing(\";\")\n");
                        exit(1);
                   }
                n++;
                *p=','; // restore it back
                pp=&amp;p[1];// pp point to next char
            }
            else if(*p==';'){
                *p=0;// null terminate string
                sscanf(pp,"%u", &amp;(data[i].d));
                *p=';';// restore it back
                pp=&amp;p[1]; // pp point to next char
                i++; /*newt item*/
                n=0;/*reset fileds*/
            }
            else if(*p=='.'){
                /*points will be ignored*/
                pp=&amp;p[1]; // pp point to next char
            }
            p++;
        }
        for(int i=0;i&lt;nb;i++){
            printf("%d,%d,%d,%u;",data[i].a,data[i].b,data[i].c,data[i].d);
        }
        free(data);
        printf("\n\n\n");
        return 0;
    }</t>
  </si>
  <si>
    <t xml:space="preserve">    String words = "This is a sentence.";
    void setup() {
        Serial.begin(9600);
        // put your setup code here, to run once:
        println(words);
        char c;
        char no = " ";
        for (int i=0; i&lt;words.length()-1;++i;){
            c = word.charAt(i);
            if(c==no){
                word.remove(i);
            }
        }
        println(words);
    }</t>
  </si>
  <si>
    <t xml:space="preserve">    void setup() {
        // put your setup code here, to run once:
        Serial.begin(9600);
    }
    void loop() {
        // put your main code here, to run repeatedly:
        String words = "This   is a sentence."; //reassign same string at the start of loop.
        delay(1000);
        Serial.println(words);
        char c;
        char no = ' '; //character I want removed.
        for (int i=0; i&lt;words.length()-1;++i){
            c = words.charAt(i);
            if(c==no){
                words.remove(i, 1);
            }
        }
        Serial.println(words);
        delay(5000);//5 second delay, for demo purposes.
    }</t>
  </si>
  <si>
    <t>Entire class added, introduced constructor error</t>
  </si>
  <si>
    <t xml:space="preserve">    #include &lt;iostream&gt;
    #include &lt;fstream&gt;
    int main() {
      std::ofstream out_file("out.bin", std::ofstream::binary);
      int received_from_socket = 3000;
      out_file.write((const char *) &amp;received_from_socket, sizeof(int));
      out_file.close();
      std::ifstream in_file("out.bin", std::ifstream::binary);
      int number_from_file = -1;
      in_file.read((char *) &amp;number_from_file, sizeof(int));
      std::cout &lt;&lt; number_from_file &lt;&lt; std::endl;
      return 0;
    }</t>
  </si>
  <si>
    <t>#include &lt;iostream&gt;
    #include &lt;string&gt;
    class hexset {
     public:
         hexset(int num) {
             this-&gt;hexnum = (unsigned short int) num;
             this-&gt;hexstring = hexset::to_string(num);
        }
        unsigned short int get_hexnum() {return this-&gt;hexnum;}
        std::string get_hexstring() {return this-&gt;hexstring;}
     private:
        static std::string to_string(int decimal) {
            int length = int_length(decimal);
            std::string ret = "";
            for (int i = (length &gt; 1 ? int_length(decimal) - 1 : length); i &gt;= 0; i--) {
                ret = hex_arr[decimal%16]+ret;
                decimal /= 16;
            }
            if (ret[0] == '0') {
                ret = ret.substr(1,ret.length()-1);
            }
            return "0x"+ret;
        }
        static int int_length(int num) {
            int ret = 1;
            while (num &gt; 10) {
                num/=10;
                ++ret;
            }
            return ret;
        }
        static constexpr char hex_arr[16] = {'0','1','2','3','4','5','6','7','8','9','A','B','C','D','E','F'};
        unsigned short int hexnum;
        std::string hexstring;
    };
    constexpr char hexset::hex_arr[16];
    int main() {
        int number_from_file = 3000; // This number is in all forms technically, hex is just another way to represent this number.
        hexset hex(number_from_file);
        std::cout &lt;&lt; hex.get_hexstring() &lt;&lt; ' ' &lt;&lt; hex.get_hexnum() &lt;&lt; std::endl;
        return 0;
    }</t>
  </si>
  <si>
    <t xml:space="preserve">    #ifndef SHUTTER_H
    #define SHUTTER_H
    #include "Servo.h"
    class Shutter {
      public:
        Shutter(Servo *servo);
        Servo *getServo() const;
        void shut();
      private:
        Servo *_servo;        
    }
    #endif</t>
  </si>
  <si>
    <t xml:space="preserve">    #ifndef Shutter
    #define Shutter
    #include "Servo.h"
    class Shutter {
      public:
        Shutter(Servo *servo);
        Servo *getServo() const;
        void shut();
      private:
        Servo *_servo;        
    }
    #endif</t>
  </si>
  <si>
    <t>Change in header definition, introduced new constructor error</t>
  </si>
  <si>
    <t>New function added, introduced more variable scope weaknesses</t>
  </si>
  <si>
    <t xml:space="preserve">   #include &lt;stdio.h&gt;
    void enable_relay(unsigned char fan_map)
    {
    int i;
    unsigned char bit;
        for(i=0; i &lt; 8; i++) {
            bit = (fan_map&amp;(0x01&lt;&lt;i));
            if( bit != 0 )
                printf(""relay %d should be ON\n"", 8-i);
            else
                printf(""relay %d should be OFF\n"", 8-i);
        }
    }
    int main(void)
    {
        unsigned char fan_map = 0x0B; /* 0x0B = 00001011 */
        enable_relay(fan_map);
    }</t>
  </si>
  <si>
    <t xml:space="preserve"> #include &lt;stdio.h&gt;
    #define STATE_ON    0x01
    #define STATE_OFF    0x00
    void enable_relay(unsigned char relay, unsigned char state)
    {
        /* This is a brute force approach that enables any relay/port combination:
         * relay 8: PB2
         * relay 7: PB4
         * (...)
         * relay 1: PA1
         */
        switch(relay)
        {
            case 8:
                if(state == STATE_ON)
                    GPIOB-&gt;ODR |= 0x0004;
                else
                    GPIOB-&gt;ODR &amp;= ~0x0004;
                break;
            case 7:
                if(state == STATE_ON)
                    GPIOB-&gt;ODR |= 0x0010;
                else
                    GPIOB-&gt;ODR &amp;= ~0x0010;
                break;
            case 1:
                if(state == STATE_ON)
                    GPIOA-&gt;ODR |= 0x0002;
                else
                    GPIOA-&gt;ODR &amp;= ~0x0002;
                break;
        }
    }
    void check_relay(unsigned char fan_map)
    {
    int i;
    unsigned char bit;
    unsigned char state;
        for(i=0; i &lt; 8; i++) {
            bit = (fan_map&amp;(0x01&lt;&lt;i));
            state = ((bit != 0)? STATE_ON : STATE_OFF);
            enable_relay( (8-i), state);
        }
    }
    int main(void)
    {
        unsigned char fan_map = 0x0B; /* 0x0B = 00001011 */
        check_relay(fan_map);
    }</t>
  </si>
  <si>
    <t>New class added, introduced a new constructor weakness</t>
  </si>
  <si>
    <t xml:space="preserve">    class Led
    {
    private:
      i2cController &amp;controller;
      int pin;
    public:
      Led(int pin, i2cController &amp;Controller);
      void turnOn();
    };
    Led::Led(int Pin, i2cController &amp;Controller)
      controller(Controller),
      pin(Pin)
    {
    }</t>
  </si>
  <si>
    <t xml:space="preserve">    class i2cController
    {
    private:
      int foo;
    public:
      explicit i2cController(int Foo)
         foo(Foo) 
      {}
      void write(int value);
    };
    class Led
    {
    Led(Led&amp;) = delete;
    Led&amp; operator=(Led&amp;) = delete;
    private:
      i2cController &amp;controller;
      int pin;
    public:
      Led(int pin, i2cController &amp;Controller);
      ~Led() noexcept;
      void turnOn();
    };
    Led::Led(int Pin, i2cController &amp;Controller)
      controller(Controller),
      pin(Pin)
    {}
    Led::~Led() noexcept
    {}</t>
  </si>
  <si>
    <t>New functions added, introduced new initializaiton weaknesses</t>
  </si>
  <si>
    <t>665, 571</t>
  </si>
  <si>
    <t>void step_state(enum events event) {
        switch(state) {
        case START:
            switch(event) {
            case START_LOOPING:
                state = LOOP;
                break;
            default:
                exit(1);
                break;
            }       
            break;
        case LOOP:
            switch(event) {
            case PRINT_HELLO:
                printf(""Hello World!\n"");
                break;
            case STOP_LOOPING:
                state = END;
                break;
            default:
                exit(1);
                break;
            }
            break;
        case END:
            exit(1);
            break;
        }
    }</t>
  </si>
  <si>
    <t xml:space="preserve">    typedef enum {
        START,      
        SET_VIB,
        CHECK_TEMP,
        GET_TIME,
        CLEANUP,
        SLEEP,
        MAX_STATE
    }STATE;
    enum {
        IN_WORK,
        FAILED,
        SUCCESS
    };
    enum {// durations in minutes
        MIN_2,
        MIN_5,
        MIN_10,
        MAX_DUR// change/add durations as profile needs
    };
    const int dur[MAX_DUR]  = {120, 300, 600};
    int RunProcess(STATE state);
    int main(void)
    {
        STATE state = START;
        RunProcess(state);
        return 0;
    }
    int RunProcess(STATE state)//Add arguments here for temperature, 
    {                          //Sleep duration, Cycles, etc. so they are not hardcoded.
        int status;
        time_t elapsed = 0; //s
        BOOL running = TRUE;
        double temp, setpoint;
        int duration;
        time_t someMsValue;
        while(running)
        switch (state) {
            case START:
                //Power to oven
                //Power to vibe
       //initialize state and status variables
                duration = dur[MIN_2];
                state = SLEEP;
                status = IN_WORK;
                break;
            case SET_VIB:
       //test and control vibe
                if(duration == dur[MIN_2]) 
                {
                    duration = dur[MIN_5];
                    //&amp; turn off vibe
                }
                else
                {
                    duration = dur[MIN_2];
                    //&amp; turn on vibe
                }
       //init elapsed
                elapsed = 0;           
                status = IN_WORK;            
                state = CHECK_TEMP;
                break;
            case CHECK_TEMP:
                //read temperature
                if(temp &lt; setpoint) 
                {
                    state = SLEEP;
                    status = IN_WORK;
                }
                else 
                {
                    state = CLEANUP;
                    status = SUCCESS;            
                }
                break;
            case GET_TIME:
                elapsed = getTime();
                if(elapsed &gt; duration) state = SET_VIB;
                else state = SLEEP;
                status = IN_WORK;            
                break;
            case CLEANUP:
                //turn off heat
                //turn off vibe
                running = FALSE;
                break;
            case SLEEP:
                Sleep(someMsValue);
                state = GET_TIME;
                status = IN_WORK;
                break;
            default:
                // called with incorrect state value
                // error message and exit
                status = FAILED;
                state = CLEANUP;
                break;
        }
        return status;
    }</t>
  </si>
  <si>
    <t>Modified existing function, introduced new variable scope weaknes</t>
  </si>
  <si>
    <t>#include &lt;stdio.h&gt;
#include &lt;stdlib.h&gt;
#include &lt;wiringPi.h&gt;
#include &lt;cstdint&gt;
/* define led pins here */
int pins[] = {2, 3 , 4, 5};
void turn_led_on(int led)
{
    digitalWrite(pins[led], HIGH);        
}
void turn_led_off(int led)
{
    digitalWrite(pins[led], LOW);
}
void display_number(int number)
{
    int num_of_leds = sizeof(pins) / sizeof(int);
    printf("The number is: %d\n", number);
    uint8_t led_mask = (1 &lt;&lt; num_of_leds) - 1;
    int masked_number = number &amp; led_mask;
    for (int i = 0; i &lt; num_of_leds; i++) {
        if (masked_number &amp; (1 &lt;&lt; i)) {
            turn_led_on(i);
        } else {
            turn_led_off(i);
        }
    }
}
void initialize_leds()
{
    int num_of_leds = sizeof(pins) / sizeof(int);
    for (int i = 0; i &lt; num_of_leds; i++) {
        pinMode(pins[i], OUTPUT);
        turn_led_off(pins[i]);
    }
}
int main(int argc, char *argv[])
{
    int number;
    wiringPiSetup();
    initialize_leds(); 
    printf("Please select a number to display!\n");
    scanf("%i", &amp;number);
    display_number(number);
    return 0;
}</t>
  </si>
  <si>
    <t>#include &lt;stdio.h&gt;
#include &lt;stdlib.h&gt;
#include &lt;wiringPi.h&gt;
#include &lt;cstdint&gt;
/* define led pins here */
int pins[] = {2, 3 , 4, 5};
void turn_led_on(int led)
{
    digitalWrite(pins[led], HIGH);        
}
void turn_led_off(int led)
{
    digitalWrite(pins[led], LOW);
}
void display_number(int number)
{
    int num_of_leds = sizeof(pins) / sizeof(int);
    printf("The number is: %d\n", number);
    uint8_t led_mask = (1 &lt;&lt; num_of_leds) - 1;
    int masked_number = number &amp; led_mask;
    for (int i = 0; i &lt; num_of_leds; i++) {
        if (masked_number &amp; (1 &lt;&lt; i)) {
            turn_led_on(i);
        } else {
            turn_led_off(i);
        }
    }
}
void initialize_leds()
{
    int num_of_leds = sizeof(pins) / sizeof(int);
    for (int i = 0; i &lt; num_of_leds; i++) {
        pinMode(pins[i], OUTPUT);
        turn_led_off(pins[i]);
    }
}
int main(int argc, char *argv[])
{
    int number;
    wiringPiSetup();
    initialize_leds(); 
    int ret;
    while (true) {
        printf("Please select a number to display!\n");
        ret = scanf("%i", &amp;number);
        if (ret == EOF)
            break;
        display_number(number);
    }
    return 0;
}</t>
  </si>
  <si>
    <t>Modified existing class, introduced new construtor weakness</t>
  </si>
  <si>
    <t>// create your class
    class MyClass {
      public:
        int num;
        // assign a value to your member in a method
        MyClass(int number = 0){
          num = number;
        }
    };
    int main(){
      // create an instance of your class
      MyClass example(1);
      // access its member
      cout &lt;&lt; example.num;
      return 0;
    }</t>
  </si>
  <si>
    <t>using namespace std;
    // create your class
    class MyClass {
        int m_canvasX; // we need store the array size somewhere
      public:
        int** m_canvas;
        // assign a value to your member in a method
        void setupCanvas(const int canvasX = 1, const int canvasY = 1){
          m_canvasX = canvasX;
          m_canvas = new int*[canvasX];
          for(int x = 0; x &lt; m_canvasX; x++)
            m_canvas[x] = new int[canvasY];
          // store a value for demonstration
          m_canvas[canvasX-1][canvasY-1] = 1234;
        }
        ~MyClass(){
          for(int x = 0; x &lt; m_canvasX; x++)
            delete[] m_canvas[x];
          delete[] m_canvas;
        }
    };
    int main(){
      // create an instance of your class
      int sizeX = 2;
      int sizeY = 3;
      MyClass example;
      example.setupCanvas(sizeX, sizeY);
      // print the value to proof that our code actually works
      cout &lt;&lt; example.m_canvas[sizeX-1][sizeY-1];
      return 0;
    }</t>
  </si>
  <si>
    <t>Modified existing function, introduced new variable scope and initialization weakness</t>
  </si>
  <si>
    <t>398, 457</t>
  </si>
  <si>
    <t>#define MAXSIZE (200)
    char Tmp[MAXSIZE];
    void setup() {
        Serial.begin(9600);
        Serial.println("Enter a Message");
    }
    void loop() {
        char received;
        while (Serial.available() &lt;= 0) {
          /* keep in the loop*/
        }
        while (Serial.read() != '!') {
            /* keep waiting the '!' */
        }
        while (isdigit((received = Serial.read()))) {
            if (counter &gt;= MAXSIZE) {
               continue; // buffer overflow
            }
            Tmp[counter++] =  received;
            delay(10);
        }
        while (Serial.read() != '#') {
            /* keep waiting the '!' */
        }
        Tmp[counter] = '\0';
        newPack(Tmp);
        // after you are done, make sure to clean up
        // your buffer for the next round
        counter = 0;
        memset(Tmp, 0, MAXSIZE);
    }</t>
  </si>
  <si>
    <t>#define MAXSIZE (200)
    char Tmp[MAXSIZE];
    void setup() {
        Serial.begin(9600);
        Serial.println("Enter a Message");
    }
    void loop() {
        int counter, i;
        char received;
        while (Serial.available() &lt;= 0) {
          /* keep in the loop*/
        }
        while (Serial.read() != '!') {
            /* keep waiting the '!' */
        }
        for (i = 0; i &lt; 4; i++) {
            if (isdigit((received = Serial.read())) == 0)
                break;
            Tmp[counter++] =  received;
            delay(10);
        }
        while (Serial.read() != '#') {
            /* keep waiting the '!' */
        }
        Tmp[counter] = 0;
        Serial.write(Tmp, strlen(Tmp));
        newPack(Tmp);
        // after you are done, make sure to clean up
        // your buffer for the next round
        counter = 0;
        memset(Tmp, 0, MAXSIZE);
    }</t>
  </si>
  <si>
    <t>struct Temperature{
      char temp[7];
      char humi[7];
      Temperature(){temp[0] = humi[0] ='\0';}
      Temperature(char * t, char *h){strcpy(temp,t); strcpy(humi,h);}
      void reset(){ temp[0] = humi[0] ='\0';}  
      void setTemp(char* t){strcpy(temp,t);}
      void setHum(char* h){strcpy(humi,h);}
      void print(){ char str[25]; sprintf(str,"Temp=%4.2f Hum=%4.2f", atof(temp), atof(humi)); Serial.println(str);}
      void operator=(Temperature other){ strcpy(temp,other.temp); strcpy(humi,other.humi);}
    };
    void loop() {
      Temperature temp1;
      temp1.reset();
      temp1.setTemp("52.34");
      temp1.setHum("30");
      Temperature temp2;
      temp2 = temp1;
      temp2.print();
    }</t>
  </si>
  <si>
    <t xml:space="preserve"> struct Temperature{
      uint8_t temp[7];
      uint8_t humi[7];
      Temperature(){temp[0] = humi[0] ='\0';}
      Temperature(uint8_t * t, uint8_t *h){strcpy(temp,t); strcpy(humi,h);}
      void reset(){ temp[0] = humi[0] ='\0';}  
      void setTemp(uint8_t* t){strcpy(temp,t);}
      void setHum(uint8_t* h){strcpy(humi,h);}
      void print(){ char str[16]; sprintf(str,"Temp=%4.2f Hum=%4.2f", atof(temp), atof(humi)); Serial.println(str);}
      void operator=(Temperature other){ strcpy(temp,other.temp); strcpy(humi,other.humi);}
    };    
    void loop() {
      Temperature temp1;
      temp1.reset();
      temp1.setTemp("52.34");
      temp1.setHum("30");
      Temperature temp2;
      temp2 = temp1;
      temp2.print();
    }</t>
  </si>
  <si>
    <t>34582497-2</t>
  </si>
  <si>
    <t>#define updateEEPROMVal(address,val)  EEPROM.get(address,val_in_EEPROM); \
                                          if (val_in_EEPROM!=val)            \
                                            EEPROM.put(address,val)
    void storeGlobalXYValsIntoEEPROM()
    {
      uint16_t val_in_EEPROM;
      updateEEPROMVal(0,x_low);
      updateEEPROMVal(2,x_ctr);
      updateEEPROMVal(4,x_high);
      updateEEPROMVal(6,y_low);
      updateEEPROMVal(8,y_ctr);
      updateEEPROMVal(10,y_high);
    }</t>
  </si>
  <si>
    <t>uint16_t val_in_EEPROM;    
    #define updateEEPROMVal(address,val)  EEPROM.get(address,val_in_EEPROM); \
                                          if (val_in_EEPROM!=val)            \
                                            EEPROM.put(address,val)
    void storeGlobalXYValsIntoEEPROM()
    {
      uint16_t val_in_EEPROM;
      updateEEPROMVal(0,x_low);
      updateEEPROMVal(2,x_ctr);
      updateEEPROMVal(4,x_high);
      updateEEPROMVal(6,y_low);
      updateEEPROMVal(8,y_ctr);
      updateEEPROMVal(10,y_high);
    }</t>
  </si>
  <si>
    <t>CWE ID</t>
  </si>
  <si>
    <t>Eclipse IoT, Codesys Profinet*</t>
  </si>
  <si>
    <t>WatchGuard Firebox*, Donglify*, Snapdragon Consumer IOT, Snapdragon Industrial IOT,</t>
  </si>
  <si>
    <t>Affected IoT Devices</t>
  </si>
  <si>
    <t>Snapdragon Consumer IOT, Snapdragon Industrial IOT, GoPro</t>
  </si>
  <si>
    <t>Cisco Video Surveillance 8000 Series IP Cameras</t>
  </si>
  <si>
    <t>snapdragon Consumer IOT, Snapdragon Industrial IOT</t>
  </si>
  <si>
    <t>Generic</t>
  </si>
  <si>
    <t>SIMATIC HMI Comfort Outdoor Panels</t>
  </si>
  <si>
    <t>Modified existing function, introduced new variable shadowing weakness</t>
  </si>
  <si>
    <t xml:space="preserve">Modified condition, introduced new condition weakness </t>
  </si>
  <si>
    <t>Modified existing function, introduced new condition weakness</t>
  </si>
  <si>
    <t>New functions added, introduced new memory weakness</t>
  </si>
  <si>
    <t>Modified existing function, introduced more memory weaknesses</t>
  </si>
  <si>
    <t>New function added, introduced new variable scope weakness</t>
  </si>
  <si>
    <t>New class added, introduced new constructor weakness</t>
  </si>
  <si>
    <t>Modified existing class, introduced new constructor weakness</t>
  </si>
  <si>
    <t>New component added + introduced new weakness</t>
  </si>
  <si>
    <t>Modified existing component + introduced new weakness</t>
  </si>
  <si>
    <t>New component added + introduced more existing weaknesses</t>
  </si>
  <si>
    <t>Modified existing component + introduced more existing weaknesses</t>
  </si>
  <si>
    <t xml:space="preserve">Deterioration Description </t>
  </si>
  <si>
    <t>Type</t>
  </si>
  <si>
    <t>Modified existing function called, introduced new function weakness</t>
  </si>
  <si>
    <t>Syntax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</si>
</sst>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family val="2"/>
      <scheme val="minor"/>
    </font>
    <font>
      <sz val="11"/>
      <color rgb="FF000000"/>
      <name val="Courier New"/>
      <charset val="1"/>
    </font>
    <font>
      <sz val="11"/>
      <color rgb="FF000000"/>
      <name val="Courier New"/>
      <family val="3"/>
    </font>
    <font>
      <b/>
      <sz val="10"/>
      <color rgb="FF000000"/>
      <name val="Helvetica Neue"/>
      <family val="2"/>
    </font>
    <font>
      <sz val="10"/>
      <color rgb="FF000000"/>
      <name val="Helvetica Neue"/>
      <family val="2"/>
    </font>
    <font>
      <b/>
      <sz val="11"/>
      <color rgb="FF000000"/>
      <name val="Calibri"/>
      <family val="2"/>
      <scheme val="minor"/>
    </font>
    <font>
      <sz val="11"/>
      <name val="Calibri"/>
      <family val="2"/>
      <scheme val="minor"/>
    </font>
    <font>
      <sz val="11"/>
      <color rgb="FF444444"/>
      <name val="Calibri"/>
      <family val="2"/>
      <scheme val="minor"/>
    </font>
    <font>
      <sz val="8"/>
      <color rgb="FF333333"/>
      <name val="Verdana"/>
      <family val="2"/>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0" fontId="3" fillId="2" borderId="0" xfId="0" applyFont="1" applyFill="1"/>
    <xf numFmtId="0" fontId="0" fillId="0" borderId="0" xfId="0" applyFont="1"/>
    <xf numFmtId="0" fontId="3" fillId="0" borderId="0" xfId="0" applyFont="1" applyAlignment="1">
      <alignment horizontal="left" vertical="center"/>
    </xf>
    <xf numFmtId="10" fontId="0" fillId="0" borderId="0" xfId="0" applyNumberFormat="1"/>
    <xf numFmtId="0" fontId="0" fillId="0" borderId="0" xfId="0" applyNumberFormat="1"/>
    <xf numFmtId="0" fontId="0" fillId="0" borderId="0" xfId="0" applyAlignment="1">
      <alignment wrapText="1"/>
    </xf>
    <xf numFmtId="3" fontId="0" fillId="0" borderId="0" xfId="0" applyNumberFormat="1"/>
    <xf numFmtId="0" fontId="4" fillId="0" borderId="0" xfId="0" applyFont="1"/>
    <xf numFmtId="0" fontId="5" fillId="0" borderId="0" xfId="0" applyFont="1"/>
    <xf numFmtId="0" fontId="6" fillId="0" borderId="0" xfId="0" applyFont="1"/>
    <xf numFmtId="0" fontId="7" fillId="0" borderId="0" xfId="0" applyFont="1" applyAlignment="1">
      <alignment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46590877225727"/>
          <c:y val="4.3051120969392891E-2"/>
          <c:w val="0.79392987551206329"/>
          <c:h val="0.7549096061853906"/>
        </c:manualLayout>
      </c:layout>
      <c:barChart>
        <c:barDir val="col"/>
        <c:grouping val="clustered"/>
        <c:varyColors val="0"/>
        <c:ser>
          <c:idx val="0"/>
          <c:order val="0"/>
          <c:spPr>
            <a:solidFill>
              <a:schemeClr val="tx1"/>
            </a:solidFill>
            <a:ln>
              <a:noFill/>
            </a:ln>
            <a:effectLst/>
          </c:spPr>
          <c:invertIfNegative val="0"/>
          <c:cat>
            <c:strRef>
              <c:f>'RQ1'!$A$2:$A$4</c:f>
              <c:strCache>
                <c:ptCount val="3"/>
                <c:pt idx="0">
                  <c:v>Stack Overflow</c:v>
                </c:pt>
                <c:pt idx="1">
                  <c:v>Arduino</c:v>
                </c:pt>
                <c:pt idx="2">
                  <c:v>Raspberry Pi</c:v>
                </c:pt>
              </c:strCache>
            </c:strRef>
          </c:cat>
          <c:val>
            <c:numRef>
              <c:f>'RQ1'!$B$2:$B$4</c:f>
              <c:numCache>
                <c:formatCode>General</c:formatCode>
                <c:ptCount val="3"/>
                <c:pt idx="0">
                  <c:v>361</c:v>
                </c:pt>
                <c:pt idx="1">
                  <c:v>310</c:v>
                </c:pt>
                <c:pt idx="2">
                  <c:v>39</c:v>
                </c:pt>
              </c:numCache>
            </c:numRef>
          </c:val>
          <c:extLst>
            <c:ext xmlns:c16="http://schemas.microsoft.com/office/drawing/2014/chart" uri="{C3380CC4-5D6E-409C-BE32-E72D297353CC}">
              <c16:uniqueId val="{00000000-CF14-4302-A25C-228654671BA1}"/>
            </c:ext>
          </c:extLst>
        </c:ser>
        <c:dLbls>
          <c:showLegendKey val="0"/>
          <c:showVal val="0"/>
          <c:showCatName val="0"/>
          <c:showSerName val="0"/>
          <c:showPercent val="0"/>
          <c:showBubbleSize val="0"/>
        </c:dLbls>
        <c:gapWidth val="219"/>
        <c:overlap val="-27"/>
        <c:axId val="534236088"/>
        <c:axId val="534236408"/>
      </c:barChart>
      <c:catAx>
        <c:axId val="534236088"/>
        <c:scaling>
          <c:orientation val="minMax"/>
        </c:scaling>
        <c:delete val="0"/>
        <c:axPos val="b"/>
        <c:title>
          <c:tx>
            <c:rich>
              <a:bodyPr rot="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r>
                  <a:rPr lang="en-CA"/>
                  <a:t>Stack Exchange Site</a:t>
                </a:r>
              </a:p>
            </c:rich>
          </c:tx>
          <c:layout>
            <c:manualLayout>
              <c:xMode val="edge"/>
              <c:yMode val="edge"/>
              <c:x val="0.40692376956530063"/>
              <c:y val="0.92942380106002942"/>
            </c:manualLayout>
          </c:layout>
          <c:overlay val="0"/>
          <c:spPr>
            <a:noFill/>
            <a:ln>
              <a:noFill/>
            </a:ln>
            <a:effectLst/>
          </c:spPr>
          <c:txPr>
            <a:bodyPr rot="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crossAx val="534236408"/>
        <c:crosses val="autoZero"/>
        <c:auto val="1"/>
        <c:lblAlgn val="ctr"/>
        <c:lblOffset val="100"/>
        <c:noMultiLvlLbl val="0"/>
      </c:catAx>
      <c:valAx>
        <c:axId val="534236408"/>
        <c:scaling>
          <c:orientation val="minMax"/>
        </c:scaling>
        <c:delete val="0"/>
        <c:axPos val="l"/>
        <c:title>
          <c:tx>
            <c:rich>
              <a:bodyPr rot="-54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r>
                  <a:rPr lang="en-CA"/>
                  <a:t># Vulnerable Code Snippets</a:t>
                </a:r>
              </a:p>
            </c:rich>
          </c:tx>
          <c:layout>
            <c:manualLayout>
              <c:xMode val="edge"/>
              <c:yMode val="edge"/>
              <c:x val="1.946441107223343E-3"/>
              <c:y val="0.15895615696817531"/>
            </c:manualLayout>
          </c:layout>
          <c:overlay val="0"/>
          <c:spPr>
            <a:noFill/>
            <a:ln>
              <a:noFill/>
            </a:ln>
            <a:effectLst/>
          </c:spPr>
          <c:txPr>
            <a:bodyPr rot="-54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crossAx val="534236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50" b="0">
          <a:solidFill>
            <a:sysClr val="windowText" lastClr="000000"/>
          </a:solidFill>
        </a:defRPr>
      </a:pPr>
      <a:endParaRPr lang="en-US"/>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858860946715568"/>
          <c:y val="4.3154027856314996E-2"/>
          <c:w val="0.81565975788589828"/>
          <c:h val="0.75933981759504821"/>
        </c:manualLayout>
      </c:layout>
      <c:barChart>
        <c:barDir val="col"/>
        <c:grouping val="clustered"/>
        <c:varyColors val="0"/>
        <c:ser>
          <c:idx val="0"/>
          <c:order val="0"/>
          <c:spPr>
            <a:solidFill>
              <a:schemeClr val="tx1"/>
            </a:solidFill>
            <a:ln>
              <a:noFill/>
            </a:ln>
            <a:effectLst/>
          </c:spPr>
          <c:invertIfNegative val="0"/>
          <c:cat>
            <c:strRef>
              <c:f>'RQ1'!$O$2:$O$4</c:f>
              <c:strCache>
                <c:ptCount val="3"/>
                <c:pt idx="0">
                  <c:v>Stack Overflow</c:v>
                </c:pt>
                <c:pt idx="1">
                  <c:v>Arduino</c:v>
                </c:pt>
                <c:pt idx="2">
                  <c:v>Raspberry Pi</c:v>
                </c:pt>
              </c:strCache>
            </c:strRef>
          </c:cat>
          <c:val>
            <c:numRef>
              <c:f>'RQ1'!$P$2:$P$4</c:f>
              <c:numCache>
                <c:formatCode>General</c:formatCode>
                <c:ptCount val="3"/>
                <c:pt idx="0">
                  <c:v>17</c:v>
                </c:pt>
                <c:pt idx="1">
                  <c:v>12</c:v>
                </c:pt>
                <c:pt idx="2">
                  <c:v>1</c:v>
                </c:pt>
              </c:numCache>
            </c:numRef>
          </c:val>
          <c:extLst>
            <c:ext xmlns:c16="http://schemas.microsoft.com/office/drawing/2014/chart" uri="{C3380CC4-5D6E-409C-BE32-E72D297353CC}">
              <c16:uniqueId val="{00000000-9DEC-4102-A5C9-6924442768C7}"/>
            </c:ext>
          </c:extLst>
        </c:ser>
        <c:dLbls>
          <c:showLegendKey val="0"/>
          <c:showVal val="0"/>
          <c:showCatName val="0"/>
          <c:showSerName val="0"/>
          <c:showPercent val="0"/>
          <c:showBubbleSize val="0"/>
        </c:dLbls>
        <c:gapWidth val="219"/>
        <c:overlap val="-27"/>
        <c:axId val="491146160"/>
        <c:axId val="491146800"/>
      </c:barChart>
      <c:catAx>
        <c:axId val="491146160"/>
        <c:scaling>
          <c:orientation val="minMax"/>
        </c:scaling>
        <c:delete val="0"/>
        <c:axPos val="b"/>
        <c:title>
          <c:tx>
            <c:rich>
              <a:bodyPr rot="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r>
                  <a:rPr lang="en-CA"/>
                  <a:t>Stack Exchange Site</a:t>
                </a:r>
              </a:p>
            </c:rich>
          </c:tx>
          <c:layout>
            <c:manualLayout>
              <c:xMode val="edge"/>
              <c:yMode val="edge"/>
              <c:x val="0.38451646203455747"/>
              <c:y val="0.91719109815076683"/>
            </c:manualLayout>
          </c:layout>
          <c:overlay val="0"/>
          <c:spPr>
            <a:noFill/>
            <a:ln>
              <a:noFill/>
            </a:ln>
            <a:effectLst/>
          </c:spPr>
          <c:txPr>
            <a:bodyPr rot="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crossAx val="491146800"/>
        <c:crosses val="autoZero"/>
        <c:auto val="1"/>
        <c:lblAlgn val="ctr"/>
        <c:lblOffset val="100"/>
        <c:noMultiLvlLbl val="0"/>
      </c:catAx>
      <c:valAx>
        <c:axId val="491146800"/>
        <c:scaling>
          <c:orientation val="minMax"/>
        </c:scaling>
        <c:delete val="0"/>
        <c:axPos val="l"/>
        <c:title>
          <c:tx>
            <c:rich>
              <a:bodyPr rot="-54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r>
                  <a:rPr lang="en-CA"/>
                  <a:t># Vulnerable Code Snippets</a:t>
                </a:r>
              </a:p>
            </c:rich>
          </c:tx>
          <c:layout>
            <c:manualLayout>
              <c:xMode val="edge"/>
              <c:yMode val="edge"/>
              <c:x val="3.9043657543563347E-3"/>
              <c:y val="0.17594299286865098"/>
            </c:manualLayout>
          </c:layout>
          <c:overlay val="0"/>
          <c:spPr>
            <a:noFill/>
            <a:ln>
              <a:noFill/>
            </a:ln>
            <a:effectLst/>
          </c:spPr>
          <c:txPr>
            <a:bodyPr rot="-54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crossAx val="49114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50" b="0">
          <a:solidFill>
            <a:sysClr val="windowText" lastClr="000000"/>
          </a:solidFill>
        </a:defRPr>
      </a:pPr>
      <a:endParaRPr lang="en-US"/>
    </a:p>
  </c:txPr>
  <c:printSettings>
    <c:headerFooter/>
    <c:pageMargins b="0.75" l="0.7" r="0.7" t="0.75" header="0.3" footer="0.3"/>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09306625751012"/>
          <c:y val="4.4020654006844295E-2"/>
          <c:w val="0.7954644320423544"/>
          <c:h val="0.73634213101150592"/>
        </c:manualLayout>
      </c:layout>
      <c:barChart>
        <c:barDir val="col"/>
        <c:grouping val="clustered"/>
        <c:varyColors val="0"/>
        <c:ser>
          <c:idx val="0"/>
          <c:order val="0"/>
          <c:spPr>
            <a:solidFill>
              <a:schemeClr val="tx1"/>
            </a:solidFill>
            <a:ln>
              <a:noFill/>
            </a:ln>
            <a:effectLst/>
          </c:spPr>
          <c:invertIfNegative val="0"/>
          <c:cat>
            <c:strRef>
              <c:f>'RQ2'!$A$2:$C$2</c:f>
              <c:strCache>
                <c:ptCount val="3"/>
                <c:pt idx="0">
                  <c:v>Unchanged</c:v>
                </c:pt>
                <c:pt idx="1">
                  <c:v>Improved</c:v>
                </c:pt>
                <c:pt idx="2">
                  <c:v>Deteriorated</c:v>
                </c:pt>
              </c:strCache>
            </c:strRef>
          </c:cat>
          <c:val>
            <c:numRef>
              <c:f>'RQ2'!$A$3:$C$3</c:f>
              <c:numCache>
                <c:formatCode>General</c:formatCode>
                <c:ptCount val="3"/>
                <c:pt idx="0">
                  <c:v>98</c:v>
                </c:pt>
                <c:pt idx="1">
                  <c:v>9</c:v>
                </c:pt>
                <c:pt idx="2">
                  <c:v>8</c:v>
                </c:pt>
              </c:numCache>
            </c:numRef>
          </c:val>
          <c:extLst>
            <c:ext xmlns:c16="http://schemas.microsoft.com/office/drawing/2014/chart" uri="{C3380CC4-5D6E-409C-BE32-E72D297353CC}">
              <c16:uniqueId val="{00000000-37C3-4304-A18E-CEB25A1F14F9}"/>
            </c:ext>
          </c:extLst>
        </c:ser>
        <c:dLbls>
          <c:showLegendKey val="0"/>
          <c:showVal val="0"/>
          <c:showCatName val="0"/>
          <c:showSerName val="0"/>
          <c:showPercent val="0"/>
          <c:showBubbleSize val="0"/>
        </c:dLbls>
        <c:gapWidth val="219"/>
        <c:overlap val="-27"/>
        <c:axId val="532103280"/>
        <c:axId val="532105520"/>
      </c:barChart>
      <c:catAx>
        <c:axId val="532103280"/>
        <c:scaling>
          <c:orientation val="minMax"/>
        </c:scaling>
        <c:delete val="0"/>
        <c:axPos val="b"/>
        <c:title>
          <c:tx>
            <c:rich>
              <a:bodyPr rot="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r>
                  <a:rPr lang="en-CA"/>
                  <a:t>Effect of Revision</a:t>
                </a:r>
              </a:p>
            </c:rich>
          </c:tx>
          <c:layout>
            <c:manualLayout>
              <c:xMode val="edge"/>
              <c:yMode val="edge"/>
              <c:x val="0.42495765117154788"/>
              <c:y val="0.91927475248879353"/>
            </c:manualLayout>
          </c:layout>
          <c:overlay val="0"/>
          <c:spPr>
            <a:noFill/>
            <a:ln>
              <a:noFill/>
            </a:ln>
            <a:effectLst/>
          </c:spPr>
          <c:txPr>
            <a:bodyPr rot="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crossAx val="532105520"/>
        <c:crosses val="autoZero"/>
        <c:auto val="1"/>
        <c:lblAlgn val="ctr"/>
        <c:lblOffset val="100"/>
        <c:noMultiLvlLbl val="0"/>
      </c:catAx>
      <c:valAx>
        <c:axId val="532105520"/>
        <c:scaling>
          <c:orientation val="minMax"/>
        </c:scaling>
        <c:delete val="0"/>
        <c:axPos val="l"/>
        <c:title>
          <c:tx>
            <c:rich>
              <a:bodyPr rot="-54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r>
                  <a:rPr lang="en-CA"/>
                  <a:t># Vulnerable Code Snippets</a:t>
                </a:r>
              </a:p>
            </c:rich>
          </c:tx>
          <c:layout>
            <c:manualLayout>
              <c:xMode val="edge"/>
              <c:yMode val="edge"/>
              <c:x val="3.8985633124973304E-3"/>
              <c:y val="0.16861990498761445"/>
            </c:manualLayout>
          </c:layout>
          <c:overlay val="0"/>
          <c:spPr>
            <a:noFill/>
            <a:ln>
              <a:noFill/>
            </a:ln>
            <a:effectLst/>
          </c:spPr>
          <c:txPr>
            <a:bodyPr rot="-54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crossAx val="532103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50" b="0">
          <a:solidFill>
            <a:sysClr val="windowText" lastClr="000000"/>
          </a:solidFill>
        </a:defRPr>
      </a:pPr>
      <a:endParaRPr lang="en-US"/>
    </a:p>
  </c:txPr>
  <c:printSettings>
    <c:headerFooter/>
    <c:pageMargins b="0.75" l="0.7" r="0.7" t="0.75" header="0.3" footer="0.3"/>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570576697184798"/>
          <c:y val="6.5304418914848755E-2"/>
          <c:w val="0.78925491915223644"/>
          <c:h val="0.72910847682501223"/>
        </c:manualLayout>
      </c:layout>
      <c:barChart>
        <c:barDir val="col"/>
        <c:grouping val="clustered"/>
        <c:varyColors val="0"/>
        <c:ser>
          <c:idx val="0"/>
          <c:order val="0"/>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'RQ2'!$M$2:$O$2</c:f>
              <c:strCache>
                <c:ptCount val="3"/>
                <c:pt idx="0">
                  <c:v>1</c:v>
                </c:pt>
                <c:pt idx="1">
                  <c:v>2</c:v>
                </c:pt>
                <c:pt idx="2">
                  <c:v>&gt;=3</c:v>
                </c:pt>
              </c:strCache>
            </c:strRef>
          </c:cat>
          <c:val>
            <c:numRef>
              <c:f>'RQ2'!$M$3:$O$3</c:f>
              <c:numCache>
                <c:formatCode>General</c:formatCode>
                <c:ptCount val="3"/>
                <c:pt idx="0">
                  <c:v>88</c:v>
                </c:pt>
                <c:pt idx="1">
                  <c:v>39</c:v>
                </c:pt>
                <c:pt idx="2">
                  <c:v>16</c:v>
                </c:pt>
              </c:numCache>
            </c:numRef>
          </c:val>
          <c:extLst>
            <c:ext xmlns:c16="http://schemas.microsoft.com/office/drawing/2014/chart" uri="{C3380CC4-5D6E-409C-BE32-E72D297353CC}">
              <c16:uniqueId val="{00000000-A17D-4EB2-A247-61EC77F0A0C7}"/>
            </c:ext>
          </c:extLst>
        </c:ser>
        <c:dLbls>
          <c:showLegendKey val="0"/>
          <c:showVal val="0"/>
          <c:showCatName val="0"/>
          <c:showSerName val="0"/>
          <c:showPercent val="0"/>
          <c:showBubbleSize val="0"/>
        </c:dLbls>
        <c:gapWidth val="59"/>
        <c:overlap val="-27"/>
        <c:axId val="890189880"/>
        <c:axId val="890192440"/>
      </c:barChart>
      <c:catAx>
        <c:axId val="890189880"/>
        <c:scaling>
          <c:orientation val="minMax"/>
        </c:scaling>
        <c:delete val="0"/>
        <c:axPos val="b"/>
        <c:title>
          <c:tx>
            <c:rich>
              <a:bodyPr rot="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r>
                  <a:rPr lang="en-CA"/>
                  <a:t># Code Revisions</a:t>
                </a:r>
              </a:p>
            </c:rich>
          </c:tx>
          <c:overlay val="0"/>
          <c:spPr>
            <a:noFill/>
            <a:ln>
              <a:noFill/>
            </a:ln>
            <a:effectLst/>
          </c:spPr>
          <c:txPr>
            <a:bodyPr rot="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crossAx val="890192440"/>
        <c:crosses val="autoZero"/>
        <c:auto val="1"/>
        <c:lblAlgn val="ctr"/>
        <c:lblOffset val="100"/>
        <c:noMultiLvlLbl val="0"/>
      </c:catAx>
      <c:valAx>
        <c:axId val="890192440"/>
        <c:scaling>
          <c:orientation val="minMax"/>
        </c:scaling>
        <c:delete val="0"/>
        <c:axPos val="l"/>
        <c:title>
          <c:tx>
            <c:rich>
              <a:bodyPr rot="-54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r>
                  <a:rPr lang="en-CA"/>
                  <a:t># Vulnerable Code Snippets</a:t>
                </a:r>
              </a:p>
            </c:rich>
          </c:tx>
          <c:layout>
            <c:manualLayout>
              <c:xMode val="edge"/>
              <c:yMode val="edge"/>
              <c:x val="8.3333333333333332E-3"/>
              <c:y val="0.1593904928550598"/>
            </c:manualLayout>
          </c:layout>
          <c:overlay val="0"/>
          <c:spPr>
            <a:noFill/>
            <a:ln>
              <a:noFill/>
            </a:ln>
            <a:effectLst/>
          </c:spPr>
          <c:txPr>
            <a:bodyPr rot="-54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1450" b="0" i="0" u="none" strike="noStrike" kern="1200" baseline="0">
                <a:solidFill>
                  <a:sysClr val="windowText" lastClr="000000"/>
                </a:solidFill>
                <a:latin typeface="+mn-lt"/>
                <a:ea typeface="+mn-ea"/>
                <a:cs typeface="+mn-cs"/>
              </a:defRPr>
            </a:pPr>
            <a:endParaRPr lang="en-US"/>
          </a:p>
        </c:txPr>
        <c:crossAx val="890189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50">
          <a:solidFill>
            <a:sysClr val="windowText" lastClr="000000"/>
          </a:solidFill>
        </a:defRPr>
      </a:pPr>
      <a:endParaRPr lang="en-US"/>
    </a:p>
  </c:txPr>
  <c:printSettings>
    <c:headerFooter/>
    <c:pageMargins b="0.75" l="0.7" r="0.7" t="0.75" header="0.3" footer="0.3"/>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15945600790861"/>
          <c:y val="6.9510268562401265E-2"/>
          <c:w val="0.73463720567977842"/>
          <c:h val="0.59564580743196582"/>
        </c:manualLayout>
      </c:layout>
      <c:barChart>
        <c:barDir val="bar"/>
        <c:grouping val="clustered"/>
        <c:varyColors val="0"/>
        <c:ser>
          <c:idx val="1"/>
          <c:order val="0"/>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3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'RQ2'!$R$2:$T$2</c:f>
              <c:strCache>
                <c:ptCount val="3"/>
                <c:pt idx="0">
                  <c:v>&gt;=3</c:v>
                </c:pt>
                <c:pt idx="1">
                  <c:v>2</c:v>
                </c:pt>
                <c:pt idx="2">
                  <c:v>1</c:v>
                </c:pt>
              </c:strCache>
            </c:strRef>
          </c:cat>
          <c:val>
            <c:numRef>
              <c:f>'RQ2'!$R$3:$T$3</c:f>
              <c:numCache>
                <c:formatCode>General</c:formatCode>
                <c:ptCount val="3"/>
                <c:pt idx="0">
                  <c:v>16</c:v>
                </c:pt>
                <c:pt idx="1">
                  <c:v>39</c:v>
                </c:pt>
                <c:pt idx="2">
                  <c:v>87</c:v>
                </c:pt>
              </c:numCache>
            </c:numRef>
          </c:val>
          <c:extLst>
            <c:ext xmlns:c16="http://schemas.microsoft.com/office/drawing/2014/chart" uri="{C3380CC4-5D6E-409C-BE32-E72D297353CC}">
              <c16:uniqueId val="{00000001-572C-44D6-91E7-88D644088664}"/>
            </c:ext>
          </c:extLst>
        </c:ser>
        <c:dLbls>
          <c:dLblPos val="outEnd"/>
          <c:showLegendKey val="0"/>
          <c:showVal val="1"/>
          <c:showCatName val="0"/>
          <c:showSerName val="0"/>
          <c:showPercent val="0"/>
          <c:showBubbleSize val="0"/>
        </c:dLbls>
        <c:gapWidth val="47"/>
        <c:axId val="696179600"/>
        <c:axId val="696180560"/>
      </c:barChart>
      <c:catAx>
        <c:axId val="696179600"/>
        <c:scaling>
          <c:orientation val="minMax"/>
        </c:scaling>
        <c:delete val="0"/>
        <c:axPos val="l"/>
        <c:title>
          <c:tx>
            <c:rich>
              <a:bodyPr rot="-5400000" spcFirstLastPara="1" vertOverflow="ellipsis" vert="horz" wrap="square" anchor="ctr" anchorCtr="1"/>
              <a:lstStyle/>
              <a:p>
                <a:pPr>
                  <a:defRPr sz="1350" b="0" i="0" u="none" strike="noStrike" kern="1200" baseline="0">
                    <a:solidFill>
                      <a:sysClr val="windowText" lastClr="000000"/>
                    </a:solidFill>
                    <a:latin typeface="+mn-lt"/>
                    <a:ea typeface="+mn-ea"/>
                    <a:cs typeface="+mn-cs"/>
                  </a:defRPr>
                </a:pPr>
                <a:r>
                  <a:rPr lang="en-CA"/>
                  <a:t># Code Snippets</a:t>
                </a:r>
              </a:p>
            </c:rich>
          </c:tx>
          <c:layout>
            <c:manualLayout>
              <c:xMode val="edge"/>
              <c:yMode val="edge"/>
              <c:x val="2.8766161580853935E-3"/>
              <c:y val="9.1131678715599171E-2"/>
            </c:manualLayout>
          </c:layout>
          <c:overlay val="0"/>
          <c:spPr>
            <a:noFill/>
            <a:ln>
              <a:noFill/>
            </a:ln>
            <a:effectLst/>
          </c:spPr>
          <c:txPr>
            <a:bodyPr rot="-5400000" spcFirstLastPara="1" vertOverflow="ellipsis" vert="horz" wrap="square" anchor="ctr" anchorCtr="1"/>
            <a:lstStyle/>
            <a:p>
              <a:pPr>
                <a:defRPr sz="135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50" b="0" i="0" u="none" strike="noStrike" kern="1200" baseline="0">
                <a:solidFill>
                  <a:sysClr val="windowText" lastClr="000000"/>
                </a:solidFill>
                <a:latin typeface="+mn-lt"/>
                <a:ea typeface="+mn-ea"/>
                <a:cs typeface="+mn-cs"/>
              </a:defRPr>
            </a:pPr>
            <a:endParaRPr lang="en-US"/>
          </a:p>
        </c:txPr>
        <c:crossAx val="696180560"/>
        <c:crosses val="autoZero"/>
        <c:auto val="1"/>
        <c:lblAlgn val="ctr"/>
        <c:lblOffset val="100"/>
        <c:noMultiLvlLbl val="0"/>
      </c:catAx>
      <c:valAx>
        <c:axId val="696180560"/>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350" b="0" i="0" u="none" strike="noStrike" kern="1200" baseline="0">
                    <a:solidFill>
                      <a:sysClr val="windowText" lastClr="000000"/>
                    </a:solidFill>
                    <a:latin typeface="+mn-lt"/>
                    <a:ea typeface="+mn-ea"/>
                    <a:cs typeface="+mn-cs"/>
                  </a:defRPr>
                </a:pPr>
                <a:r>
                  <a:rPr lang="en-CA"/>
                  <a:t># Vulnerable Code Snippets</a:t>
                </a:r>
              </a:p>
            </c:rich>
          </c:tx>
          <c:overlay val="0"/>
          <c:spPr>
            <a:noFill/>
            <a:ln>
              <a:noFill/>
            </a:ln>
            <a:effectLst/>
          </c:spPr>
          <c:txPr>
            <a:bodyPr rot="0" spcFirstLastPara="1" vertOverflow="ellipsis" vert="horz" wrap="square" anchor="ctr" anchorCtr="1"/>
            <a:lstStyle/>
            <a:p>
              <a:pPr>
                <a:defRPr sz="135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350" b="0" i="0" u="none" strike="noStrike" kern="1200" baseline="0">
                <a:solidFill>
                  <a:sysClr val="windowText" lastClr="000000"/>
                </a:solidFill>
                <a:latin typeface="+mn-lt"/>
                <a:ea typeface="+mn-ea"/>
                <a:cs typeface="+mn-cs"/>
              </a:defRPr>
            </a:pPr>
            <a:endParaRPr lang="en-US"/>
          </a:p>
        </c:txPr>
        <c:crossAx val="69617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350">
          <a:solidFill>
            <a:sysClr val="windowText" lastClr="000000"/>
          </a:solidFill>
        </a:defRPr>
      </a:pPr>
      <a:endParaRPr lang="en-US"/>
    </a:p>
  </c:txPr>
  <c:printSettings>
    <c:headerFooter/>
    <c:pageMargins b="0.75" l="0.7" r="0.7" t="0.75" header="0.3" footer="0.3"/>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0137238336887402"/>
          <c:y val="1.4898979051219268E-2"/>
          <c:w val="0.4711913947234953"/>
          <c:h val="0.92695997887006609"/>
        </c:manualLayout>
      </c:layout>
      <c:barChart>
        <c:barDir val="bar"/>
        <c:grouping val="clustered"/>
        <c:varyColors val="0"/>
        <c:ser>
          <c:idx val="0"/>
          <c:order val="0"/>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Sheet1!$A$1:$A$30</c:f>
              <c:strCache>
                <c:ptCount val="30"/>
                <c:pt idx="0">
                  <c:v>369: Divide By Zero (CA) </c:v>
                </c:pt>
                <c:pt idx="1">
                  <c:v>195: Signed to Unsigned Con. Error (CN) </c:v>
                </c:pt>
                <c:pt idx="2">
                  <c:v>628: Func. Call Incorr. Spec. Args (FN) </c:v>
                </c:pt>
                <c:pt idx="3">
                  <c:v>683: Func. Call Incorr. Order of Args (FN) </c:v>
                </c:pt>
                <c:pt idx="4">
                  <c:v>687: Func. Call Incorr. Spec. Arg. Val (FN) </c:v>
                </c:pt>
                <c:pt idx="5">
                  <c:v>590: Free of Mem. not on the Heap (ME) </c:v>
                </c:pt>
                <c:pt idx="6">
                  <c:v>762: Mismatched Mem. Mgmt (ME) </c:v>
                </c:pt>
                <c:pt idx="7">
                  <c:v>672: Op. on Resource after Expir. (RE) </c:v>
                </c:pt>
                <c:pt idx="8">
                  <c:v>664: Improp. Control of a Resource (RE) </c:v>
                </c:pt>
                <c:pt idx="9">
                  <c:v>682: Incorrect Calculation (CA) </c:v>
                </c:pt>
                <c:pt idx="10">
                  <c:v>704: Incorr. Type Conversion/Cast (CN) </c:v>
                </c:pt>
                <c:pt idx="11">
                  <c:v>252: Unchecked Return Value (FN) </c:v>
                </c:pt>
                <c:pt idx="12">
                  <c:v>768: Incorr.Short Circuit Evaluation (EV) </c:v>
                </c:pt>
                <c:pt idx="13">
                  <c:v>685: Func. Call Incorr. Num. of Args. (FN) </c:v>
                </c:pt>
                <c:pt idx="14">
                  <c:v>783: Operator Precedence Error (EV) </c:v>
                </c:pt>
                <c:pt idx="15">
                  <c:v>190: Integer Overflow (ME) </c:v>
                </c:pt>
                <c:pt idx="16">
                  <c:v>476: NULL Pointer Dereference (ME) </c:v>
                </c:pt>
                <c:pt idx="17">
                  <c:v>401: Missing Release of Mem. (ME) </c:v>
                </c:pt>
                <c:pt idx="18">
                  <c:v>477: Use of Obsolete Function (FN) </c:v>
                </c:pt>
                <c:pt idx="19">
                  <c:v>467: sizeof() on Pointer Type (ME) </c:v>
                </c:pt>
                <c:pt idx="20">
                  <c:v>561: Dead Code (RC) </c:v>
                </c:pt>
                <c:pt idx="21">
                  <c:v>665: Improper Initialization (IN) </c:v>
                </c:pt>
                <c:pt idx="22">
                  <c:v>562: Return Stack Var. Address (ME) </c:v>
                </c:pt>
                <c:pt idx="23">
                  <c:v>758: Reliance on Undefined Behavior (RC) </c:v>
                </c:pt>
                <c:pt idx="24">
                  <c:v>570: Expression is Always False (EV) </c:v>
                </c:pt>
                <c:pt idx="25">
                  <c:v>788: Access of Mem. Loc. After Buff. (ME) </c:v>
                </c:pt>
                <c:pt idx="26">
                  <c:v>571: Expression is Always True (EV) </c:v>
                </c:pt>
                <c:pt idx="27">
                  <c:v>595: Comparison of Object Refs. (EV) </c:v>
                </c:pt>
                <c:pt idx="28">
                  <c:v>686: Func. Call With Incor. Arg. Type (FN) </c:v>
                </c:pt>
                <c:pt idx="29">
                  <c:v>457: Use of Uninit.Var. (IN) </c:v>
                </c:pt>
              </c:strCache>
            </c:strRef>
          </c:cat>
          <c:val>
            <c:numRef>
              <c:f>Sheet1!$E$1:$E$30</c:f>
              <c:numCache>
                <c:formatCode>General</c:formatCode>
                <c:ptCount val="30"/>
                <c:pt idx="0">
                  <c:v>1</c:v>
                </c:pt>
                <c:pt idx="1">
                  <c:v>1</c:v>
                </c:pt>
                <c:pt idx="2">
                  <c:v>1</c:v>
                </c:pt>
                <c:pt idx="3">
                  <c:v>1</c:v>
                </c:pt>
                <c:pt idx="4">
                  <c:v>1</c:v>
                </c:pt>
                <c:pt idx="5">
                  <c:v>1</c:v>
                </c:pt>
                <c:pt idx="6">
                  <c:v>1</c:v>
                </c:pt>
                <c:pt idx="7">
                  <c:v>1</c:v>
                </c:pt>
                <c:pt idx="8">
                  <c:v>2</c:v>
                </c:pt>
                <c:pt idx="9">
                  <c:v>3</c:v>
                </c:pt>
                <c:pt idx="10">
                  <c:v>3</c:v>
                </c:pt>
                <c:pt idx="11">
                  <c:v>3</c:v>
                </c:pt>
                <c:pt idx="12">
                  <c:v>4</c:v>
                </c:pt>
                <c:pt idx="13">
                  <c:v>4</c:v>
                </c:pt>
                <c:pt idx="14">
                  <c:v>5</c:v>
                </c:pt>
                <c:pt idx="15">
                  <c:v>5</c:v>
                </c:pt>
                <c:pt idx="16">
                  <c:v>5</c:v>
                </c:pt>
                <c:pt idx="17">
                  <c:v>6</c:v>
                </c:pt>
                <c:pt idx="18">
                  <c:v>7</c:v>
                </c:pt>
                <c:pt idx="19">
                  <c:v>8</c:v>
                </c:pt>
                <c:pt idx="20">
                  <c:v>8</c:v>
                </c:pt>
                <c:pt idx="21">
                  <c:v>10</c:v>
                </c:pt>
                <c:pt idx="22">
                  <c:v>11</c:v>
                </c:pt>
                <c:pt idx="23">
                  <c:v>16</c:v>
                </c:pt>
                <c:pt idx="24">
                  <c:v>17</c:v>
                </c:pt>
                <c:pt idx="25">
                  <c:v>28</c:v>
                </c:pt>
                <c:pt idx="26">
                  <c:v>30</c:v>
                </c:pt>
                <c:pt idx="27">
                  <c:v>30</c:v>
                </c:pt>
                <c:pt idx="28">
                  <c:v>32</c:v>
                </c:pt>
                <c:pt idx="29">
                  <c:v>49</c:v>
                </c:pt>
              </c:numCache>
            </c:numRef>
          </c:val>
          <c:extLst>
            <c:ext xmlns:c16="http://schemas.microsoft.com/office/drawing/2014/chart" uri="{C3380CC4-5D6E-409C-BE32-E72D297353CC}">
              <c16:uniqueId val="{00000000-7973-4ED4-8DC1-E66F2DE31E89}"/>
            </c:ext>
          </c:extLst>
        </c:ser>
        <c:dLbls>
          <c:showLegendKey val="0"/>
          <c:showVal val="0"/>
          <c:showCatName val="0"/>
          <c:showSerName val="0"/>
          <c:showPercent val="0"/>
          <c:showBubbleSize val="0"/>
        </c:dLbls>
        <c:gapWidth val="182"/>
        <c:axId val="274078032"/>
        <c:axId val="274081232"/>
      </c:barChart>
      <c:catAx>
        <c:axId val="274078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74081232"/>
        <c:crosses val="autoZero"/>
        <c:auto val="1"/>
        <c:lblAlgn val="l"/>
        <c:lblOffset val="100"/>
        <c:noMultiLvlLbl val="0"/>
      </c:catAx>
      <c:valAx>
        <c:axId val="2740812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CA"/>
                  <a:t>#VCS</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74078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9460214315951856"/>
          <c:y val="1.8236575102711903E-2"/>
          <c:w val="0.45739645503369003"/>
          <c:h val="0.87385857099699715"/>
        </c:manualLayout>
      </c:layout>
      <c:barChart>
        <c:barDir val="bar"/>
        <c:grouping val="stacked"/>
        <c:varyColors val="0"/>
        <c:ser>
          <c:idx val="0"/>
          <c:order val="0"/>
          <c:tx>
            <c:v>#Pre-edit</c:v>
          </c:tx>
          <c:spPr>
            <a:solidFill>
              <a:schemeClr val="accent1"/>
            </a:solidFill>
            <a:ln>
              <a:noFill/>
            </a:ln>
            <a:effectLst/>
          </c:spPr>
          <c:invertIfNegative val="0"/>
          <c:cat>
            <c:strRef>
              <c:f>Sheet1!$A$81:$A$110</c:f>
              <c:strCache>
                <c:ptCount val="30"/>
                <c:pt idx="0">
                  <c:v>369: Divide By Zero (CA) </c:v>
                </c:pt>
                <c:pt idx="1">
                  <c:v>195: Signed to Unsigned Con. Error (CN) </c:v>
                </c:pt>
                <c:pt idx="2">
                  <c:v>628: Func. Call Incorr. Spec. Args (FN) </c:v>
                </c:pt>
                <c:pt idx="3">
                  <c:v>683: Func. Call Incorr. Order of Args (FN) </c:v>
                </c:pt>
                <c:pt idx="4">
                  <c:v>687: Func. Call Incorr. Spec. Arg. Val (FN) </c:v>
                </c:pt>
                <c:pt idx="5">
                  <c:v>590: Free of Mem. not on the Heap (ME) </c:v>
                </c:pt>
                <c:pt idx="6">
                  <c:v>762: Mismatched Mem. Mgmt (ME) </c:v>
                </c:pt>
                <c:pt idx="7">
                  <c:v>672: Op. on Resource after Expir. (RE) </c:v>
                </c:pt>
                <c:pt idx="8">
                  <c:v>664: Improp. Control of a Resource (RE) </c:v>
                </c:pt>
                <c:pt idx="9">
                  <c:v>682: Incorrect Calculation (CA) </c:v>
                </c:pt>
                <c:pt idx="10">
                  <c:v>704: Incorr. Type Conversion/Cast (CN) </c:v>
                </c:pt>
                <c:pt idx="11">
                  <c:v>252: Unchecked Return Value (FN) </c:v>
                </c:pt>
                <c:pt idx="12">
                  <c:v>768: Incorr.Short Circuit Evaluation (EV) </c:v>
                </c:pt>
                <c:pt idx="13">
                  <c:v>685: Func. Call Incorr. Num. of Args. (FN) </c:v>
                </c:pt>
                <c:pt idx="14">
                  <c:v>783: Operator Precedence Error (EV) </c:v>
                </c:pt>
                <c:pt idx="15">
                  <c:v>190: Integer Overflow (ME) </c:v>
                </c:pt>
                <c:pt idx="16">
                  <c:v>476: NULL Pointer Dereference (ME) </c:v>
                </c:pt>
                <c:pt idx="17">
                  <c:v>401: Missing Release of Mem. (ME) </c:v>
                </c:pt>
                <c:pt idx="18">
                  <c:v>477: Use of Obsolete Function (FN) </c:v>
                </c:pt>
                <c:pt idx="19">
                  <c:v>467: sizeof() on Pointer Type (ME) </c:v>
                </c:pt>
                <c:pt idx="20">
                  <c:v>561: Dead Code (RC) </c:v>
                </c:pt>
                <c:pt idx="21">
                  <c:v>665: Improper Initialization (IN) </c:v>
                </c:pt>
                <c:pt idx="22">
                  <c:v>562: Return Stack Var. Address (ME) </c:v>
                </c:pt>
                <c:pt idx="23">
                  <c:v>758: Reliance on Undefined Behavior (RC) </c:v>
                </c:pt>
                <c:pt idx="24">
                  <c:v>570: Expression is Always False (EV) </c:v>
                </c:pt>
                <c:pt idx="25">
                  <c:v>788: Access of Mem. Loc. After Buff. (ME) </c:v>
                </c:pt>
                <c:pt idx="26">
                  <c:v>571: Expression is Always True (EV) </c:v>
                </c:pt>
                <c:pt idx="27">
                  <c:v>595: Comparison of Object Refs. (EV) </c:v>
                </c:pt>
                <c:pt idx="28">
                  <c:v>686: Func. Call With Incor. Arg. Type (FN) </c:v>
                </c:pt>
                <c:pt idx="29">
                  <c:v>457: Use of Uninit.Var. (IN) </c:v>
                </c:pt>
              </c:strCache>
            </c:strRef>
          </c:cat>
          <c:val>
            <c:numRef>
              <c:f>Sheet1!$E$81:$E$110</c:f>
              <c:numCache>
                <c:formatCode>General</c:formatCode>
                <c:ptCount val="30"/>
                <c:pt idx="0">
                  <c:v>1</c:v>
                </c:pt>
                <c:pt idx="1">
                  <c:v>1</c:v>
                </c:pt>
                <c:pt idx="2">
                  <c:v>1</c:v>
                </c:pt>
                <c:pt idx="3">
                  <c:v>1</c:v>
                </c:pt>
                <c:pt idx="4">
                  <c:v>1</c:v>
                </c:pt>
                <c:pt idx="5">
                  <c:v>1</c:v>
                </c:pt>
                <c:pt idx="6">
                  <c:v>1</c:v>
                </c:pt>
                <c:pt idx="7">
                  <c:v>1</c:v>
                </c:pt>
                <c:pt idx="8">
                  <c:v>2</c:v>
                </c:pt>
                <c:pt idx="9">
                  <c:v>3</c:v>
                </c:pt>
                <c:pt idx="10">
                  <c:v>3</c:v>
                </c:pt>
                <c:pt idx="11">
                  <c:v>3</c:v>
                </c:pt>
                <c:pt idx="12">
                  <c:v>4</c:v>
                </c:pt>
                <c:pt idx="13">
                  <c:v>4</c:v>
                </c:pt>
                <c:pt idx="14">
                  <c:v>5</c:v>
                </c:pt>
                <c:pt idx="15">
                  <c:v>5</c:v>
                </c:pt>
                <c:pt idx="16">
                  <c:v>5</c:v>
                </c:pt>
                <c:pt idx="17">
                  <c:v>6</c:v>
                </c:pt>
                <c:pt idx="18">
                  <c:v>7</c:v>
                </c:pt>
                <c:pt idx="19">
                  <c:v>8</c:v>
                </c:pt>
                <c:pt idx="20">
                  <c:v>8</c:v>
                </c:pt>
                <c:pt idx="21">
                  <c:v>10</c:v>
                </c:pt>
                <c:pt idx="22">
                  <c:v>11</c:v>
                </c:pt>
                <c:pt idx="23">
                  <c:v>16</c:v>
                </c:pt>
                <c:pt idx="24">
                  <c:v>17</c:v>
                </c:pt>
                <c:pt idx="25">
                  <c:v>28</c:v>
                </c:pt>
                <c:pt idx="26">
                  <c:v>30</c:v>
                </c:pt>
                <c:pt idx="27">
                  <c:v>30</c:v>
                </c:pt>
                <c:pt idx="28">
                  <c:v>32</c:v>
                </c:pt>
                <c:pt idx="29">
                  <c:v>49</c:v>
                </c:pt>
              </c:numCache>
            </c:numRef>
          </c:val>
          <c:extLst>
            <c:ext xmlns:c16="http://schemas.microsoft.com/office/drawing/2014/chart" uri="{C3380CC4-5D6E-409C-BE32-E72D297353CC}">
              <c16:uniqueId val="{00000000-D7FB-4813-AED2-1606A9EE1322}"/>
            </c:ext>
          </c:extLst>
        </c:ser>
        <c:ser>
          <c:idx val="1"/>
          <c:order val="1"/>
          <c:tx>
            <c:v>#Post-edit</c:v>
          </c:tx>
          <c:spPr>
            <a:solidFill>
              <a:schemeClr val="accent2"/>
            </a:solidFill>
            <a:ln>
              <a:noFill/>
            </a:ln>
            <a:effectLst/>
          </c:spPr>
          <c:invertIfNegative val="0"/>
          <c:cat>
            <c:strRef>
              <c:f>Sheet1!$A$81:$A$110</c:f>
              <c:strCache>
                <c:ptCount val="30"/>
                <c:pt idx="0">
                  <c:v>369: Divide By Zero (CA) </c:v>
                </c:pt>
                <c:pt idx="1">
                  <c:v>195: Signed to Unsigned Con. Error (CN) </c:v>
                </c:pt>
                <c:pt idx="2">
                  <c:v>628: Func. Call Incorr. Spec. Args (FN) </c:v>
                </c:pt>
                <c:pt idx="3">
                  <c:v>683: Func. Call Incorr. Order of Args (FN) </c:v>
                </c:pt>
                <c:pt idx="4">
                  <c:v>687: Func. Call Incorr. Spec. Arg. Val (FN) </c:v>
                </c:pt>
                <c:pt idx="5">
                  <c:v>590: Free of Mem. not on the Heap (ME) </c:v>
                </c:pt>
                <c:pt idx="6">
                  <c:v>762: Mismatched Mem. Mgmt (ME) </c:v>
                </c:pt>
                <c:pt idx="7">
                  <c:v>672: Op. on Resource after Expir. (RE) </c:v>
                </c:pt>
                <c:pt idx="8">
                  <c:v>664: Improp. Control of a Resource (RE) </c:v>
                </c:pt>
                <c:pt idx="9">
                  <c:v>682: Incorrect Calculation (CA) </c:v>
                </c:pt>
                <c:pt idx="10">
                  <c:v>704: Incorr. Type Conversion/Cast (CN) </c:v>
                </c:pt>
                <c:pt idx="11">
                  <c:v>252: Unchecked Return Value (FN) </c:v>
                </c:pt>
                <c:pt idx="12">
                  <c:v>768: Incorr.Short Circuit Evaluation (EV) </c:v>
                </c:pt>
                <c:pt idx="13">
                  <c:v>685: Func. Call Incorr. Num. of Args. (FN) </c:v>
                </c:pt>
                <c:pt idx="14">
                  <c:v>783: Operator Precedence Error (EV) </c:v>
                </c:pt>
                <c:pt idx="15">
                  <c:v>190: Integer Overflow (ME) </c:v>
                </c:pt>
                <c:pt idx="16">
                  <c:v>476: NULL Pointer Dereference (ME) </c:v>
                </c:pt>
                <c:pt idx="17">
                  <c:v>401: Missing Release of Mem. (ME) </c:v>
                </c:pt>
                <c:pt idx="18">
                  <c:v>477: Use of Obsolete Function (FN) </c:v>
                </c:pt>
                <c:pt idx="19">
                  <c:v>467: sizeof() on Pointer Type (ME) </c:v>
                </c:pt>
                <c:pt idx="20">
                  <c:v>561: Dead Code (RC) </c:v>
                </c:pt>
                <c:pt idx="21">
                  <c:v>665: Improper Initialization (IN) </c:v>
                </c:pt>
                <c:pt idx="22">
                  <c:v>562: Return Stack Var. Address (ME) </c:v>
                </c:pt>
                <c:pt idx="23">
                  <c:v>758: Reliance on Undefined Behavior (RC) </c:v>
                </c:pt>
                <c:pt idx="24">
                  <c:v>570: Expression is Always False (EV) </c:v>
                </c:pt>
                <c:pt idx="25">
                  <c:v>788: Access of Mem. Loc. After Buff. (ME) </c:v>
                </c:pt>
                <c:pt idx="26">
                  <c:v>571: Expression is Always True (EV) </c:v>
                </c:pt>
                <c:pt idx="27">
                  <c:v>595: Comparison of Object Refs. (EV) </c:v>
                </c:pt>
                <c:pt idx="28">
                  <c:v>686: Func. Call With Incor. Arg. Type (FN) </c:v>
                </c:pt>
                <c:pt idx="29">
                  <c:v>457: Use of Uninit.Var. (IN) </c:v>
                </c:pt>
              </c:strCache>
            </c:strRef>
          </c:cat>
          <c:val>
            <c:numRef>
              <c:f>Sheet1!$F$81:$F$110</c:f>
              <c:numCache>
                <c:formatCode>General</c:formatCode>
                <c:ptCount val="30"/>
                <c:pt idx="12">
                  <c:v>1</c:v>
                </c:pt>
                <c:pt idx="21">
                  <c:v>1</c:v>
                </c:pt>
                <c:pt idx="22">
                  <c:v>1</c:v>
                </c:pt>
                <c:pt idx="25">
                  <c:v>2</c:v>
                </c:pt>
                <c:pt idx="27">
                  <c:v>1</c:v>
                </c:pt>
                <c:pt idx="28">
                  <c:v>2</c:v>
                </c:pt>
                <c:pt idx="29">
                  <c:v>2</c:v>
                </c:pt>
              </c:numCache>
            </c:numRef>
          </c:val>
          <c:extLst>
            <c:ext xmlns:c16="http://schemas.microsoft.com/office/drawing/2014/chart" uri="{C3380CC4-5D6E-409C-BE32-E72D297353CC}">
              <c16:uniqueId val="{00000001-D7FB-4813-AED2-1606A9EE1322}"/>
            </c:ext>
          </c:extLst>
        </c:ser>
        <c:dLbls>
          <c:showLegendKey val="0"/>
          <c:showVal val="0"/>
          <c:showCatName val="0"/>
          <c:showSerName val="0"/>
          <c:showPercent val="0"/>
          <c:showBubbleSize val="0"/>
        </c:dLbls>
        <c:gapWidth val="150"/>
        <c:overlap val="100"/>
        <c:axId val="811280952"/>
        <c:axId val="811281272"/>
      </c:barChart>
      <c:catAx>
        <c:axId val="811280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ysClr val="windowText" lastClr="000000"/>
                </a:solidFill>
                <a:latin typeface="+mn-lt"/>
                <a:ea typeface="+mn-ea"/>
                <a:cs typeface="+mn-cs"/>
              </a:defRPr>
            </a:pPr>
            <a:endParaRPr lang="en-US"/>
          </a:p>
        </c:txPr>
        <c:crossAx val="811281272"/>
        <c:crosses val="autoZero"/>
        <c:auto val="1"/>
        <c:lblAlgn val="ctr"/>
        <c:lblOffset val="100"/>
        <c:noMultiLvlLbl val="0"/>
      </c:catAx>
      <c:valAx>
        <c:axId val="811281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CA">
                    <a:solidFill>
                      <a:sysClr val="windowText" lastClr="000000"/>
                    </a:solidFill>
                  </a:rPr>
                  <a:t>#VCS</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811280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3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61756561103402"/>
          <c:y val="0.10009924540682415"/>
          <c:w val="0.78277725534396758"/>
          <c:h val="0.7491480752405949"/>
        </c:manualLayout>
      </c:layout>
      <c:barChart>
        <c:barDir val="bar"/>
        <c:grouping val="percentStacked"/>
        <c:varyColors val="0"/>
        <c:ser>
          <c:idx val="0"/>
          <c:order val="0"/>
          <c:tx>
            <c:strRef>
              <c:f>Sheet2!$A$6</c:f>
              <c:strCache>
                <c:ptCount val="1"/>
                <c:pt idx="0">
                  <c:v>Improved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Sheet2!$B$3:$E$3</c:f>
              <c:strCache>
                <c:ptCount val="4"/>
                <c:pt idx="0">
                  <c:v>CR</c:v>
                </c:pt>
                <c:pt idx="1">
                  <c:v>FM</c:v>
                </c:pt>
                <c:pt idx="2">
                  <c:v>IP</c:v>
                </c:pt>
                <c:pt idx="3">
                  <c:v>RA</c:v>
                </c:pt>
              </c:strCache>
            </c:strRef>
          </c:cat>
          <c:val>
            <c:numRef>
              <c:f>Sheet2!$B$6:$E$6</c:f>
              <c:numCache>
                <c:formatCode>General</c:formatCode>
                <c:ptCount val="4"/>
                <c:pt idx="2">
                  <c:v>9</c:v>
                </c:pt>
              </c:numCache>
            </c:numRef>
          </c:val>
          <c:extLst>
            <c:ext xmlns:c16="http://schemas.microsoft.com/office/drawing/2014/chart" uri="{C3380CC4-5D6E-409C-BE32-E72D297353CC}">
              <c16:uniqueId val="{00000000-3C2A-4556-B859-58134406FAE4}"/>
            </c:ext>
          </c:extLst>
        </c:ser>
        <c:ser>
          <c:idx val="1"/>
          <c:order val="1"/>
          <c:tx>
            <c:strRef>
              <c:f>Sheet2!$A$7</c:f>
              <c:strCache>
                <c:ptCount val="1"/>
                <c:pt idx="0">
                  <c:v>Deteriorated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Sheet2!$B$3:$E$3</c:f>
              <c:strCache>
                <c:ptCount val="4"/>
                <c:pt idx="0">
                  <c:v>CR</c:v>
                </c:pt>
                <c:pt idx="1">
                  <c:v>FM</c:v>
                </c:pt>
                <c:pt idx="2">
                  <c:v>IP</c:v>
                </c:pt>
                <c:pt idx="3">
                  <c:v>RA</c:v>
                </c:pt>
              </c:strCache>
            </c:strRef>
          </c:cat>
          <c:val>
            <c:numRef>
              <c:f>Sheet2!$B$7:$E$7</c:f>
              <c:numCache>
                <c:formatCode>General</c:formatCode>
                <c:ptCount val="4"/>
                <c:pt idx="2">
                  <c:v>24</c:v>
                </c:pt>
                <c:pt idx="3">
                  <c:v>12</c:v>
                </c:pt>
              </c:numCache>
            </c:numRef>
          </c:val>
          <c:extLst>
            <c:ext xmlns:c16="http://schemas.microsoft.com/office/drawing/2014/chart" uri="{C3380CC4-5D6E-409C-BE32-E72D297353CC}">
              <c16:uniqueId val="{00000001-3C2A-4556-B859-58134406FAE4}"/>
            </c:ext>
          </c:extLst>
        </c:ser>
        <c:ser>
          <c:idx val="2"/>
          <c:order val="2"/>
          <c:tx>
            <c:strRef>
              <c:f>Sheet2!$A$8</c:f>
              <c:strCache>
                <c:ptCount val="1"/>
                <c:pt idx="0">
                  <c:v>Unchanged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Sheet2!$B$3:$E$3</c:f>
              <c:strCache>
                <c:ptCount val="4"/>
                <c:pt idx="0">
                  <c:v>CR</c:v>
                </c:pt>
                <c:pt idx="1">
                  <c:v>FM</c:v>
                </c:pt>
                <c:pt idx="2">
                  <c:v>IP</c:v>
                </c:pt>
                <c:pt idx="3">
                  <c:v>RA</c:v>
                </c:pt>
              </c:strCache>
            </c:strRef>
          </c:cat>
          <c:val>
            <c:numRef>
              <c:f>Sheet2!$B$8:$E$8</c:f>
              <c:numCache>
                <c:formatCode>General</c:formatCode>
                <c:ptCount val="4"/>
                <c:pt idx="0">
                  <c:v>31</c:v>
                </c:pt>
                <c:pt idx="1">
                  <c:v>9</c:v>
                </c:pt>
                <c:pt idx="2">
                  <c:v>54</c:v>
                </c:pt>
                <c:pt idx="3">
                  <c:v>4</c:v>
                </c:pt>
              </c:numCache>
            </c:numRef>
          </c:val>
          <c:extLst>
            <c:ext xmlns:c16="http://schemas.microsoft.com/office/drawing/2014/chart" uri="{C3380CC4-5D6E-409C-BE32-E72D297353CC}">
              <c16:uniqueId val="{00000002-3C2A-4556-B859-58134406FAE4}"/>
            </c:ext>
          </c:extLst>
        </c:ser>
        <c:dLbls>
          <c:dLblPos val="ctr"/>
          <c:showLegendKey val="0"/>
          <c:showVal val="1"/>
          <c:showCatName val="0"/>
          <c:showSerName val="0"/>
          <c:showPercent val="0"/>
          <c:showBubbleSize val="0"/>
        </c:dLbls>
        <c:gapWidth val="70"/>
        <c:overlap val="100"/>
        <c:axId val="511654768"/>
        <c:axId val="511657648"/>
      </c:barChart>
      <c:catAx>
        <c:axId val="511654768"/>
        <c:scaling>
          <c:orientation val="maxMin"/>
        </c:scaling>
        <c:delete val="0"/>
        <c:axPos val="l"/>
        <c:title>
          <c:layout>
            <c:manualLayout>
              <c:xMode val="edge"/>
              <c:yMode val="edge"/>
              <c:x val="6.7254397724998477E-3"/>
              <c:y val="0.35437800743657039"/>
            </c:manualLayout>
          </c:layout>
          <c:overlay val="0"/>
          <c:spPr>
            <a:noFill/>
            <a:ln>
              <a:noFill/>
            </a:ln>
            <a:effectLst/>
          </c:spPr>
          <c:txPr>
            <a:bodyPr rot="-54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b" anchorCtr="1"/>
          <a:lstStyle/>
          <a:p>
            <a:pPr>
              <a:defRPr sz="1400" b="0" i="0" u="none" strike="noStrike" kern="1200" baseline="0">
                <a:solidFill>
                  <a:sysClr val="windowText" lastClr="000000"/>
                </a:solidFill>
                <a:latin typeface="+mn-lt"/>
                <a:ea typeface="+mn-ea"/>
                <a:cs typeface="+mn-cs"/>
              </a:defRPr>
            </a:pPr>
            <a:endParaRPr lang="en-US"/>
          </a:p>
        </c:txPr>
        <c:crossAx val="511657648"/>
        <c:crosses val="autoZero"/>
        <c:auto val="1"/>
        <c:lblAlgn val="ctr"/>
        <c:lblOffset val="100"/>
        <c:noMultiLvlLbl val="0"/>
      </c:catAx>
      <c:valAx>
        <c:axId val="511657648"/>
        <c:scaling>
          <c:orientation val="minMax"/>
        </c:scaling>
        <c:delete val="0"/>
        <c:axPos val="t"/>
        <c:title>
          <c:layout>
            <c:manualLayout>
              <c:xMode val="edge"/>
              <c:yMode val="edge"/>
              <c:x val="0.48616538979749574"/>
              <c:y val="0.9213541666666667"/>
            </c:manualLayout>
          </c:layout>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low"/>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11654768"/>
        <c:crosses val="autoZero"/>
        <c:crossBetween val="between"/>
      </c:valAx>
      <c:spPr>
        <a:noFill/>
        <a:ln>
          <a:noFill/>
        </a:ln>
        <a:effectLst/>
      </c:spPr>
    </c:plotArea>
    <c:legend>
      <c:legendPos val="b"/>
      <c:layout>
        <c:manualLayout>
          <c:xMode val="edge"/>
          <c:yMode val="edge"/>
          <c:x val="0.17684268173509063"/>
          <c:y val="0.82682250656167977"/>
          <c:w val="0.70808166491793234"/>
          <c:h val="7.5386318897637791E-2"/>
        </c:manualLayout>
      </c:layout>
      <c:overlay val="0"/>
      <c:spPr>
        <a:noFill/>
        <a:ln>
          <a:noFill/>
        </a:ln>
        <a:effectLst/>
      </c:spPr>
      <c:txPr>
        <a:bodyPr rot="0" spcFirstLastPara="1" vertOverflow="ellipsis" vert="horz" wrap="square" anchor="ctr" anchorCtr="1"/>
        <a:lstStyle/>
        <a:p>
          <a:pPr>
            <a:defRPr sz="13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sz="1300"/>
      </a:pPr>
      <a:endParaRPr lang="en-US"/>
    </a:p>
  </c:txPr>
  <c:printSettings>
    <c:headerFooter/>
    <c:pageMargins b="0.75" l="0.7" r="0.7" t="0.75" header="0.3" footer="0.3"/>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4130072584981302"/>
          <c:y val="0.13487052894861956"/>
          <c:w val="0.60124565290578902"/>
          <c:h val="0.68089990567505432"/>
        </c:manualLayout>
      </c:layout>
      <c:barChart>
        <c:barDir val="bar"/>
        <c:grouping val="percentStacked"/>
        <c:varyColors val="0"/>
        <c:ser>
          <c:idx val="0"/>
          <c:order val="0"/>
          <c:tx>
            <c:strRef>
              <c:f>Sheet2!$A$29</c:f>
              <c:strCache>
                <c:ptCount val="1"/>
                <c:pt idx="0">
                  <c:v>Improved</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Sheet2!$B$28:$E$28</c:f>
              <c:strCache>
                <c:ptCount val="4"/>
                <c:pt idx="0">
                  <c:v>Removal/Addition</c:v>
                </c:pt>
                <c:pt idx="1">
                  <c:v>Improvement</c:v>
                </c:pt>
                <c:pt idx="2">
                  <c:v>Formatting</c:v>
                </c:pt>
                <c:pt idx="3">
                  <c:v>Correction</c:v>
                </c:pt>
              </c:strCache>
            </c:strRef>
          </c:cat>
          <c:val>
            <c:numRef>
              <c:f>Sheet2!$B$29:$E$29</c:f>
              <c:numCache>
                <c:formatCode>General</c:formatCode>
                <c:ptCount val="4"/>
                <c:pt idx="1">
                  <c:v>9</c:v>
                </c:pt>
              </c:numCache>
            </c:numRef>
          </c:val>
          <c:extLst>
            <c:ext xmlns:c16="http://schemas.microsoft.com/office/drawing/2014/chart" uri="{C3380CC4-5D6E-409C-BE32-E72D297353CC}">
              <c16:uniqueId val="{00000000-53D5-4F2C-AD25-AF0BB7352C0A}"/>
            </c:ext>
          </c:extLst>
        </c:ser>
        <c:ser>
          <c:idx val="2"/>
          <c:order val="1"/>
          <c:tx>
            <c:strRef>
              <c:f>Sheet2!$A$30</c:f>
              <c:strCache>
                <c:ptCount val="1"/>
                <c:pt idx="0">
                  <c:v>Deteriorated</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Sheet2!$B$28:$E$28</c:f>
              <c:strCache>
                <c:ptCount val="4"/>
                <c:pt idx="0">
                  <c:v>Removal/Addition</c:v>
                </c:pt>
                <c:pt idx="1">
                  <c:v>Improvement</c:v>
                </c:pt>
                <c:pt idx="2">
                  <c:v>Formatting</c:v>
                </c:pt>
                <c:pt idx="3">
                  <c:v>Correction</c:v>
                </c:pt>
              </c:strCache>
            </c:strRef>
          </c:cat>
          <c:val>
            <c:numRef>
              <c:f>Sheet2!$B$30:$E$30</c:f>
              <c:numCache>
                <c:formatCode>General</c:formatCode>
                <c:ptCount val="4"/>
                <c:pt idx="0">
                  <c:v>12</c:v>
                </c:pt>
                <c:pt idx="1">
                  <c:v>23</c:v>
                </c:pt>
              </c:numCache>
            </c:numRef>
          </c:val>
          <c:extLst>
            <c:ext xmlns:c16="http://schemas.microsoft.com/office/drawing/2014/chart" uri="{C3380CC4-5D6E-409C-BE32-E72D297353CC}">
              <c16:uniqueId val="{00000003-53D5-4F2C-AD25-AF0BB7352C0A}"/>
            </c:ext>
          </c:extLst>
        </c:ser>
        <c:ser>
          <c:idx val="1"/>
          <c:order val="2"/>
          <c:tx>
            <c:strRef>
              <c:f>Sheet2!$A$31</c:f>
              <c:strCache>
                <c:ptCount val="1"/>
                <c:pt idx="0">
                  <c:v>Unchanged</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Sheet2!$B$28:$E$28</c:f>
              <c:strCache>
                <c:ptCount val="4"/>
                <c:pt idx="0">
                  <c:v>Removal/Addition</c:v>
                </c:pt>
                <c:pt idx="1">
                  <c:v>Improvement</c:v>
                </c:pt>
                <c:pt idx="2">
                  <c:v>Formatting</c:v>
                </c:pt>
                <c:pt idx="3">
                  <c:v>Correction</c:v>
                </c:pt>
              </c:strCache>
            </c:strRef>
          </c:cat>
          <c:val>
            <c:numRef>
              <c:f>Sheet2!$B$31:$E$31</c:f>
              <c:numCache>
                <c:formatCode>General</c:formatCode>
                <c:ptCount val="4"/>
                <c:pt idx="0">
                  <c:v>4</c:v>
                </c:pt>
                <c:pt idx="1">
                  <c:v>54</c:v>
                </c:pt>
                <c:pt idx="2">
                  <c:v>9</c:v>
                </c:pt>
                <c:pt idx="3">
                  <c:v>31</c:v>
                </c:pt>
              </c:numCache>
            </c:numRef>
          </c:val>
          <c:extLst>
            <c:ext xmlns:c16="http://schemas.microsoft.com/office/drawing/2014/chart" uri="{C3380CC4-5D6E-409C-BE32-E72D297353CC}">
              <c16:uniqueId val="{00000004-53D5-4F2C-AD25-AF0BB7352C0A}"/>
            </c:ext>
          </c:extLst>
        </c:ser>
        <c:dLbls>
          <c:dLblPos val="ctr"/>
          <c:showLegendKey val="0"/>
          <c:showVal val="1"/>
          <c:showCatName val="0"/>
          <c:showSerName val="0"/>
          <c:showPercent val="0"/>
          <c:showBubbleSize val="0"/>
        </c:dLbls>
        <c:gapWidth val="55"/>
        <c:overlap val="100"/>
        <c:axId val="467942968"/>
        <c:axId val="467941368"/>
      </c:barChart>
      <c:catAx>
        <c:axId val="467942968"/>
        <c:scaling>
          <c:orientation val="minMax"/>
        </c:scaling>
        <c:delete val="0"/>
        <c:axPos val="l"/>
        <c:title>
          <c:tx>
            <c:rich>
              <a:bodyPr rot="-5400000" spcFirstLastPara="1" vertOverflow="ellipsis" vert="horz" wrap="square" anchor="ctr" anchorCtr="1"/>
              <a:lstStyle/>
              <a:p>
                <a:pPr>
                  <a:defRPr sz="1350" b="0" i="0" u="none" strike="noStrike" kern="1200" baseline="0">
                    <a:solidFill>
                      <a:schemeClr val="tx1"/>
                    </a:solidFill>
                    <a:latin typeface="+mn-lt"/>
                    <a:ea typeface="+mn-ea"/>
                    <a:cs typeface="+mn-cs"/>
                  </a:defRPr>
                </a:pPr>
                <a:r>
                  <a:rPr lang="en-US"/>
                  <a:t>Revision Type</a:t>
                </a:r>
              </a:p>
            </c:rich>
          </c:tx>
          <c:layout>
            <c:manualLayout>
              <c:xMode val="edge"/>
              <c:yMode val="edge"/>
              <c:x val="2.9746617931214023E-3"/>
              <c:y val="0.35046721854556806"/>
            </c:manualLayout>
          </c:layout>
          <c:overlay val="0"/>
          <c:spPr>
            <a:noFill/>
            <a:ln>
              <a:noFill/>
            </a:ln>
            <a:effectLst/>
          </c:spPr>
          <c:txPr>
            <a:bodyPr rot="-540000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crossAx val="467941368"/>
        <c:crosses val="autoZero"/>
        <c:auto val="1"/>
        <c:lblAlgn val="ctr"/>
        <c:lblOffset val="100"/>
        <c:noMultiLvlLbl val="0"/>
      </c:catAx>
      <c:valAx>
        <c:axId val="467941368"/>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350" b="0" i="0" u="none" strike="noStrike" kern="1200" baseline="0">
                    <a:solidFill>
                      <a:schemeClr val="tx1"/>
                    </a:solidFill>
                    <a:latin typeface="+mn-lt"/>
                    <a:ea typeface="+mn-ea"/>
                    <a:cs typeface="+mn-cs"/>
                  </a:defRPr>
                </a:pPr>
                <a:r>
                  <a:rPr lang="en-US"/>
                  <a:t>Proportion of Code Snippets</a:t>
                </a:r>
              </a:p>
            </c:rich>
          </c:tx>
          <c:overlay val="0"/>
          <c:spPr>
            <a:noFill/>
            <a:ln>
              <a:noFill/>
            </a:ln>
            <a:effectLst/>
          </c:spPr>
          <c:txPr>
            <a:bodyPr rot="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crossAx val="467942968"/>
        <c:crosses val="autoZero"/>
        <c:crossBetween val="between"/>
        <c:majorUnit val="0.5"/>
      </c:valAx>
      <c:spPr>
        <a:noFill/>
        <a:ln>
          <a:noFill/>
        </a:ln>
        <a:effectLst/>
      </c:spPr>
    </c:plotArea>
    <c:legend>
      <c:legendPos val="b"/>
      <c:layout>
        <c:manualLayout>
          <c:xMode val="edge"/>
          <c:yMode val="edge"/>
          <c:x val="0.1784110982183536"/>
          <c:y val="3.726732908091384E-2"/>
          <c:w val="0.70109157298689539"/>
          <c:h val="7.4995675413392401E-2"/>
        </c:manualLayout>
      </c:layout>
      <c:overlay val="0"/>
      <c:spPr>
        <a:noFill/>
        <a:ln>
          <a:noFill/>
        </a:ln>
        <a:effectLst/>
      </c:spPr>
      <c:txPr>
        <a:bodyPr rot="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350">
          <a:solidFill>
            <a:schemeClr val="tx1"/>
          </a:solidFill>
        </a:defRPr>
      </a:pPr>
      <a:endParaRPr lang="en-US"/>
    </a:p>
  </c:txPr>
  <c:printSettings>
    <c:headerFooter/>
    <c:pageMargins b="0.75" l="0.7" r="0.7" t="0.75" header="0.3" footer="0.3"/>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3157010053242875"/>
          <c:y val="4.1025641025641026E-2"/>
          <c:w val="0.62756062133612944"/>
          <c:h val="0.70061898512685916"/>
        </c:manualLayout>
      </c:layout>
      <c:barChart>
        <c:barDir val="bar"/>
        <c:grouping val="clustered"/>
        <c:varyColors val="0"/>
        <c:ser>
          <c:idx val="0"/>
          <c:order val="0"/>
          <c:spPr>
            <a:solidFill>
              <a:schemeClr val="tx1"/>
            </a:solidFill>
            <a:ln>
              <a:noFill/>
            </a:ln>
            <a:effectLst/>
          </c:spPr>
          <c:invertIfNegative val="0"/>
          <c:dLbls>
            <c:spPr>
              <a:noFill/>
              <a:ln>
                <a:noFill/>
              </a:ln>
              <a:effectLst/>
            </c:spPr>
            <c:txPr>
              <a:bodyPr rot="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Sheet2!$R$2:$R$5</c:f>
              <c:strCache>
                <c:ptCount val="4"/>
                <c:pt idx="0">
                  <c:v>CWE 398</c:v>
                </c:pt>
                <c:pt idx="1">
                  <c:v>Evaluation</c:v>
                </c:pt>
                <c:pt idx="2">
                  <c:v>Memory</c:v>
                </c:pt>
                <c:pt idx="3">
                  <c:v>Initialization</c:v>
                </c:pt>
              </c:strCache>
            </c:strRef>
          </c:cat>
          <c:val>
            <c:numRef>
              <c:f>Sheet2!$T$2:$T$5</c:f>
              <c:numCache>
                <c:formatCode>General</c:formatCode>
                <c:ptCount val="4"/>
                <c:pt idx="0">
                  <c:v>5</c:v>
                </c:pt>
                <c:pt idx="1">
                  <c:v>1</c:v>
                </c:pt>
                <c:pt idx="2">
                  <c:v>1</c:v>
                </c:pt>
                <c:pt idx="3">
                  <c:v>2</c:v>
                </c:pt>
              </c:numCache>
            </c:numRef>
          </c:val>
          <c:extLst>
            <c:ext xmlns:c16="http://schemas.microsoft.com/office/drawing/2014/chart" uri="{C3380CC4-5D6E-409C-BE32-E72D297353CC}">
              <c16:uniqueId val="{00000000-96BC-4EAD-8772-90595C17038B}"/>
            </c:ext>
          </c:extLst>
        </c:ser>
        <c:dLbls>
          <c:dLblPos val="outEnd"/>
          <c:showLegendKey val="0"/>
          <c:showVal val="1"/>
          <c:showCatName val="0"/>
          <c:showSerName val="0"/>
          <c:showPercent val="0"/>
          <c:showBubbleSize val="0"/>
        </c:dLbls>
        <c:gapWidth val="55"/>
        <c:axId val="846081784"/>
        <c:axId val="846084024"/>
      </c:barChart>
      <c:catAx>
        <c:axId val="846081784"/>
        <c:scaling>
          <c:orientation val="minMax"/>
        </c:scaling>
        <c:delete val="0"/>
        <c:axPos val="l"/>
        <c:title>
          <c:tx>
            <c:rich>
              <a:bodyPr rot="-5400000" spcFirstLastPara="1" vertOverflow="ellipsis" vert="horz" wrap="square" anchor="ctr" anchorCtr="1"/>
              <a:lstStyle/>
              <a:p>
                <a:pPr>
                  <a:defRPr sz="1350" b="0" i="0" u="none" strike="noStrike" kern="1200" baseline="0">
                    <a:solidFill>
                      <a:schemeClr val="tx1"/>
                    </a:solidFill>
                    <a:latin typeface="+mn-lt"/>
                    <a:ea typeface="+mn-ea"/>
                    <a:cs typeface="+mn-cs"/>
                  </a:defRPr>
                </a:pPr>
                <a:r>
                  <a:rPr lang="en-CA"/>
                  <a:t>CWE Type/Category</a:t>
                </a:r>
              </a:p>
            </c:rich>
          </c:tx>
          <c:layout>
            <c:manualLayout>
              <c:xMode val="edge"/>
              <c:yMode val="edge"/>
              <c:x val="4.5085604778799171E-3"/>
              <c:y val="0.18606574003495865"/>
            </c:manualLayout>
          </c:layout>
          <c:overlay val="0"/>
          <c:spPr>
            <a:noFill/>
            <a:ln>
              <a:noFill/>
            </a:ln>
            <a:effectLst/>
          </c:spPr>
          <c:txPr>
            <a:bodyPr rot="-540000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crossAx val="846084024"/>
        <c:crosses val="autoZero"/>
        <c:auto val="1"/>
        <c:lblAlgn val="ctr"/>
        <c:lblOffset val="100"/>
        <c:noMultiLvlLbl val="0"/>
      </c:catAx>
      <c:valAx>
        <c:axId val="846084024"/>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350" b="0" i="0" u="none" strike="noStrike" kern="1200" baseline="0">
                    <a:solidFill>
                      <a:schemeClr val="tx1"/>
                    </a:solidFill>
                    <a:latin typeface="+mn-lt"/>
                    <a:ea typeface="+mn-ea"/>
                    <a:cs typeface="+mn-cs"/>
                  </a:defRPr>
                </a:pPr>
                <a:r>
                  <a:rPr lang="en-CA"/>
                  <a:t># Code Snippets</a:t>
                </a:r>
              </a:p>
            </c:rich>
          </c:tx>
          <c:overlay val="0"/>
          <c:spPr>
            <a:noFill/>
            <a:ln>
              <a:noFill/>
            </a:ln>
            <a:effectLst/>
          </c:spPr>
          <c:txPr>
            <a:bodyPr rot="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1350" b="0" i="0" u="none" strike="noStrike" kern="1200" baseline="0">
                <a:solidFill>
                  <a:schemeClr val="tx1"/>
                </a:solidFill>
                <a:latin typeface="+mn-lt"/>
                <a:ea typeface="+mn-ea"/>
                <a:cs typeface="+mn-cs"/>
              </a:defRPr>
            </a:pPr>
            <a:endParaRPr lang="en-US"/>
          </a:p>
        </c:txPr>
        <c:crossAx val="846081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90000"/>
        </a:schemeClr>
      </a:solidFill>
      <a:round/>
    </a:ln>
    <a:effectLst/>
  </c:spPr>
  <c:txPr>
    <a:bodyPr/>
    <a:lstStyle/>
    <a:p>
      <a:pPr>
        <a:defRPr sz="1350">
          <a:solidFill>
            <a:schemeClr val="tx1"/>
          </a:solidFill>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750043325565939E-2"/>
          <c:y val="3.3320929904614986E-2"/>
          <c:w val="0.87103551355730402"/>
          <c:h val="0.89019692008853757"/>
        </c:manualLayout>
      </c:layout>
      <c:bubbleChart>
        <c:varyColors val="0"/>
        <c:ser>
          <c:idx val="0"/>
          <c:order val="0"/>
          <c:tx>
            <c:strRef>
              <c:f>'bubble chart'!$J$2:$J$9</c:f>
              <c:strCache>
                <c:ptCount val="8"/>
                <c:pt idx="0">
                  <c:v>Calculation</c:v>
                </c:pt>
                <c:pt idx="1">
                  <c:v>Conversion</c:v>
                </c:pt>
                <c:pt idx="2">
                  <c:v>Evaluation</c:v>
                </c:pt>
                <c:pt idx="3">
                  <c:v>Function</c:v>
                </c:pt>
                <c:pt idx="4">
                  <c:v>Initialization</c:v>
                </c:pt>
                <c:pt idx="5">
                  <c:v>Memory</c:v>
                </c:pt>
                <c:pt idx="6">
                  <c:v>Reachability</c:v>
                </c:pt>
                <c:pt idx="7">
                  <c:v>Resource</c:v>
                </c:pt>
              </c:strCache>
            </c:strRef>
          </c:tx>
          <c:spPr>
            <a:solidFill>
              <a:schemeClr val="bg1"/>
            </a:solidFill>
            <a:ln>
              <a:solidFill>
                <a:sysClr val="windowText" lastClr="000000"/>
              </a:solidFill>
            </a:ln>
            <a:effectLst/>
          </c:spPr>
          <c:invertIfNegative val="0"/>
          <c:dLbls>
            <c:dLbl>
              <c:idx val="0"/>
              <c:layout>
                <c:manualLayout>
                  <c:x val="-0.28538072180885765"/>
                  <c:y val="-4.3744531933508309E-5"/>
                </c:manualLayout>
              </c:layout>
              <c:tx>
                <c:rich>
                  <a:bodyPr/>
                  <a:lstStyle/>
                  <a:p>
                    <a:fld id="{432DC559-A7EC-41DE-8D90-A362C0232F18}" type="CELLRANGE">
                      <a:rPr lang="en-US"/>
                      <a:pPr/>
                      <a:t>[CELLRANGE]</a:t>
                    </a:fld>
                    <a:endParaRPr lang="en-CA"/>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7B6-4E67-BE91-BDD1A945FDA6}"/>
                </c:ext>
              </c:extLst>
            </c:dLbl>
            <c:dLbl>
              <c:idx val="1"/>
              <c:layout>
                <c:manualLayout>
                  <c:x val="-6.5012402251312829E-2"/>
                  <c:y val="8.1659151580411524E-2"/>
                </c:manualLayout>
              </c:layout>
              <c:tx>
                <c:rich>
                  <a:bodyPr/>
                  <a:lstStyle/>
                  <a:p>
                    <a:fld id="{92C4EF73-5A10-49BF-85A2-ED87DD080311}" type="CELLRANGE">
                      <a:rPr lang="en-US"/>
                      <a:pPr/>
                      <a:t>[CELLRANGE]</a:t>
                    </a:fld>
                    <a:endParaRPr lang="en-CA"/>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7B6-4E67-BE91-BDD1A945FDA6}"/>
                </c:ext>
              </c:extLst>
            </c:dLbl>
            <c:dLbl>
              <c:idx val="2"/>
              <c:layout>
                <c:manualLayout>
                  <c:x val="-0.16161924644863443"/>
                  <c:y val="-0.11773964151916907"/>
                </c:manualLayout>
              </c:layout>
              <c:tx>
                <c:rich>
                  <a:bodyPr/>
                  <a:lstStyle/>
                  <a:p>
                    <a:fld id="{157CFAFD-8210-4F89-8FB3-6D7BF3CD14C5}" type="CELLRANGE">
                      <a:rPr lang="en-US"/>
                      <a:pPr/>
                      <a:t>[CELLRANGE]</a:t>
                    </a:fld>
                    <a:endParaRPr lang="en-CA"/>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7B6-4E67-BE91-BDD1A945FDA6}"/>
                </c:ext>
              </c:extLst>
            </c:dLbl>
            <c:dLbl>
              <c:idx val="3"/>
              <c:layout>
                <c:manualLayout>
                  <c:x val="-1.774168672638967E-2"/>
                  <c:y val="-7.094799856524385E-2"/>
                </c:manualLayout>
              </c:layout>
              <c:tx>
                <c:rich>
                  <a:bodyPr/>
                  <a:lstStyle/>
                  <a:p>
                    <a:fld id="{3A459F12-90F9-40CB-A1AD-8BB0DA0B1DCD}" type="CELLRANGE">
                      <a:rPr lang="en-US"/>
                      <a:pPr/>
                      <a:t>[CELLRANGE]</a:t>
                    </a:fld>
                    <a:endParaRPr lang="en-CA"/>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7B6-4E67-BE91-BDD1A945FDA6}"/>
                </c:ext>
              </c:extLst>
            </c:dLbl>
            <c:dLbl>
              <c:idx val="4"/>
              <c:layout>
                <c:manualLayout>
                  <c:x val="-9.8577805998331935E-2"/>
                  <c:y val="8.3180388920128731E-2"/>
                </c:manualLayout>
              </c:layout>
              <c:tx>
                <c:rich>
                  <a:bodyPr/>
                  <a:lstStyle/>
                  <a:p>
                    <a:fld id="{5F8BD699-833A-449B-9BE1-B8D10CC8BEF1}" type="CELLRANGE">
                      <a:rPr lang="en-US"/>
                      <a:pPr/>
                      <a:t>[CELLRANGE]</a:t>
                    </a:fld>
                    <a:endParaRPr lang="en-CA"/>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7B6-4E67-BE91-BDD1A945FDA6}"/>
                </c:ext>
              </c:extLst>
            </c:dLbl>
            <c:dLbl>
              <c:idx val="5"/>
              <c:layout>
                <c:manualLayout>
                  <c:x val="-4.164975110762506E-2"/>
                  <c:y val="-0.148861262930369"/>
                </c:manualLayout>
              </c:layout>
              <c:tx>
                <c:rich>
                  <a:bodyPr/>
                  <a:lstStyle/>
                  <a:p>
                    <a:fld id="{2DD6CC2C-EEF0-41B0-9CE6-D8624318F74C}" type="CELLRANGE">
                      <a:rPr lang="en-US"/>
                      <a:pPr/>
                      <a:t>[CELLRANGE]</a:t>
                    </a:fld>
                    <a:endParaRPr lang="en-CA"/>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7B6-4E67-BE91-BDD1A945FDA6}"/>
                </c:ext>
              </c:extLst>
            </c:dLbl>
            <c:dLbl>
              <c:idx val="6"/>
              <c:layout>
                <c:manualLayout>
                  <c:x val="-0.13595355578193724"/>
                  <c:y val="-8.173834039975772E-2"/>
                </c:manualLayout>
              </c:layout>
              <c:tx>
                <c:rich>
                  <a:bodyPr/>
                  <a:lstStyle/>
                  <a:p>
                    <a:fld id="{87E389AE-F89F-4D90-9A2C-769B9E143F4D}" type="CELLRANGE">
                      <a:rPr lang="en-US"/>
                      <a:pPr/>
                      <a:t>[CELLRANGE]</a:t>
                    </a:fld>
                    <a:endParaRPr lang="en-CA"/>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7B6-4E67-BE91-BDD1A945FDA6}"/>
                </c:ext>
              </c:extLst>
            </c:dLbl>
            <c:dLbl>
              <c:idx val="7"/>
              <c:layout>
                <c:manualLayout>
                  <c:x val="-0.12493636815854489"/>
                  <c:y val="8.9328022232515056E-2"/>
                </c:manualLayout>
              </c:layout>
              <c:tx>
                <c:rich>
                  <a:bodyPr/>
                  <a:lstStyle/>
                  <a:p>
                    <a:fld id="{486D9DA5-118B-485A-B0E6-BB1B5B552670}" type="CELLRANGE">
                      <a:rPr lang="en-US"/>
                      <a:pPr/>
                      <a:t>[CELLRANGE]</a:t>
                    </a:fld>
                    <a:endParaRPr lang="en-CA"/>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7B6-4E67-BE91-BDD1A945FDA6}"/>
                </c:ext>
              </c:extLst>
            </c:dLbl>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'bubble chart'!$K$2:$K$9</c:f>
              <c:numCache>
                <c:formatCode>General</c:formatCode>
                <c:ptCount val="8"/>
                <c:pt idx="0">
                  <c:v>6</c:v>
                </c:pt>
                <c:pt idx="1">
                  <c:v>7</c:v>
                </c:pt>
                <c:pt idx="2">
                  <c:v>0</c:v>
                </c:pt>
                <c:pt idx="3">
                  <c:v>4</c:v>
                </c:pt>
                <c:pt idx="4">
                  <c:v>5</c:v>
                </c:pt>
                <c:pt idx="5">
                  <c:v>8</c:v>
                </c:pt>
                <c:pt idx="6">
                  <c:v>0</c:v>
                </c:pt>
                <c:pt idx="7">
                  <c:v>1</c:v>
                </c:pt>
              </c:numCache>
            </c:numRef>
          </c:xVal>
          <c:yVal>
            <c:numRef>
              <c:f>'bubble chart'!$L$2:$L$9</c:f>
              <c:numCache>
                <c:formatCode>General</c:formatCode>
                <c:ptCount val="8"/>
                <c:pt idx="0">
                  <c:v>0</c:v>
                </c:pt>
                <c:pt idx="1">
                  <c:v>0</c:v>
                </c:pt>
                <c:pt idx="2">
                  <c:v>25</c:v>
                </c:pt>
                <c:pt idx="3">
                  <c:v>48</c:v>
                </c:pt>
                <c:pt idx="4">
                  <c:v>23</c:v>
                </c:pt>
                <c:pt idx="5">
                  <c:v>25</c:v>
                </c:pt>
                <c:pt idx="6">
                  <c:v>7</c:v>
                </c:pt>
                <c:pt idx="7">
                  <c:v>1</c:v>
                </c:pt>
              </c:numCache>
            </c:numRef>
          </c:yVal>
          <c:bubbleSize>
            <c:numRef>
              <c:f>'bubble chart'!$M$2:$M$9</c:f>
              <c:numCache>
                <c:formatCode>General</c:formatCode>
                <c:ptCount val="8"/>
                <c:pt idx="0">
                  <c:v>2</c:v>
                </c:pt>
                <c:pt idx="1">
                  <c:v>2</c:v>
                </c:pt>
                <c:pt idx="2">
                  <c:v>5</c:v>
                </c:pt>
                <c:pt idx="3">
                  <c:v>5</c:v>
                </c:pt>
                <c:pt idx="4">
                  <c:v>2</c:v>
                </c:pt>
                <c:pt idx="5">
                  <c:v>8</c:v>
                </c:pt>
                <c:pt idx="6">
                  <c:v>2</c:v>
                </c:pt>
                <c:pt idx="7">
                  <c:v>2</c:v>
                </c:pt>
              </c:numCache>
            </c:numRef>
          </c:bubbleSize>
          <c:bubble3D val="0"/>
          <c:extLst>
            <c:ext xmlns:c15="http://schemas.microsoft.com/office/drawing/2012/chart" uri="{02D57815-91ED-43cb-92C2-25804820EDAC}">
              <c15:datalabelsRange>
                <c15:f>'bubble chart'!$J$2:$J$9</c15:f>
                <c15:dlblRangeCache>
                  <c:ptCount val="8"/>
                  <c:pt idx="0">
                    <c:v>Calculation</c:v>
                  </c:pt>
                  <c:pt idx="1">
                    <c:v>Conversion</c:v>
                  </c:pt>
                  <c:pt idx="2">
                    <c:v>Evaluation</c:v>
                  </c:pt>
                  <c:pt idx="3">
                    <c:v>Function</c:v>
                  </c:pt>
                  <c:pt idx="4">
                    <c:v>Initialization</c:v>
                  </c:pt>
                  <c:pt idx="5">
                    <c:v>Memory</c:v>
                  </c:pt>
                  <c:pt idx="6">
                    <c:v>Reachability</c:v>
                  </c:pt>
                  <c:pt idx="7">
                    <c:v>Resource</c:v>
                  </c:pt>
                </c15:dlblRangeCache>
              </c15:datalabelsRange>
            </c:ext>
            <c:ext xmlns:c16="http://schemas.microsoft.com/office/drawing/2014/chart" uri="{C3380CC4-5D6E-409C-BE32-E72D297353CC}">
              <c16:uniqueId val="{00000000-F7B6-4E67-BE91-BDD1A945FDA6}"/>
            </c:ext>
          </c:extLst>
        </c:ser>
        <c:dLbls>
          <c:showLegendKey val="0"/>
          <c:showVal val="0"/>
          <c:showCatName val="0"/>
          <c:showSerName val="0"/>
          <c:showPercent val="0"/>
          <c:showBubbleSize val="0"/>
        </c:dLbls>
        <c:bubbleScale val="100"/>
        <c:showNegBubbles val="0"/>
        <c:axId val="369455736"/>
        <c:axId val="369456376"/>
      </c:bubbleChart>
      <c:valAx>
        <c:axId val="369455736"/>
        <c:scaling>
          <c:orientation val="minMax"/>
          <c:max val="9.1999999999999993"/>
          <c:min val="-1"/>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r>
                  <a:rPr lang="en-CA">
                    <a:solidFill>
                      <a:sysClr val="windowText" lastClr="000000"/>
                    </a:solidFill>
                  </a:rPr>
                  <a:t># CVE Types</a:t>
                </a:r>
              </a:p>
            </c:rich>
          </c:tx>
          <c:layout>
            <c:manualLayout>
              <c:xMode val="edge"/>
              <c:yMode val="edge"/>
              <c:x val="0.47569994894200779"/>
              <c:y val="0.95546168596177394"/>
            </c:manualLayout>
          </c:layout>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69456376"/>
        <c:crossesAt val="11"/>
        <c:crossBetween val="midCat"/>
      </c:valAx>
      <c:valAx>
        <c:axId val="369456376"/>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r>
                  <a:rPr lang="en-CA">
                    <a:solidFill>
                      <a:sysClr val="windowText" lastClr="000000"/>
                    </a:solidFill>
                  </a:rPr>
                  <a:t># Revision</a:t>
                </a:r>
                <a:r>
                  <a:rPr lang="en-CA" baseline="0">
                    <a:solidFill>
                      <a:sysClr val="windowText" lastClr="000000"/>
                    </a:solidFill>
                  </a:rPr>
                  <a:t> Types</a:t>
                </a:r>
                <a:endParaRPr lang="en-CA">
                  <a:solidFill>
                    <a:sysClr val="windowText" lastClr="000000"/>
                  </a:solidFill>
                </a:endParaRPr>
              </a:p>
            </c:rich>
          </c:tx>
          <c:layout>
            <c:manualLayout>
              <c:xMode val="edge"/>
              <c:yMode val="edge"/>
              <c:x val="3.2699773084173076E-3"/>
              <c:y val="0.31948001262153913"/>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69455736"/>
        <c:crossesAt val="3"/>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en-US"/>
    </a:p>
  </c:txPr>
  <c:printSettings>
    <c:headerFooter/>
    <c:pageMargins b="0.75" l="0.7" r="0.7" t="0.75" header="0.3" footer="0.3"/>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'trend-analysis-pre'!$I$1:$I$156</c:f>
              <c:numCache>
                <c:formatCode>General</c:formatCode>
                <c:ptCount val="156"/>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0</c:v>
                </c:pt>
                <c:pt idx="21">
                  <c:v>0</c:v>
                </c:pt>
                <c:pt idx="22">
                  <c:v>0</c:v>
                </c:pt>
                <c:pt idx="23">
                  <c:v>4</c:v>
                </c:pt>
                <c:pt idx="24">
                  <c:v>0</c:v>
                </c:pt>
                <c:pt idx="25">
                  <c:v>0</c:v>
                </c:pt>
                <c:pt idx="26">
                  <c:v>0</c:v>
                </c:pt>
                <c:pt idx="27">
                  <c:v>0</c:v>
                </c:pt>
                <c:pt idx="28">
                  <c:v>1</c:v>
                </c:pt>
                <c:pt idx="29">
                  <c:v>0</c:v>
                </c:pt>
                <c:pt idx="30">
                  <c:v>0</c:v>
                </c:pt>
                <c:pt idx="31">
                  <c:v>0</c:v>
                </c:pt>
                <c:pt idx="32">
                  <c:v>1</c:v>
                </c:pt>
                <c:pt idx="33">
                  <c:v>0</c:v>
                </c:pt>
                <c:pt idx="34">
                  <c:v>3</c:v>
                </c:pt>
                <c:pt idx="35">
                  <c:v>0</c:v>
                </c:pt>
                <c:pt idx="36">
                  <c:v>2</c:v>
                </c:pt>
                <c:pt idx="37">
                  <c:v>0</c:v>
                </c:pt>
                <c:pt idx="38">
                  <c:v>0</c:v>
                </c:pt>
                <c:pt idx="39">
                  <c:v>0</c:v>
                </c:pt>
                <c:pt idx="40">
                  <c:v>1</c:v>
                </c:pt>
                <c:pt idx="41">
                  <c:v>1</c:v>
                </c:pt>
                <c:pt idx="42">
                  <c:v>0</c:v>
                </c:pt>
                <c:pt idx="43">
                  <c:v>0</c:v>
                </c:pt>
                <c:pt idx="44">
                  <c:v>1</c:v>
                </c:pt>
                <c:pt idx="45">
                  <c:v>1</c:v>
                </c:pt>
                <c:pt idx="46">
                  <c:v>1</c:v>
                </c:pt>
                <c:pt idx="47">
                  <c:v>0</c:v>
                </c:pt>
                <c:pt idx="48">
                  <c:v>1</c:v>
                </c:pt>
                <c:pt idx="49">
                  <c:v>2</c:v>
                </c:pt>
                <c:pt idx="50">
                  <c:v>3</c:v>
                </c:pt>
                <c:pt idx="51">
                  <c:v>1</c:v>
                </c:pt>
                <c:pt idx="52">
                  <c:v>4</c:v>
                </c:pt>
                <c:pt idx="53">
                  <c:v>1</c:v>
                </c:pt>
                <c:pt idx="54">
                  <c:v>4</c:v>
                </c:pt>
                <c:pt idx="55">
                  <c:v>1</c:v>
                </c:pt>
                <c:pt idx="56">
                  <c:v>0</c:v>
                </c:pt>
                <c:pt idx="57">
                  <c:v>1</c:v>
                </c:pt>
                <c:pt idx="58">
                  <c:v>5</c:v>
                </c:pt>
                <c:pt idx="59">
                  <c:v>5</c:v>
                </c:pt>
                <c:pt idx="60">
                  <c:v>6</c:v>
                </c:pt>
                <c:pt idx="61">
                  <c:v>9</c:v>
                </c:pt>
                <c:pt idx="62">
                  <c:v>7</c:v>
                </c:pt>
                <c:pt idx="63">
                  <c:v>2</c:v>
                </c:pt>
                <c:pt idx="64">
                  <c:v>7</c:v>
                </c:pt>
                <c:pt idx="65">
                  <c:v>5</c:v>
                </c:pt>
                <c:pt idx="66">
                  <c:v>6</c:v>
                </c:pt>
                <c:pt idx="67">
                  <c:v>9</c:v>
                </c:pt>
                <c:pt idx="68">
                  <c:v>1</c:v>
                </c:pt>
                <c:pt idx="69">
                  <c:v>3</c:v>
                </c:pt>
                <c:pt idx="70">
                  <c:v>4</c:v>
                </c:pt>
                <c:pt idx="71">
                  <c:v>5</c:v>
                </c:pt>
                <c:pt idx="72">
                  <c:v>4</c:v>
                </c:pt>
                <c:pt idx="73">
                  <c:v>4</c:v>
                </c:pt>
                <c:pt idx="74">
                  <c:v>6</c:v>
                </c:pt>
                <c:pt idx="75">
                  <c:v>5</c:v>
                </c:pt>
                <c:pt idx="76">
                  <c:v>5</c:v>
                </c:pt>
                <c:pt idx="77">
                  <c:v>1</c:v>
                </c:pt>
                <c:pt idx="78">
                  <c:v>7</c:v>
                </c:pt>
                <c:pt idx="79">
                  <c:v>7</c:v>
                </c:pt>
                <c:pt idx="80">
                  <c:v>4</c:v>
                </c:pt>
                <c:pt idx="81">
                  <c:v>8</c:v>
                </c:pt>
                <c:pt idx="82">
                  <c:v>7</c:v>
                </c:pt>
                <c:pt idx="83">
                  <c:v>10</c:v>
                </c:pt>
                <c:pt idx="84">
                  <c:v>12</c:v>
                </c:pt>
                <c:pt idx="85">
                  <c:v>10</c:v>
                </c:pt>
                <c:pt idx="86">
                  <c:v>14</c:v>
                </c:pt>
                <c:pt idx="87">
                  <c:v>6</c:v>
                </c:pt>
                <c:pt idx="88">
                  <c:v>7</c:v>
                </c:pt>
                <c:pt idx="89">
                  <c:v>9</c:v>
                </c:pt>
                <c:pt idx="90">
                  <c:v>2</c:v>
                </c:pt>
                <c:pt idx="91">
                  <c:v>5</c:v>
                </c:pt>
                <c:pt idx="92">
                  <c:v>5</c:v>
                </c:pt>
                <c:pt idx="93">
                  <c:v>6</c:v>
                </c:pt>
                <c:pt idx="94">
                  <c:v>8</c:v>
                </c:pt>
                <c:pt idx="95">
                  <c:v>10</c:v>
                </c:pt>
                <c:pt idx="96">
                  <c:v>12</c:v>
                </c:pt>
                <c:pt idx="97">
                  <c:v>2</c:v>
                </c:pt>
                <c:pt idx="98">
                  <c:v>4</c:v>
                </c:pt>
                <c:pt idx="99">
                  <c:v>6</c:v>
                </c:pt>
                <c:pt idx="100">
                  <c:v>4</c:v>
                </c:pt>
                <c:pt idx="101">
                  <c:v>2</c:v>
                </c:pt>
                <c:pt idx="102">
                  <c:v>6</c:v>
                </c:pt>
                <c:pt idx="103">
                  <c:v>11</c:v>
                </c:pt>
                <c:pt idx="104">
                  <c:v>3</c:v>
                </c:pt>
                <c:pt idx="105">
                  <c:v>5</c:v>
                </c:pt>
                <c:pt idx="106">
                  <c:v>6</c:v>
                </c:pt>
                <c:pt idx="107">
                  <c:v>6</c:v>
                </c:pt>
                <c:pt idx="108">
                  <c:v>16</c:v>
                </c:pt>
                <c:pt idx="109">
                  <c:v>8</c:v>
                </c:pt>
                <c:pt idx="110">
                  <c:v>8</c:v>
                </c:pt>
                <c:pt idx="111">
                  <c:v>4</c:v>
                </c:pt>
                <c:pt idx="112">
                  <c:v>8</c:v>
                </c:pt>
                <c:pt idx="113">
                  <c:v>2</c:v>
                </c:pt>
                <c:pt idx="114">
                  <c:v>6</c:v>
                </c:pt>
                <c:pt idx="115">
                  <c:v>9</c:v>
                </c:pt>
                <c:pt idx="116">
                  <c:v>7</c:v>
                </c:pt>
                <c:pt idx="117">
                  <c:v>7</c:v>
                </c:pt>
                <c:pt idx="118">
                  <c:v>10</c:v>
                </c:pt>
                <c:pt idx="119">
                  <c:v>5</c:v>
                </c:pt>
                <c:pt idx="120">
                  <c:v>13</c:v>
                </c:pt>
                <c:pt idx="121">
                  <c:v>6</c:v>
                </c:pt>
                <c:pt idx="122">
                  <c:v>4</c:v>
                </c:pt>
                <c:pt idx="123">
                  <c:v>10</c:v>
                </c:pt>
                <c:pt idx="124">
                  <c:v>5</c:v>
                </c:pt>
                <c:pt idx="125">
                  <c:v>8</c:v>
                </c:pt>
                <c:pt idx="126">
                  <c:v>3</c:v>
                </c:pt>
                <c:pt idx="127">
                  <c:v>5</c:v>
                </c:pt>
                <c:pt idx="128">
                  <c:v>9</c:v>
                </c:pt>
                <c:pt idx="129">
                  <c:v>6</c:v>
                </c:pt>
                <c:pt idx="130">
                  <c:v>5</c:v>
                </c:pt>
                <c:pt idx="131">
                  <c:v>9</c:v>
                </c:pt>
                <c:pt idx="132">
                  <c:v>10</c:v>
                </c:pt>
                <c:pt idx="133">
                  <c:v>7</c:v>
                </c:pt>
                <c:pt idx="134">
                  <c:v>6</c:v>
                </c:pt>
                <c:pt idx="135">
                  <c:v>11</c:v>
                </c:pt>
                <c:pt idx="136">
                  <c:v>8</c:v>
                </c:pt>
                <c:pt idx="137">
                  <c:v>9</c:v>
                </c:pt>
                <c:pt idx="138">
                  <c:v>1</c:v>
                </c:pt>
                <c:pt idx="139">
                  <c:v>3</c:v>
                </c:pt>
                <c:pt idx="140">
                  <c:v>5</c:v>
                </c:pt>
                <c:pt idx="141">
                  <c:v>7</c:v>
                </c:pt>
                <c:pt idx="142">
                  <c:v>8</c:v>
                </c:pt>
                <c:pt idx="143">
                  <c:v>11</c:v>
                </c:pt>
                <c:pt idx="144">
                  <c:v>5</c:v>
                </c:pt>
                <c:pt idx="145">
                  <c:v>5</c:v>
                </c:pt>
                <c:pt idx="146">
                  <c:v>7</c:v>
                </c:pt>
                <c:pt idx="147">
                  <c:v>4</c:v>
                </c:pt>
                <c:pt idx="148">
                  <c:v>6</c:v>
                </c:pt>
                <c:pt idx="149">
                  <c:v>4</c:v>
                </c:pt>
                <c:pt idx="150">
                  <c:v>8</c:v>
                </c:pt>
                <c:pt idx="151">
                  <c:v>3</c:v>
                </c:pt>
                <c:pt idx="152">
                  <c:v>5</c:v>
                </c:pt>
                <c:pt idx="153">
                  <c:v>6</c:v>
                </c:pt>
                <c:pt idx="154">
                  <c:v>4</c:v>
                </c:pt>
                <c:pt idx="155">
                  <c:v>3</c:v>
                </c:pt>
              </c:numCache>
            </c:numRef>
          </c:val>
          <c:smooth val="0"/>
          <c:extLst>
            <c:ext xmlns:c16="http://schemas.microsoft.com/office/drawing/2014/chart" uri="{C3380CC4-5D6E-409C-BE32-E72D297353CC}">
              <c16:uniqueId val="{00000000-64AA-44C7-8C98-BDB46FFE871E}"/>
            </c:ext>
          </c:extLst>
        </c:ser>
        <c:dLbls>
          <c:showLegendKey val="0"/>
          <c:showVal val="0"/>
          <c:showCatName val="0"/>
          <c:showSerName val="0"/>
          <c:showPercent val="0"/>
          <c:showBubbleSize val="0"/>
        </c:dLbls>
        <c:smooth val="0"/>
        <c:axId val="730650552"/>
        <c:axId val="730657272"/>
      </c:lineChart>
      <c:catAx>
        <c:axId val="730650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657272"/>
        <c:crosses val="autoZero"/>
        <c:auto val="1"/>
        <c:lblAlgn val="ctr"/>
        <c:lblOffset val="100"/>
        <c:noMultiLvlLbl val="0"/>
      </c:catAx>
      <c:valAx>
        <c:axId val="730657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650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'trend-analysis-pre'!$M$1:$M$13</c:f>
              <c:numCache>
                <c:formatCode>General</c:formatCode>
                <c:ptCount val="13"/>
                <c:pt idx="0">
                  <c:v>2</c:v>
                </c:pt>
                <c:pt idx="1">
                  <c:v>5</c:v>
                </c:pt>
                <c:pt idx="2">
                  <c:v>5</c:v>
                </c:pt>
                <c:pt idx="3">
                  <c:v>7</c:v>
                </c:pt>
                <c:pt idx="4">
                  <c:v>28</c:v>
                </c:pt>
                <c:pt idx="5">
                  <c:v>64</c:v>
                </c:pt>
                <c:pt idx="6">
                  <c:v>68</c:v>
                </c:pt>
                <c:pt idx="7">
                  <c:v>94</c:v>
                </c:pt>
                <c:pt idx="8">
                  <c:v>67</c:v>
                </c:pt>
                <c:pt idx="9">
                  <c:v>90</c:v>
                </c:pt>
                <c:pt idx="10">
                  <c:v>83</c:v>
                </c:pt>
                <c:pt idx="11">
                  <c:v>86</c:v>
                </c:pt>
                <c:pt idx="12">
                  <c:v>60</c:v>
                </c:pt>
              </c:numCache>
            </c:numRef>
          </c:val>
          <c:smooth val="0"/>
          <c:extLst>
            <c:ext xmlns:c16="http://schemas.microsoft.com/office/drawing/2014/chart" uri="{C3380CC4-5D6E-409C-BE32-E72D297353CC}">
              <c16:uniqueId val="{00000000-39E1-4720-B805-E88CD64B6318}"/>
            </c:ext>
          </c:extLst>
        </c:ser>
        <c:ser>
          <c:idx val="1"/>
          <c:order val="1"/>
          <c:spPr>
            <a:ln w="28575" cap="rnd">
              <a:solidFill>
                <a:schemeClr val="accent2"/>
              </a:solidFill>
              <a:round/>
            </a:ln>
            <a:effectLst/>
          </c:spPr>
          <c:marker>
            <c:symbol val="none"/>
          </c:marker>
          <c:val>
            <c:numRef>
              <c:f>'trend-analysis-pre'!$N$1:$N$13</c:f>
              <c:numCache>
                <c:formatCode>General</c:formatCode>
                <c:ptCount val="13"/>
                <c:pt idx="0">
                  <c:v>0</c:v>
                </c:pt>
                <c:pt idx="1">
                  <c:v>1</c:v>
                </c:pt>
                <c:pt idx="2">
                  <c:v>0</c:v>
                </c:pt>
                <c:pt idx="3">
                  <c:v>0</c:v>
                </c:pt>
                <c:pt idx="4">
                  <c:v>2</c:v>
                </c:pt>
                <c:pt idx="5">
                  <c:v>2</c:v>
                </c:pt>
                <c:pt idx="6">
                  <c:v>2</c:v>
                </c:pt>
                <c:pt idx="7">
                  <c:v>5</c:v>
                </c:pt>
                <c:pt idx="8">
                  <c:v>4</c:v>
                </c:pt>
                <c:pt idx="9">
                  <c:v>2</c:v>
                </c:pt>
                <c:pt idx="10">
                  <c:v>6</c:v>
                </c:pt>
                <c:pt idx="11">
                  <c:v>3</c:v>
                </c:pt>
                <c:pt idx="12">
                  <c:v>0</c:v>
                </c:pt>
              </c:numCache>
            </c:numRef>
          </c:val>
          <c:smooth val="0"/>
          <c:extLst>
            <c:ext xmlns:c16="http://schemas.microsoft.com/office/drawing/2014/chart" uri="{C3380CC4-5D6E-409C-BE32-E72D297353CC}">
              <c16:uniqueId val="{00000003-39E1-4720-B805-E88CD64B6318}"/>
            </c:ext>
          </c:extLst>
        </c:ser>
        <c:dLbls>
          <c:showLegendKey val="0"/>
          <c:showVal val="0"/>
          <c:showCatName val="0"/>
          <c:showSerName val="0"/>
          <c:showPercent val="0"/>
          <c:showBubbleSize val="0"/>
        </c:dLbls>
        <c:smooth val="0"/>
        <c:axId val="696156240"/>
        <c:axId val="696158160"/>
      </c:lineChart>
      <c:catAx>
        <c:axId val="6961562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58160"/>
        <c:crosses val="autoZero"/>
        <c:auto val="1"/>
        <c:lblAlgn val="ctr"/>
        <c:lblOffset val="100"/>
        <c:noMultiLvlLbl val="0"/>
      </c:catAx>
      <c:valAx>
        <c:axId val="69615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5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'trend-analysis-post'!$H$1:$H$13</c:f>
              <c:numCache>
                <c:formatCode>General</c:formatCode>
                <c:ptCount val="13"/>
                <c:pt idx="0">
                  <c:v>0</c:v>
                </c:pt>
                <c:pt idx="1">
                  <c:v>1</c:v>
                </c:pt>
                <c:pt idx="2">
                  <c:v>0</c:v>
                </c:pt>
                <c:pt idx="3">
                  <c:v>0</c:v>
                </c:pt>
                <c:pt idx="4">
                  <c:v>2</c:v>
                </c:pt>
                <c:pt idx="5">
                  <c:v>2</c:v>
                </c:pt>
                <c:pt idx="6">
                  <c:v>2</c:v>
                </c:pt>
                <c:pt idx="7">
                  <c:v>5</c:v>
                </c:pt>
                <c:pt idx="8">
                  <c:v>4</c:v>
                </c:pt>
                <c:pt idx="9">
                  <c:v>2</c:v>
                </c:pt>
                <c:pt idx="10">
                  <c:v>6</c:v>
                </c:pt>
                <c:pt idx="11">
                  <c:v>3</c:v>
                </c:pt>
                <c:pt idx="12">
                  <c:v>0</c:v>
                </c:pt>
              </c:numCache>
            </c:numRef>
          </c:val>
          <c:smooth val="0"/>
          <c:extLst>
            <c:ext xmlns:c16="http://schemas.microsoft.com/office/drawing/2014/chart" uri="{C3380CC4-5D6E-409C-BE32-E72D297353CC}">
              <c16:uniqueId val="{00000000-15A9-42D3-923B-2B9856BEBDC6}"/>
            </c:ext>
          </c:extLst>
        </c:ser>
        <c:dLbls>
          <c:showLegendKey val="0"/>
          <c:showVal val="0"/>
          <c:showCatName val="0"/>
          <c:showSerName val="0"/>
          <c:showPercent val="0"/>
          <c:showBubbleSize val="0"/>
        </c:dLbls>
        <c:smooth val="0"/>
        <c:axId val="636347536"/>
        <c:axId val="636344016"/>
      </c:lineChart>
      <c:catAx>
        <c:axId val="6363475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344016"/>
        <c:crosses val="autoZero"/>
        <c:auto val="1"/>
        <c:lblAlgn val="ctr"/>
        <c:lblOffset val="100"/>
        <c:noMultiLvlLbl val="0"/>
      </c:catAx>
      <c:valAx>
        <c:axId val="636344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347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xdr:col>
      <xdr:colOff>190499</xdr:colOff>
      <xdr:row>9</xdr:row>
      <xdr:rowOff>157162</xdr:rowOff>
    </xdr:from>
    <xdr:to>
      <xdr:col>8</xdr:col>
      <xdr:colOff>381000</xdr:colOff>
      <xdr:row>28</xdr:row>
      <xdr:rowOff>9525</xdr:rowOff>
    </xdr:to>
    <xdr:graphicFrame macro="">
      <xdr:nvGraphicFramePr>
        <xdr:cNvPr id="2" name="Chart 1">
          <a:extLst>
            <a:ext uri="{FF2B5EF4-FFF2-40B4-BE49-F238E27FC236}">
              <a16:creationId xmlns:a16="http://schemas.microsoft.com/office/drawing/2014/main" id="{BEE05F47-A616-4F57-9B83-E2D3A9DD5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133349</xdr:colOff>
      <xdr:row>9</xdr:row>
      <xdr:rowOff>166686</xdr:rowOff>
    </xdr:from>
    <xdr:to>
      <xdr:col>16</xdr:col>
      <xdr:colOff>219075</xdr:colOff>
      <xdr:row>28</xdr:row>
      <xdr:rowOff>38100</xdr:rowOff>
    </xdr:to>
    <xdr:graphicFrame macro="">
      <xdr:nvGraphicFramePr>
        <xdr:cNvPr id="3" name="Chart 2">
          <a:extLst>
            <a:ext uri="{FF2B5EF4-FFF2-40B4-BE49-F238E27FC236}">
              <a16:creationId xmlns:a16="http://schemas.microsoft.com/office/drawing/2014/main" id="{CF3B2ADE-5BB4-40DB-8BA7-D4BAABF7A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904875</xdr:colOff>
      <xdr:row>9</xdr:row>
      <xdr:rowOff>90487</xdr:rowOff>
    </xdr:from>
    <xdr:to>
      <xdr:col>6</xdr:col>
      <xdr:colOff>257175</xdr:colOff>
      <xdr:row>27</xdr:row>
      <xdr:rowOff>133350</xdr:rowOff>
    </xdr:to>
    <xdr:graphicFrame macro="">
      <xdr:nvGraphicFramePr>
        <xdr:cNvPr id="2" name="Chart 1">
          <a:extLst>
            <a:ext uri="{FF2B5EF4-FFF2-40B4-BE49-F238E27FC236}">
              <a16:creationId xmlns:a16="http://schemas.microsoft.com/office/drawing/2014/main" id="{F6F6434E-859F-4964-BFBF-D4E3FCF75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561975</xdr:colOff>
      <xdr:row>9</xdr:row>
      <xdr:rowOff>142875</xdr:rowOff>
    </xdr:from>
    <xdr:to>
      <xdr:col>17</xdr:col>
      <xdr:colOff>133350</xdr:colOff>
      <xdr:row>28</xdr:row>
      <xdr:rowOff>9525</xdr:rowOff>
    </xdr:to>
    <xdr:graphicFrame macro="">
      <xdr:nvGraphicFramePr>
        <xdr:cNvPr id="4" name="Chart 3">
          <a:extLst>
            <a:ext uri="{FF2B5EF4-FFF2-40B4-BE49-F238E27FC236}">
              <a16:creationId xmlns:a16="http://schemas.microsoft.com/office/drawing/2014/main" id="{D30012A9-632C-4612-834C-8F3BD1A9D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4763</xdr:colOff>
      <xdr:row>32</xdr:row>
      <xdr:rowOff>123825</xdr:rowOff>
    </xdr:from>
    <xdr:to>
      <xdr:col>17</xdr:col>
      <xdr:colOff>409575</xdr:colOff>
      <xdr:row>41</xdr:row>
      <xdr:rowOff>38100</xdr:rowOff>
    </xdr:to>
    <xdr:graphicFrame macro="">
      <xdr:nvGraphicFramePr>
        <xdr:cNvPr id="3" name="Chart 2">
          <a:extLst>
            <a:ext uri="{FF2B5EF4-FFF2-40B4-BE49-F238E27FC236}">
              <a16:creationId xmlns:a16="http://schemas.microsoft.com/office/drawing/2014/main" id="{102A4FF4-350E-4FC3-8640-79DCA8619F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xdr:colOff>
      <xdr:row>32</xdr:row>
      <xdr:rowOff>71515</xdr:rowOff>
    </xdr:from>
    <xdr:to>
      <xdr:col>13</xdr:col>
      <xdr:colOff>605117</xdr:colOff>
      <xdr:row>76</xdr:row>
      <xdr:rowOff>0</xdr:rowOff>
    </xdr:to>
    <xdr:graphicFrame macro="">
      <xdr:nvGraphicFramePr>
        <xdr:cNvPr id="2" name="Chart 1">
          <a:extLst>
            <a:ext uri="{FF2B5EF4-FFF2-40B4-BE49-F238E27FC236}">
              <a16:creationId xmlns:a16="http://schemas.microsoft.com/office/drawing/2014/main" id="{D18D39BB-5BC4-4536-A7FF-9CD5055B18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95250</xdr:colOff>
      <xdr:row>68</xdr:row>
      <xdr:rowOff>90764</xdr:rowOff>
    </xdr:from>
    <xdr:to>
      <xdr:col>28</xdr:col>
      <xdr:colOff>78441</xdr:colOff>
      <xdr:row>115</xdr:row>
      <xdr:rowOff>190499</xdr:rowOff>
    </xdr:to>
    <xdr:graphicFrame macro="">
      <xdr:nvGraphicFramePr>
        <xdr:cNvPr id="4" name="Chart 3">
          <a:extLst>
            <a:ext uri="{FF2B5EF4-FFF2-40B4-BE49-F238E27FC236}">
              <a16:creationId xmlns:a16="http://schemas.microsoft.com/office/drawing/2014/main" id="{A671E52C-2609-40B7-8575-1BA9A3C071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571500</xdr:colOff>
      <xdr:row>10</xdr:row>
      <xdr:rowOff>66675</xdr:rowOff>
    </xdr:from>
    <xdr:to>
      <xdr:col>22</xdr:col>
      <xdr:colOff>266700</xdr:colOff>
      <xdr:row>18</xdr:row>
      <xdr:rowOff>152400</xdr:rowOff>
    </xdr:to>
    <xdr:sp macro="" textlink="">
      <xdr:nvSpPr>
        <xdr:cNvPr id="6" name="Rectangle 5">
          <a:extLst>
            <a:ext uri="{FF2B5EF4-FFF2-40B4-BE49-F238E27FC236}">
              <a16:creationId xmlns:a16="http://schemas.microsoft.com/office/drawing/2014/main" id="{84EAA655-10BC-421B-BA4D-D995A21F79CB}"/>
            </a:ext>
          </a:extLst>
        </xdr:cNvPr>
        <xdr:cNvSpPr/>
      </xdr:nvSpPr>
      <xdr:spPr>
        <a:xfrm>
          <a:off x="10020300" y="1971675"/>
          <a:ext cx="4076700" cy="1609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6</xdr:col>
      <xdr:colOff>442912</xdr:colOff>
      <xdr:row>3</xdr:row>
      <xdr:rowOff>133350</xdr:rowOff>
    </xdr:from>
    <xdr:to>
      <xdr:col>14</xdr:col>
      <xdr:colOff>342900</xdr:colOff>
      <xdr:row>22</xdr:row>
      <xdr:rowOff>171450</xdr:rowOff>
    </xdr:to>
    <xdr:graphicFrame macro="">
      <xdr:nvGraphicFramePr>
        <xdr:cNvPr id="2" name="Chart 1">
          <a:extLst>
            <a:ext uri="{FF2B5EF4-FFF2-40B4-BE49-F238E27FC236}">
              <a16:creationId xmlns:a16="http://schemas.microsoft.com/office/drawing/2014/main" id="{4D44D343-1570-442E-997E-B6C63B2177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423862</xdr:colOff>
      <xdr:row>26</xdr:row>
      <xdr:rowOff>28575</xdr:rowOff>
    </xdr:from>
    <xdr:to>
      <xdr:col>14</xdr:col>
      <xdr:colOff>85726</xdr:colOff>
      <xdr:row>42</xdr:row>
      <xdr:rowOff>171451</xdr:rowOff>
    </xdr:to>
    <xdr:graphicFrame macro="">
      <xdr:nvGraphicFramePr>
        <xdr:cNvPr id="3" name="Chart 2">
          <a:extLst>
            <a:ext uri="{FF2B5EF4-FFF2-40B4-BE49-F238E27FC236}">
              <a16:creationId xmlns:a16="http://schemas.microsoft.com/office/drawing/2014/main" id="{7EA1DB45-B0B4-4B70-8E51-CADE744ADF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414338</xdr:colOff>
      <xdr:row>21</xdr:row>
      <xdr:rowOff>85726</xdr:rowOff>
    </xdr:from>
    <xdr:to>
      <xdr:col>22</xdr:col>
      <xdr:colOff>123825</xdr:colOff>
      <xdr:row>34</xdr:row>
      <xdr:rowOff>133350</xdr:rowOff>
    </xdr:to>
    <xdr:graphicFrame macro="">
      <xdr:nvGraphicFramePr>
        <xdr:cNvPr id="5" name="Chart 4">
          <a:extLst>
            <a:ext uri="{FF2B5EF4-FFF2-40B4-BE49-F238E27FC236}">
              <a16:creationId xmlns:a16="http://schemas.microsoft.com/office/drawing/2014/main" id="{ECFBAE76-973D-49B5-ABDB-C65B288C4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242887</xdr:colOff>
      <xdr:row>14</xdr:row>
      <xdr:rowOff>1</xdr:rowOff>
    </xdr:from>
    <xdr:to>
      <xdr:col>14</xdr:col>
      <xdr:colOff>123825</xdr:colOff>
      <xdr:row>37</xdr:row>
      <xdr:rowOff>76201</xdr:rowOff>
    </xdr:to>
    <xdr:graphicFrame macro="">
      <xdr:nvGraphicFramePr>
        <xdr:cNvPr id="2" name="Chart 1">
          <a:extLst>
            <a:ext uri="{FF2B5EF4-FFF2-40B4-BE49-F238E27FC236}">
              <a16:creationId xmlns:a16="http://schemas.microsoft.com/office/drawing/2014/main" id="{7654CAA7-2ADD-4A5A-BD52-634B5CF071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37</xdr:row>
      <xdr:rowOff>142875</xdr:rowOff>
    </xdr:from>
    <xdr:to>
      <xdr:col>13</xdr:col>
      <xdr:colOff>457200</xdr:colOff>
      <xdr:row>56</xdr:row>
      <xdr:rowOff>161925</xdr:rowOff>
    </xdr:to>
    <xdr:sp macro="" textlink="">
      <xdr:nvSpPr>
        <xdr:cNvPr id="3" name="Rectangle 2">
          <a:extLst>
            <a:ext uri="{FF2B5EF4-FFF2-40B4-BE49-F238E27FC236}">
              <a16:creationId xmlns:a16="http://schemas.microsoft.com/office/drawing/2014/main" id="{D4257731-3D4E-45F0-BC33-6998AA52FAD6}"/>
            </a:ext>
          </a:extLst>
        </xdr:cNvPr>
        <xdr:cNvSpPr/>
      </xdr:nvSpPr>
      <xdr:spPr>
        <a:xfrm>
          <a:off x="4505325" y="7191375"/>
          <a:ext cx="4800600" cy="3638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590550</xdr:colOff>
      <xdr:row>122</xdr:row>
      <xdr:rowOff>9525</xdr:rowOff>
    </xdr:from>
    <xdr:to>
      <xdr:col>20</xdr:col>
      <xdr:colOff>247650</xdr:colOff>
      <xdr:row>136</xdr:row>
      <xdr:rowOff>123825</xdr:rowOff>
    </xdr:to>
    <xdr:graphicFrame macro="">
      <xdr:nvGraphicFramePr>
        <xdr:cNvPr id="2" name="Chart 1">
          <a:extLst>
            <a:ext uri="{FF2B5EF4-FFF2-40B4-BE49-F238E27FC236}">
              <a16:creationId xmlns:a16="http://schemas.microsoft.com/office/drawing/2014/main" id="{ACA6E9D3-DED8-4704-A9A4-5075A1B4C4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114300</xdr:colOff>
      <xdr:row>8</xdr:row>
      <xdr:rowOff>171450</xdr:rowOff>
    </xdr:from>
    <xdr:to>
      <xdr:col>22</xdr:col>
      <xdr:colOff>276225</xdr:colOff>
      <xdr:row>25</xdr:row>
      <xdr:rowOff>38100</xdr:rowOff>
    </xdr:to>
    <xdr:graphicFrame macro="">
      <xdr:nvGraphicFramePr>
        <xdr:cNvPr id="3" name="Chart 2">
          <a:extLst>
            <a:ext uri="{FF2B5EF4-FFF2-40B4-BE49-F238E27FC236}">
              <a16:creationId xmlns:a16="http://schemas.microsoft.com/office/drawing/2014/main" id="{02DB16AA-568F-48AD-8955-50FA767EE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590550</xdr:colOff>
      <xdr:row>6</xdr:row>
      <xdr:rowOff>19050</xdr:rowOff>
    </xdr:from>
    <xdr:to>
      <xdr:col>19</xdr:col>
      <xdr:colOff>285750</xdr:colOff>
      <xdr:row>20</xdr:row>
      <xdr:rowOff>95250</xdr:rowOff>
    </xdr:to>
    <xdr:graphicFrame macro="">
      <xdr:nvGraphicFramePr>
        <xdr:cNvPr id="2" name="Chart 1">
          <a:extLst>
            <a:ext uri="{FF2B5EF4-FFF2-40B4-BE49-F238E27FC236}">
              <a16:creationId xmlns:a16="http://schemas.microsoft.com/office/drawing/2014/main" id="{C443002B-3CEA-441D-9022-F83D0B38AF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87336-CAC5-47C7-83AA-757B4C1F25E8}">
  <dimension ref="A1:Q5"/>
  <sheetViews>
    <sheetView topLeftCell="A6" workbookViewId="0">
      <selection activeCell="J37" sqref="J37"/>
    </sheetView>
  </sheetViews>
  <sheetFormatPr defaultRowHeight="15"/>
  <cols>
    <col min="1" max="1" width="20.42578125" customWidth="1"/>
    <col min="15" max="15" width="19.5703125" customWidth="1"/>
  </cols>
  <sheetData>
    <row r="1" spans="1:17">
      <c r="A1" s="1" t="s">
        <v>0</v>
      </c>
      <c r="B1" s="1"/>
      <c r="C1" s="1"/>
      <c r="O1" t="s">
        <v>3</v>
      </c>
    </row>
    <row r="2" spans="1:17">
      <c r="A2" s="1" t="s">
        <v>2</v>
      </c>
      <c r="B2" s="1">
        <v>361</v>
      </c>
      <c r="C2" s="1">
        <f>B2/717</f>
        <v>0.50348675034867507</v>
      </c>
      <c r="O2" t="s">
        <v>2</v>
      </c>
      <c r="P2">
        <v>17</v>
      </c>
      <c r="Q2" s="1">
        <f>P2/29</f>
        <v>0.58620689655172409</v>
      </c>
    </row>
    <row r="3" spans="1:17">
      <c r="A3" s="1" t="s">
        <v>1</v>
      </c>
      <c r="B3" s="1">
        <v>310</v>
      </c>
      <c r="C3" s="1">
        <f t="shared" ref="C3:C4" si="0">B3/717</f>
        <v>0.43235704323570434</v>
      </c>
      <c r="O3" t="s">
        <v>1</v>
      </c>
      <c r="P3">
        <v>12</v>
      </c>
      <c r="Q3" s="1">
        <f t="shared" ref="Q3:Q4" si="1">P3/29</f>
        <v>0.41379310344827586</v>
      </c>
    </row>
    <row r="4" spans="1:17">
      <c r="A4" s="1" t="s">
        <v>82</v>
      </c>
      <c r="B4" s="1">
        <v>39</v>
      </c>
      <c r="C4" s="1">
        <f t="shared" si="0"/>
        <v>5.4393305439330547E-2</v>
      </c>
      <c r="O4" t="s">
        <v>82</v>
      </c>
      <c r="P4">
        <v>1</v>
      </c>
      <c r="Q4" s="1">
        <f t="shared" si="1"/>
        <v>3.4482758620689655E-2</v>
      </c>
    </row>
    <row r="5" spans="1:17">
      <c r="A5" s="1"/>
      <c r="B5" s="1">
        <f>SUM(B2:B4)</f>
        <v>710</v>
      </c>
      <c r="C5" s="1"/>
      <c r="P5" s="1">
        <f>SUM(P2:P4)</f>
        <v>30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9F86-6BF3-45AE-AC54-854E8E1A39A2}">
  <dimension ref="A1:T4"/>
  <sheetViews>
    <sheetView topLeftCell="H16" workbookViewId="0">
      <selection activeCell="N52" sqref="N52"/>
    </sheetView>
  </sheetViews>
  <sheetFormatPr defaultRowHeight="15"/>
  <cols>
    <col min="1" max="1" width="22.85546875" customWidth="1"/>
    <col min="2" max="2" width="27.28515625" customWidth="1"/>
    <col min="3" max="3" width="21.7109375" customWidth="1"/>
  </cols>
  <sheetData>
    <row r="1" spans="1:20">
      <c r="A1" t="s">
        <v>4</v>
      </c>
      <c r="M1" t="s">
        <v>8</v>
      </c>
    </row>
    <row r="2" spans="1:20">
      <c r="A2" t="s">
        <v>5</v>
      </c>
      <c r="B2" t="s">
        <v>6</v>
      </c>
      <c r="C2" t="s">
        <v>7</v>
      </c>
      <c r="M2">
        <v>1</v>
      </c>
      <c r="N2">
        <v>2</v>
      </c>
      <c r="O2" t="s">
        <v>143</v>
      </c>
      <c r="R2" t="s">
        <v>143</v>
      </c>
      <c r="S2">
        <v>2</v>
      </c>
      <c r="T2">
        <v>1</v>
      </c>
    </row>
    <row r="3" spans="1:20">
      <c r="A3" s="1">
        <v>98</v>
      </c>
      <c r="B3" s="1">
        <v>9</v>
      </c>
      <c r="C3" s="1">
        <v>8</v>
      </c>
      <c r="M3">
        <v>88</v>
      </c>
      <c r="N3">
        <v>39</v>
      </c>
      <c r="O3">
        <v>16</v>
      </c>
      <c r="R3">
        <v>16</v>
      </c>
      <c r="S3">
        <v>39</v>
      </c>
      <c r="T3">
        <v>87</v>
      </c>
    </row>
    <row r="4" spans="1:20">
      <c r="A4">
        <v>0.76991150399999997</v>
      </c>
      <c r="B4">
        <v>0.159292035</v>
      </c>
      <c r="C4">
        <v>7.0796460000000005E-2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CDA8B-9C3C-4881-A56B-DE3035B59333}">
  <dimension ref="A1:W110"/>
  <sheetViews>
    <sheetView zoomScaleNormal="100" workbookViewId="0">
      <selection activeCell="M87" sqref="M87"/>
    </sheetView>
  </sheetViews>
  <sheetFormatPr defaultRowHeight="15"/>
  <cols>
    <col min="2" max="2" width="7.85546875" customWidth="1"/>
  </cols>
  <sheetData>
    <row r="1" spans="1:23">
      <c r="A1" s="2" t="s">
        <v>47</v>
      </c>
      <c r="E1" s="1">
        <v>1</v>
      </c>
      <c r="L1">
        <v>369</v>
      </c>
      <c r="M1">
        <v>1</v>
      </c>
      <c r="N1" t="s">
        <v>39</v>
      </c>
      <c r="P1" s="4" t="s">
        <v>9</v>
      </c>
      <c r="R1" t="str">
        <f t="shared" ref="R1:R30" si="0">_xlfn.CONCAT(P1, " (",W1,") ")</f>
        <v xml:space="preserve">369: Divide By Zero (CA) </v>
      </c>
      <c r="W1" t="s">
        <v>39</v>
      </c>
    </row>
    <row r="2" spans="1:23">
      <c r="A2" s="3" t="s">
        <v>76</v>
      </c>
      <c r="E2" s="1">
        <v>1</v>
      </c>
      <c r="L2">
        <v>195</v>
      </c>
      <c r="M2">
        <v>1</v>
      </c>
      <c r="N2" t="s">
        <v>40</v>
      </c>
      <c r="P2" t="s">
        <v>10</v>
      </c>
      <c r="R2" t="str">
        <f t="shared" si="0"/>
        <v xml:space="preserve">195: Signed to Unsigned Conversion Error (CN) </v>
      </c>
      <c r="W2" t="s">
        <v>40</v>
      </c>
    </row>
    <row r="3" spans="1:23">
      <c r="A3" s="3" t="s">
        <v>75</v>
      </c>
      <c r="E3" s="1">
        <v>1</v>
      </c>
      <c r="L3">
        <v>628</v>
      </c>
      <c r="M3">
        <v>1</v>
      </c>
      <c r="N3" t="s">
        <v>42</v>
      </c>
      <c r="P3" t="s">
        <v>11</v>
      </c>
      <c r="R3" t="str">
        <f t="shared" si="0"/>
        <v xml:space="preserve">628: Function Call with Incorrectly Specified Arguments (FN) </v>
      </c>
      <c r="W3" t="s">
        <v>42</v>
      </c>
    </row>
    <row r="4" spans="1:23">
      <c r="A4" s="3" t="s">
        <v>74</v>
      </c>
      <c r="E4" s="1">
        <v>1</v>
      </c>
      <c r="L4">
        <v>683</v>
      </c>
      <c r="M4">
        <v>1</v>
      </c>
      <c r="N4" t="s">
        <v>42</v>
      </c>
      <c r="P4" t="s">
        <v>12</v>
      </c>
      <c r="R4" t="str">
        <f t="shared" si="0"/>
        <v xml:space="preserve">683: Function Call With Incorrect Order of Arguments (FN) </v>
      </c>
      <c r="W4" t="s">
        <v>42</v>
      </c>
    </row>
    <row r="5" spans="1:23">
      <c r="A5" s="3" t="s">
        <v>73</v>
      </c>
      <c r="E5" s="1">
        <v>1</v>
      </c>
      <c r="L5">
        <v>687</v>
      </c>
      <c r="M5">
        <v>1</v>
      </c>
      <c r="N5" t="s">
        <v>42</v>
      </c>
      <c r="P5" t="s">
        <v>13</v>
      </c>
      <c r="R5" t="str">
        <f t="shared" si="0"/>
        <v xml:space="preserve">687: Function Call With Incorrectly Specified Argument Value (FN) </v>
      </c>
      <c r="W5" t="s">
        <v>42</v>
      </c>
    </row>
    <row r="6" spans="1:23">
      <c r="A6" s="3" t="s">
        <v>72</v>
      </c>
      <c r="E6" s="1">
        <v>1</v>
      </c>
      <c r="L6">
        <v>590</v>
      </c>
      <c r="M6">
        <v>1</v>
      </c>
      <c r="N6" t="s">
        <v>44</v>
      </c>
      <c r="P6" t="s">
        <v>14</v>
      </c>
      <c r="R6" t="str">
        <f t="shared" si="0"/>
        <v xml:space="preserve">590: Free of Memory not on the Heap (ME) </v>
      </c>
      <c r="W6" t="s">
        <v>44</v>
      </c>
    </row>
    <row r="7" spans="1:23">
      <c r="A7" s="3" t="s">
        <v>71</v>
      </c>
      <c r="E7" s="1">
        <v>1</v>
      </c>
      <c r="L7">
        <v>762</v>
      </c>
      <c r="M7">
        <v>1</v>
      </c>
      <c r="N7" t="s">
        <v>44</v>
      </c>
      <c r="P7" t="s">
        <v>15</v>
      </c>
      <c r="R7" t="str">
        <f t="shared" si="0"/>
        <v xml:space="preserve">762: Mismatched Memory Management Routines (ME) </v>
      </c>
      <c r="W7" t="s">
        <v>44</v>
      </c>
    </row>
    <row r="8" spans="1:23">
      <c r="A8" s="3" t="s">
        <v>70</v>
      </c>
      <c r="E8" s="1">
        <v>1</v>
      </c>
      <c r="L8" s="3" t="s">
        <v>64</v>
      </c>
      <c r="M8">
        <v>1</v>
      </c>
      <c r="N8" t="s">
        <v>46</v>
      </c>
      <c r="P8" t="s">
        <v>16</v>
      </c>
      <c r="R8" t="str">
        <f t="shared" si="0"/>
        <v xml:space="preserve">672: Operation on a Resource after Expiration or Release (RE) </v>
      </c>
      <c r="W8" t="s">
        <v>46</v>
      </c>
    </row>
    <row r="9" spans="1:23">
      <c r="A9" s="3" t="s">
        <v>69</v>
      </c>
      <c r="E9" s="1">
        <v>2</v>
      </c>
      <c r="L9">
        <v>664</v>
      </c>
      <c r="M9">
        <v>2</v>
      </c>
      <c r="N9" t="s">
        <v>46</v>
      </c>
      <c r="P9" t="s">
        <v>17</v>
      </c>
      <c r="R9" t="str">
        <f t="shared" si="0"/>
        <v xml:space="preserve">664: Improper Control of a Resource Through its Lifetime (RE) </v>
      </c>
      <c r="W9" t="s">
        <v>46</v>
      </c>
    </row>
    <row r="10" spans="1:23">
      <c r="A10" s="2" t="s">
        <v>48</v>
      </c>
      <c r="E10" s="1">
        <v>3</v>
      </c>
      <c r="L10">
        <v>682</v>
      </c>
      <c r="M10">
        <v>3</v>
      </c>
      <c r="N10" t="s">
        <v>39</v>
      </c>
      <c r="P10" t="s">
        <v>18</v>
      </c>
      <c r="R10" t="str">
        <f t="shared" si="0"/>
        <v xml:space="preserve">682: Incorrect Calculation (CA) </v>
      </c>
      <c r="W10" t="s">
        <v>39</v>
      </c>
    </row>
    <row r="11" spans="1:23">
      <c r="A11" s="3" t="s">
        <v>68</v>
      </c>
      <c r="E11" s="1">
        <v>3</v>
      </c>
      <c r="L11">
        <v>704</v>
      </c>
      <c r="M11">
        <v>3</v>
      </c>
      <c r="N11" t="s">
        <v>40</v>
      </c>
      <c r="P11" t="s">
        <v>19</v>
      </c>
      <c r="R11" t="str">
        <f t="shared" si="0"/>
        <v xml:space="preserve">704: Incorrect Type Conversion or Cast (CN) </v>
      </c>
      <c r="W11" t="s">
        <v>40</v>
      </c>
    </row>
    <row r="12" spans="1:23">
      <c r="A12" s="2" t="s">
        <v>49</v>
      </c>
      <c r="E12" s="1">
        <v>3</v>
      </c>
      <c r="L12">
        <v>252</v>
      </c>
      <c r="M12">
        <v>3</v>
      </c>
      <c r="N12" t="s">
        <v>42</v>
      </c>
      <c r="P12" t="s">
        <v>20</v>
      </c>
      <c r="R12" t="str">
        <f t="shared" si="0"/>
        <v xml:space="preserve">252: Unchecked Return Value (FN) </v>
      </c>
      <c r="W12" t="s">
        <v>42</v>
      </c>
    </row>
    <row r="13" spans="1:23">
      <c r="A13" s="3" t="s">
        <v>67</v>
      </c>
      <c r="E13" s="1">
        <v>4</v>
      </c>
      <c r="F13">
        <v>1</v>
      </c>
      <c r="L13">
        <v>768</v>
      </c>
      <c r="M13">
        <v>4</v>
      </c>
      <c r="N13" t="s">
        <v>41</v>
      </c>
      <c r="P13" t="s">
        <v>21</v>
      </c>
      <c r="R13" t="str">
        <f t="shared" si="0"/>
        <v xml:space="preserve">768: Incorrect Short Circuit Evaluation (EV) </v>
      </c>
      <c r="W13" t="s">
        <v>41</v>
      </c>
    </row>
    <row r="14" spans="1:23">
      <c r="A14" s="3" t="s">
        <v>64</v>
      </c>
      <c r="E14" s="1">
        <v>4</v>
      </c>
      <c r="K14" s="3" t="s">
        <v>64</v>
      </c>
      <c r="L14">
        <v>685</v>
      </c>
      <c r="M14">
        <v>4</v>
      </c>
      <c r="N14" t="s">
        <v>42</v>
      </c>
      <c r="P14" t="s">
        <v>22</v>
      </c>
      <c r="R14" t="str">
        <f t="shared" si="0"/>
        <v xml:space="preserve">685: Function Call With Incorrect Number of Arguments (FN) </v>
      </c>
      <c r="W14" t="s">
        <v>42</v>
      </c>
    </row>
    <row r="15" spans="1:23">
      <c r="A15" s="3" t="s">
        <v>65</v>
      </c>
      <c r="E15" s="1">
        <v>5</v>
      </c>
      <c r="L15">
        <v>783</v>
      </c>
      <c r="M15">
        <v>5</v>
      </c>
      <c r="N15" t="s">
        <v>41</v>
      </c>
      <c r="P15" t="s">
        <v>23</v>
      </c>
      <c r="R15" t="str">
        <f t="shared" si="0"/>
        <v xml:space="preserve">783: Operator Precedence Logic Error (EV) </v>
      </c>
      <c r="W15" t="s">
        <v>41</v>
      </c>
    </row>
    <row r="16" spans="1:23">
      <c r="A16" s="3" t="s">
        <v>63</v>
      </c>
      <c r="E16" s="1">
        <v>5</v>
      </c>
      <c r="L16">
        <v>190</v>
      </c>
      <c r="M16">
        <v>5</v>
      </c>
      <c r="N16" t="s">
        <v>44</v>
      </c>
      <c r="P16" t="s">
        <v>24</v>
      </c>
      <c r="R16" t="str">
        <f t="shared" si="0"/>
        <v xml:space="preserve">190: Integer Overflow or Wraparound (ME) </v>
      </c>
      <c r="W16" t="s">
        <v>44</v>
      </c>
    </row>
    <row r="17" spans="1:23">
      <c r="A17" s="2" t="s">
        <v>50</v>
      </c>
      <c r="E17" s="1">
        <v>5</v>
      </c>
      <c r="L17">
        <v>476</v>
      </c>
      <c r="M17">
        <v>5</v>
      </c>
      <c r="N17" t="s">
        <v>44</v>
      </c>
      <c r="P17" t="s">
        <v>25</v>
      </c>
      <c r="R17" t="str">
        <f t="shared" si="0"/>
        <v xml:space="preserve">476: NULL Pointer Dereference (ME) </v>
      </c>
      <c r="W17" t="s">
        <v>44</v>
      </c>
    </row>
    <row r="18" spans="1:23">
      <c r="A18" s="3" t="s">
        <v>62</v>
      </c>
      <c r="E18" s="1">
        <v>6</v>
      </c>
      <c r="L18">
        <v>401</v>
      </c>
      <c r="M18">
        <v>6</v>
      </c>
      <c r="N18" t="s">
        <v>44</v>
      </c>
      <c r="P18" t="s">
        <v>26</v>
      </c>
      <c r="R18" t="str">
        <f t="shared" si="0"/>
        <v xml:space="preserve">401: Missing Release of Memory after Effective Lifetime (ME) </v>
      </c>
      <c r="W18" t="s">
        <v>44</v>
      </c>
    </row>
    <row r="19" spans="1:23">
      <c r="A19" s="2" t="s">
        <v>51</v>
      </c>
      <c r="E19" s="1">
        <v>7</v>
      </c>
      <c r="L19">
        <v>477</v>
      </c>
      <c r="M19">
        <v>7</v>
      </c>
      <c r="N19" t="s">
        <v>42</v>
      </c>
      <c r="P19" t="s">
        <v>27</v>
      </c>
      <c r="R19" t="str">
        <f t="shared" si="0"/>
        <v xml:space="preserve">477: Use of Obsolete Function (FN) </v>
      </c>
      <c r="W19" t="s">
        <v>42</v>
      </c>
    </row>
    <row r="20" spans="1:23">
      <c r="A20" s="3" t="s">
        <v>61</v>
      </c>
      <c r="E20" s="1">
        <v>8</v>
      </c>
      <c r="L20">
        <v>467</v>
      </c>
      <c r="M20">
        <v>8</v>
      </c>
      <c r="N20" t="s">
        <v>44</v>
      </c>
      <c r="P20" t="s">
        <v>28</v>
      </c>
      <c r="R20" t="str">
        <f t="shared" si="0"/>
        <v xml:space="preserve">467: Use of sizeof() on a Pointer Type (ME) </v>
      </c>
      <c r="W20" t="s">
        <v>44</v>
      </c>
    </row>
    <row r="21" spans="1:23">
      <c r="A21" s="2" t="s">
        <v>52</v>
      </c>
      <c r="E21" s="1">
        <v>8</v>
      </c>
      <c r="L21">
        <v>561</v>
      </c>
      <c r="M21">
        <v>8</v>
      </c>
      <c r="N21" t="s">
        <v>45</v>
      </c>
      <c r="P21" t="s">
        <v>29</v>
      </c>
      <c r="R21" t="str">
        <f t="shared" si="0"/>
        <v xml:space="preserve">561: Dead Code (RC) </v>
      </c>
      <c r="W21" t="s">
        <v>45</v>
      </c>
    </row>
    <row r="22" spans="1:23">
      <c r="A22" s="2" t="s">
        <v>53</v>
      </c>
      <c r="E22" s="1">
        <v>10</v>
      </c>
      <c r="F22">
        <v>1</v>
      </c>
      <c r="L22">
        <v>665</v>
      </c>
      <c r="M22">
        <v>10</v>
      </c>
      <c r="N22" t="s">
        <v>43</v>
      </c>
      <c r="P22" t="s">
        <v>30</v>
      </c>
      <c r="R22" t="str">
        <f t="shared" si="0"/>
        <v xml:space="preserve">665: Improper Initialization (IN) </v>
      </c>
      <c r="W22" t="s">
        <v>43</v>
      </c>
    </row>
    <row r="23" spans="1:23">
      <c r="A23" s="3" t="s">
        <v>60</v>
      </c>
      <c r="E23" s="1">
        <v>11</v>
      </c>
      <c r="F23">
        <v>1</v>
      </c>
      <c r="L23">
        <v>562</v>
      </c>
      <c r="M23">
        <v>11</v>
      </c>
      <c r="N23" t="s">
        <v>44</v>
      </c>
      <c r="P23" t="s">
        <v>31</v>
      </c>
      <c r="R23" t="str">
        <f t="shared" si="0"/>
        <v xml:space="preserve">562: Return of Stack Variable Address (ME) </v>
      </c>
      <c r="W23" t="s">
        <v>44</v>
      </c>
    </row>
    <row r="24" spans="1:23">
      <c r="A24" s="3" t="s">
        <v>54</v>
      </c>
      <c r="E24" s="1">
        <v>16</v>
      </c>
      <c r="L24">
        <v>758</v>
      </c>
      <c r="M24">
        <v>16</v>
      </c>
      <c r="N24" t="s">
        <v>45</v>
      </c>
      <c r="P24" t="s">
        <v>32</v>
      </c>
      <c r="R24" t="str">
        <f t="shared" si="0"/>
        <v xml:space="preserve">758: Reliance on Undefined Behavior (RC) </v>
      </c>
      <c r="W24" t="s">
        <v>45</v>
      </c>
    </row>
    <row r="25" spans="1:23">
      <c r="A25" s="2" t="s">
        <v>55</v>
      </c>
      <c r="E25" s="1">
        <v>17</v>
      </c>
      <c r="L25">
        <v>570</v>
      </c>
      <c r="M25">
        <v>17</v>
      </c>
      <c r="N25" t="s">
        <v>41</v>
      </c>
      <c r="P25" t="s">
        <v>33</v>
      </c>
      <c r="R25" t="str">
        <f t="shared" si="0"/>
        <v xml:space="preserve">570: Expression is Always False (EV) </v>
      </c>
      <c r="W25" t="s">
        <v>41</v>
      </c>
    </row>
    <row r="26" spans="1:23">
      <c r="A26" s="3" t="s">
        <v>59</v>
      </c>
      <c r="E26" s="1">
        <v>28</v>
      </c>
      <c r="F26">
        <v>2</v>
      </c>
      <c r="L26">
        <v>788</v>
      </c>
      <c r="M26">
        <v>28</v>
      </c>
      <c r="N26" t="s">
        <v>44</v>
      </c>
      <c r="P26" t="s">
        <v>34</v>
      </c>
      <c r="R26" t="str">
        <f t="shared" si="0"/>
        <v xml:space="preserve">788: Access of Memory Location After End of Buffer (ME) </v>
      </c>
      <c r="W26" t="s">
        <v>44</v>
      </c>
    </row>
    <row r="27" spans="1:23">
      <c r="A27" s="2" t="s">
        <v>56</v>
      </c>
      <c r="E27" s="1">
        <v>30</v>
      </c>
      <c r="L27">
        <v>571</v>
      </c>
      <c r="M27">
        <v>30</v>
      </c>
      <c r="N27" t="s">
        <v>41</v>
      </c>
      <c r="P27" t="s">
        <v>35</v>
      </c>
      <c r="R27" t="str">
        <f t="shared" si="0"/>
        <v xml:space="preserve">571: Expression is Always True (EV) </v>
      </c>
      <c r="W27" t="s">
        <v>41</v>
      </c>
    </row>
    <row r="28" spans="1:23">
      <c r="A28" s="3" t="s">
        <v>66</v>
      </c>
      <c r="E28" s="1">
        <v>30</v>
      </c>
      <c r="F28">
        <v>1</v>
      </c>
      <c r="L28">
        <v>595</v>
      </c>
      <c r="M28">
        <v>30</v>
      </c>
      <c r="N28" t="s">
        <v>41</v>
      </c>
      <c r="P28" t="s">
        <v>36</v>
      </c>
      <c r="R28" t="str">
        <f t="shared" si="0"/>
        <v xml:space="preserve">595: Comparison of Object References Instead of Contents (EV) </v>
      </c>
      <c r="W28" t="s">
        <v>41</v>
      </c>
    </row>
    <row r="29" spans="1:23">
      <c r="A29" s="3" t="s">
        <v>58</v>
      </c>
      <c r="E29" s="1">
        <v>32</v>
      </c>
      <c r="F29">
        <v>2</v>
      </c>
      <c r="L29">
        <v>686</v>
      </c>
      <c r="M29">
        <v>32</v>
      </c>
      <c r="N29" t="s">
        <v>42</v>
      </c>
      <c r="P29" t="s">
        <v>37</v>
      </c>
      <c r="R29" t="str">
        <f t="shared" si="0"/>
        <v xml:space="preserve">686: Function Call With Incorrect Argument Type (FN) </v>
      </c>
      <c r="W29" t="s">
        <v>42</v>
      </c>
    </row>
    <row r="30" spans="1:23">
      <c r="A30" s="3" t="s">
        <v>57</v>
      </c>
      <c r="E30" s="1">
        <v>49</v>
      </c>
      <c r="F30">
        <v>2</v>
      </c>
      <c r="L30">
        <v>457</v>
      </c>
      <c r="M30">
        <v>49</v>
      </c>
      <c r="N30" t="s">
        <v>43</v>
      </c>
      <c r="P30" t="s">
        <v>38</v>
      </c>
      <c r="R30" t="str">
        <f t="shared" si="0"/>
        <v xml:space="preserve">457: Use of Uninitialized Variable (IN) </v>
      </c>
      <c r="W30" t="s">
        <v>43</v>
      </c>
    </row>
    <row r="31" spans="1:23">
      <c r="E31">
        <f>SUM(E1:E30)</f>
        <v>294</v>
      </c>
    </row>
    <row r="81" spans="1:6">
      <c r="A81" t="s">
        <v>47</v>
      </c>
      <c r="E81">
        <v>1</v>
      </c>
    </row>
    <row r="82" spans="1:6">
      <c r="A82" t="s">
        <v>76</v>
      </c>
      <c r="E82">
        <v>1</v>
      </c>
    </row>
    <row r="83" spans="1:6">
      <c r="A83" t="s">
        <v>75</v>
      </c>
      <c r="E83">
        <v>1</v>
      </c>
    </row>
    <row r="84" spans="1:6">
      <c r="A84" t="s">
        <v>74</v>
      </c>
      <c r="E84">
        <v>1</v>
      </c>
    </row>
    <row r="85" spans="1:6">
      <c r="A85" t="s">
        <v>73</v>
      </c>
      <c r="E85">
        <v>1</v>
      </c>
    </row>
    <row r="86" spans="1:6">
      <c r="A86" t="s">
        <v>72</v>
      </c>
      <c r="E86">
        <v>1</v>
      </c>
    </row>
    <row r="87" spans="1:6">
      <c r="A87" t="s">
        <v>71</v>
      </c>
      <c r="E87">
        <v>1</v>
      </c>
    </row>
    <row r="88" spans="1:6">
      <c r="A88" t="s">
        <v>70</v>
      </c>
      <c r="E88">
        <v>1</v>
      </c>
    </row>
    <row r="89" spans="1:6">
      <c r="A89" t="s">
        <v>69</v>
      </c>
      <c r="E89">
        <v>2</v>
      </c>
    </row>
    <row r="90" spans="1:6">
      <c r="A90" t="s">
        <v>48</v>
      </c>
      <c r="E90">
        <v>3</v>
      </c>
    </row>
    <row r="91" spans="1:6">
      <c r="A91" t="s">
        <v>68</v>
      </c>
      <c r="E91">
        <v>3</v>
      </c>
    </row>
    <row r="92" spans="1:6">
      <c r="A92" t="s">
        <v>49</v>
      </c>
      <c r="E92">
        <v>3</v>
      </c>
    </row>
    <row r="93" spans="1:6">
      <c r="A93" t="s">
        <v>67</v>
      </c>
      <c r="E93">
        <v>4</v>
      </c>
      <c r="F93">
        <v>1</v>
      </c>
    </row>
    <row r="94" spans="1:6">
      <c r="A94" t="s">
        <v>64</v>
      </c>
      <c r="E94">
        <v>4</v>
      </c>
    </row>
    <row r="95" spans="1:6">
      <c r="A95" t="s">
        <v>65</v>
      </c>
      <c r="E95">
        <v>5</v>
      </c>
    </row>
    <row r="96" spans="1:6">
      <c r="A96" t="s">
        <v>63</v>
      </c>
      <c r="E96">
        <v>5</v>
      </c>
    </row>
    <row r="97" spans="1:6">
      <c r="A97" t="s">
        <v>50</v>
      </c>
      <c r="E97">
        <v>5</v>
      </c>
    </row>
    <row r="98" spans="1:6">
      <c r="A98" t="s">
        <v>62</v>
      </c>
      <c r="E98">
        <v>6</v>
      </c>
    </row>
    <row r="99" spans="1:6">
      <c r="A99" t="s">
        <v>51</v>
      </c>
      <c r="E99">
        <v>7</v>
      </c>
    </row>
    <row r="100" spans="1:6">
      <c r="A100" t="s">
        <v>61</v>
      </c>
      <c r="E100">
        <v>8</v>
      </c>
    </row>
    <row r="101" spans="1:6">
      <c r="A101" t="s">
        <v>52</v>
      </c>
      <c r="E101">
        <v>8</v>
      </c>
    </row>
    <row r="102" spans="1:6">
      <c r="A102" t="s">
        <v>53</v>
      </c>
      <c r="E102">
        <v>10</v>
      </c>
      <c r="F102">
        <v>1</v>
      </c>
    </row>
    <row r="103" spans="1:6">
      <c r="A103" t="s">
        <v>60</v>
      </c>
      <c r="E103">
        <v>11</v>
      </c>
      <c r="F103">
        <v>1</v>
      </c>
    </row>
    <row r="104" spans="1:6">
      <c r="A104" t="s">
        <v>54</v>
      </c>
      <c r="E104">
        <v>16</v>
      </c>
    </row>
    <row r="105" spans="1:6">
      <c r="A105" t="s">
        <v>55</v>
      </c>
      <c r="E105">
        <v>17</v>
      </c>
    </row>
    <row r="106" spans="1:6">
      <c r="A106" t="s">
        <v>59</v>
      </c>
      <c r="E106">
        <v>28</v>
      </c>
      <c r="F106">
        <v>2</v>
      </c>
    </row>
    <row r="107" spans="1:6">
      <c r="A107" t="s">
        <v>56</v>
      </c>
      <c r="E107">
        <v>30</v>
      </c>
    </row>
    <row r="108" spans="1:6">
      <c r="A108" t="s">
        <v>66</v>
      </c>
      <c r="E108">
        <v>30</v>
      </c>
      <c r="F108">
        <v>1</v>
      </c>
    </row>
    <row r="109" spans="1:6">
      <c r="A109" t="s">
        <v>58</v>
      </c>
      <c r="E109">
        <v>32</v>
      </c>
      <c r="F109">
        <v>2</v>
      </c>
    </row>
    <row r="110" spans="1:6">
      <c r="A110" t="s">
        <v>57</v>
      </c>
      <c r="E110">
        <v>49</v>
      </c>
      <c r="F110">
        <v>2</v>
      </c>
    </row>
  </sheetData>
  <sortState xmlns:xlrd2="http://schemas.microsoft.com/office/spreadsheetml/2017/richdata2" ref="L1:N30">
    <sortCondition ref="M1:M30"/>
  </sortState>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F3A8F-8701-4402-9A27-DA4C7B6005CF}">
  <dimension ref="A2:U31"/>
  <sheetViews>
    <sheetView topLeftCell="A6" workbookViewId="0">
      <selection activeCell="Q38" sqref="Q38"/>
    </sheetView>
  </sheetViews>
  <sheetFormatPr defaultRowHeight="15"/>
  <cols>
    <col min="2" max="2" width="13.7109375" customWidth="1"/>
    <col min="18" max="18" width="10.85546875" customWidth="1"/>
  </cols>
  <sheetData>
    <row r="2" spans="1:21">
      <c r="B2">
        <v>1</v>
      </c>
      <c r="C2">
        <v>2</v>
      </c>
      <c r="D2">
        <v>3</v>
      </c>
      <c r="E2">
        <v>4</v>
      </c>
      <c r="R2" t="s">
        <v>164</v>
      </c>
      <c r="S2" s="6">
        <v>9.5999999999999992E-3</v>
      </c>
      <c r="T2" s="7">
        <v>5</v>
      </c>
      <c r="U2" s="6"/>
    </row>
    <row r="3" spans="1:21">
      <c r="A3" t="s">
        <v>77</v>
      </c>
      <c r="B3" t="s">
        <v>152</v>
      </c>
      <c r="C3" t="s">
        <v>153</v>
      </c>
      <c r="D3" t="s">
        <v>154</v>
      </c>
      <c r="E3" t="s">
        <v>155</v>
      </c>
      <c r="R3" t="s">
        <v>86</v>
      </c>
      <c r="S3" s="6">
        <v>1.1599999999999999E-2</v>
      </c>
      <c r="T3" s="7">
        <v>1</v>
      </c>
      <c r="U3" s="6"/>
    </row>
    <row r="4" spans="1:21">
      <c r="B4">
        <v>35</v>
      </c>
      <c r="C4">
        <v>9</v>
      </c>
      <c r="D4">
        <v>83</v>
      </c>
      <c r="E4">
        <v>16</v>
      </c>
      <c r="R4" t="s">
        <v>89</v>
      </c>
      <c r="S4" s="6">
        <v>1.54E-2</v>
      </c>
      <c r="T4" s="7">
        <v>1</v>
      </c>
      <c r="U4" s="6"/>
    </row>
    <row r="5" spans="1:21">
      <c r="R5" t="s">
        <v>88</v>
      </c>
      <c r="S5" s="6">
        <v>3.39E-2</v>
      </c>
      <c r="T5" s="7">
        <v>2</v>
      </c>
      <c r="U5" s="6"/>
    </row>
    <row r="6" spans="1:21">
      <c r="A6" t="s">
        <v>6</v>
      </c>
      <c r="B6" s="1"/>
      <c r="C6" s="1"/>
      <c r="D6" s="1">
        <v>9</v>
      </c>
      <c r="E6" s="1"/>
    </row>
    <row r="7" spans="1:21">
      <c r="A7" t="s">
        <v>7</v>
      </c>
      <c r="B7" s="1"/>
      <c r="C7" s="1"/>
      <c r="D7" s="1">
        <v>24</v>
      </c>
      <c r="E7" s="1">
        <v>12</v>
      </c>
    </row>
    <row r="8" spans="1:21">
      <c r="A8" t="s">
        <v>5</v>
      </c>
      <c r="B8" s="1">
        <v>31</v>
      </c>
      <c r="C8" s="1">
        <v>9</v>
      </c>
      <c r="D8" s="1">
        <v>54</v>
      </c>
      <c r="E8" s="1">
        <v>4</v>
      </c>
    </row>
    <row r="9" spans="1:21">
      <c r="F9">
        <f>SUM(B4:E4)</f>
        <v>143</v>
      </c>
    </row>
    <row r="28" spans="1:5">
      <c r="B28" t="s">
        <v>81</v>
      </c>
      <c r="C28" t="s">
        <v>80</v>
      </c>
      <c r="D28" t="s">
        <v>79</v>
      </c>
      <c r="E28" t="s">
        <v>78</v>
      </c>
    </row>
    <row r="29" spans="1:5">
      <c r="A29" t="s">
        <v>6</v>
      </c>
      <c r="B29" s="1"/>
      <c r="C29" s="1">
        <v>9</v>
      </c>
      <c r="D29" s="1"/>
    </row>
    <row r="30" spans="1:5">
      <c r="A30" t="s">
        <v>7</v>
      </c>
      <c r="B30" s="1">
        <v>12</v>
      </c>
      <c r="C30" s="1">
        <v>23</v>
      </c>
      <c r="D30" s="1"/>
    </row>
    <row r="31" spans="1:5">
      <c r="A31" t="s">
        <v>5</v>
      </c>
      <c r="B31" s="1">
        <v>4</v>
      </c>
      <c r="C31" s="1">
        <v>54</v>
      </c>
      <c r="D31" s="1">
        <v>9</v>
      </c>
      <c r="E31" s="1">
        <v>31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5A052-EB8D-432B-A8AE-707E212EB310}">
  <dimension ref="A1:U10"/>
  <sheetViews>
    <sheetView topLeftCell="A6" workbookViewId="0">
      <selection activeCell="B40" sqref="B40"/>
    </sheetView>
  </sheetViews>
  <sheetFormatPr defaultRowHeight="15"/>
  <cols>
    <col min="10" max="10" width="16.42578125" customWidth="1"/>
    <col min="12" max="12" width="15.7109375" customWidth="1"/>
    <col min="16" max="16" width="11.28515625" customWidth="1"/>
  </cols>
  <sheetData>
    <row r="1" spans="1:21">
      <c r="A1" t="s">
        <v>83</v>
      </c>
      <c r="J1" t="s">
        <v>92</v>
      </c>
      <c r="K1" t="s">
        <v>93</v>
      </c>
      <c r="L1" t="s">
        <v>163</v>
      </c>
      <c r="M1" t="s">
        <v>96</v>
      </c>
      <c r="P1" t="s">
        <v>156</v>
      </c>
      <c r="U1" t="s">
        <v>95</v>
      </c>
    </row>
    <row r="2" spans="1:21">
      <c r="J2" t="s">
        <v>84</v>
      </c>
      <c r="K2">
        <v>6</v>
      </c>
      <c r="L2">
        <v>0</v>
      </c>
      <c r="M2">
        <v>2</v>
      </c>
      <c r="U2">
        <v>0</v>
      </c>
    </row>
    <row r="3" spans="1:21">
      <c r="J3" t="s">
        <v>85</v>
      </c>
      <c r="K3">
        <v>7</v>
      </c>
      <c r="L3">
        <v>0</v>
      </c>
      <c r="M3">
        <v>2</v>
      </c>
      <c r="U3">
        <v>0</v>
      </c>
    </row>
    <row r="4" spans="1:21">
      <c r="J4" t="s">
        <v>86</v>
      </c>
      <c r="K4">
        <v>0</v>
      </c>
      <c r="L4">
        <v>25</v>
      </c>
      <c r="M4">
        <v>5</v>
      </c>
      <c r="U4">
        <v>4</v>
      </c>
    </row>
    <row r="5" spans="1:21">
      <c r="J5" t="s">
        <v>87</v>
      </c>
      <c r="K5">
        <v>4</v>
      </c>
      <c r="L5">
        <v>48</v>
      </c>
      <c r="M5">
        <v>5</v>
      </c>
      <c r="U5">
        <v>4</v>
      </c>
    </row>
    <row r="6" spans="1:21">
      <c r="J6" t="s">
        <v>88</v>
      </c>
      <c r="K6">
        <v>5</v>
      </c>
      <c r="L6">
        <v>23</v>
      </c>
      <c r="M6">
        <v>2</v>
      </c>
      <c r="U6">
        <v>3</v>
      </c>
    </row>
    <row r="7" spans="1:21">
      <c r="J7" t="s">
        <v>89</v>
      </c>
      <c r="K7">
        <v>8</v>
      </c>
      <c r="L7">
        <v>25</v>
      </c>
      <c r="M7">
        <v>8</v>
      </c>
      <c r="U7">
        <v>3</v>
      </c>
    </row>
    <row r="8" spans="1:21">
      <c r="J8" t="s">
        <v>90</v>
      </c>
      <c r="K8">
        <v>0</v>
      </c>
      <c r="L8">
        <v>7</v>
      </c>
      <c r="M8">
        <v>2</v>
      </c>
      <c r="U8">
        <v>3</v>
      </c>
    </row>
    <row r="9" spans="1:21">
      <c r="J9" t="s">
        <v>91</v>
      </c>
      <c r="K9">
        <v>1</v>
      </c>
      <c r="L9">
        <v>1</v>
      </c>
      <c r="M9">
        <v>2</v>
      </c>
      <c r="U9">
        <v>1</v>
      </c>
    </row>
    <row r="10" spans="1:21">
      <c r="K10" t="s">
        <v>94</v>
      </c>
      <c r="L10" t="s">
        <v>97</v>
      </c>
      <c r="M10" t="s">
        <v>98</v>
      </c>
    </row>
  </sheetData>
  <sortState xmlns:xlrd2="http://schemas.microsoft.com/office/spreadsheetml/2017/richdata2" ref="A2:B31">
    <sortCondition ref="B2:B31"/>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5DEB2-BF6F-490D-BB38-9E660BEE6422}">
  <dimension ref="A1:B163"/>
  <sheetViews>
    <sheetView workbookViewId="0">
      <selection activeCell="D67" sqref="D67"/>
    </sheetView>
  </sheetViews>
  <sheetFormatPr defaultRowHeight="15"/>
  <cols>
    <col min="1" max="1" width="15" customWidth="1"/>
  </cols>
  <sheetData>
    <row r="1" spans="1:2">
      <c r="A1" s="5">
        <v>215</v>
      </c>
      <c r="B1">
        <v>215</v>
      </c>
    </row>
    <row r="2" spans="1:2">
      <c r="A2" s="5">
        <v>480</v>
      </c>
      <c r="B2">
        <v>480</v>
      </c>
    </row>
    <row r="3" spans="1:2">
      <c r="A3" s="5">
        <v>483</v>
      </c>
      <c r="B3">
        <v>483</v>
      </c>
    </row>
    <row r="4" spans="1:2">
      <c r="A4" s="5">
        <v>720</v>
      </c>
      <c r="B4">
        <v>720</v>
      </c>
    </row>
    <row r="5" spans="1:2">
      <c r="A5" s="5">
        <v>777</v>
      </c>
      <c r="B5">
        <v>777</v>
      </c>
    </row>
    <row r="6" spans="1:2">
      <c r="A6" s="5">
        <v>1447</v>
      </c>
      <c r="B6">
        <v>1447</v>
      </c>
    </row>
    <row r="7" spans="1:2">
      <c r="A7" s="5">
        <v>1816</v>
      </c>
      <c r="B7">
        <v>1816</v>
      </c>
    </row>
    <row r="8" spans="1:2">
      <c r="A8" s="5">
        <v>3978</v>
      </c>
      <c r="B8">
        <v>3978</v>
      </c>
    </row>
    <row r="9" spans="1:2">
      <c r="A9" s="5">
        <v>6448</v>
      </c>
      <c r="B9">
        <v>6448</v>
      </c>
    </row>
    <row r="10" spans="1:2">
      <c r="A10" s="5">
        <v>6662</v>
      </c>
      <c r="B10">
        <v>6662</v>
      </c>
    </row>
    <row r="11" spans="1:2">
      <c r="A11" s="5">
        <v>6725</v>
      </c>
      <c r="B11">
        <v>6725</v>
      </c>
    </row>
    <row r="12" spans="1:2">
      <c r="A12" s="5">
        <v>8036</v>
      </c>
      <c r="B12">
        <v>8036</v>
      </c>
    </row>
    <row r="13" spans="1:2">
      <c r="A13" s="5">
        <v>8617</v>
      </c>
      <c r="B13">
        <v>8617</v>
      </c>
    </row>
    <row r="14" spans="1:2">
      <c r="A14" s="5">
        <v>9314</v>
      </c>
      <c r="B14">
        <v>9314</v>
      </c>
    </row>
    <row r="15" spans="1:2">
      <c r="A15" s="5">
        <v>9539</v>
      </c>
      <c r="B15">
        <v>9539</v>
      </c>
    </row>
    <row r="16" spans="1:2">
      <c r="A16" s="5">
        <v>9630</v>
      </c>
      <c r="B16">
        <v>9630</v>
      </c>
    </row>
    <row r="17" spans="1:2">
      <c r="A17" s="5">
        <v>9767</v>
      </c>
      <c r="B17">
        <v>9767</v>
      </c>
    </row>
    <row r="18" spans="1:2">
      <c r="A18" s="5">
        <v>10407</v>
      </c>
      <c r="B18">
        <v>10407</v>
      </c>
    </row>
    <row r="19" spans="1:2">
      <c r="A19" s="5">
        <v>10534</v>
      </c>
      <c r="B19">
        <v>10534</v>
      </c>
    </row>
    <row r="20" spans="1:2">
      <c r="A20" s="5">
        <v>13135</v>
      </c>
      <c r="B20">
        <v>13135</v>
      </c>
    </row>
    <row r="21" spans="1:2">
      <c r="A21" s="5">
        <v>16003</v>
      </c>
      <c r="B21">
        <v>16003</v>
      </c>
    </row>
    <row r="22" spans="1:2">
      <c r="A22" s="5">
        <v>17025</v>
      </c>
      <c r="B22">
        <v>17025</v>
      </c>
    </row>
    <row r="23" spans="1:2">
      <c r="A23" s="5">
        <v>17255</v>
      </c>
      <c r="B23">
        <v>17225</v>
      </c>
    </row>
    <row r="24" spans="1:2">
      <c r="A24" s="5">
        <v>18116</v>
      </c>
      <c r="B24">
        <v>18116</v>
      </c>
    </row>
    <row r="25" spans="1:2">
      <c r="A25" s="5">
        <v>18221</v>
      </c>
      <c r="B25">
        <v>18221</v>
      </c>
    </row>
    <row r="26" spans="1:2">
      <c r="A26" s="5">
        <v>18281</v>
      </c>
      <c r="B26">
        <v>18281</v>
      </c>
    </row>
    <row r="27" spans="1:2">
      <c r="A27" s="5">
        <v>19007</v>
      </c>
      <c r="B27">
        <v>19007</v>
      </c>
    </row>
    <row r="28" spans="1:2">
      <c r="A28" s="5">
        <v>19109</v>
      </c>
      <c r="B28">
        <v>19109</v>
      </c>
    </row>
    <row r="29" spans="1:2">
      <c r="A29" s="5">
        <v>19457</v>
      </c>
      <c r="B29">
        <v>19457</v>
      </c>
    </row>
    <row r="30" spans="1:2">
      <c r="A30" s="5">
        <v>20885</v>
      </c>
      <c r="B30">
        <v>20885</v>
      </c>
    </row>
    <row r="31" spans="1:2">
      <c r="A31" s="5">
        <v>20913</v>
      </c>
      <c r="B31">
        <v>20913</v>
      </c>
    </row>
    <row r="32" spans="1:2">
      <c r="A32" s="5">
        <v>21189</v>
      </c>
      <c r="B32">
        <v>21189</v>
      </c>
    </row>
    <row r="33" spans="1:2">
      <c r="A33" s="5">
        <v>21257</v>
      </c>
      <c r="B33">
        <v>21257</v>
      </c>
    </row>
    <row r="34" spans="1:2">
      <c r="A34" s="5">
        <v>21554</v>
      </c>
      <c r="B34">
        <v>21554</v>
      </c>
    </row>
    <row r="35" spans="1:2">
      <c r="A35" s="5">
        <v>21592</v>
      </c>
      <c r="B35">
        <v>21592</v>
      </c>
    </row>
    <row r="36" spans="1:2">
      <c r="A36" s="5">
        <v>22175</v>
      </c>
      <c r="B36">
        <v>22175</v>
      </c>
    </row>
    <row r="37" spans="1:2">
      <c r="A37" s="5">
        <v>22408</v>
      </c>
      <c r="B37">
        <v>22408</v>
      </c>
    </row>
    <row r="38" spans="1:2">
      <c r="A38" s="5">
        <v>22739</v>
      </c>
      <c r="B38">
        <v>22739</v>
      </c>
    </row>
    <row r="39" spans="1:2">
      <c r="A39" s="5">
        <v>23279</v>
      </c>
      <c r="B39">
        <v>23279</v>
      </c>
    </row>
    <row r="40" spans="1:2">
      <c r="A40" s="5">
        <v>25280</v>
      </c>
      <c r="B40">
        <v>25280</v>
      </c>
    </row>
    <row r="41" spans="1:2">
      <c r="A41" s="5">
        <v>25727</v>
      </c>
      <c r="B41">
        <v>25727</v>
      </c>
    </row>
    <row r="42" spans="1:2">
      <c r="A42" s="5">
        <v>29060</v>
      </c>
    </row>
    <row r="43" spans="1:2">
      <c r="A43" s="5">
        <v>29644</v>
      </c>
      <c r="B43">
        <v>29644</v>
      </c>
    </row>
    <row r="44" spans="1:2">
      <c r="A44" s="5">
        <v>31263</v>
      </c>
      <c r="B44">
        <v>31263</v>
      </c>
    </row>
    <row r="45" spans="1:2">
      <c r="A45" s="5">
        <v>31506</v>
      </c>
      <c r="B45">
        <v>31506</v>
      </c>
    </row>
    <row r="46" spans="1:2">
      <c r="A46" s="5">
        <v>32358</v>
      </c>
      <c r="B46">
        <v>32358</v>
      </c>
    </row>
    <row r="47" spans="1:2">
      <c r="A47" s="5">
        <v>32575</v>
      </c>
      <c r="B47">
        <v>32575</v>
      </c>
    </row>
    <row r="48" spans="1:2">
      <c r="A48" s="5">
        <v>33039</v>
      </c>
      <c r="B48">
        <v>33039</v>
      </c>
    </row>
    <row r="49" spans="1:2">
      <c r="A49" s="5">
        <v>33584</v>
      </c>
      <c r="B49">
        <v>33584</v>
      </c>
    </row>
    <row r="50" spans="1:2">
      <c r="A50" s="5">
        <v>35257</v>
      </c>
      <c r="B50">
        <v>35257</v>
      </c>
    </row>
    <row r="51" spans="1:2">
      <c r="A51" s="5">
        <v>36480</v>
      </c>
      <c r="B51">
        <v>36480</v>
      </c>
    </row>
    <row r="52" spans="1:2">
      <c r="A52" s="5">
        <v>37727</v>
      </c>
      <c r="B52">
        <v>37727</v>
      </c>
    </row>
    <row r="53" spans="1:2">
      <c r="A53" s="5">
        <v>40174</v>
      </c>
      <c r="B53">
        <v>37727</v>
      </c>
    </row>
    <row r="54" spans="1:2">
      <c r="A54" s="5">
        <v>41863</v>
      </c>
      <c r="B54">
        <v>40174</v>
      </c>
    </row>
    <row r="55" spans="1:2">
      <c r="A55" s="5">
        <v>43561</v>
      </c>
      <c r="B55">
        <v>41863</v>
      </c>
    </row>
    <row r="56" spans="1:2">
      <c r="A56" s="5">
        <v>43738</v>
      </c>
      <c r="B56">
        <v>43561</v>
      </c>
    </row>
    <row r="57" spans="1:2">
      <c r="A57" s="5">
        <v>43901</v>
      </c>
      <c r="B57">
        <v>43738</v>
      </c>
    </row>
    <row r="58" spans="1:2">
      <c r="A58" s="5">
        <v>45499</v>
      </c>
      <c r="B58">
        <v>43901</v>
      </c>
    </row>
    <row r="59" spans="1:2">
      <c r="A59" s="5">
        <v>46017</v>
      </c>
      <c r="B59">
        <v>45499</v>
      </c>
    </row>
    <row r="60" spans="1:2">
      <c r="A60" s="5">
        <v>46270</v>
      </c>
      <c r="B60">
        <v>46017</v>
      </c>
    </row>
    <row r="61" spans="1:2">
      <c r="A61" s="5">
        <v>48446</v>
      </c>
      <c r="B61">
        <v>46270</v>
      </c>
    </row>
    <row r="62" spans="1:2">
      <c r="A62" s="5">
        <v>48548</v>
      </c>
      <c r="B62">
        <v>48446</v>
      </c>
    </row>
    <row r="63" spans="1:2">
      <c r="A63" s="5">
        <v>48771</v>
      </c>
      <c r="B63">
        <v>48548</v>
      </c>
    </row>
    <row r="64" spans="1:2">
      <c r="A64" s="5">
        <v>49261</v>
      </c>
      <c r="B64">
        <v>48771</v>
      </c>
    </row>
    <row r="65" spans="1:2">
      <c r="A65" s="5">
        <v>49293</v>
      </c>
      <c r="B65">
        <v>49261</v>
      </c>
    </row>
    <row r="66" spans="1:2">
      <c r="A66" s="5">
        <v>49302</v>
      </c>
      <c r="B66">
        <v>49293</v>
      </c>
    </row>
    <row r="67" spans="1:2">
      <c r="A67" s="5">
        <v>49320</v>
      </c>
      <c r="B67">
        <v>49302</v>
      </c>
    </row>
    <row r="68" spans="1:2">
      <c r="A68" s="5">
        <v>52689</v>
      </c>
      <c r="B68">
        <v>49320</v>
      </c>
    </row>
    <row r="69" spans="1:2">
      <c r="A69" s="5">
        <v>55516</v>
      </c>
      <c r="B69">
        <v>52689</v>
      </c>
    </row>
    <row r="70" spans="1:2">
      <c r="A70" s="5">
        <v>56667</v>
      </c>
      <c r="B70">
        <v>55516</v>
      </c>
    </row>
    <row r="71" spans="1:2">
      <c r="A71" s="5">
        <v>56805</v>
      </c>
      <c r="B71">
        <v>56667</v>
      </c>
    </row>
    <row r="72" spans="1:2">
      <c r="A72" s="5">
        <v>57798</v>
      </c>
      <c r="B72">
        <v>56805</v>
      </c>
    </row>
    <row r="73" spans="1:2">
      <c r="A73" s="5">
        <v>58314</v>
      </c>
      <c r="B73">
        <v>57798</v>
      </c>
    </row>
    <row r="74" spans="1:2">
      <c r="A74" s="5">
        <v>60282</v>
      </c>
      <c r="B74">
        <v>58314</v>
      </c>
    </row>
    <row r="75" spans="1:2">
      <c r="A75" s="5">
        <v>60865</v>
      </c>
      <c r="B75">
        <v>60282</v>
      </c>
    </row>
    <row r="76" spans="1:2">
      <c r="A76" s="5">
        <v>60892</v>
      </c>
      <c r="B76">
        <v>60865</v>
      </c>
    </row>
    <row r="77" spans="1:2">
      <c r="A77" s="5">
        <v>61306</v>
      </c>
      <c r="B77">
        <v>60892</v>
      </c>
    </row>
    <row r="78" spans="1:2">
      <c r="A78" s="5">
        <v>61477</v>
      </c>
      <c r="B78">
        <v>61306</v>
      </c>
    </row>
    <row r="79" spans="1:2">
      <c r="A79" s="5">
        <v>61804</v>
      </c>
      <c r="B79">
        <v>61477</v>
      </c>
    </row>
    <row r="80" spans="1:2">
      <c r="A80" s="5">
        <v>62238</v>
      </c>
      <c r="B80">
        <v>61804</v>
      </c>
    </row>
    <row r="81" spans="1:2">
      <c r="A81" s="5">
        <v>63116</v>
      </c>
      <c r="B81">
        <v>62238</v>
      </c>
    </row>
    <row r="82" spans="1:2">
      <c r="A82" s="5">
        <v>65502</v>
      </c>
      <c r="B82">
        <v>63116</v>
      </c>
    </row>
    <row r="83" spans="1:2">
      <c r="A83" s="5">
        <v>65794</v>
      </c>
      <c r="B83">
        <v>65502</v>
      </c>
    </row>
    <row r="84" spans="1:2">
      <c r="A84" s="5">
        <v>65816</v>
      </c>
      <c r="B84">
        <v>65794</v>
      </c>
    </row>
    <row r="85" spans="1:2">
      <c r="A85" s="5">
        <v>65960</v>
      </c>
      <c r="B85">
        <v>65816</v>
      </c>
    </row>
    <row r="86" spans="1:2">
      <c r="A86" s="5">
        <v>67155</v>
      </c>
      <c r="B86">
        <v>65960</v>
      </c>
    </row>
    <row r="87" spans="1:2">
      <c r="A87" s="5">
        <v>68437</v>
      </c>
      <c r="B87">
        <v>67155</v>
      </c>
    </row>
    <row r="88" spans="1:2">
      <c r="A88" s="5">
        <v>68471</v>
      </c>
      <c r="B88">
        <v>68437</v>
      </c>
    </row>
    <row r="89" spans="1:2">
      <c r="A89" s="5">
        <v>68873</v>
      </c>
      <c r="B89">
        <v>68471</v>
      </c>
    </row>
    <row r="90" spans="1:2">
      <c r="A90" s="5">
        <v>69663</v>
      </c>
      <c r="B90">
        <v>68873</v>
      </c>
    </row>
    <row r="91" spans="1:2">
      <c r="A91" s="5">
        <v>70083</v>
      </c>
      <c r="B91">
        <v>69663</v>
      </c>
    </row>
    <row r="92" spans="1:2">
      <c r="A92" s="5">
        <v>70949</v>
      </c>
      <c r="B92">
        <v>70083</v>
      </c>
    </row>
    <row r="93" spans="1:2">
      <c r="A93" s="5">
        <v>70967</v>
      </c>
      <c r="B93">
        <v>70949</v>
      </c>
    </row>
    <row r="94" spans="1:2">
      <c r="A94" s="5">
        <v>71425</v>
      </c>
      <c r="B94">
        <v>70967</v>
      </c>
    </row>
    <row r="95" spans="1:2">
      <c r="A95" s="5">
        <v>71522</v>
      </c>
      <c r="B95">
        <v>71425</v>
      </c>
    </row>
    <row r="96" spans="1:2">
      <c r="A96" s="5">
        <v>72696</v>
      </c>
      <c r="B96">
        <v>71522</v>
      </c>
    </row>
    <row r="97" spans="1:2">
      <c r="A97" s="5">
        <v>73263</v>
      </c>
      <c r="B97">
        <v>72364</v>
      </c>
    </row>
    <row r="98" spans="1:2">
      <c r="A98" s="5">
        <v>74704</v>
      </c>
      <c r="B98">
        <v>72589</v>
      </c>
    </row>
    <row r="99" spans="1:2">
      <c r="A99" s="5">
        <v>75937</v>
      </c>
      <c r="B99">
        <v>72696</v>
      </c>
    </row>
    <row r="100" spans="1:2">
      <c r="A100" s="5">
        <v>76183</v>
      </c>
      <c r="B100">
        <v>73263</v>
      </c>
    </row>
    <row r="101" spans="1:2">
      <c r="A101" s="5">
        <v>76241</v>
      </c>
      <c r="B101">
        <v>74704</v>
      </c>
    </row>
    <row r="102" spans="1:2">
      <c r="A102" s="5">
        <v>76380</v>
      </c>
      <c r="B102">
        <v>76183</v>
      </c>
    </row>
    <row r="103" spans="1:2">
      <c r="A103" s="5">
        <v>77364</v>
      </c>
      <c r="B103">
        <v>76241</v>
      </c>
    </row>
    <row r="104" spans="1:2">
      <c r="A104" s="5">
        <v>77629</v>
      </c>
      <c r="B104">
        <v>76380</v>
      </c>
    </row>
    <row r="105" spans="1:2">
      <c r="A105" s="5">
        <v>78983</v>
      </c>
      <c r="B105">
        <v>77364</v>
      </c>
    </row>
    <row r="106" spans="1:2">
      <c r="A106" s="5">
        <v>79160</v>
      </c>
      <c r="B106">
        <v>77629</v>
      </c>
    </row>
    <row r="107" spans="1:2">
      <c r="A107" s="5">
        <v>80451</v>
      </c>
      <c r="B107">
        <v>78983</v>
      </c>
    </row>
    <row r="108" spans="1:2">
      <c r="A108" s="5">
        <v>81461</v>
      </c>
      <c r="B108">
        <v>79160</v>
      </c>
    </row>
    <row r="109" spans="1:2">
      <c r="A109" s="5">
        <v>82124</v>
      </c>
      <c r="B109">
        <v>80451</v>
      </c>
    </row>
    <row r="110" spans="1:2">
      <c r="A110" s="5">
        <v>83308</v>
      </c>
      <c r="B110">
        <v>81461</v>
      </c>
    </row>
    <row r="111" spans="1:2">
      <c r="A111" s="5">
        <v>84423</v>
      </c>
      <c r="B111">
        <v>82124</v>
      </c>
    </row>
    <row r="112" spans="1:2">
      <c r="A112" s="5">
        <v>84451</v>
      </c>
      <c r="B112">
        <v>83308</v>
      </c>
    </row>
    <row r="113" spans="1:2">
      <c r="A113" s="5">
        <v>84623</v>
      </c>
      <c r="B113">
        <v>84423</v>
      </c>
    </row>
    <row r="114" spans="1:2">
      <c r="A114" s="5">
        <v>85328</v>
      </c>
      <c r="B114">
        <v>84451</v>
      </c>
    </row>
    <row r="115" spans="1:2">
      <c r="A115" s="5">
        <v>85400</v>
      </c>
      <c r="B115">
        <v>84623</v>
      </c>
    </row>
    <row r="116" spans="1:2">
      <c r="A116" s="5">
        <v>85518</v>
      </c>
      <c r="B116">
        <v>85328</v>
      </c>
    </row>
    <row r="117" spans="1:2">
      <c r="A117" s="5">
        <v>86238</v>
      </c>
      <c r="B117">
        <v>85400</v>
      </c>
    </row>
    <row r="118" spans="1:2">
      <c r="A118" s="5" t="s">
        <v>141</v>
      </c>
      <c r="B118">
        <v>85518</v>
      </c>
    </row>
    <row r="119" spans="1:2">
      <c r="A119" s="5" t="s">
        <v>126</v>
      </c>
      <c r="B119">
        <v>86238</v>
      </c>
    </row>
    <row r="120" spans="1:2">
      <c r="A120" s="5" t="s">
        <v>101</v>
      </c>
      <c r="B120" t="s">
        <v>141</v>
      </c>
    </row>
    <row r="121" spans="1:2">
      <c r="A121" s="5" t="s">
        <v>113</v>
      </c>
      <c r="B121" t="s">
        <v>126</v>
      </c>
    </row>
    <row r="122" spans="1:2">
      <c r="A122" s="5" t="s">
        <v>137</v>
      </c>
      <c r="B122" t="s">
        <v>101</v>
      </c>
    </row>
    <row r="123" spans="1:2">
      <c r="A123" s="5" t="s">
        <v>142</v>
      </c>
      <c r="B123" t="s">
        <v>113</v>
      </c>
    </row>
    <row r="124" spans="1:2">
      <c r="A124" s="5" t="s">
        <v>118</v>
      </c>
      <c r="B124" t="s">
        <v>137</v>
      </c>
    </row>
    <row r="125" spans="1:2">
      <c r="A125" s="5" t="s">
        <v>116</v>
      </c>
      <c r="B125" t="s">
        <v>142</v>
      </c>
    </row>
    <row r="126" spans="1:2">
      <c r="A126" s="5" t="s">
        <v>115</v>
      </c>
      <c r="B126" t="s">
        <v>118</v>
      </c>
    </row>
    <row r="127" spans="1:2">
      <c r="A127" s="5" t="s">
        <v>110</v>
      </c>
      <c r="B127" t="s">
        <v>116</v>
      </c>
    </row>
    <row r="128" spans="1:2">
      <c r="A128" s="5" t="s">
        <v>119</v>
      </c>
      <c r="B128" t="s">
        <v>115</v>
      </c>
    </row>
    <row r="129" spans="1:2">
      <c r="A129" s="5" t="s">
        <v>99</v>
      </c>
      <c r="B129" t="s">
        <v>110</v>
      </c>
    </row>
    <row r="130" spans="1:2">
      <c r="A130" s="5" t="s">
        <v>122</v>
      </c>
      <c r="B130" t="s">
        <v>119</v>
      </c>
    </row>
    <row r="131" spans="1:2">
      <c r="A131" s="5" t="s">
        <v>132</v>
      </c>
      <c r="B131" t="s">
        <v>99</v>
      </c>
    </row>
    <row r="132" spans="1:2">
      <c r="A132" s="5" t="s">
        <v>120</v>
      </c>
      <c r="B132" t="s">
        <v>122</v>
      </c>
    </row>
    <row r="133" spans="1:2">
      <c r="A133" s="5" t="s">
        <v>140</v>
      </c>
      <c r="B133" t="s">
        <v>132</v>
      </c>
    </row>
    <row r="134" spans="1:2">
      <c r="A134" s="5" t="s">
        <v>125</v>
      </c>
      <c r="B134" t="s">
        <v>120</v>
      </c>
    </row>
    <row r="135" spans="1:2">
      <c r="A135" s="5" t="s">
        <v>134</v>
      </c>
      <c r="B135" t="s">
        <v>140</v>
      </c>
    </row>
    <row r="136" spans="1:2">
      <c r="A136" s="5" t="s">
        <v>133</v>
      </c>
      <c r="B136" t="s">
        <v>125</v>
      </c>
    </row>
    <row r="137" spans="1:2">
      <c r="A137" s="5" t="s">
        <v>105</v>
      </c>
      <c r="B137" t="s">
        <v>134</v>
      </c>
    </row>
    <row r="138" spans="1:2">
      <c r="A138" s="5" t="s">
        <v>111</v>
      </c>
      <c r="B138" t="s">
        <v>133</v>
      </c>
    </row>
    <row r="139" spans="1:2">
      <c r="A139" s="5" t="s">
        <v>129</v>
      </c>
      <c r="B139" t="s">
        <v>105</v>
      </c>
    </row>
    <row r="140" spans="1:2">
      <c r="A140" s="5" t="s">
        <v>100</v>
      </c>
      <c r="B140" t="s">
        <v>111</v>
      </c>
    </row>
    <row r="141" spans="1:2">
      <c r="A141" s="5" t="s">
        <v>104</v>
      </c>
      <c r="B141" t="s">
        <v>129</v>
      </c>
    </row>
    <row r="142" spans="1:2">
      <c r="A142" s="5" t="s">
        <v>131</v>
      </c>
      <c r="B142" t="s">
        <v>100</v>
      </c>
    </row>
    <row r="143" spans="1:2">
      <c r="A143" s="5" t="s">
        <v>102</v>
      </c>
      <c r="B143" t="s">
        <v>104</v>
      </c>
    </row>
    <row r="144" spans="1:2">
      <c r="A144" s="5" t="s">
        <v>114</v>
      </c>
      <c r="B144" t="s">
        <v>131</v>
      </c>
    </row>
    <row r="145" spans="1:2">
      <c r="A145" s="5" t="s">
        <v>108</v>
      </c>
      <c r="B145" t="s">
        <v>102</v>
      </c>
    </row>
    <row r="146" spans="1:2">
      <c r="A146" s="5" t="s">
        <v>138</v>
      </c>
      <c r="B146" t="s">
        <v>114</v>
      </c>
    </row>
    <row r="147" spans="1:2">
      <c r="A147" s="5" t="s">
        <v>112</v>
      </c>
      <c r="B147" t="s">
        <v>108</v>
      </c>
    </row>
    <row r="148" spans="1:2">
      <c r="A148" s="5" t="s">
        <v>128</v>
      </c>
      <c r="B148" t="s">
        <v>138</v>
      </c>
    </row>
    <row r="149" spans="1:2">
      <c r="A149" s="5" t="s">
        <v>107</v>
      </c>
      <c r="B149" t="s">
        <v>112</v>
      </c>
    </row>
    <row r="150" spans="1:2">
      <c r="A150" s="5" t="s">
        <v>130</v>
      </c>
      <c r="B150" t="s">
        <v>128</v>
      </c>
    </row>
    <row r="151" spans="1:2">
      <c r="A151" s="5" t="s">
        <v>135</v>
      </c>
      <c r="B151" t="s">
        <v>107</v>
      </c>
    </row>
    <row r="152" spans="1:2">
      <c r="A152" s="5" t="s">
        <v>124</v>
      </c>
      <c r="B152" t="s">
        <v>130</v>
      </c>
    </row>
    <row r="153" spans="1:2">
      <c r="A153" s="5" t="s">
        <v>117</v>
      </c>
      <c r="B153" t="s">
        <v>135</v>
      </c>
    </row>
    <row r="154" spans="1:2">
      <c r="A154" s="5" t="s">
        <v>139</v>
      </c>
      <c r="B154" t="s">
        <v>124</v>
      </c>
    </row>
    <row r="155" spans="1:2">
      <c r="A155" s="5" t="s">
        <v>121</v>
      </c>
      <c r="B155" t="s">
        <v>117</v>
      </c>
    </row>
    <row r="156" spans="1:2">
      <c r="A156" s="5" t="s">
        <v>109</v>
      </c>
      <c r="B156" t="s">
        <v>139</v>
      </c>
    </row>
    <row r="157" spans="1:2">
      <c r="A157" s="5" t="s">
        <v>127</v>
      </c>
      <c r="B157" t="s">
        <v>121</v>
      </c>
    </row>
    <row r="158" spans="1:2">
      <c r="A158" s="5" t="s">
        <v>103</v>
      </c>
      <c r="B158" t="s">
        <v>109</v>
      </c>
    </row>
    <row r="159" spans="1:2">
      <c r="A159" s="5" t="s">
        <v>136</v>
      </c>
      <c r="B159" t="s">
        <v>127</v>
      </c>
    </row>
    <row r="160" spans="1:2">
      <c r="A160" s="5" t="s">
        <v>123</v>
      </c>
      <c r="B160" t="s">
        <v>103</v>
      </c>
    </row>
    <row r="161" spans="1:2">
      <c r="A161" s="5" t="s">
        <v>106</v>
      </c>
      <c r="B161" t="s">
        <v>136</v>
      </c>
    </row>
    <row r="162" spans="1:2">
      <c r="A162" s="5"/>
      <c r="B162" t="s">
        <v>123</v>
      </c>
    </row>
    <row r="163" spans="1:2">
      <c r="B163" t="s">
        <v>106</v>
      </c>
    </row>
  </sheetData>
  <sortState xmlns:xlrd2="http://schemas.microsoft.com/office/spreadsheetml/2017/richdata2" ref="A1:A161">
    <sortCondition ref="A16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3D226-6229-44C2-9F95-CC72D02E0F70}">
  <dimension ref="A1:L20"/>
  <sheetViews>
    <sheetView workbookViewId="0">
      <selection activeCell="L16" sqref="L16"/>
    </sheetView>
  </sheetViews>
  <sheetFormatPr defaultRowHeight="15"/>
  <cols>
    <col min="2" max="2" width="23.85546875" customWidth="1"/>
    <col min="3" max="3" width="23" customWidth="1"/>
    <col min="4" max="4" width="17.42578125" customWidth="1"/>
    <col min="5" max="5" width="24.42578125" customWidth="1"/>
    <col min="6" max="6" width="5" customWidth="1"/>
  </cols>
  <sheetData>
    <row r="1" spans="1:12">
      <c r="A1" t="s">
        <v>148</v>
      </c>
      <c r="B1" t="s">
        <v>144</v>
      </c>
      <c r="C1" t="s">
        <v>145</v>
      </c>
      <c r="D1" t="s">
        <v>146</v>
      </c>
      <c r="E1" t="s">
        <v>147</v>
      </c>
      <c r="F1" t="s">
        <v>151</v>
      </c>
      <c r="G1" t="s">
        <v>149</v>
      </c>
      <c r="H1" t="s">
        <v>150</v>
      </c>
    </row>
    <row r="2" spans="1:12">
      <c r="A2">
        <v>570</v>
      </c>
      <c r="B2">
        <v>0</v>
      </c>
      <c r="C2">
        <v>0</v>
      </c>
      <c r="D2">
        <v>1</v>
      </c>
      <c r="E2">
        <v>0</v>
      </c>
      <c r="F2">
        <f t="shared" ref="F2:F20" si="0">SUM(B2:E2)</f>
        <v>1</v>
      </c>
      <c r="G2">
        <v>16</v>
      </c>
      <c r="H2" s="1" t="s">
        <v>41</v>
      </c>
    </row>
    <row r="3" spans="1:12">
      <c r="A3">
        <v>571</v>
      </c>
      <c r="B3">
        <v>1</v>
      </c>
      <c r="C3">
        <v>0</v>
      </c>
      <c r="D3">
        <v>3</v>
      </c>
      <c r="E3">
        <v>0</v>
      </c>
      <c r="F3">
        <f t="shared" si="0"/>
        <v>4</v>
      </c>
      <c r="G3">
        <f>30-SUM(B3:E3)</f>
        <v>26</v>
      </c>
      <c r="H3" s="1" t="s">
        <v>41</v>
      </c>
    </row>
    <row r="4" spans="1:12">
      <c r="A4">
        <v>595</v>
      </c>
      <c r="B4">
        <v>0</v>
      </c>
      <c r="C4">
        <v>2</v>
      </c>
      <c r="D4">
        <v>4</v>
      </c>
      <c r="E4">
        <v>0</v>
      </c>
      <c r="F4">
        <f t="shared" si="0"/>
        <v>6</v>
      </c>
      <c r="G4">
        <f>30-SUM(B4:E4)</f>
        <v>24</v>
      </c>
      <c r="H4" s="1" t="s">
        <v>41</v>
      </c>
    </row>
    <row r="5" spans="1:12">
      <c r="A5">
        <v>768</v>
      </c>
      <c r="B5">
        <v>0</v>
      </c>
      <c r="C5">
        <v>0</v>
      </c>
      <c r="D5">
        <v>0</v>
      </c>
      <c r="E5">
        <v>1</v>
      </c>
      <c r="F5">
        <f t="shared" si="0"/>
        <v>1</v>
      </c>
      <c r="G5">
        <v>3</v>
      </c>
      <c r="H5" s="1" t="s">
        <v>41</v>
      </c>
    </row>
    <row r="6" spans="1:12">
      <c r="A6">
        <v>783</v>
      </c>
      <c r="B6">
        <v>2</v>
      </c>
      <c r="C6">
        <v>0</v>
      </c>
      <c r="D6">
        <v>1</v>
      </c>
      <c r="E6">
        <v>0</v>
      </c>
      <c r="F6">
        <f t="shared" si="0"/>
        <v>3</v>
      </c>
      <c r="G6">
        <v>2</v>
      </c>
      <c r="H6" s="1" t="s">
        <v>41</v>
      </c>
      <c r="I6">
        <f>SUM(B2:B6)</f>
        <v>3</v>
      </c>
      <c r="J6">
        <f t="shared" ref="J6:L6" si="1">SUM(C2:C6)</f>
        <v>2</v>
      </c>
      <c r="K6">
        <f t="shared" si="1"/>
        <v>9</v>
      </c>
      <c r="L6">
        <f t="shared" si="1"/>
        <v>1</v>
      </c>
    </row>
    <row r="7" spans="1:12">
      <c r="A7">
        <v>477</v>
      </c>
      <c r="B7">
        <v>1</v>
      </c>
      <c r="C7">
        <v>0</v>
      </c>
      <c r="D7">
        <v>1</v>
      </c>
      <c r="E7">
        <v>0</v>
      </c>
      <c r="F7">
        <f t="shared" si="0"/>
        <v>2</v>
      </c>
      <c r="G7">
        <v>5</v>
      </c>
      <c r="H7" s="1" t="s">
        <v>42</v>
      </c>
    </row>
    <row r="8" spans="1:12">
      <c r="A8">
        <v>628</v>
      </c>
      <c r="B8">
        <v>0</v>
      </c>
      <c r="C8">
        <v>0</v>
      </c>
      <c r="D8">
        <v>1</v>
      </c>
      <c r="E8">
        <v>0</v>
      </c>
      <c r="F8">
        <f t="shared" si="0"/>
        <v>1</v>
      </c>
      <c r="G8">
        <v>0</v>
      </c>
      <c r="H8" s="1" t="s">
        <v>42</v>
      </c>
    </row>
    <row r="9" spans="1:12">
      <c r="A9">
        <v>686</v>
      </c>
      <c r="B9">
        <v>0</v>
      </c>
      <c r="C9">
        <v>3</v>
      </c>
      <c r="D9">
        <v>10</v>
      </c>
      <c r="E9">
        <v>0</v>
      </c>
      <c r="F9">
        <f t="shared" si="0"/>
        <v>13</v>
      </c>
      <c r="G9">
        <f>32-SUM(B9:E9)</f>
        <v>19</v>
      </c>
      <c r="H9" s="1" t="s">
        <v>42</v>
      </c>
      <c r="I9">
        <f>SUM(B7:B9)</f>
        <v>1</v>
      </c>
      <c r="J9">
        <f t="shared" ref="J9:L9" si="2">SUM(C7:C9)</f>
        <v>3</v>
      </c>
      <c r="K9">
        <f t="shared" si="2"/>
        <v>12</v>
      </c>
      <c r="L9">
        <f t="shared" si="2"/>
        <v>0</v>
      </c>
    </row>
    <row r="10" spans="1:12">
      <c r="A10">
        <v>457</v>
      </c>
      <c r="B10">
        <v>3</v>
      </c>
      <c r="C10">
        <v>1</v>
      </c>
      <c r="D10">
        <v>7</v>
      </c>
      <c r="E10">
        <v>0</v>
      </c>
      <c r="F10">
        <f t="shared" si="0"/>
        <v>11</v>
      </c>
      <c r="G10">
        <f>49-SUM(B10:E10)</f>
        <v>38</v>
      </c>
      <c r="H10" s="1" t="s">
        <v>43</v>
      </c>
    </row>
    <row r="11" spans="1:12">
      <c r="A11">
        <v>665</v>
      </c>
      <c r="B11">
        <v>0</v>
      </c>
      <c r="C11">
        <v>0</v>
      </c>
      <c r="D11">
        <v>2</v>
      </c>
      <c r="E11">
        <v>0</v>
      </c>
      <c r="F11">
        <f t="shared" si="0"/>
        <v>2</v>
      </c>
      <c r="G11">
        <v>8</v>
      </c>
      <c r="H11" s="1" t="s">
        <v>43</v>
      </c>
    </row>
    <row r="12" spans="1:12">
      <c r="A12">
        <v>190</v>
      </c>
      <c r="B12">
        <v>1</v>
      </c>
      <c r="C12">
        <v>0</v>
      </c>
      <c r="D12">
        <v>2</v>
      </c>
      <c r="E12">
        <v>0</v>
      </c>
      <c r="F12">
        <f t="shared" si="0"/>
        <v>3</v>
      </c>
      <c r="G12">
        <f>2</f>
        <v>2</v>
      </c>
      <c r="H12" t="s">
        <v>44</v>
      </c>
    </row>
    <row r="13" spans="1:12">
      <c r="A13">
        <v>401</v>
      </c>
      <c r="B13">
        <v>0</v>
      </c>
      <c r="C13">
        <v>0</v>
      </c>
      <c r="D13">
        <v>1</v>
      </c>
      <c r="E13">
        <v>0</v>
      </c>
      <c r="F13">
        <f t="shared" si="0"/>
        <v>1</v>
      </c>
      <c r="G13">
        <v>5</v>
      </c>
      <c r="H13" t="s">
        <v>44</v>
      </c>
    </row>
    <row r="14" spans="1:12">
      <c r="A14">
        <v>467</v>
      </c>
      <c r="B14">
        <v>0</v>
      </c>
      <c r="C14">
        <v>0</v>
      </c>
      <c r="D14">
        <v>2</v>
      </c>
      <c r="E14">
        <v>0</v>
      </c>
      <c r="F14">
        <f t="shared" si="0"/>
        <v>2</v>
      </c>
      <c r="G14">
        <v>6</v>
      </c>
      <c r="H14" t="s">
        <v>44</v>
      </c>
    </row>
    <row r="15" spans="1:12">
      <c r="A15">
        <v>562</v>
      </c>
      <c r="B15">
        <v>0</v>
      </c>
      <c r="C15">
        <v>0</v>
      </c>
      <c r="D15">
        <v>2</v>
      </c>
      <c r="E15">
        <v>0</v>
      </c>
      <c r="F15">
        <f t="shared" si="0"/>
        <v>2</v>
      </c>
      <c r="G15">
        <v>9</v>
      </c>
      <c r="H15" t="s">
        <v>44</v>
      </c>
    </row>
    <row r="16" spans="1:12">
      <c r="A16">
        <v>788</v>
      </c>
      <c r="B16">
        <v>0</v>
      </c>
      <c r="C16">
        <v>0</v>
      </c>
      <c r="D16">
        <v>1</v>
      </c>
      <c r="E16">
        <v>1</v>
      </c>
      <c r="F16">
        <f t="shared" si="0"/>
        <v>2</v>
      </c>
      <c r="G16">
        <v>26</v>
      </c>
      <c r="H16" t="s">
        <v>44</v>
      </c>
    </row>
    <row r="17" spans="1:8">
      <c r="A17">
        <v>561</v>
      </c>
      <c r="B17">
        <v>1</v>
      </c>
      <c r="C17">
        <v>0</v>
      </c>
      <c r="D17">
        <v>0</v>
      </c>
      <c r="E17">
        <v>0</v>
      </c>
      <c r="F17">
        <f t="shared" si="0"/>
        <v>1</v>
      </c>
      <c r="G17">
        <v>7</v>
      </c>
      <c r="H17" s="1" t="s">
        <v>45</v>
      </c>
    </row>
    <row r="18" spans="1:8">
      <c r="A18">
        <v>758</v>
      </c>
      <c r="B18">
        <v>1</v>
      </c>
      <c r="C18">
        <v>0</v>
      </c>
      <c r="D18">
        <v>2</v>
      </c>
      <c r="E18">
        <v>0</v>
      </c>
      <c r="F18">
        <f t="shared" si="0"/>
        <v>3</v>
      </c>
      <c r="G18">
        <v>13</v>
      </c>
      <c r="H18" s="1" t="s">
        <v>45</v>
      </c>
    </row>
    <row r="19" spans="1:8">
      <c r="A19">
        <v>664</v>
      </c>
      <c r="B19">
        <v>1</v>
      </c>
      <c r="C19">
        <v>0</v>
      </c>
      <c r="D19">
        <v>0</v>
      </c>
      <c r="E19">
        <v>0</v>
      </c>
      <c r="F19">
        <f t="shared" si="0"/>
        <v>1</v>
      </c>
      <c r="G19">
        <v>1</v>
      </c>
      <c r="H19" s="1" t="s">
        <v>46</v>
      </c>
    </row>
    <row r="20" spans="1:8">
      <c r="A20">
        <v>398</v>
      </c>
      <c r="B20">
        <v>42</v>
      </c>
      <c r="C20">
        <v>6</v>
      </c>
      <c r="D20">
        <v>81</v>
      </c>
      <c r="E20">
        <v>18</v>
      </c>
      <c r="F20">
        <f t="shared" si="0"/>
        <v>147</v>
      </c>
      <c r="G20">
        <f>520-SUM(B20:E20)</f>
        <v>373</v>
      </c>
    </row>
  </sheetData>
  <sortState xmlns:xlrd2="http://schemas.microsoft.com/office/spreadsheetml/2017/richdata2" ref="A2:H20">
    <sortCondition ref="H2:H2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C4DFB-7DD4-44A5-8B82-BA3A34482980}">
  <dimension ref="A1:R222"/>
  <sheetViews>
    <sheetView topLeftCell="A16" workbookViewId="0">
      <selection activeCell="U33" sqref="U33"/>
    </sheetView>
  </sheetViews>
  <sheetFormatPr defaultRowHeight="15"/>
  <sheetData>
    <row r="1" spans="1:18">
      <c r="A1" t="s">
        <v>160</v>
      </c>
      <c r="B1" t="s">
        <v>161</v>
      </c>
      <c r="F1">
        <v>1</v>
      </c>
      <c r="G1">
        <v>2</v>
      </c>
      <c r="H1">
        <v>3</v>
      </c>
      <c r="I1">
        <v>4</v>
      </c>
      <c r="J1">
        <v>5</v>
      </c>
      <c r="K1">
        <v>6</v>
      </c>
      <c r="L1">
        <v>7</v>
      </c>
      <c r="M1">
        <v>8</v>
      </c>
      <c r="Q1" t="s">
        <v>160</v>
      </c>
      <c r="R1" t="s">
        <v>162</v>
      </c>
    </row>
    <row r="2" spans="1:18">
      <c r="A2">
        <v>190</v>
      </c>
      <c r="B2">
        <v>1</v>
      </c>
      <c r="C2" t="s">
        <v>157</v>
      </c>
      <c r="E2" cm="1">
        <f t="array" ref="E2:E20">_xlfn.UNIQUE(A2:A222)</f>
        <v>190</v>
      </c>
      <c r="F2">
        <f>COUNTIF($B2:$B4,F$1)</f>
        <v>3</v>
      </c>
      <c r="G2">
        <f t="shared" ref="G2:M2" si="0">COUNTIF($B2:$B4,G$1)</f>
        <v>0</v>
      </c>
      <c r="H2">
        <f>COUNTIF($B2:$B4,H$1)</f>
        <v>0</v>
      </c>
      <c r="I2">
        <f t="shared" si="0"/>
        <v>0</v>
      </c>
      <c r="J2">
        <f t="shared" si="0"/>
        <v>0</v>
      </c>
      <c r="K2">
        <f t="shared" si="0"/>
        <v>0</v>
      </c>
      <c r="L2">
        <f t="shared" si="0"/>
        <v>0</v>
      </c>
      <c r="M2">
        <f t="shared" si="0"/>
        <v>0</v>
      </c>
      <c r="N2">
        <f>SUM(F2*1,G2*2,H2*3,I2*4,J2*5,K2*6,L2*7,M2*8)</f>
        <v>3</v>
      </c>
      <c r="O2" t="s">
        <v>44</v>
      </c>
      <c r="Q2">
        <v>401</v>
      </c>
      <c r="R2">
        <v>2</v>
      </c>
    </row>
    <row r="3" spans="1:18">
      <c r="A3">
        <v>190</v>
      </c>
      <c r="B3">
        <v>1</v>
      </c>
      <c r="E3">
        <v>398</v>
      </c>
      <c r="F3">
        <f>COUNTIF($B5:$B152,F$1)</f>
        <v>102</v>
      </c>
      <c r="G3">
        <f t="shared" ref="G3:M3" si="1">COUNTIF($B5:$B152,G$1)</f>
        <v>34</v>
      </c>
      <c r="H3">
        <f t="shared" si="1"/>
        <v>5</v>
      </c>
      <c r="I3">
        <f t="shared" si="1"/>
        <v>3</v>
      </c>
      <c r="J3">
        <f t="shared" si="1"/>
        <v>2</v>
      </c>
      <c r="K3">
        <f t="shared" si="1"/>
        <v>0</v>
      </c>
      <c r="L3">
        <f t="shared" si="1"/>
        <v>0</v>
      </c>
      <c r="M3">
        <f t="shared" si="1"/>
        <v>2</v>
      </c>
      <c r="N3">
        <f t="shared" ref="N3:N20" si="2">SUM(F3*1,G3*2,H3*3,I3*4,J3*5,K3*6,L3*7,M3*8)</f>
        <v>223</v>
      </c>
      <c r="Q3">
        <v>457</v>
      </c>
      <c r="R3">
        <v>1</v>
      </c>
    </row>
    <row r="4" spans="1:18">
      <c r="A4">
        <v>190</v>
      </c>
      <c r="B4">
        <v>1</v>
      </c>
      <c r="E4">
        <v>401</v>
      </c>
      <c r="F4">
        <f>COUNTIF($R2,F$1)</f>
        <v>0</v>
      </c>
      <c r="G4">
        <f t="shared" ref="G4:M4" si="3">COUNTIF($R2,G$1)</f>
        <v>1</v>
      </c>
      <c r="H4">
        <f t="shared" si="3"/>
        <v>0</v>
      </c>
      <c r="I4">
        <f t="shared" si="3"/>
        <v>0</v>
      </c>
      <c r="J4">
        <f t="shared" si="3"/>
        <v>0</v>
      </c>
      <c r="K4">
        <f t="shared" si="3"/>
        <v>0</v>
      </c>
      <c r="L4">
        <f t="shared" si="3"/>
        <v>0</v>
      </c>
      <c r="M4">
        <f t="shared" si="3"/>
        <v>0</v>
      </c>
      <c r="N4">
        <f t="shared" si="2"/>
        <v>2</v>
      </c>
      <c r="O4" t="s">
        <v>44</v>
      </c>
      <c r="Q4">
        <v>457</v>
      </c>
      <c r="R4">
        <v>1</v>
      </c>
    </row>
    <row r="5" spans="1:18">
      <c r="A5">
        <v>398</v>
      </c>
      <c r="B5">
        <v>1</v>
      </c>
      <c r="E5">
        <v>457</v>
      </c>
      <c r="F5">
        <f>COUNTIF($R3:$R14,F$1)</f>
        <v>5</v>
      </c>
      <c r="G5">
        <f t="shared" ref="G5:M5" si="4">COUNTIF($R3:$R14,G$1)</f>
        <v>7</v>
      </c>
      <c r="H5">
        <f t="shared" si="4"/>
        <v>0</v>
      </c>
      <c r="I5">
        <f t="shared" si="4"/>
        <v>0</v>
      </c>
      <c r="J5">
        <f t="shared" si="4"/>
        <v>0</v>
      </c>
      <c r="K5">
        <f t="shared" si="4"/>
        <v>0</v>
      </c>
      <c r="L5">
        <f t="shared" si="4"/>
        <v>0</v>
      </c>
      <c r="M5">
        <f t="shared" si="4"/>
        <v>0</v>
      </c>
      <c r="N5">
        <f t="shared" si="2"/>
        <v>19</v>
      </c>
      <c r="O5" t="s">
        <v>43</v>
      </c>
      <c r="Q5">
        <v>457</v>
      </c>
      <c r="R5">
        <v>1</v>
      </c>
    </row>
    <row r="6" spans="1:18">
      <c r="A6">
        <v>398</v>
      </c>
      <c r="B6">
        <v>1</v>
      </c>
      <c r="E6">
        <v>467</v>
      </c>
      <c r="F6">
        <f>COUNTIF($R15:$R16,F$1)</f>
        <v>0</v>
      </c>
      <c r="G6">
        <f t="shared" ref="G6:M6" si="5">COUNTIF($R15:$R16,G$1)</f>
        <v>0</v>
      </c>
      <c r="H6">
        <f t="shared" si="5"/>
        <v>1</v>
      </c>
      <c r="I6">
        <f t="shared" si="5"/>
        <v>1</v>
      </c>
      <c r="J6">
        <f t="shared" si="5"/>
        <v>0</v>
      </c>
      <c r="K6">
        <f t="shared" si="5"/>
        <v>0</v>
      </c>
      <c r="L6">
        <f t="shared" si="5"/>
        <v>0</v>
      </c>
      <c r="M6">
        <f t="shared" si="5"/>
        <v>0</v>
      </c>
      <c r="N6">
        <f t="shared" si="2"/>
        <v>7</v>
      </c>
      <c r="O6" t="s">
        <v>44</v>
      </c>
      <c r="Q6">
        <v>457</v>
      </c>
      <c r="R6">
        <v>2</v>
      </c>
    </row>
    <row r="7" spans="1:18">
      <c r="A7">
        <v>398</v>
      </c>
      <c r="B7">
        <v>2</v>
      </c>
      <c r="E7">
        <v>477</v>
      </c>
      <c r="F7">
        <f>COUNTIF($R17,F$1)</f>
        <v>1</v>
      </c>
      <c r="G7">
        <f t="shared" ref="G7:M7" si="6">COUNTIF($R17,G$1)</f>
        <v>0</v>
      </c>
      <c r="H7">
        <f t="shared" si="6"/>
        <v>0</v>
      </c>
      <c r="I7">
        <f t="shared" si="6"/>
        <v>0</v>
      </c>
      <c r="J7">
        <f t="shared" si="6"/>
        <v>0</v>
      </c>
      <c r="K7">
        <f t="shared" si="6"/>
        <v>0</v>
      </c>
      <c r="L7">
        <f t="shared" si="6"/>
        <v>0</v>
      </c>
      <c r="M7">
        <f t="shared" si="6"/>
        <v>0</v>
      </c>
      <c r="N7">
        <f t="shared" si="2"/>
        <v>1</v>
      </c>
      <c r="O7" t="s">
        <v>42</v>
      </c>
      <c r="Q7">
        <v>457</v>
      </c>
      <c r="R7">
        <v>1</v>
      </c>
    </row>
    <row r="8" spans="1:18">
      <c r="A8">
        <v>398</v>
      </c>
      <c r="B8">
        <v>1</v>
      </c>
      <c r="E8">
        <v>561</v>
      </c>
      <c r="F8">
        <f>COUNTIF($R18:$R19,F$1)</f>
        <v>0</v>
      </c>
      <c r="G8">
        <f t="shared" ref="G8:M8" si="7">COUNTIF($R18:$R19,G$1)</f>
        <v>2</v>
      </c>
      <c r="H8">
        <f t="shared" si="7"/>
        <v>0</v>
      </c>
      <c r="I8">
        <f t="shared" si="7"/>
        <v>0</v>
      </c>
      <c r="J8">
        <f t="shared" si="7"/>
        <v>0</v>
      </c>
      <c r="K8">
        <f t="shared" si="7"/>
        <v>0</v>
      </c>
      <c r="L8">
        <f t="shared" si="7"/>
        <v>0</v>
      </c>
      <c r="M8">
        <f t="shared" si="7"/>
        <v>0</v>
      </c>
      <c r="N8">
        <f t="shared" si="2"/>
        <v>4</v>
      </c>
      <c r="O8" t="s">
        <v>45</v>
      </c>
      <c r="Q8">
        <v>457</v>
      </c>
      <c r="R8">
        <v>2</v>
      </c>
    </row>
    <row r="9" spans="1:18">
      <c r="A9">
        <v>398</v>
      </c>
      <c r="B9">
        <v>1</v>
      </c>
      <c r="E9">
        <v>562</v>
      </c>
      <c r="F9">
        <f>COUNTIF($R20:$R21,F$1)</f>
        <v>2</v>
      </c>
      <c r="G9">
        <f t="shared" ref="G9:M9" si="8">COUNTIF($R20:$R21,G$1)</f>
        <v>0</v>
      </c>
      <c r="H9">
        <f t="shared" si="8"/>
        <v>0</v>
      </c>
      <c r="I9">
        <f t="shared" si="8"/>
        <v>0</v>
      </c>
      <c r="J9">
        <f t="shared" si="8"/>
        <v>0</v>
      </c>
      <c r="K9">
        <f t="shared" si="8"/>
        <v>0</v>
      </c>
      <c r="L9">
        <f t="shared" si="8"/>
        <v>0</v>
      </c>
      <c r="M9">
        <f t="shared" si="8"/>
        <v>0</v>
      </c>
      <c r="N9">
        <f t="shared" si="2"/>
        <v>2</v>
      </c>
      <c r="O9" t="s">
        <v>44</v>
      </c>
      <c r="Q9">
        <v>457</v>
      </c>
      <c r="R9">
        <v>1</v>
      </c>
    </row>
    <row r="10" spans="1:18">
      <c r="A10">
        <v>398</v>
      </c>
      <c r="B10">
        <v>1</v>
      </c>
      <c r="E10">
        <v>570</v>
      </c>
      <c r="F10">
        <f>COUNTIF($R22,F$1)</f>
        <v>1</v>
      </c>
      <c r="G10">
        <f t="shared" ref="G10:M10" si="9">COUNTIF($R22,G$1)</f>
        <v>0</v>
      </c>
      <c r="H10">
        <f t="shared" si="9"/>
        <v>0</v>
      </c>
      <c r="I10">
        <f t="shared" si="9"/>
        <v>0</v>
      </c>
      <c r="J10">
        <f t="shared" si="9"/>
        <v>0</v>
      </c>
      <c r="K10">
        <f t="shared" si="9"/>
        <v>0</v>
      </c>
      <c r="L10">
        <f t="shared" si="9"/>
        <v>0</v>
      </c>
      <c r="M10">
        <f t="shared" si="9"/>
        <v>0</v>
      </c>
      <c r="N10">
        <f t="shared" si="2"/>
        <v>1</v>
      </c>
      <c r="O10" t="s">
        <v>41</v>
      </c>
      <c r="Q10">
        <v>457</v>
      </c>
      <c r="R10">
        <v>2</v>
      </c>
    </row>
    <row r="11" spans="1:18">
      <c r="A11">
        <v>398</v>
      </c>
      <c r="B11">
        <v>1</v>
      </c>
      <c r="E11">
        <v>571</v>
      </c>
      <c r="F11">
        <f>COUNTIF($R23:$R26,F$1)</f>
        <v>3</v>
      </c>
      <c r="G11">
        <f t="shared" ref="G11:M11" si="10">COUNTIF($R23:$R26,G$1)</f>
        <v>1</v>
      </c>
      <c r="H11">
        <f t="shared" si="10"/>
        <v>0</v>
      </c>
      <c r="I11">
        <f t="shared" si="10"/>
        <v>0</v>
      </c>
      <c r="J11">
        <f t="shared" si="10"/>
        <v>0</v>
      </c>
      <c r="K11">
        <f t="shared" si="10"/>
        <v>0</v>
      </c>
      <c r="L11">
        <f t="shared" si="10"/>
        <v>0</v>
      </c>
      <c r="M11">
        <f t="shared" si="10"/>
        <v>0</v>
      </c>
      <c r="N11">
        <f t="shared" si="2"/>
        <v>5</v>
      </c>
      <c r="O11" t="s">
        <v>41</v>
      </c>
      <c r="Q11">
        <v>457</v>
      </c>
      <c r="R11">
        <v>2</v>
      </c>
    </row>
    <row r="12" spans="1:18">
      <c r="A12">
        <v>398</v>
      </c>
      <c r="B12">
        <v>1</v>
      </c>
      <c r="E12">
        <v>595</v>
      </c>
      <c r="F12">
        <f>COUNTIF($R27:$R32,F$1)</f>
        <v>1</v>
      </c>
      <c r="G12">
        <f t="shared" ref="G12:M12" si="11">COUNTIF($R27:$R32,G$1)</f>
        <v>4</v>
      </c>
      <c r="H12">
        <f t="shared" si="11"/>
        <v>1</v>
      </c>
      <c r="I12">
        <f t="shared" si="11"/>
        <v>0</v>
      </c>
      <c r="J12">
        <f t="shared" si="11"/>
        <v>0</v>
      </c>
      <c r="K12">
        <f t="shared" si="11"/>
        <v>0</v>
      </c>
      <c r="L12">
        <f t="shared" si="11"/>
        <v>0</v>
      </c>
      <c r="M12">
        <f t="shared" si="11"/>
        <v>0</v>
      </c>
      <c r="N12">
        <f t="shared" si="2"/>
        <v>12</v>
      </c>
      <c r="O12" t="s">
        <v>41</v>
      </c>
      <c r="Q12">
        <v>457</v>
      </c>
      <c r="R12">
        <v>2</v>
      </c>
    </row>
    <row r="13" spans="1:18">
      <c r="A13">
        <v>398</v>
      </c>
      <c r="B13">
        <v>1</v>
      </c>
      <c r="E13">
        <v>628</v>
      </c>
      <c r="F13">
        <f>COUNTIF($R33,F$1)</f>
        <v>1</v>
      </c>
      <c r="G13">
        <f t="shared" ref="G13:M13" si="12">COUNTIF($R33,G$1)</f>
        <v>0</v>
      </c>
      <c r="H13">
        <f t="shared" si="12"/>
        <v>0</v>
      </c>
      <c r="I13">
        <f t="shared" si="12"/>
        <v>0</v>
      </c>
      <c r="J13">
        <f t="shared" si="12"/>
        <v>0</v>
      </c>
      <c r="K13">
        <f t="shared" si="12"/>
        <v>0</v>
      </c>
      <c r="L13">
        <f t="shared" si="12"/>
        <v>0</v>
      </c>
      <c r="M13">
        <f t="shared" si="12"/>
        <v>0</v>
      </c>
      <c r="N13">
        <f t="shared" si="2"/>
        <v>1</v>
      </c>
      <c r="O13" t="s">
        <v>42</v>
      </c>
      <c r="Q13">
        <v>457</v>
      </c>
      <c r="R13">
        <v>2</v>
      </c>
    </row>
    <row r="14" spans="1:18">
      <c r="A14">
        <v>398</v>
      </c>
      <c r="B14">
        <v>1</v>
      </c>
      <c r="E14">
        <v>664</v>
      </c>
      <c r="F14">
        <f>COUNTIF($R34,F$1)</f>
        <v>1</v>
      </c>
      <c r="G14">
        <f t="shared" ref="G14:M14" si="13">COUNTIF($R34,G$1)</f>
        <v>0</v>
      </c>
      <c r="H14">
        <f t="shared" si="13"/>
        <v>0</v>
      </c>
      <c r="I14">
        <f t="shared" si="13"/>
        <v>0</v>
      </c>
      <c r="J14">
        <f t="shared" si="13"/>
        <v>0</v>
      </c>
      <c r="K14">
        <f t="shared" si="13"/>
        <v>0</v>
      </c>
      <c r="L14">
        <f t="shared" si="13"/>
        <v>0</v>
      </c>
      <c r="M14">
        <f t="shared" si="13"/>
        <v>0</v>
      </c>
      <c r="N14">
        <f t="shared" si="2"/>
        <v>1</v>
      </c>
      <c r="O14" t="s">
        <v>46</v>
      </c>
      <c r="Q14">
        <v>457</v>
      </c>
      <c r="R14">
        <v>2</v>
      </c>
    </row>
    <row r="15" spans="1:18">
      <c r="A15">
        <v>398</v>
      </c>
      <c r="B15">
        <v>2</v>
      </c>
      <c r="C15" t="s">
        <v>158</v>
      </c>
      <c r="E15">
        <v>665</v>
      </c>
      <c r="F15">
        <f>COUNTIF($R35:$R36,F$1)</f>
        <v>0</v>
      </c>
      <c r="G15">
        <f t="shared" ref="G15:M15" si="14">COUNTIF($R35:$R36,G$1)</f>
        <v>2</v>
      </c>
      <c r="H15">
        <f t="shared" si="14"/>
        <v>0</v>
      </c>
      <c r="I15">
        <f t="shared" si="14"/>
        <v>0</v>
      </c>
      <c r="J15">
        <f t="shared" si="14"/>
        <v>0</v>
      </c>
      <c r="K15">
        <f t="shared" si="14"/>
        <v>0</v>
      </c>
      <c r="L15">
        <f t="shared" si="14"/>
        <v>0</v>
      </c>
      <c r="M15">
        <f t="shared" si="14"/>
        <v>0</v>
      </c>
      <c r="N15">
        <f t="shared" si="2"/>
        <v>4</v>
      </c>
      <c r="O15" t="s">
        <v>43</v>
      </c>
      <c r="Q15">
        <v>467</v>
      </c>
      <c r="R15">
        <v>3</v>
      </c>
    </row>
    <row r="16" spans="1:18">
      <c r="A16">
        <v>398</v>
      </c>
      <c r="B16">
        <v>8</v>
      </c>
      <c r="E16">
        <v>686</v>
      </c>
      <c r="F16">
        <f>COUNTIF($R37:$R56,F$1)</f>
        <v>7</v>
      </c>
      <c r="G16">
        <f t="shared" ref="G16:M16" si="15">COUNTIF($R37:$R56,G$1)</f>
        <v>7</v>
      </c>
      <c r="H16">
        <f t="shared" si="15"/>
        <v>0</v>
      </c>
      <c r="I16">
        <f t="shared" si="15"/>
        <v>5</v>
      </c>
      <c r="J16">
        <f t="shared" si="15"/>
        <v>1</v>
      </c>
      <c r="K16">
        <f t="shared" si="15"/>
        <v>0</v>
      </c>
      <c r="L16">
        <f t="shared" si="15"/>
        <v>0</v>
      </c>
      <c r="M16">
        <f t="shared" si="15"/>
        <v>0</v>
      </c>
      <c r="N16">
        <f t="shared" si="2"/>
        <v>46</v>
      </c>
      <c r="O16" t="s">
        <v>42</v>
      </c>
      <c r="Q16">
        <v>467</v>
      </c>
      <c r="R16">
        <v>4</v>
      </c>
    </row>
    <row r="17" spans="1:18">
      <c r="A17">
        <v>398</v>
      </c>
      <c r="B17">
        <v>2</v>
      </c>
      <c r="E17">
        <v>758</v>
      </c>
      <c r="F17">
        <f>COUNTIF($R57:$R59,F$1)</f>
        <v>3</v>
      </c>
      <c r="G17">
        <f t="shared" ref="G17:M17" si="16">COUNTIF($R57:$R59,G$1)</f>
        <v>0</v>
      </c>
      <c r="H17">
        <f t="shared" si="16"/>
        <v>0</v>
      </c>
      <c r="I17">
        <f t="shared" si="16"/>
        <v>0</v>
      </c>
      <c r="J17">
        <f t="shared" si="16"/>
        <v>0</v>
      </c>
      <c r="K17">
        <f t="shared" si="16"/>
        <v>0</v>
      </c>
      <c r="L17">
        <f t="shared" si="16"/>
        <v>0</v>
      </c>
      <c r="M17">
        <f t="shared" si="16"/>
        <v>0</v>
      </c>
      <c r="N17">
        <f t="shared" si="2"/>
        <v>3</v>
      </c>
      <c r="O17" t="s">
        <v>45</v>
      </c>
      <c r="Q17">
        <v>477</v>
      </c>
      <c r="R17">
        <v>1</v>
      </c>
    </row>
    <row r="18" spans="1:18">
      <c r="A18">
        <v>398</v>
      </c>
      <c r="B18">
        <v>1</v>
      </c>
      <c r="E18">
        <v>768</v>
      </c>
      <c r="F18">
        <f>COUNTIF($R60,F$1)</f>
        <v>0</v>
      </c>
      <c r="G18">
        <f t="shared" ref="G18:M18" si="17">COUNTIF($R60,G$1)</f>
        <v>1</v>
      </c>
      <c r="H18">
        <f t="shared" si="17"/>
        <v>0</v>
      </c>
      <c r="I18">
        <f t="shared" si="17"/>
        <v>0</v>
      </c>
      <c r="J18">
        <f t="shared" si="17"/>
        <v>0</v>
      </c>
      <c r="K18">
        <f t="shared" si="17"/>
        <v>0</v>
      </c>
      <c r="L18">
        <f t="shared" si="17"/>
        <v>0</v>
      </c>
      <c r="M18">
        <f t="shared" si="17"/>
        <v>0</v>
      </c>
      <c r="N18">
        <f t="shared" si="2"/>
        <v>2</v>
      </c>
      <c r="O18" t="s">
        <v>41</v>
      </c>
      <c r="Q18">
        <v>561</v>
      </c>
      <c r="R18">
        <v>2</v>
      </c>
    </row>
    <row r="19" spans="1:18">
      <c r="A19">
        <v>398</v>
      </c>
      <c r="B19">
        <v>1</v>
      </c>
      <c r="E19">
        <v>783</v>
      </c>
      <c r="F19">
        <f>COUNTIF($R61:$R63,F$1)</f>
        <v>2</v>
      </c>
      <c r="G19">
        <f t="shared" ref="G19:M19" si="18">COUNTIF($R61:$R63,G$1)</f>
        <v>0</v>
      </c>
      <c r="H19">
        <f t="shared" si="18"/>
        <v>1</v>
      </c>
      <c r="I19">
        <f t="shared" si="18"/>
        <v>0</v>
      </c>
      <c r="J19">
        <f t="shared" si="18"/>
        <v>0</v>
      </c>
      <c r="K19">
        <f t="shared" si="18"/>
        <v>0</v>
      </c>
      <c r="L19">
        <f t="shared" si="18"/>
        <v>0</v>
      </c>
      <c r="M19">
        <f t="shared" si="18"/>
        <v>0</v>
      </c>
      <c r="N19">
        <f>SUM(F19*1,G19*2,H19*3,I19*4,J19*5,K19*6,L19*7,M19*8)</f>
        <v>5</v>
      </c>
      <c r="O19" t="s">
        <v>41</v>
      </c>
      <c r="Q19">
        <v>561</v>
      </c>
      <c r="R19">
        <v>2</v>
      </c>
    </row>
    <row r="20" spans="1:18">
      <c r="A20">
        <v>398</v>
      </c>
      <c r="B20">
        <v>1</v>
      </c>
      <c r="E20">
        <v>788</v>
      </c>
      <c r="F20">
        <f>COUNTIF($R64:$R71,F$1)</f>
        <v>5</v>
      </c>
      <c r="G20">
        <f t="shared" ref="G20:M20" si="19">COUNTIF($R64:$R71,G$1)</f>
        <v>3</v>
      </c>
      <c r="H20">
        <f t="shared" si="19"/>
        <v>0</v>
      </c>
      <c r="I20">
        <f t="shared" si="19"/>
        <v>0</v>
      </c>
      <c r="J20">
        <f t="shared" si="19"/>
        <v>0</v>
      </c>
      <c r="K20">
        <f t="shared" si="19"/>
        <v>0</v>
      </c>
      <c r="L20">
        <f t="shared" si="19"/>
        <v>0</v>
      </c>
      <c r="M20">
        <f t="shared" si="19"/>
        <v>0</v>
      </c>
      <c r="N20">
        <f t="shared" si="2"/>
        <v>11</v>
      </c>
      <c r="O20" t="s">
        <v>44</v>
      </c>
      <c r="Q20">
        <v>562</v>
      </c>
      <c r="R20">
        <v>1</v>
      </c>
    </row>
    <row r="21" spans="1:18">
      <c r="A21">
        <v>398</v>
      </c>
      <c r="B21">
        <v>2</v>
      </c>
      <c r="Q21">
        <v>562</v>
      </c>
      <c r="R21">
        <v>1</v>
      </c>
    </row>
    <row r="22" spans="1:18">
      <c r="A22">
        <v>398</v>
      </c>
      <c r="B22">
        <v>1</v>
      </c>
      <c r="Q22">
        <v>570</v>
      </c>
      <c r="R22">
        <v>1</v>
      </c>
    </row>
    <row r="23" spans="1:18">
      <c r="A23">
        <v>398</v>
      </c>
      <c r="B23">
        <v>2</v>
      </c>
      <c r="Q23">
        <v>571</v>
      </c>
      <c r="R23">
        <v>2</v>
      </c>
    </row>
    <row r="24" spans="1:18">
      <c r="A24">
        <v>398</v>
      </c>
      <c r="B24">
        <v>1</v>
      </c>
      <c r="Q24">
        <v>571</v>
      </c>
      <c r="R24">
        <v>1</v>
      </c>
    </row>
    <row r="25" spans="1:18">
      <c r="A25">
        <v>398</v>
      </c>
      <c r="B25">
        <v>1</v>
      </c>
      <c r="E25">
        <v>570</v>
      </c>
      <c r="F25">
        <v>1</v>
      </c>
      <c r="G25">
        <v>0</v>
      </c>
      <c r="H25">
        <v>0</v>
      </c>
      <c r="I25">
        <v>0</v>
      </c>
      <c r="J25">
        <v>0</v>
      </c>
      <c r="K25">
        <v>0</v>
      </c>
      <c r="L25">
        <v>0</v>
      </c>
      <c r="M25">
        <v>0</v>
      </c>
      <c r="N25">
        <v>1</v>
      </c>
      <c r="O25" t="s">
        <v>41</v>
      </c>
      <c r="Q25">
        <v>571</v>
      </c>
      <c r="R25">
        <v>1</v>
      </c>
    </row>
    <row r="26" spans="1:18">
      <c r="A26">
        <v>398</v>
      </c>
      <c r="B26">
        <v>1</v>
      </c>
      <c r="E26">
        <v>571</v>
      </c>
      <c r="F26">
        <v>3</v>
      </c>
      <c r="G26">
        <v>1</v>
      </c>
      <c r="H26">
        <v>0</v>
      </c>
      <c r="I26">
        <v>0</v>
      </c>
      <c r="J26">
        <v>0</v>
      </c>
      <c r="K26">
        <v>0</v>
      </c>
      <c r="L26">
        <v>0</v>
      </c>
      <c r="M26">
        <v>0</v>
      </c>
      <c r="N26">
        <v>5</v>
      </c>
      <c r="O26" t="s">
        <v>41</v>
      </c>
      <c r="Q26">
        <v>571</v>
      </c>
      <c r="R26">
        <v>1</v>
      </c>
    </row>
    <row r="27" spans="1:18">
      <c r="A27">
        <v>398</v>
      </c>
      <c r="B27">
        <v>1</v>
      </c>
      <c r="E27">
        <v>595</v>
      </c>
      <c r="F27">
        <v>1</v>
      </c>
      <c r="G27">
        <v>4</v>
      </c>
      <c r="H27">
        <v>1</v>
      </c>
      <c r="I27">
        <v>0</v>
      </c>
      <c r="J27">
        <v>0</v>
      </c>
      <c r="K27">
        <v>0</v>
      </c>
      <c r="L27">
        <v>0</v>
      </c>
      <c r="M27">
        <v>0</v>
      </c>
      <c r="N27">
        <v>12</v>
      </c>
      <c r="O27" t="s">
        <v>41</v>
      </c>
      <c r="Q27">
        <v>595</v>
      </c>
      <c r="R27">
        <v>1</v>
      </c>
    </row>
    <row r="28" spans="1:18">
      <c r="A28">
        <v>398</v>
      </c>
      <c r="B28">
        <v>1</v>
      </c>
      <c r="E28">
        <v>768</v>
      </c>
      <c r="F28">
        <v>0</v>
      </c>
      <c r="G28">
        <v>1</v>
      </c>
      <c r="H28">
        <v>0</v>
      </c>
      <c r="I28">
        <v>0</v>
      </c>
      <c r="J28">
        <v>0</v>
      </c>
      <c r="K28">
        <v>0</v>
      </c>
      <c r="L28">
        <v>0</v>
      </c>
      <c r="M28">
        <v>0</v>
      </c>
      <c r="N28">
        <v>2</v>
      </c>
      <c r="O28" t="s">
        <v>41</v>
      </c>
      <c r="Q28">
        <v>595</v>
      </c>
      <c r="R28">
        <v>2</v>
      </c>
    </row>
    <row r="29" spans="1:18">
      <c r="A29">
        <v>398</v>
      </c>
      <c r="B29">
        <v>1</v>
      </c>
      <c r="E29">
        <v>783</v>
      </c>
      <c r="F29">
        <v>2</v>
      </c>
      <c r="G29">
        <v>0</v>
      </c>
      <c r="H29">
        <v>1</v>
      </c>
      <c r="I29">
        <v>0</v>
      </c>
      <c r="J29">
        <v>0</v>
      </c>
      <c r="K29">
        <v>0</v>
      </c>
      <c r="L29">
        <v>0</v>
      </c>
      <c r="M29">
        <v>0</v>
      </c>
      <c r="N29">
        <v>5</v>
      </c>
      <c r="O29" t="s">
        <v>41</v>
      </c>
      <c r="P29">
        <f>SUM(N25:N29)</f>
        <v>25</v>
      </c>
      <c r="Q29">
        <v>595</v>
      </c>
      <c r="R29">
        <v>2</v>
      </c>
    </row>
    <row r="30" spans="1:18">
      <c r="A30">
        <v>398</v>
      </c>
      <c r="B30">
        <v>1</v>
      </c>
      <c r="E30">
        <v>477</v>
      </c>
      <c r="F30">
        <v>1</v>
      </c>
      <c r="G30">
        <v>0</v>
      </c>
      <c r="H30">
        <v>0</v>
      </c>
      <c r="I30">
        <v>0</v>
      </c>
      <c r="J30">
        <v>0</v>
      </c>
      <c r="K30">
        <v>0</v>
      </c>
      <c r="L30">
        <v>0</v>
      </c>
      <c r="M30">
        <v>0</v>
      </c>
      <c r="N30">
        <v>1</v>
      </c>
      <c r="O30" t="s">
        <v>42</v>
      </c>
      <c r="Q30">
        <v>595</v>
      </c>
      <c r="R30">
        <v>2</v>
      </c>
    </row>
    <row r="31" spans="1:18">
      <c r="A31">
        <v>398</v>
      </c>
      <c r="B31">
        <v>1</v>
      </c>
      <c r="E31">
        <v>628</v>
      </c>
      <c r="F31">
        <v>1</v>
      </c>
      <c r="G31">
        <v>0</v>
      </c>
      <c r="H31">
        <v>0</v>
      </c>
      <c r="I31">
        <v>0</v>
      </c>
      <c r="J31">
        <v>0</v>
      </c>
      <c r="K31">
        <v>0</v>
      </c>
      <c r="L31">
        <v>0</v>
      </c>
      <c r="M31">
        <v>0</v>
      </c>
      <c r="N31">
        <v>1</v>
      </c>
      <c r="O31" t="s">
        <v>42</v>
      </c>
      <c r="Q31">
        <v>595</v>
      </c>
      <c r="R31">
        <v>2</v>
      </c>
    </row>
    <row r="32" spans="1:18">
      <c r="A32">
        <v>398</v>
      </c>
      <c r="B32">
        <v>1</v>
      </c>
      <c r="E32">
        <v>686</v>
      </c>
      <c r="F32">
        <v>7</v>
      </c>
      <c r="G32">
        <v>7</v>
      </c>
      <c r="H32">
        <v>0</v>
      </c>
      <c r="I32">
        <v>5</v>
      </c>
      <c r="J32">
        <v>1</v>
      </c>
      <c r="K32">
        <v>0</v>
      </c>
      <c r="L32">
        <v>0</v>
      </c>
      <c r="M32">
        <v>0</v>
      </c>
      <c r="N32">
        <v>46</v>
      </c>
      <c r="O32" t="s">
        <v>42</v>
      </c>
      <c r="P32">
        <f>SUM(N30:N32)</f>
        <v>48</v>
      </c>
      <c r="Q32">
        <v>595</v>
      </c>
      <c r="R32">
        <v>3</v>
      </c>
    </row>
    <row r="33" spans="1:18">
      <c r="A33">
        <v>398</v>
      </c>
      <c r="B33">
        <v>1</v>
      </c>
      <c r="E33">
        <v>457</v>
      </c>
      <c r="F33">
        <v>5</v>
      </c>
      <c r="G33">
        <v>7</v>
      </c>
      <c r="H33">
        <v>0</v>
      </c>
      <c r="I33">
        <v>0</v>
      </c>
      <c r="J33">
        <v>0</v>
      </c>
      <c r="K33">
        <v>0</v>
      </c>
      <c r="L33">
        <v>0</v>
      </c>
      <c r="M33">
        <v>0</v>
      </c>
      <c r="N33">
        <v>19</v>
      </c>
      <c r="O33" t="s">
        <v>43</v>
      </c>
      <c r="Q33">
        <v>628</v>
      </c>
      <c r="R33">
        <v>1</v>
      </c>
    </row>
    <row r="34" spans="1:18">
      <c r="A34">
        <v>398</v>
      </c>
      <c r="B34">
        <v>1</v>
      </c>
      <c r="E34">
        <v>665</v>
      </c>
      <c r="F34">
        <v>0</v>
      </c>
      <c r="G34">
        <v>2</v>
      </c>
      <c r="H34">
        <v>0</v>
      </c>
      <c r="I34">
        <v>0</v>
      </c>
      <c r="J34">
        <v>0</v>
      </c>
      <c r="K34">
        <v>0</v>
      </c>
      <c r="L34">
        <v>0</v>
      </c>
      <c r="M34">
        <v>0</v>
      </c>
      <c r="N34">
        <v>4</v>
      </c>
      <c r="O34" t="s">
        <v>43</v>
      </c>
      <c r="P34">
        <f>SUM(N33:N34)</f>
        <v>23</v>
      </c>
      <c r="Q34">
        <v>664</v>
      </c>
      <c r="R34">
        <v>1</v>
      </c>
    </row>
    <row r="35" spans="1:18">
      <c r="A35">
        <v>398</v>
      </c>
      <c r="B35">
        <v>1</v>
      </c>
      <c r="E35">
        <v>190</v>
      </c>
      <c r="F35">
        <v>3</v>
      </c>
      <c r="G35">
        <v>0</v>
      </c>
      <c r="H35">
        <v>0</v>
      </c>
      <c r="I35">
        <v>0</v>
      </c>
      <c r="J35">
        <v>0</v>
      </c>
      <c r="K35">
        <v>0</v>
      </c>
      <c r="L35">
        <v>0</v>
      </c>
      <c r="M35">
        <v>0</v>
      </c>
      <c r="N35">
        <v>3</v>
      </c>
      <c r="O35" t="s">
        <v>44</v>
      </c>
      <c r="Q35">
        <v>665</v>
      </c>
      <c r="R35">
        <v>2</v>
      </c>
    </row>
    <row r="36" spans="1:18">
      <c r="A36">
        <v>398</v>
      </c>
      <c r="B36">
        <v>2</v>
      </c>
      <c r="E36">
        <v>401</v>
      </c>
      <c r="F36">
        <v>0</v>
      </c>
      <c r="G36">
        <v>1</v>
      </c>
      <c r="H36">
        <v>0</v>
      </c>
      <c r="I36">
        <v>0</v>
      </c>
      <c r="J36">
        <v>0</v>
      </c>
      <c r="K36">
        <v>0</v>
      </c>
      <c r="L36">
        <v>0</v>
      </c>
      <c r="M36">
        <v>0</v>
      </c>
      <c r="N36">
        <v>2</v>
      </c>
      <c r="O36" t="s">
        <v>44</v>
      </c>
      <c r="Q36">
        <v>665</v>
      </c>
      <c r="R36">
        <v>2</v>
      </c>
    </row>
    <row r="37" spans="1:18">
      <c r="A37">
        <v>398</v>
      </c>
      <c r="B37">
        <v>2</v>
      </c>
      <c r="E37">
        <v>467</v>
      </c>
      <c r="F37">
        <v>0</v>
      </c>
      <c r="G37">
        <v>0</v>
      </c>
      <c r="H37">
        <v>1</v>
      </c>
      <c r="I37">
        <v>1</v>
      </c>
      <c r="J37">
        <v>0</v>
      </c>
      <c r="K37">
        <v>0</v>
      </c>
      <c r="L37">
        <v>0</v>
      </c>
      <c r="M37">
        <v>0</v>
      </c>
      <c r="N37">
        <v>7</v>
      </c>
      <c r="O37" t="s">
        <v>44</v>
      </c>
      <c r="Q37">
        <v>686</v>
      </c>
      <c r="R37">
        <v>1</v>
      </c>
    </row>
    <row r="38" spans="1:18">
      <c r="A38">
        <v>398</v>
      </c>
      <c r="B38">
        <v>1</v>
      </c>
      <c r="E38">
        <v>562</v>
      </c>
      <c r="F38">
        <v>2</v>
      </c>
      <c r="G38">
        <v>0</v>
      </c>
      <c r="H38">
        <v>0</v>
      </c>
      <c r="I38">
        <v>0</v>
      </c>
      <c r="J38">
        <v>0</v>
      </c>
      <c r="K38">
        <v>0</v>
      </c>
      <c r="L38">
        <v>0</v>
      </c>
      <c r="M38">
        <v>0</v>
      </c>
      <c r="N38">
        <v>2</v>
      </c>
      <c r="O38" t="s">
        <v>44</v>
      </c>
      <c r="Q38">
        <v>686</v>
      </c>
      <c r="R38">
        <v>2</v>
      </c>
    </row>
    <row r="39" spans="1:18">
      <c r="A39">
        <v>398</v>
      </c>
      <c r="B39">
        <v>1</v>
      </c>
      <c r="E39">
        <v>788</v>
      </c>
      <c r="F39">
        <v>5</v>
      </c>
      <c r="G39">
        <v>3</v>
      </c>
      <c r="H39">
        <v>0</v>
      </c>
      <c r="I39">
        <v>0</v>
      </c>
      <c r="J39">
        <v>0</v>
      </c>
      <c r="K39">
        <v>0</v>
      </c>
      <c r="L39">
        <v>0</v>
      </c>
      <c r="M39">
        <v>0</v>
      </c>
      <c r="N39">
        <v>11</v>
      </c>
      <c r="O39" t="s">
        <v>44</v>
      </c>
      <c r="P39">
        <f>SUM(N35:N39)</f>
        <v>25</v>
      </c>
      <c r="Q39">
        <v>686</v>
      </c>
      <c r="R39">
        <v>2</v>
      </c>
    </row>
    <row r="40" spans="1:18">
      <c r="A40">
        <v>398</v>
      </c>
      <c r="B40">
        <v>1</v>
      </c>
      <c r="E40">
        <v>561</v>
      </c>
      <c r="F40">
        <v>0</v>
      </c>
      <c r="G40">
        <v>2</v>
      </c>
      <c r="H40">
        <v>0</v>
      </c>
      <c r="I40">
        <v>0</v>
      </c>
      <c r="J40">
        <v>0</v>
      </c>
      <c r="K40">
        <v>0</v>
      </c>
      <c r="L40">
        <v>0</v>
      </c>
      <c r="M40">
        <v>0</v>
      </c>
      <c r="N40">
        <v>4</v>
      </c>
      <c r="O40" t="s">
        <v>45</v>
      </c>
      <c r="Q40">
        <v>686</v>
      </c>
      <c r="R40">
        <v>2</v>
      </c>
    </row>
    <row r="41" spans="1:18">
      <c r="A41">
        <v>398</v>
      </c>
      <c r="B41">
        <v>1</v>
      </c>
      <c r="E41">
        <v>758</v>
      </c>
      <c r="F41">
        <v>3</v>
      </c>
      <c r="G41">
        <v>0</v>
      </c>
      <c r="H41">
        <v>0</v>
      </c>
      <c r="I41">
        <v>0</v>
      </c>
      <c r="J41">
        <v>0</v>
      </c>
      <c r="K41">
        <v>0</v>
      </c>
      <c r="L41">
        <v>0</v>
      </c>
      <c r="M41">
        <v>0</v>
      </c>
      <c r="N41">
        <v>3</v>
      </c>
      <c r="O41" t="s">
        <v>45</v>
      </c>
      <c r="P41">
        <f>SUM(N40:N41)</f>
        <v>7</v>
      </c>
      <c r="Q41">
        <v>686</v>
      </c>
      <c r="R41">
        <v>2</v>
      </c>
    </row>
    <row r="42" spans="1:18">
      <c r="A42">
        <v>398</v>
      </c>
      <c r="B42">
        <v>1</v>
      </c>
      <c r="E42">
        <v>664</v>
      </c>
      <c r="F42">
        <v>1</v>
      </c>
      <c r="G42">
        <v>0</v>
      </c>
      <c r="H42">
        <v>0</v>
      </c>
      <c r="I42">
        <v>0</v>
      </c>
      <c r="J42">
        <v>0</v>
      </c>
      <c r="K42">
        <v>0</v>
      </c>
      <c r="L42">
        <v>0</v>
      </c>
      <c r="M42">
        <v>0</v>
      </c>
      <c r="N42">
        <v>1</v>
      </c>
      <c r="O42" t="s">
        <v>46</v>
      </c>
      <c r="P42">
        <v>1</v>
      </c>
      <c r="Q42">
        <v>686</v>
      </c>
      <c r="R42">
        <v>2</v>
      </c>
    </row>
    <row r="43" spans="1:18">
      <c r="A43">
        <v>398</v>
      </c>
      <c r="B43">
        <v>1</v>
      </c>
      <c r="Q43">
        <v>686</v>
      </c>
      <c r="R43">
        <v>2</v>
      </c>
    </row>
    <row r="44" spans="1:18">
      <c r="A44">
        <v>398</v>
      </c>
      <c r="B44">
        <v>2</v>
      </c>
      <c r="Q44">
        <v>686</v>
      </c>
      <c r="R44">
        <v>2</v>
      </c>
    </row>
    <row r="45" spans="1:18">
      <c r="A45">
        <v>398</v>
      </c>
      <c r="B45">
        <v>1</v>
      </c>
      <c r="Q45">
        <v>686</v>
      </c>
      <c r="R45">
        <v>1</v>
      </c>
    </row>
    <row r="46" spans="1:18">
      <c r="A46">
        <v>398</v>
      </c>
      <c r="B46">
        <v>1</v>
      </c>
      <c r="Q46">
        <v>686</v>
      </c>
      <c r="R46">
        <v>1</v>
      </c>
    </row>
    <row r="47" spans="1:18">
      <c r="A47">
        <v>398</v>
      </c>
      <c r="B47">
        <v>2</v>
      </c>
      <c r="Q47">
        <v>686</v>
      </c>
      <c r="R47">
        <v>1</v>
      </c>
    </row>
    <row r="48" spans="1:18">
      <c r="A48">
        <v>398</v>
      </c>
      <c r="B48">
        <v>1</v>
      </c>
      <c r="Q48">
        <v>686</v>
      </c>
      <c r="R48">
        <v>1</v>
      </c>
    </row>
    <row r="49" spans="1:18">
      <c r="A49">
        <v>398</v>
      </c>
      <c r="B49">
        <v>1</v>
      </c>
      <c r="Q49">
        <v>686</v>
      </c>
      <c r="R49">
        <v>5</v>
      </c>
    </row>
    <row r="50" spans="1:18">
      <c r="A50">
        <v>398</v>
      </c>
      <c r="B50">
        <v>1</v>
      </c>
      <c r="Q50">
        <v>686</v>
      </c>
      <c r="R50">
        <v>4</v>
      </c>
    </row>
    <row r="51" spans="1:18">
      <c r="A51">
        <v>398</v>
      </c>
      <c r="B51">
        <v>1</v>
      </c>
      <c r="Q51">
        <v>686</v>
      </c>
      <c r="R51">
        <v>4</v>
      </c>
    </row>
    <row r="52" spans="1:18">
      <c r="A52">
        <v>398</v>
      </c>
      <c r="B52">
        <v>1</v>
      </c>
      <c r="Q52">
        <v>686</v>
      </c>
      <c r="R52">
        <v>4</v>
      </c>
    </row>
    <row r="53" spans="1:18">
      <c r="A53">
        <v>398</v>
      </c>
      <c r="B53">
        <v>1</v>
      </c>
      <c r="Q53">
        <v>686</v>
      </c>
      <c r="R53">
        <v>4</v>
      </c>
    </row>
    <row r="54" spans="1:18">
      <c r="A54">
        <v>398</v>
      </c>
      <c r="B54">
        <v>1</v>
      </c>
      <c r="Q54">
        <v>686</v>
      </c>
      <c r="R54">
        <v>4</v>
      </c>
    </row>
    <row r="55" spans="1:18">
      <c r="A55">
        <v>398</v>
      </c>
      <c r="B55">
        <v>1</v>
      </c>
      <c r="Q55">
        <v>686</v>
      </c>
      <c r="R55">
        <v>1</v>
      </c>
    </row>
    <row r="56" spans="1:18">
      <c r="A56">
        <v>398</v>
      </c>
      <c r="B56">
        <v>2</v>
      </c>
      <c r="Q56">
        <v>686</v>
      </c>
      <c r="R56">
        <v>1</v>
      </c>
    </row>
    <row r="57" spans="1:18">
      <c r="A57">
        <v>398</v>
      </c>
      <c r="B57">
        <v>2</v>
      </c>
      <c r="Q57">
        <v>758</v>
      </c>
      <c r="R57">
        <v>1</v>
      </c>
    </row>
    <row r="58" spans="1:18">
      <c r="A58">
        <v>398</v>
      </c>
      <c r="B58">
        <v>2</v>
      </c>
      <c r="Q58">
        <v>758</v>
      </c>
      <c r="R58">
        <v>1</v>
      </c>
    </row>
    <row r="59" spans="1:18">
      <c r="A59">
        <v>398</v>
      </c>
      <c r="B59">
        <v>1</v>
      </c>
      <c r="Q59">
        <v>758</v>
      </c>
      <c r="R59">
        <v>1</v>
      </c>
    </row>
    <row r="60" spans="1:18">
      <c r="A60">
        <v>398</v>
      </c>
      <c r="B60">
        <v>1</v>
      </c>
      <c r="Q60">
        <v>768</v>
      </c>
      <c r="R60">
        <v>2</v>
      </c>
    </row>
    <row r="61" spans="1:18">
      <c r="A61">
        <v>398</v>
      </c>
      <c r="B61">
        <v>1</v>
      </c>
      <c r="Q61">
        <v>783</v>
      </c>
      <c r="R61">
        <v>3</v>
      </c>
    </row>
    <row r="62" spans="1:18">
      <c r="A62">
        <v>398</v>
      </c>
      <c r="B62">
        <v>2</v>
      </c>
      <c r="Q62">
        <v>783</v>
      </c>
      <c r="R62">
        <v>1</v>
      </c>
    </row>
    <row r="63" spans="1:18">
      <c r="A63">
        <v>398</v>
      </c>
      <c r="B63">
        <v>2</v>
      </c>
      <c r="Q63">
        <v>783</v>
      </c>
      <c r="R63">
        <v>1</v>
      </c>
    </row>
    <row r="64" spans="1:18">
      <c r="A64">
        <v>398</v>
      </c>
      <c r="B64">
        <v>2</v>
      </c>
      <c r="Q64">
        <v>788</v>
      </c>
      <c r="R64">
        <v>1</v>
      </c>
    </row>
    <row r="65" spans="1:18">
      <c r="A65">
        <v>398</v>
      </c>
      <c r="B65">
        <v>1</v>
      </c>
      <c r="Q65">
        <v>788</v>
      </c>
      <c r="R65">
        <v>1</v>
      </c>
    </row>
    <row r="66" spans="1:18">
      <c r="A66">
        <v>398</v>
      </c>
      <c r="B66">
        <v>1</v>
      </c>
      <c r="Q66">
        <v>788</v>
      </c>
      <c r="R66">
        <v>1</v>
      </c>
    </row>
    <row r="67" spans="1:18">
      <c r="A67">
        <v>398</v>
      </c>
      <c r="B67">
        <v>5</v>
      </c>
      <c r="Q67">
        <v>788</v>
      </c>
      <c r="R67">
        <v>1</v>
      </c>
    </row>
    <row r="68" spans="1:18">
      <c r="A68">
        <v>398</v>
      </c>
      <c r="B68">
        <v>5</v>
      </c>
      <c r="Q68">
        <v>788</v>
      </c>
      <c r="R68">
        <v>2</v>
      </c>
    </row>
    <row r="69" spans="1:18">
      <c r="A69">
        <v>398</v>
      </c>
      <c r="B69">
        <v>3</v>
      </c>
      <c r="Q69">
        <v>788</v>
      </c>
      <c r="R69">
        <v>2</v>
      </c>
    </row>
    <row r="70" spans="1:18">
      <c r="A70">
        <v>398</v>
      </c>
      <c r="B70">
        <v>2</v>
      </c>
      <c r="Q70">
        <v>788</v>
      </c>
      <c r="R70">
        <v>1</v>
      </c>
    </row>
    <row r="71" spans="1:18">
      <c r="A71">
        <v>398</v>
      </c>
      <c r="B71">
        <v>1</v>
      </c>
      <c r="Q71">
        <v>788</v>
      </c>
      <c r="R71">
        <v>2</v>
      </c>
    </row>
    <row r="72" spans="1:18">
      <c r="A72">
        <v>398</v>
      </c>
      <c r="B72">
        <v>1</v>
      </c>
    </row>
    <row r="73" spans="1:18">
      <c r="A73">
        <v>398</v>
      </c>
      <c r="B73">
        <v>1</v>
      </c>
    </row>
    <row r="74" spans="1:18">
      <c r="A74">
        <v>398</v>
      </c>
      <c r="B74">
        <v>2</v>
      </c>
    </row>
    <row r="75" spans="1:18">
      <c r="A75">
        <v>398</v>
      </c>
      <c r="B75">
        <v>1</v>
      </c>
    </row>
    <row r="76" spans="1:18">
      <c r="A76">
        <v>398</v>
      </c>
      <c r="B76">
        <v>1</v>
      </c>
    </row>
    <row r="77" spans="1:18">
      <c r="A77">
        <v>398</v>
      </c>
      <c r="B77">
        <v>1</v>
      </c>
    </row>
    <row r="78" spans="1:18">
      <c r="A78">
        <v>398</v>
      </c>
      <c r="B78">
        <v>1</v>
      </c>
    </row>
    <row r="79" spans="1:18">
      <c r="A79">
        <v>398</v>
      </c>
      <c r="B79">
        <v>2</v>
      </c>
    </row>
    <row r="80" spans="1:18">
      <c r="A80">
        <v>398</v>
      </c>
      <c r="B80">
        <v>2</v>
      </c>
    </row>
    <row r="81" spans="1:3">
      <c r="A81">
        <v>398</v>
      </c>
      <c r="B81">
        <v>4</v>
      </c>
    </row>
    <row r="82" spans="1:3">
      <c r="A82">
        <v>398</v>
      </c>
      <c r="B82">
        <v>4</v>
      </c>
    </row>
    <row r="83" spans="1:3">
      <c r="A83">
        <v>398</v>
      </c>
      <c r="B83">
        <v>4</v>
      </c>
    </row>
    <row r="84" spans="1:3">
      <c r="A84">
        <v>398</v>
      </c>
      <c r="B84">
        <v>1</v>
      </c>
    </row>
    <row r="85" spans="1:3">
      <c r="A85">
        <v>398</v>
      </c>
      <c r="B85">
        <v>1</v>
      </c>
    </row>
    <row r="86" spans="1:3">
      <c r="A86">
        <v>398</v>
      </c>
      <c r="B86">
        <v>1</v>
      </c>
    </row>
    <row r="87" spans="1:3">
      <c r="A87">
        <v>398</v>
      </c>
      <c r="B87">
        <v>8</v>
      </c>
    </row>
    <row r="88" spans="1:3">
      <c r="A88">
        <v>398</v>
      </c>
      <c r="B88">
        <v>1</v>
      </c>
      <c r="C88" t="s">
        <v>159</v>
      </c>
    </row>
    <row r="89" spans="1:3">
      <c r="A89">
        <v>398</v>
      </c>
      <c r="B89">
        <v>1</v>
      </c>
    </row>
    <row r="90" spans="1:3">
      <c r="A90">
        <v>398</v>
      </c>
      <c r="B90">
        <v>1</v>
      </c>
    </row>
    <row r="91" spans="1:3">
      <c r="A91">
        <v>398</v>
      </c>
      <c r="B91">
        <v>2</v>
      </c>
    </row>
    <row r="92" spans="1:3">
      <c r="A92">
        <v>398</v>
      </c>
      <c r="B92">
        <v>2</v>
      </c>
    </row>
    <row r="93" spans="1:3">
      <c r="A93">
        <v>398</v>
      </c>
      <c r="B93">
        <v>2</v>
      </c>
    </row>
    <row r="94" spans="1:3">
      <c r="A94">
        <v>398</v>
      </c>
      <c r="B94">
        <v>1</v>
      </c>
    </row>
    <row r="95" spans="1:3">
      <c r="A95">
        <v>398</v>
      </c>
      <c r="B95">
        <v>1</v>
      </c>
    </row>
    <row r="96" spans="1:3">
      <c r="A96">
        <v>398</v>
      </c>
      <c r="B96">
        <v>1</v>
      </c>
    </row>
    <row r="97" spans="1:2">
      <c r="A97">
        <v>398</v>
      </c>
      <c r="B97">
        <v>3</v>
      </c>
    </row>
    <row r="98" spans="1:2">
      <c r="A98">
        <v>398</v>
      </c>
      <c r="B98">
        <v>3</v>
      </c>
    </row>
    <row r="99" spans="1:2">
      <c r="A99">
        <v>398</v>
      </c>
      <c r="B99">
        <v>3</v>
      </c>
    </row>
    <row r="100" spans="1:2">
      <c r="A100">
        <v>398</v>
      </c>
      <c r="B100">
        <v>3</v>
      </c>
    </row>
    <row r="101" spans="1:2">
      <c r="A101">
        <v>398</v>
      </c>
      <c r="B101">
        <v>1</v>
      </c>
    </row>
    <row r="102" spans="1:2">
      <c r="A102">
        <v>398</v>
      </c>
      <c r="B102">
        <v>2</v>
      </c>
    </row>
    <row r="103" spans="1:2">
      <c r="A103">
        <v>398</v>
      </c>
      <c r="B103">
        <v>2</v>
      </c>
    </row>
    <row r="104" spans="1:2">
      <c r="A104">
        <v>398</v>
      </c>
      <c r="B104">
        <v>1</v>
      </c>
    </row>
    <row r="105" spans="1:2">
      <c r="A105">
        <v>398</v>
      </c>
      <c r="B105">
        <v>1</v>
      </c>
    </row>
    <row r="106" spans="1:2">
      <c r="A106">
        <v>398</v>
      </c>
      <c r="B106">
        <v>1</v>
      </c>
    </row>
    <row r="107" spans="1:2">
      <c r="A107">
        <v>398</v>
      </c>
      <c r="B107">
        <v>1</v>
      </c>
    </row>
    <row r="108" spans="1:2">
      <c r="A108">
        <v>398</v>
      </c>
      <c r="B108">
        <v>1</v>
      </c>
    </row>
    <row r="109" spans="1:2">
      <c r="A109">
        <v>398</v>
      </c>
      <c r="B109">
        <v>1</v>
      </c>
    </row>
    <row r="110" spans="1:2">
      <c r="A110">
        <v>398</v>
      </c>
      <c r="B110">
        <v>1</v>
      </c>
    </row>
    <row r="111" spans="1:2">
      <c r="A111">
        <v>398</v>
      </c>
      <c r="B111">
        <v>2</v>
      </c>
    </row>
    <row r="112" spans="1:2">
      <c r="A112">
        <v>398</v>
      </c>
      <c r="B112">
        <v>2</v>
      </c>
    </row>
    <row r="113" spans="1:2">
      <c r="A113">
        <v>398</v>
      </c>
      <c r="B113">
        <v>1</v>
      </c>
    </row>
    <row r="114" spans="1:2">
      <c r="A114">
        <v>398</v>
      </c>
      <c r="B114">
        <v>1</v>
      </c>
    </row>
    <row r="115" spans="1:2">
      <c r="A115">
        <v>398</v>
      </c>
      <c r="B115">
        <v>1</v>
      </c>
    </row>
    <row r="116" spans="1:2">
      <c r="A116">
        <v>398</v>
      </c>
      <c r="B116">
        <v>2</v>
      </c>
    </row>
    <row r="117" spans="1:2">
      <c r="A117">
        <v>398</v>
      </c>
      <c r="B117">
        <v>1</v>
      </c>
    </row>
    <row r="118" spans="1:2">
      <c r="A118">
        <v>398</v>
      </c>
      <c r="B118">
        <v>1</v>
      </c>
    </row>
    <row r="119" spans="1:2">
      <c r="A119">
        <v>398</v>
      </c>
      <c r="B119">
        <v>1</v>
      </c>
    </row>
    <row r="120" spans="1:2">
      <c r="A120">
        <v>398</v>
      </c>
      <c r="B120">
        <v>1</v>
      </c>
    </row>
    <row r="121" spans="1:2">
      <c r="A121">
        <v>398</v>
      </c>
      <c r="B121">
        <v>1</v>
      </c>
    </row>
    <row r="122" spans="1:2">
      <c r="A122">
        <v>398</v>
      </c>
      <c r="B122">
        <v>1</v>
      </c>
    </row>
    <row r="123" spans="1:2">
      <c r="A123">
        <v>398</v>
      </c>
      <c r="B123">
        <v>1</v>
      </c>
    </row>
    <row r="124" spans="1:2">
      <c r="A124">
        <v>398</v>
      </c>
      <c r="B124">
        <v>1</v>
      </c>
    </row>
    <row r="125" spans="1:2">
      <c r="A125">
        <v>398</v>
      </c>
      <c r="B125">
        <v>1</v>
      </c>
    </row>
    <row r="126" spans="1:2">
      <c r="A126">
        <v>398</v>
      </c>
      <c r="B126">
        <v>2</v>
      </c>
    </row>
    <row r="127" spans="1:2">
      <c r="A127">
        <v>398</v>
      </c>
      <c r="B127">
        <v>1</v>
      </c>
    </row>
    <row r="128" spans="1:2">
      <c r="A128">
        <v>398</v>
      </c>
      <c r="B128">
        <v>1</v>
      </c>
    </row>
    <row r="129" spans="1:2">
      <c r="A129">
        <v>398</v>
      </c>
      <c r="B129">
        <v>1</v>
      </c>
    </row>
    <row r="130" spans="1:2">
      <c r="A130">
        <v>398</v>
      </c>
      <c r="B130">
        <v>1</v>
      </c>
    </row>
    <row r="131" spans="1:2">
      <c r="A131">
        <v>398</v>
      </c>
      <c r="B131">
        <v>1</v>
      </c>
    </row>
    <row r="132" spans="1:2">
      <c r="A132">
        <v>398</v>
      </c>
      <c r="B132">
        <v>1</v>
      </c>
    </row>
    <row r="133" spans="1:2">
      <c r="A133">
        <v>398</v>
      </c>
      <c r="B133">
        <v>1</v>
      </c>
    </row>
    <row r="134" spans="1:2">
      <c r="A134">
        <v>398</v>
      </c>
      <c r="B134">
        <v>2</v>
      </c>
    </row>
    <row r="135" spans="1:2">
      <c r="A135">
        <v>398</v>
      </c>
      <c r="B135">
        <v>1</v>
      </c>
    </row>
    <row r="136" spans="1:2">
      <c r="A136">
        <v>398</v>
      </c>
      <c r="B136">
        <v>2</v>
      </c>
    </row>
    <row r="137" spans="1:2">
      <c r="A137">
        <v>398</v>
      </c>
      <c r="B137">
        <v>1</v>
      </c>
    </row>
    <row r="138" spans="1:2">
      <c r="A138">
        <v>398</v>
      </c>
      <c r="B138">
        <v>1</v>
      </c>
    </row>
    <row r="139" spans="1:2">
      <c r="A139">
        <v>398</v>
      </c>
      <c r="B139">
        <v>2</v>
      </c>
    </row>
    <row r="140" spans="1:2">
      <c r="A140">
        <v>398</v>
      </c>
      <c r="B140">
        <v>1</v>
      </c>
    </row>
    <row r="141" spans="1:2">
      <c r="A141">
        <v>398</v>
      </c>
      <c r="B141">
        <v>1</v>
      </c>
    </row>
    <row r="142" spans="1:2">
      <c r="A142">
        <v>398</v>
      </c>
      <c r="B142">
        <v>1</v>
      </c>
    </row>
    <row r="143" spans="1:2">
      <c r="A143">
        <v>398</v>
      </c>
      <c r="B143">
        <v>1</v>
      </c>
    </row>
    <row r="144" spans="1:2">
      <c r="A144">
        <v>398</v>
      </c>
      <c r="B144">
        <v>1</v>
      </c>
    </row>
    <row r="145" spans="1:2">
      <c r="A145">
        <v>398</v>
      </c>
      <c r="B145">
        <v>1</v>
      </c>
    </row>
    <row r="146" spans="1:2">
      <c r="A146">
        <v>398</v>
      </c>
      <c r="B146">
        <v>1</v>
      </c>
    </row>
    <row r="147" spans="1:2">
      <c r="A147">
        <v>398</v>
      </c>
      <c r="B147">
        <v>2</v>
      </c>
    </row>
    <row r="148" spans="1:2">
      <c r="A148">
        <v>398</v>
      </c>
      <c r="B148">
        <v>2</v>
      </c>
    </row>
    <row r="149" spans="1:2">
      <c r="A149">
        <v>398</v>
      </c>
      <c r="B149">
        <v>1</v>
      </c>
    </row>
    <row r="150" spans="1:2">
      <c r="A150">
        <v>398</v>
      </c>
      <c r="B150">
        <v>1</v>
      </c>
    </row>
    <row r="151" spans="1:2">
      <c r="A151">
        <v>398</v>
      </c>
      <c r="B151">
        <v>2</v>
      </c>
    </row>
    <row r="152" spans="1:2">
      <c r="A152">
        <v>398</v>
      </c>
      <c r="B152">
        <v>1</v>
      </c>
    </row>
    <row r="153" spans="1:2">
      <c r="A153">
        <v>401</v>
      </c>
    </row>
    <row r="154" spans="1:2">
      <c r="A154">
        <v>457</v>
      </c>
    </row>
    <row r="155" spans="1:2">
      <c r="A155">
        <v>457</v>
      </c>
    </row>
    <row r="156" spans="1:2">
      <c r="A156">
        <v>457</v>
      </c>
    </row>
    <row r="157" spans="1:2">
      <c r="A157">
        <v>457</v>
      </c>
    </row>
    <row r="158" spans="1:2">
      <c r="A158">
        <v>457</v>
      </c>
    </row>
    <row r="159" spans="1:2">
      <c r="A159">
        <v>457</v>
      </c>
    </row>
    <row r="160" spans="1:2">
      <c r="A160">
        <v>457</v>
      </c>
    </row>
    <row r="161" spans="1:1">
      <c r="A161">
        <v>457</v>
      </c>
    </row>
    <row r="162" spans="1:1">
      <c r="A162">
        <v>457</v>
      </c>
    </row>
    <row r="163" spans="1:1">
      <c r="A163">
        <v>457</v>
      </c>
    </row>
    <row r="164" spans="1:1">
      <c r="A164">
        <v>457</v>
      </c>
    </row>
    <row r="165" spans="1:1">
      <c r="A165">
        <v>457</v>
      </c>
    </row>
    <row r="166" spans="1:1">
      <c r="A166">
        <v>467</v>
      </c>
    </row>
    <row r="167" spans="1:1">
      <c r="A167">
        <v>467</v>
      </c>
    </row>
    <row r="168" spans="1:1">
      <c r="A168">
        <v>477</v>
      </c>
    </row>
    <row r="169" spans="1:1">
      <c r="A169">
        <v>561</v>
      </c>
    </row>
    <row r="170" spans="1:1">
      <c r="A170">
        <v>561</v>
      </c>
    </row>
    <row r="171" spans="1:1">
      <c r="A171">
        <v>562</v>
      </c>
    </row>
    <row r="172" spans="1:1">
      <c r="A172">
        <v>562</v>
      </c>
    </row>
    <row r="173" spans="1:1">
      <c r="A173">
        <v>570</v>
      </c>
    </row>
    <row r="174" spans="1:1">
      <c r="A174">
        <v>571</v>
      </c>
    </row>
    <row r="175" spans="1:1">
      <c r="A175">
        <v>571</v>
      </c>
    </row>
    <row r="176" spans="1:1">
      <c r="A176">
        <v>571</v>
      </c>
    </row>
    <row r="177" spans="1:1">
      <c r="A177">
        <v>571</v>
      </c>
    </row>
    <row r="178" spans="1:1">
      <c r="A178">
        <v>595</v>
      </c>
    </row>
    <row r="179" spans="1:1">
      <c r="A179">
        <v>595</v>
      </c>
    </row>
    <row r="180" spans="1:1">
      <c r="A180">
        <v>595</v>
      </c>
    </row>
    <row r="181" spans="1:1">
      <c r="A181">
        <v>595</v>
      </c>
    </row>
    <row r="182" spans="1:1">
      <c r="A182">
        <v>595</v>
      </c>
    </row>
    <row r="183" spans="1:1">
      <c r="A183">
        <v>595</v>
      </c>
    </row>
    <row r="184" spans="1:1">
      <c r="A184">
        <v>628</v>
      </c>
    </row>
    <row r="185" spans="1:1">
      <c r="A185">
        <v>664</v>
      </c>
    </row>
    <row r="186" spans="1:1">
      <c r="A186">
        <v>665</v>
      </c>
    </row>
    <row r="187" spans="1:1">
      <c r="A187">
        <v>665</v>
      </c>
    </row>
    <row r="188" spans="1:1">
      <c r="A188">
        <v>686</v>
      </c>
    </row>
    <row r="189" spans="1:1">
      <c r="A189">
        <v>686</v>
      </c>
    </row>
    <row r="190" spans="1:1">
      <c r="A190">
        <v>686</v>
      </c>
    </row>
    <row r="191" spans="1:1">
      <c r="A191">
        <v>686</v>
      </c>
    </row>
    <row r="192" spans="1:1">
      <c r="A192">
        <v>686</v>
      </c>
    </row>
    <row r="193" spans="1:1">
      <c r="A193">
        <v>686</v>
      </c>
    </row>
    <row r="194" spans="1:1">
      <c r="A194">
        <v>686</v>
      </c>
    </row>
    <row r="195" spans="1:1">
      <c r="A195">
        <v>686</v>
      </c>
    </row>
    <row r="196" spans="1:1">
      <c r="A196">
        <v>686</v>
      </c>
    </row>
    <row r="197" spans="1:1">
      <c r="A197">
        <v>686</v>
      </c>
    </row>
    <row r="198" spans="1:1">
      <c r="A198">
        <v>686</v>
      </c>
    </row>
    <row r="199" spans="1:1">
      <c r="A199">
        <v>686</v>
      </c>
    </row>
    <row r="200" spans="1:1">
      <c r="A200">
        <v>686</v>
      </c>
    </row>
    <row r="201" spans="1:1">
      <c r="A201">
        <v>686</v>
      </c>
    </row>
    <row r="202" spans="1:1">
      <c r="A202">
        <v>686</v>
      </c>
    </row>
    <row r="203" spans="1:1">
      <c r="A203">
        <v>686</v>
      </c>
    </row>
    <row r="204" spans="1:1">
      <c r="A204">
        <v>686</v>
      </c>
    </row>
    <row r="205" spans="1:1">
      <c r="A205">
        <v>686</v>
      </c>
    </row>
    <row r="206" spans="1:1">
      <c r="A206">
        <v>686</v>
      </c>
    </row>
    <row r="207" spans="1:1">
      <c r="A207">
        <v>686</v>
      </c>
    </row>
    <row r="208" spans="1:1">
      <c r="A208">
        <v>758</v>
      </c>
    </row>
    <row r="209" spans="1:1">
      <c r="A209">
        <v>758</v>
      </c>
    </row>
    <row r="210" spans="1:1">
      <c r="A210">
        <v>758</v>
      </c>
    </row>
    <row r="211" spans="1:1">
      <c r="A211">
        <v>768</v>
      </c>
    </row>
    <row r="212" spans="1:1">
      <c r="A212">
        <v>783</v>
      </c>
    </row>
    <row r="213" spans="1:1">
      <c r="A213">
        <v>783</v>
      </c>
    </row>
    <row r="214" spans="1:1">
      <c r="A214">
        <v>783</v>
      </c>
    </row>
    <row r="215" spans="1:1">
      <c r="A215">
        <v>788</v>
      </c>
    </row>
    <row r="216" spans="1:1">
      <c r="A216">
        <v>788</v>
      </c>
    </row>
    <row r="217" spans="1:1">
      <c r="A217">
        <v>788</v>
      </c>
    </row>
    <row r="218" spans="1:1">
      <c r="A218">
        <v>788</v>
      </c>
    </row>
    <row r="219" spans="1:1">
      <c r="A219">
        <v>788</v>
      </c>
    </row>
    <row r="220" spans="1:1">
      <c r="A220">
        <v>788</v>
      </c>
    </row>
    <row r="221" spans="1:1">
      <c r="A221">
        <v>788</v>
      </c>
    </row>
    <row r="222" spans="1:1">
      <c r="A222">
        <v>788</v>
      </c>
    </row>
  </sheetData>
  <sortState xmlns:xlrd2="http://schemas.microsoft.com/office/spreadsheetml/2017/richdata2" ref="E25:O42">
    <sortCondition ref="O25:O42"/>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DD680-73E6-4201-BCE3-353355D2FC34}">
  <dimension ref="A1:N660"/>
  <sheetViews>
    <sheetView workbookViewId="0">
      <selection activeCell="L1" sqref="L1:N14"/>
    </sheetView>
  </sheetViews>
  <sheetFormatPr defaultRowHeight="15"/>
  <sheetData>
    <row r="1" spans="1:14">
      <c r="A1">
        <v>1027458</v>
      </c>
      <c r="B1">
        <v>2009</v>
      </c>
      <c r="C1">
        <v>6</v>
      </c>
      <c r="G1">
        <v>2009</v>
      </c>
      <c r="H1">
        <v>1</v>
      </c>
      <c r="I1">
        <f t="shared" ref="I1:I5" si="0">COUNTIF(C$1:C$2,H1)</f>
        <v>0</v>
      </c>
      <c r="L1">
        <v>2009</v>
      </c>
      <c r="M1">
        <f>SUM(I1:I12)</f>
        <v>2</v>
      </c>
      <c r="N1">
        <v>0</v>
      </c>
    </row>
    <row r="2" spans="1:14">
      <c r="A2">
        <v>1027460</v>
      </c>
      <c r="B2">
        <v>2009</v>
      </c>
      <c r="C2">
        <v>6</v>
      </c>
      <c r="H2">
        <v>2</v>
      </c>
      <c r="I2">
        <f t="shared" si="0"/>
        <v>0</v>
      </c>
      <c r="L2">
        <v>2010</v>
      </c>
      <c r="M2">
        <f>SUM(I13:I24)</f>
        <v>5</v>
      </c>
      <c r="N2">
        <v>1</v>
      </c>
    </row>
    <row r="3" spans="1:14">
      <c r="A3">
        <v>3497740</v>
      </c>
      <c r="B3">
        <v>2010</v>
      </c>
      <c r="C3">
        <v>8</v>
      </c>
      <c r="H3">
        <v>3</v>
      </c>
      <c r="I3">
        <f t="shared" si="0"/>
        <v>0</v>
      </c>
      <c r="L3">
        <v>2011</v>
      </c>
      <c r="M3">
        <f>SUM(I25:I36)</f>
        <v>5</v>
      </c>
      <c r="N3">
        <v>0</v>
      </c>
    </row>
    <row r="4" spans="1:14">
      <c r="A4">
        <v>4359039</v>
      </c>
      <c r="B4">
        <v>2010</v>
      </c>
      <c r="C4">
        <v>12</v>
      </c>
      <c r="H4">
        <v>4</v>
      </c>
      <c r="I4">
        <f t="shared" si="0"/>
        <v>0</v>
      </c>
      <c r="L4">
        <v>2012</v>
      </c>
      <c r="M4">
        <f>SUM(I37:I48)</f>
        <v>7</v>
      </c>
      <c r="N4">
        <v>0</v>
      </c>
    </row>
    <row r="5" spans="1:14">
      <c r="A5">
        <v>4359054</v>
      </c>
      <c r="B5">
        <v>2010</v>
      </c>
      <c r="C5">
        <v>12</v>
      </c>
      <c r="H5">
        <v>5</v>
      </c>
      <c r="I5">
        <f t="shared" si="0"/>
        <v>0</v>
      </c>
      <c r="L5">
        <v>2013</v>
      </c>
      <c r="M5">
        <f>SUM(I49:I60)</f>
        <v>28</v>
      </c>
      <c r="N5">
        <v>2</v>
      </c>
    </row>
    <row r="6" spans="1:14">
      <c r="A6">
        <v>4359061</v>
      </c>
      <c r="B6">
        <v>2010</v>
      </c>
      <c r="C6">
        <v>12</v>
      </c>
      <c r="H6">
        <v>6</v>
      </c>
      <c r="I6">
        <f t="shared" ref="I6:I12" si="1">COUNTIF(C$1:C$2,H6)</f>
        <v>2</v>
      </c>
      <c r="L6">
        <v>2014</v>
      </c>
      <c r="M6">
        <f>SUM(I61:I72)</f>
        <v>64</v>
      </c>
      <c r="N6">
        <v>2</v>
      </c>
    </row>
    <row r="7" spans="1:14">
      <c r="A7">
        <v>4524111</v>
      </c>
      <c r="B7">
        <v>2010</v>
      </c>
      <c r="C7">
        <v>12</v>
      </c>
      <c r="H7">
        <v>7</v>
      </c>
      <c r="I7">
        <f t="shared" si="1"/>
        <v>0</v>
      </c>
      <c r="L7">
        <v>2015</v>
      </c>
      <c r="M7">
        <f>SUM(I73:I84)</f>
        <v>68</v>
      </c>
      <c r="N7">
        <v>2</v>
      </c>
    </row>
    <row r="8" spans="1:14">
      <c r="A8">
        <v>6056338</v>
      </c>
      <c r="B8">
        <v>2011</v>
      </c>
      <c r="C8">
        <v>5</v>
      </c>
      <c r="H8">
        <v>8</v>
      </c>
      <c r="I8">
        <f t="shared" si="1"/>
        <v>0</v>
      </c>
      <c r="L8">
        <v>2016</v>
      </c>
      <c r="M8">
        <f>SUM(I85:I96)</f>
        <v>94</v>
      </c>
      <c r="N8">
        <v>5</v>
      </c>
    </row>
    <row r="9" spans="1:14">
      <c r="A9">
        <v>7295736</v>
      </c>
      <c r="B9">
        <v>2011</v>
      </c>
      <c r="C9">
        <v>9</v>
      </c>
      <c r="H9">
        <v>9</v>
      </c>
      <c r="I9">
        <f t="shared" si="1"/>
        <v>0</v>
      </c>
      <c r="L9">
        <v>2017</v>
      </c>
      <c r="M9">
        <f>SUM(I97:I108)</f>
        <v>67</v>
      </c>
      <c r="N9">
        <v>4</v>
      </c>
    </row>
    <row r="10" spans="1:14">
      <c r="A10">
        <v>8087366</v>
      </c>
      <c r="B10">
        <v>2011</v>
      </c>
      <c r="C10">
        <v>11</v>
      </c>
      <c r="H10">
        <v>10</v>
      </c>
      <c r="I10">
        <f t="shared" si="1"/>
        <v>0</v>
      </c>
      <c r="L10">
        <v>2018</v>
      </c>
      <c r="M10">
        <f>SUM(I109:I120)</f>
        <v>90</v>
      </c>
      <c r="N10">
        <v>2</v>
      </c>
    </row>
    <row r="11" spans="1:14">
      <c r="A11">
        <v>8087796</v>
      </c>
      <c r="B11">
        <v>2011</v>
      </c>
      <c r="C11">
        <v>11</v>
      </c>
      <c r="H11">
        <v>11</v>
      </c>
      <c r="I11">
        <f t="shared" si="1"/>
        <v>0</v>
      </c>
      <c r="L11">
        <v>2019</v>
      </c>
      <c r="M11">
        <f>SUM(I121:I132)</f>
        <v>83</v>
      </c>
      <c r="N11">
        <v>6</v>
      </c>
    </row>
    <row r="12" spans="1:14">
      <c r="A12">
        <v>8124544</v>
      </c>
      <c r="B12">
        <v>2011</v>
      </c>
      <c r="C12">
        <v>11</v>
      </c>
      <c r="H12">
        <v>12</v>
      </c>
      <c r="I12">
        <f t="shared" si="1"/>
        <v>0</v>
      </c>
      <c r="L12">
        <v>2020</v>
      </c>
      <c r="M12">
        <f>SUM(I133:I144)</f>
        <v>86</v>
      </c>
      <c r="N12">
        <v>3</v>
      </c>
    </row>
    <row r="13" spans="1:14">
      <c r="A13">
        <v>8737814</v>
      </c>
      <c r="B13">
        <v>2012</v>
      </c>
      <c r="C13">
        <v>1</v>
      </c>
      <c r="G13">
        <v>2010</v>
      </c>
      <c r="H13">
        <v>1</v>
      </c>
      <c r="I13">
        <f>COUNTIF(C$3:C$7,H13)</f>
        <v>0</v>
      </c>
      <c r="L13">
        <v>2021</v>
      </c>
      <c r="M13">
        <f>SUM(I145:I156)</f>
        <v>60</v>
      </c>
      <c r="N13">
        <v>0</v>
      </c>
    </row>
    <row r="14" spans="1:14">
      <c r="A14">
        <v>8819664</v>
      </c>
      <c r="B14">
        <v>2012</v>
      </c>
      <c r="C14">
        <v>1</v>
      </c>
      <c r="H14">
        <v>2</v>
      </c>
      <c r="I14">
        <f t="shared" ref="I14:I23" si="2">COUNTIF(C$3:C$7,H14)</f>
        <v>0</v>
      </c>
      <c r="M14" t="s">
        <v>165</v>
      </c>
      <c r="N14" t="s">
        <v>166</v>
      </c>
    </row>
    <row r="15" spans="1:14">
      <c r="A15">
        <v>10687971</v>
      </c>
      <c r="B15">
        <v>2012</v>
      </c>
      <c r="C15">
        <v>5</v>
      </c>
      <c r="H15">
        <v>3</v>
      </c>
      <c r="I15">
        <f t="shared" si="2"/>
        <v>0</v>
      </c>
    </row>
    <row r="16" spans="1:14">
      <c r="A16">
        <v>11069389</v>
      </c>
      <c r="B16">
        <v>2012</v>
      </c>
      <c r="C16">
        <v>6</v>
      </c>
      <c r="H16">
        <v>4</v>
      </c>
      <c r="I16">
        <f t="shared" si="2"/>
        <v>0</v>
      </c>
    </row>
    <row r="17" spans="1:9">
      <c r="A17">
        <v>12483533</v>
      </c>
      <c r="B17">
        <v>2012</v>
      </c>
      <c r="C17">
        <v>9</v>
      </c>
      <c r="H17">
        <v>5</v>
      </c>
      <c r="I17">
        <f t="shared" si="2"/>
        <v>0</v>
      </c>
    </row>
    <row r="18" spans="1:9">
      <c r="A18">
        <v>12666409</v>
      </c>
      <c r="B18">
        <v>2012</v>
      </c>
      <c r="C18">
        <v>10</v>
      </c>
      <c r="H18">
        <v>6</v>
      </c>
      <c r="I18">
        <f t="shared" si="2"/>
        <v>0</v>
      </c>
    </row>
    <row r="19" spans="1:9">
      <c r="A19">
        <v>13493939</v>
      </c>
      <c r="B19">
        <v>2012</v>
      </c>
      <c r="C19">
        <v>11</v>
      </c>
      <c r="H19">
        <v>7</v>
      </c>
      <c r="I19">
        <f t="shared" si="2"/>
        <v>0</v>
      </c>
    </row>
    <row r="20" spans="1:9">
      <c r="A20">
        <v>14166964</v>
      </c>
      <c r="B20">
        <v>2013</v>
      </c>
      <c r="C20">
        <v>1</v>
      </c>
      <c r="H20">
        <v>8</v>
      </c>
      <c r="I20">
        <f t="shared" si="2"/>
        <v>1</v>
      </c>
    </row>
    <row r="21" spans="1:9">
      <c r="A21">
        <v>14933653</v>
      </c>
      <c r="B21">
        <v>2013</v>
      </c>
      <c r="C21">
        <v>2</v>
      </c>
      <c r="H21">
        <v>9</v>
      </c>
      <c r="I21">
        <f t="shared" si="2"/>
        <v>0</v>
      </c>
    </row>
    <row r="22" spans="1:9">
      <c r="A22">
        <v>5109</v>
      </c>
      <c r="B22">
        <v>2013</v>
      </c>
      <c r="C22">
        <v>2</v>
      </c>
      <c r="H22">
        <v>10</v>
      </c>
      <c r="I22">
        <f t="shared" si="2"/>
        <v>0</v>
      </c>
    </row>
    <row r="23" spans="1:9">
      <c r="A23">
        <v>15522215</v>
      </c>
      <c r="B23">
        <v>2013</v>
      </c>
      <c r="C23">
        <v>3</v>
      </c>
      <c r="H23">
        <v>11</v>
      </c>
      <c r="I23">
        <f t="shared" si="2"/>
        <v>0</v>
      </c>
    </row>
    <row r="24" spans="1:9">
      <c r="A24">
        <v>15524630</v>
      </c>
      <c r="B24">
        <v>2013</v>
      </c>
      <c r="C24">
        <v>3</v>
      </c>
      <c r="H24">
        <v>12</v>
      </c>
      <c r="I24">
        <f>COUNTIF(C$3:C$7,H24)</f>
        <v>4</v>
      </c>
    </row>
    <row r="25" spans="1:9">
      <c r="A25">
        <v>15599741</v>
      </c>
      <c r="B25">
        <v>2013</v>
      </c>
      <c r="C25">
        <v>3</v>
      </c>
      <c r="G25">
        <v>2011</v>
      </c>
      <c r="H25">
        <v>1</v>
      </c>
      <c r="I25">
        <f>COUNTIF(C$8:C$12,H25)</f>
        <v>0</v>
      </c>
    </row>
    <row r="26" spans="1:9">
      <c r="A26">
        <v>7013</v>
      </c>
      <c r="B26">
        <v>2013</v>
      </c>
      <c r="C26">
        <v>4</v>
      </c>
      <c r="H26">
        <v>2</v>
      </c>
      <c r="I26">
        <f t="shared" ref="I26:I36" si="3">COUNTIF(C$8:C$12,H26)</f>
        <v>0</v>
      </c>
    </row>
    <row r="27" spans="1:9">
      <c r="A27">
        <v>16378017</v>
      </c>
      <c r="B27">
        <v>2013</v>
      </c>
      <c r="C27">
        <v>5</v>
      </c>
      <c r="H27">
        <v>3</v>
      </c>
      <c r="I27">
        <f t="shared" si="3"/>
        <v>0</v>
      </c>
    </row>
    <row r="28" spans="1:9">
      <c r="A28">
        <v>16537096</v>
      </c>
      <c r="B28">
        <v>2013</v>
      </c>
      <c r="C28">
        <v>5</v>
      </c>
      <c r="H28">
        <v>4</v>
      </c>
      <c r="I28">
        <f t="shared" si="3"/>
        <v>0</v>
      </c>
    </row>
    <row r="29" spans="1:9">
      <c r="A29">
        <v>16725027</v>
      </c>
      <c r="B29">
        <v>2013</v>
      </c>
      <c r="C29">
        <v>5</v>
      </c>
      <c r="H29">
        <v>5</v>
      </c>
      <c r="I29">
        <f t="shared" si="3"/>
        <v>1</v>
      </c>
    </row>
    <row r="30" spans="1:9">
      <c r="A30">
        <v>7434</v>
      </c>
      <c r="B30">
        <v>2013</v>
      </c>
      <c r="C30">
        <v>5</v>
      </c>
      <c r="H30">
        <v>6</v>
      </c>
      <c r="I30">
        <f t="shared" si="3"/>
        <v>0</v>
      </c>
    </row>
    <row r="31" spans="1:9">
      <c r="A31">
        <v>17394825</v>
      </c>
      <c r="B31">
        <v>2013</v>
      </c>
      <c r="C31">
        <v>6</v>
      </c>
      <c r="H31">
        <v>7</v>
      </c>
      <c r="I31">
        <f t="shared" si="3"/>
        <v>0</v>
      </c>
    </row>
    <row r="32" spans="1:9">
      <c r="A32">
        <v>17410904</v>
      </c>
      <c r="B32">
        <v>2013</v>
      </c>
      <c r="C32">
        <v>7</v>
      </c>
      <c r="H32">
        <v>8</v>
      </c>
      <c r="I32">
        <f t="shared" si="3"/>
        <v>0</v>
      </c>
    </row>
    <row r="33" spans="1:9">
      <c r="A33">
        <v>17552715</v>
      </c>
      <c r="B33">
        <v>2013</v>
      </c>
      <c r="C33">
        <v>7</v>
      </c>
      <c r="H33">
        <v>9</v>
      </c>
      <c r="I33">
        <f t="shared" si="3"/>
        <v>1</v>
      </c>
    </row>
    <row r="34" spans="1:9">
      <c r="A34">
        <v>17720837</v>
      </c>
      <c r="B34">
        <v>2013</v>
      </c>
      <c r="C34">
        <v>7</v>
      </c>
      <c r="H34">
        <v>10</v>
      </c>
      <c r="I34">
        <f t="shared" si="3"/>
        <v>0</v>
      </c>
    </row>
    <row r="35" spans="1:9">
      <c r="A35">
        <v>8278</v>
      </c>
      <c r="B35">
        <v>2013</v>
      </c>
      <c r="C35">
        <v>7</v>
      </c>
      <c r="H35">
        <v>11</v>
      </c>
      <c r="I35">
        <f t="shared" si="3"/>
        <v>3</v>
      </c>
    </row>
    <row r="36" spans="1:9">
      <c r="A36">
        <v>18415021</v>
      </c>
      <c r="B36">
        <v>2013</v>
      </c>
      <c r="C36">
        <v>8</v>
      </c>
      <c r="H36">
        <v>12</v>
      </c>
      <c r="I36">
        <f t="shared" si="3"/>
        <v>0</v>
      </c>
    </row>
    <row r="37" spans="1:9">
      <c r="A37">
        <v>19195767</v>
      </c>
      <c r="B37">
        <v>2013</v>
      </c>
      <c r="C37">
        <v>10</v>
      </c>
      <c r="G37">
        <v>2012</v>
      </c>
      <c r="H37">
        <v>1</v>
      </c>
      <c r="I37">
        <f>COUNTIF(C$13:C$19,H37)</f>
        <v>2</v>
      </c>
    </row>
    <row r="38" spans="1:9">
      <c r="A38">
        <v>19868780</v>
      </c>
      <c r="B38">
        <v>2013</v>
      </c>
      <c r="C38">
        <v>11</v>
      </c>
      <c r="H38">
        <v>2</v>
      </c>
      <c r="I38">
        <f t="shared" ref="I38:I48" si="4">COUNTIF(C$13:C$19,H38)</f>
        <v>0</v>
      </c>
    </row>
    <row r="39" spans="1:9">
      <c r="A39">
        <v>19889148</v>
      </c>
      <c r="B39">
        <v>2013</v>
      </c>
      <c r="C39">
        <v>11</v>
      </c>
      <c r="H39">
        <v>3</v>
      </c>
      <c r="I39">
        <f t="shared" si="4"/>
        <v>0</v>
      </c>
    </row>
    <row r="40" spans="1:9">
      <c r="A40">
        <v>19893013</v>
      </c>
      <c r="B40">
        <v>2013</v>
      </c>
      <c r="C40">
        <v>11</v>
      </c>
      <c r="H40">
        <v>4</v>
      </c>
      <c r="I40">
        <f t="shared" si="4"/>
        <v>0</v>
      </c>
    </row>
    <row r="41" spans="1:9">
      <c r="A41">
        <v>19894433</v>
      </c>
      <c r="B41">
        <v>2013</v>
      </c>
      <c r="C41">
        <v>11</v>
      </c>
      <c r="H41">
        <v>5</v>
      </c>
      <c r="I41">
        <f t="shared" si="4"/>
        <v>1</v>
      </c>
    </row>
    <row r="42" spans="1:9">
      <c r="A42">
        <v>19951359</v>
      </c>
      <c r="B42">
        <v>2013</v>
      </c>
      <c r="C42">
        <v>11</v>
      </c>
      <c r="H42">
        <v>6</v>
      </c>
      <c r="I42">
        <f t="shared" si="4"/>
        <v>1</v>
      </c>
    </row>
    <row r="43" spans="1:9">
      <c r="A43">
        <v>20324420</v>
      </c>
      <c r="B43">
        <v>2013</v>
      </c>
      <c r="C43">
        <v>12</v>
      </c>
      <c r="H43">
        <v>7</v>
      </c>
      <c r="I43">
        <f t="shared" si="4"/>
        <v>0</v>
      </c>
    </row>
    <row r="44" spans="1:9">
      <c r="A44">
        <v>20434191</v>
      </c>
      <c r="B44">
        <v>2013</v>
      </c>
      <c r="C44">
        <v>12</v>
      </c>
      <c r="H44">
        <v>8</v>
      </c>
      <c r="I44">
        <f t="shared" si="4"/>
        <v>0</v>
      </c>
    </row>
    <row r="45" spans="1:9">
      <c r="A45">
        <v>20779191</v>
      </c>
      <c r="B45">
        <v>2013</v>
      </c>
      <c r="C45">
        <v>12</v>
      </c>
      <c r="H45">
        <v>9</v>
      </c>
      <c r="I45">
        <f t="shared" si="4"/>
        <v>1</v>
      </c>
    </row>
    <row r="46" spans="1:9">
      <c r="A46">
        <v>12087</v>
      </c>
      <c r="B46">
        <v>2013</v>
      </c>
      <c r="C46">
        <v>12</v>
      </c>
      <c r="H46">
        <v>10</v>
      </c>
      <c r="I46">
        <f t="shared" si="4"/>
        <v>1</v>
      </c>
    </row>
    <row r="47" spans="1:9">
      <c r="A47">
        <v>12106</v>
      </c>
      <c r="B47">
        <v>2013</v>
      </c>
      <c r="C47">
        <v>12</v>
      </c>
      <c r="H47">
        <v>11</v>
      </c>
      <c r="I47">
        <f t="shared" si="4"/>
        <v>1</v>
      </c>
    </row>
    <row r="48" spans="1:9">
      <c r="A48">
        <v>20928942</v>
      </c>
      <c r="B48">
        <v>2014</v>
      </c>
      <c r="C48">
        <v>1</v>
      </c>
      <c r="H48">
        <v>12</v>
      </c>
      <c r="I48">
        <f t="shared" si="4"/>
        <v>0</v>
      </c>
    </row>
    <row r="49" spans="1:9">
      <c r="A49">
        <v>21035211</v>
      </c>
      <c r="B49">
        <v>2014</v>
      </c>
      <c r="C49">
        <v>1</v>
      </c>
      <c r="G49">
        <v>2013</v>
      </c>
      <c r="H49">
        <v>1</v>
      </c>
      <c r="I49">
        <f>COUNTIF(C$20:C$47,H49)</f>
        <v>1</v>
      </c>
    </row>
    <row r="50" spans="1:9">
      <c r="A50">
        <v>21149578</v>
      </c>
      <c r="B50">
        <v>2014</v>
      </c>
      <c r="C50">
        <v>1</v>
      </c>
      <c r="H50">
        <v>2</v>
      </c>
      <c r="I50">
        <f t="shared" ref="I50:I59" si="5">COUNTIF(C$20:C$47,H50)</f>
        <v>2</v>
      </c>
    </row>
    <row r="51" spans="1:9">
      <c r="A51">
        <v>21199851</v>
      </c>
      <c r="B51">
        <v>2014</v>
      </c>
      <c r="C51">
        <v>1</v>
      </c>
      <c r="H51">
        <v>3</v>
      </c>
      <c r="I51">
        <f t="shared" si="5"/>
        <v>3</v>
      </c>
    </row>
    <row r="52" spans="1:9">
      <c r="A52">
        <v>21464832</v>
      </c>
      <c r="B52">
        <v>2014</v>
      </c>
      <c r="C52">
        <v>1</v>
      </c>
      <c r="H52">
        <v>4</v>
      </c>
      <c r="I52">
        <f t="shared" si="5"/>
        <v>1</v>
      </c>
    </row>
    <row r="53" spans="1:9">
      <c r="A53">
        <v>21467525</v>
      </c>
      <c r="B53">
        <v>2014</v>
      </c>
      <c r="C53">
        <v>1</v>
      </c>
      <c r="H53">
        <v>5</v>
      </c>
      <c r="I53">
        <f t="shared" si="5"/>
        <v>4</v>
      </c>
    </row>
    <row r="54" spans="1:9">
      <c r="A54">
        <v>21505275</v>
      </c>
      <c r="B54">
        <v>2014</v>
      </c>
      <c r="C54">
        <v>2</v>
      </c>
      <c r="H54">
        <v>6</v>
      </c>
      <c r="I54">
        <f t="shared" si="5"/>
        <v>1</v>
      </c>
    </row>
    <row r="55" spans="1:9">
      <c r="A55">
        <v>21506507</v>
      </c>
      <c r="B55">
        <v>2014</v>
      </c>
      <c r="C55">
        <v>2</v>
      </c>
      <c r="H55">
        <v>7</v>
      </c>
      <c r="I55">
        <f t="shared" si="5"/>
        <v>4</v>
      </c>
    </row>
    <row r="56" spans="1:9">
      <c r="A56">
        <v>21607031</v>
      </c>
      <c r="B56">
        <v>2014</v>
      </c>
      <c r="C56">
        <v>2</v>
      </c>
      <c r="H56">
        <v>8</v>
      </c>
      <c r="I56">
        <f t="shared" si="5"/>
        <v>1</v>
      </c>
    </row>
    <row r="57" spans="1:9">
      <c r="A57">
        <v>21657278</v>
      </c>
      <c r="B57">
        <v>2014</v>
      </c>
      <c r="C57">
        <v>2</v>
      </c>
      <c r="H57">
        <v>9</v>
      </c>
      <c r="I57">
        <f t="shared" si="5"/>
        <v>0</v>
      </c>
    </row>
    <row r="58" spans="1:9">
      <c r="A58">
        <v>21919499</v>
      </c>
      <c r="B58">
        <v>2014</v>
      </c>
      <c r="C58">
        <v>2</v>
      </c>
      <c r="H58">
        <v>10</v>
      </c>
      <c r="I58">
        <f t="shared" si="5"/>
        <v>1</v>
      </c>
    </row>
    <row r="59" spans="1:9">
      <c r="A59">
        <v>162</v>
      </c>
      <c r="B59">
        <v>2014</v>
      </c>
      <c r="C59">
        <v>2</v>
      </c>
      <c r="H59">
        <v>11</v>
      </c>
      <c r="I59">
        <f t="shared" si="5"/>
        <v>5</v>
      </c>
    </row>
    <row r="60" spans="1:9">
      <c r="A60">
        <v>201</v>
      </c>
      <c r="B60">
        <v>2014</v>
      </c>
      <c r="C60">
        <v>2</v>
      </c>
      <c r="H60">
        <v>12</v>
      </c>
      <c r="I60">
        <f>COUNTIF(C$20:C$47,H60)</f>
        <v>5</v>
      </c>
    </row>
    <row r="61" spans="1:9">
      <c r="A61">
        <v>215</v>
      </c>
      <c r="B61">
        <v>2014</v>
      </c>
      <c r="C61">
        <v>2</v>
      </c>
      <c r="G61">
        <v>2014</v>
      </c>
      <c r="H61">
        <v>1</v>
      </c>
      <c r="I61">
        <f>COUNTIF(C$48:C$111,H61)</f>
        <v>6</v>
      </c>
    </row>
    <row r="62" spans="1:9">
      <c r="A62">
        <v>483</v>
      </c>
      <c r="B62">
        <v>2014</v>
      </c>
      <c r="C62">
        <v>2</v>
      </c>
      <c r="H62">
        <v>2</v>
      </c>
      <c r="I62">
        <f t="shared" ref="I62:I71" si="6">COUNTIF(C$48:C$111,H62)</f>
        <v>9</v>
      </c>
    </row>
    <row r="63" spans="1:9">
      <c r="A63">
        <v>22135948</v>
      </c>
      <c r="B63">
        <v>2014</v>
      </c>
      <c r="C63">
        <v>3</v>
      </c>
      <c r="H63">
        <v>3</v>
      </c>
      <c r="I63">
        <f t="shared" si="6"/>
        <v>7</v>
      </c>
    </row>
    <row r="64" spans="1:9">
      <c r="A64">
        <v>22138528</v>
      </c>
      <c r="B64">
        <v>2014</v>
      </c>
      <c r="C64">
        <v>3</v>
      </c>
      <c r="H64">
        <v>4</v>
      </c>
      <c r="I64">
        <f t="shared" si="6"/>
        <v>2</v>
      </c>
    </row>
    <row r="65" spans="1:9">
      <c r="A65">
        <v>22235592</v>
      </c>
      <c r="B65">
        <v>2014</v>
      </c>
      <c r="C65">
        <v>3</v>
      </c>
      <c r="H65">
        <v>5</v>
      </c>
      <c r="I65">
        <f t="shared" si="6"/>
        <v>7</v>
      </c>
    </row>
    <row r="66" spans="1:9">
      <c r="A66">
        <v>22297863</v>
      </c>
      <c r="B66">
        <v>2014</v>
      </c>
      <c r="C66">
        <v>3</v>
      </c>
      <c r="H66">
        <v>6</v>
      </c>
      <c r="I66">
        <f t="shared" si="6"/>
        <v>5</v>
      </c>
    </row>
    <row r="67" spans="1:9">
      <c r="A67">
        <v>22643927</v>
      </c>
      <c r="B67">
        <v>2014</v>
      </c>
      <c r="C67">
        <v>3</v>
      </c>
      <c r="H67">
        <v>7</v>
      </c>
      <c r="I67">
        <f t="shared" si="6"/>
        <v>6</v>
      </c>
    </row>
    <row r="68" spans="1:9">
      <c r="A68">
        <v>720</v>
      </c>
      <c r="B68">
        <v>2014</v>
      </c>
      <c r="C68">
        <v>3</v>
      </c>
      <c r="H68">
        <v>8</v>
      </c>
      <c r="I68">
        <f t="shared" si="6"/>
        <v>9</v>
      </c>
    </row>
    <row r="69" spans="1:9">
      <c r="A69">
        <v>777</v>
      </c>
      <c r="B69">
        <v>2014</v>
      </c>
      <c r="C69">
        <v>3</v>
      </c>
      <c r="H69">
        <v>9</v>
      </c>
      <c r="I69">
        <f t="shared" si="6"/>
        <v>1</v>
      </c>
    </row>
    <row r="70" spans="1:9">
      <c r="A70">
        <v>23194097</v>
      </c>
      <c r="B70">
        <v>2014</v>
      </c>
      <c r="C70">
        <v>4</v>
      </c>
      <c r="H70">
        <v>10</v>
      </c>
      <c r="I70">
        <f t="shared" si="6"/>
        <v>3</v>
      </c>
    </row>
    <row r="71" spans="1:9">
      <c r="A71">
        <v>23242578</v>
      </c>
      <c r="B71">
        <v>2014</v>
      </c>
      <c r="C71">
        <v>4</v>
      </c>
      <c r="H71">
        <v>11</v>
      </c>
      <c r="I71">
        <f t="shared" si="6"/>
        <v>4</v>
      </c>
    </row>
    <row r="72" spans="1:9">
      <c r="A72">
        <v>23531356</v>
      </c>
      <c r="B72">
        <v>2014</v>
      </c>
      <c r="C72">
        <v>5</v>
      </c>
      <c r="H72">
        <v>12</v>
      </c>
      <c r="I72">
        <f>COUNTIF(C$48:C$111,H72)</f>
        <v>5</v>
      </c>
    </row>
    <row r="73" spans="1:9">
      <c r="A73">
        <v>23571875</v>
      </c>
      <c r="B73">
        <v>2014</v>
      </c>
      <c r="C73">
        <v>5</v>
      </c>
      <c r="G73">
        <v>2015</v>
      </c>
      <c r="H73">
        <v>1</v>
      </c>
      <c r="I73">
        <f>COUNTIF(C$112:C$179,H73)</f>
        <v>4</v>
      </c>
    </row>
    <row r="74" spans="1:9">
      <c r="A74">
        <v>23634960</v>
      </c>
      <c r="B74">
        <v>2014</v>
      </c>
      <c r="C74">
        <v>5</v>
      </c>
      <c r="H74">
        <v>2</v>
      </c>
      <c r="I74">
        <f t="shared" ref="I74:I83" si="7">COUNTIF(C$112:C$179,H74)</f>
        <v>4</v>
      </c>
    </row>
    <row r="75" spans="1:9">
      <c r="A75">
        <v>23735596</v>
      </c>
      <c r="B75">
        <v>2014</v>
      </c>
      <c r="C75">
        <v>5</v>
      </c>
      <c r="H75">
        <v>3</v>
      </c>
      <c r="I75">
        <f t="shared" si="7"/>
        <v>6</v>
      </c>
    </row>
    <row r="76" spans="1:9">
      <c r="A76">
        <v>23875869</v>
      </c>
      <c r="B76">
        <v>2014</v>
      </c>
      <c r="C76">
        <v>5</v>
      </c>
      <c r="H76">
        <v>4</v>
      </c>
      <c r="I76">
        <f t="shared" si="7"/>
        <v>5</v>
      </c>
    </row>
    <row r="77" spans="1:9">
      <c r="A77">
        <v>1447</v>
      </c>
      <c r="B77">
        <v>2014</v>
      </c>
      <c r="C77">
        <v>5</v>
      </c>
      <c r="H77">
        <v>5</v>
      </c>
      <c r="I77">
        <f t="shared" si="7"/>
        <v>5</v>
      </c>
    </row>
    <row r="78" spans="1:9">
      <c r="A78">
        <v>1605</v>
      </c>
      <c r="B78">
        <v>2014</v>
      </c>
      <c r="C78">
        <v>5</v>
      </c>
      <c r="H78">
        <v>6</v>
      </c>
      <c r="I78">
        <f t="shared" si="7"/>
        <v>1</v>
      </c>
    </row>
    <row r="79" spans="1:9">
      <c r="A79">
        <v>24267993</v>
      </c>
      <c r="B79">
        <v>2014</v>
      </c>
      <c r="C79">
        <v>6</v>
      </c>
      <c r="H79">
        <v>7</v>
      </c>
      <c r="I79">
        <f t="shared" si="7"/>
        <v>7</v>
      </c>
    </row>
    <row r="80" spans="1:9">
      <c r="A80">
        <v>24273173</v>
      </c>
      <c r="B80">
        <v>2014</v>
      </c>
      <c r="C80">
        <v>6</v>
      </c>
      <c r="H80">
        <v>8</v>
      </c>
      <c r="I80">
        <f t="shared" si="7"/>
        <v>7</v>
      </c>
    </row>
    <row r="81" spans="1:9">
      <c r="A81">
        <v>24420675</v>
      </c>
      <c r="B81">
        <v>2014</v>
      </c>
      <c r="C81">
        <v>6</v>
      </c>
      <c r="H81">
        <v>9</v>
      </c>
      <c r="I81">
        <f t="shared" si="7"/>
        <v>4</v>
      </c>
    </row>
    <row r="82" spans="1:9">
      <c r="A82">
        <v>1816</v>
      </c>
      <c r="B82">
        <v>2014</v>
      </c>
      <c r="C82">
        <v>6</v>
      </c>
      <c r="H82">
        <v>10</v>
      </c>
      <c r="I82">
        <f t="shared" si="7"/>
        <v>8</v>
      </c>
    </row>
    <row r="83" spans="1:9">
      <c r="A83">
        <v>19767</v>
      </c>
      <c r="B83">
        <v>2014</v>
      </c>
      <c r="C83">
        <v>6</v>
      </c>
      <c r="H83">
        <v>11</v>
      </c>
      <c r="I83">
        <f t="shared" si="7"/>
        <v>7</v>
      </c>
    </row>
    <row r="84" spans="1:9">
      <c r="A84">
        <v>24742504</v>
      </c>
      <c r="B84">
        <v>2014</v>
      </c>
      <c r="C84">
        <v>7</v>
      </c>
      <c r="H84">
        <v>12</v>
      </c>
      <c r="I84">
        <f>COUNTIF(C$112:C$179,H84)</f>
        <v>10</v>
      </c>
    </row>
    <row r="85" spans="1:9">
      <c r="A85">
        <v>24758754</v>
      </c>
      <c r="B85">
        <v>2014</v>
      </c>
      <c r="C85">
        <v>7</v>
      </c>
      <c r="G85">
        <v>2016</v>
      </c>
      <c r="H85">
        <v>1</v>
      </c>
      <c r="I85">
        <f>COUNTIF(C$180:C$273,H85)</f>
        <v>12</v>
      </c>
    </row>
    <row r="86" spans="1:9">
      <c r="A86">
        <v>24759886</v>
      </c>
      <c r="B86">
        <v>2014</v>
      </c>
      <c r="C86">
        <v>7</v>
      </c>
      <c r="H86">
        <v>2</v>
      </c>
      <c r="I86">
        <f t="shared" ref="I86:I96" si="8">COUNTIF(C$180:C$273,H86)</f>
        <v>10</v>
      </c>
    </row>
    <row r="87" spans="1:9">
      <c r="A87">
        <v>24760569</v>
      </c>
      <c r="B87">
        <v>2014</v>
      </c>
      <c r="C87">
        <v>7</v>
      </c>
      <c r="H87">
        <v>3</v>
      </c>
      <c r="I87">
        <f t="shared" si="8"/>
        <v>14</v>
      </c>
    </row>
    <row r="88" spans="1:9">
      <c r="A88">
        <v>24996105</v>
      </c>
      <c r="B88">
        <v>2014</v>
      </c>
      <c r="C88">
        <v>7</v>
      </c>
      <c r="H88">
        <v>4</v>
      </c>
      <c r="I88">
        <f t="shared" si="8"/>
        <v>6</v>
      </c>
    </row>
    <row r="89" spans="1:9">
      <c r="A89">
        <v>22057</v>
      </c>
      <c r="B89">
        <v>2014</v>
      </c>
      <c r="C89">
        <v>7</v>
      </c>
      <c r="H89">
        <v>5</v>
      </c>
      <c r="I89">
        <f t="shared" si="8"/>
        <v>7</v>
      </c>
    </row>
    <row r="90" spans="1:9">
      <c r="A90">
        <v>25153311</v>
      </c>
      <c r="B90">
        <v>2014</v>
      </c>
      <c r="C90">
        <v>8</v>
      </c>
      <c r="H90">
        <v>6</v>
      </c>
      <c r="I90">
        <f t="shared" si="8"/>
        <v>9</v>
      </c>
    </row>
    <row r="91" spans="1:9">
      <c r="A91">
        <v>25153423</v>
      </c>
      <c r="B91">
        <v>2014</v>
      </c>
      <c r="C91">
        <v>8</v>
      </c>
      <c r="H91">
        <v>7</v>
      </c>
      <c r="I91">
        <f t="shared" si="8"/>
        <v>2</v>
      </c>
    </row>
    <row r="92" spans="1:9">
      <c r="A92">
        <v>25174645</v>
      </c>
      <c r="B92">
        <v>2014</v>
      </c>
      <c r="C92">
        <v>8</v>
      </c>
      <c r="H92">
        <v>8</v>
      </c>
      <c r="I92">
        <f t="shared" si="8"/>
        <v>5</v>
      </c>
    </row>
    <row r="93" spans="1:9">
      <c r="A93">
        <v>25219783</v>
      </c>
      <c r="B93">
        <v>2014</v>
      </c>
      <c r="C93">
        <v>8</v>
      </c>
      <c r="H93">
        <v>9</v>
      </c>
      <c r="I93">
        <f t="shared" si="8"/>
        <v>5</v>
      </c>
    </row>
    <row r="94" spans="1:9">
      <c r="A94">
        <v>25344516</v>
      </c>
      <c r="B94">
        <v>2014</v>
      </c>
      <c r="C94">
        <v>8</v>
      </c>
      <c r="H94">
        <v>10</v>
      </c>
      <c r="I94">
        <f t="shared" si="8"/>
        <v>6</v>
      </c>
    </row>
    <row r="95" spans="1:9">
      <c r="A95">
        <v>25580526</v>
      </c>
      <c r="B95">
        <v>2014</v>
      </c>
      <c r="C95">
        <v>8</v>
      </c>
      <c r="H95">
        <v>11</v>
      </c>
      <c r="I95">
        <f t="shared" si="8"/>
        <v>8</v>
      </c>
    </row>
    <row r="96" spans="1:9">
      <c r="A96">
        <v>3954</v>
      </c>
      <c r="B96">
        <v>2014</v>
      </c>
      <c r="C96">
        <v>8</v>
      </c>
      <c r="H96">
        <v>12</v>
      </c>
      <c r="I96">
        <f t="shared" si="8"/>
        <v>10</v>
      </c>
    </row>
    <row r="97" spans="1:9">
      <c r="A97">
        <v>3978</v>
      </c>
      <c r="B97">
        <v>2014</v>
      </c>
      <c r="C97">
        <v>8</v>
      </c>
      <c r="G97">
        <v>2017</v>
      </c>
      <c r="H97">
        <v>1</v>
      </c>
      <c r="I97">
        <f>COUNTIF(C$274:C$340,H97)</f>
        <v>12</v>
      </c>
    </row>
    <row r="98" spans="1:9">
      <c r="A98">
        <v>22683</v>
      </c>
      <c r="B98">
        <v>2014</v>
      </c>
      <c r="C98">
        <v>8</v>
      </c>
      <c r="H98">
        <v>2</v>
      </c>
      <c r="I98">
        <f t="shared" ref="I98:I108" si="9">COUNTIF(C$274:C$340,H98)</f>
        <v>2</v>
      </c>
    </row>
    <row r="99" spans="1:9">
      <c r="A99">
        <v>25827521</v>
      </c>
      <c r="B99">
        <v>2014</v>
      </c>
      <c r="C99">
        <v>9</v>
      </c>
      <c r="H99">
        <v>3</v>
      </c>
      <c r="I99">
        <f t="shared" si="9"/>
        <v>4</v>
      </c>
    </row>
    <row r="100" spans="1:9">
      <c r="A100">
        <v>26484776</v>
      </c>
      <c r="B100">
        <v>2014</v>
      </c>
      <c r="C100">
        <v>10</v>
      </c>
      <c r="H100">
        <v>4</v>
      </c>
      <c r="I100">
        <f t="shared" si="9"/>
        <v>6</v>
      </c>
    </row>
    <row r="101" spans="1:9">
      <c r="A101">
        <v>26661151</v>
      </c>
      <c r="B101">
        <v>2014</v>
      </c>
      <c r="C101">
        <v>10</v>
      </c>
      <c r="H101">
        <v>5</v>
      </c>
      <c r="I101">
        <f t="shared" si="9"/>
        <v>4</v>
      </c>
    </row>
    <row r="102" spans="1:9">
      <c r="A102">
        <v>23767</v>
      </c>
      <c r="B102">
        <v>2014</v>
      </c>
      <c r="C102">
        <v>10</v>
      </c>
      <c r="H102">
        <v>6</v>
      </c>
      <c r="I102">
        <f t="shared" si="9"/>
        <v>2</v>
      </c>
    </row>
    <row r="103" spans="1:9">
      <c r="A103">
        <v>26807673</v>
      </c>
      <c r="B103">
        <v>2014</v>
      </c>
      <c r="C103">
        <v>11</v>
      </c>
      <c r="H103">
        <v>7</v>
      </c>
      <c r="I103">
        <f t="shared" si="9"/>
        <v>6</v>
      </c>
    </row>
    <row r="104" spans="1:9">
      <c r="A104">
        <v>26920512</v>
      </c>
      <c r="B104">
        <v>2014</v>
      </c>
      <c r="C104">
        <v>11</v>
      </c>
      <c r="H104">
        <v>8</v>
      </c>
      <c r="I104">
        <f t="shared" si="9"/>
        <v>11</v>
      </c>
    </row>
    <row r="105" spans="1:9">
      <c r="A105">
        <v>27022738</v>
      </c>
      <c r="B105">
        <v>2014</v>
      </c>
      <c r="C105">
        <v>11</v>
      </c>
      <c r="H105">
        <v>9</v>
      </c>
      <c r="I105">
        <f t="shared" si="9"/>
        <v>3</v>
      </c>
    </row>
    <row r="106" spans="1:9">
      <c r="A106">
        <v>27192363</v>
      </c>
      <c r="B106">
        <v>2014</v>
      </c>
      <c r="C106">
        <v>11</v>
      </c>
      <c r="H106">
        <v>10</v>
      </c>
      <c r="I106">
        <f t="shared" si="9"/>
        <v>5</v>
      </c>
    </row>
    <row r="107" spans="1:9">
      <c r="A107">
        <v>6448</v>
      </c>
      <c r="B107">
        <v>2014</v>
      </c>
      <c r="C107">
        <v>12</v>
      </c>
      <c r="H107">
        <v>11</v>
      </c>
      <c r="I107">
        <f t="shared" si="9"/>
        <v>6</v>
      </c>
    </row>
    <row r="108" spans="1:9">
      <c r="A108">
        <v>6662</v>
      </c>
      <c r="B108">
        <v>2014</v>
      </c>
      <c r="C108">
        <v>12</v>
      </c>
      <c r="H108">
        <v>12</v>
      </c>
      <c r="I108">
        <f t="shared" si="9"/>
        <v>6</v>
      </c>
    </row>
    <row r="109" spans="1:9">
      <c r="A109">
        <v>6706</v>
      </c>
      <c r="B109">
        <v>2014</v>
      </c>
      <c r="C109">
        <v>12</v>
      </c>
      <c r="G109">
        <v>2018</v>
      </c>
      <c r="H109">
        <v>1</v>
      </c>
      <c r="I109">
        <f>COUNTIF(C$342:C$431,H109)</f>
        <v>16</v>
      </c>
    </row>
    <row r="110" spans="1:9">
      <c r="A110">
        <v>6725</v>
      </c>
      <c r="B110">
        <v>2014</v>
      </c>
      <c r="C110">
        <v>12</v>
      </c>
      <c r="H110">
        <v>2</v>
      </c>
      <c r="I110">
        <f t="shared" ref="I110:I119" si="10">COUNTIF(C$342:C$431,H110)</f>
        <v>8</v>
      </c>
    </row>
    <row r="111" spans="1:9">
      <c r="A111">
        <v>26217</v>
      </c>
      <c r="B111">
        <v>2014</v>
      </c>
      <c r="C111">
        <v>12</v>
      </c>
      <c r="H111">
        <v>3</v>
      </c>
      <c r="I111">
        <f t="shared" si="10"/>
        <v>8</v>
      </c>
    </row>
    <row r="112" spans="1:9">
      <c r="A112">
        <v>27732957</v>
      </c>
      <c r="B112">
        <v>2015</v>
      </c>
      <c r="C112">
        <v>1</v>
      </c>
      <c r="H112">
        <v>4</v>
      </c>
      <c r="I112">
        <f t="shared" si="10"/>
        <v>4</v>
      </c>
    </row>
    <row r="113" spans="1:9">
      <c r="A113">
        <v>27918518</v>
      </c>
      <c r="B113">
        <v>2015</v>
      </c>
      <c r="C113">
        <v>1</v>
      </c>
      <c r="H113">
        <v>5</v>
      </c>
      <c r="I113">
        <f t="shared" si="10"/>
        <v>8</v>
      </c>
    </row>
    <row r="114" spans="1:9">
      <c r="A114">
        <v>8036</v>
      </c>
      <c r="B114">
        <v>2015</v>
      </c>
      <c r="C114">
        <v>1</v>
      </c>
      <c r="H114">
        <v>6</v>
      </c>
      <c r="I114">
        <f t="shared" si="10"/>
        <v>2</v>
      </c>
    </row>
    <row r="115" spans="1:9">
      <c r="A115">
        <v>26746</v>
      </c>
      <c r="B115">
        <v>2015</v>
      </c>
      <c r="C115">
        <v>1</v>
      </c>
      <c r="H115">
        <v>7</v>
      </c>
      <c r="I115">
        <f t="shared" si="10"/>
        <v>6</v>
      </c>
    </row>
    <row r="116" spans="1:9">
      <c r="A116">
        <v>28450536</v>
      </c>
      <c r="B116">
        <v>2015</v>
      </c>
      <c r="C116">
        <v>2</v>
      </c>
      <c r="H116">
        <v>8</v>
      </c>
      <c r="I116">
        <f t="shared" si="10"/>
        <v>9</v>
      </c>
    </row>
    <row r="117" spans="1:9">
      <c r="A117">
        <v>28501330</v>
      </c>
      <c r="B117">
        <v>2015</v>
      </c>
      <c r="C117">
        <v>2</v>
      </c>
      <c r="H117">
        <v>9</v>
      </c>
      <c r="I117">
        <f t="shared" si="10"/>
        <v>7</v>
      </c>
    </row>
    <row r="118" spans="1:9">
      <c r="A118">
        <v>8600</v>
      </c>
      <c r="B118">
        <v>2015</v>
      </c>
      <c r="C118">
        <v>2</v>
      </c>
      <c r="H118">
        <v>10</v>
      </c>
      <c r="I118">
        <f t="shared" si="10"/>
        <v>7</v>
      </c>
    </row>
    <row r="119" spans="1:9">
      <c r="A119">
        <v>8617</v>
      </c>
      <c r="B119">
        <v>2015</v>
      </c>
      <c r="C119">
        <v>2</v>
      </c>
      <c r="H119">
        <v>11</v>
      </c>
      <c r="I119">
        <f t="shared" si="10"/>
        <v>10</v>
      </c>
    </row>
    <row r="120" spans="1:9">
      <c r="A120">
        <v>28825798</v>
      </c>
      <c r="B120">
        <v>2015</v>
      </c>
      <c r="C120">
        <v>3</v>
      </c>
      <c r="H120">
        <v>12</v>
      </c>
      <c r="I120">
        <f>COUNTIF(C$342:C$431,H120)</f>
        <v>5</v>
      </c>
    </row>
    <row r="121" spans="1:9">
      <c r="A121">
        <v>28909945</v>
      </c>
      <c r="B121">
        <v>2015</v>
      </c>
      <c r="C121">
        <v>3</v>
      </c>
      <c r="G121">
        <v>2019</v>
      </c>
      <c r="H121">
        <v>1</v>
      </c>
      <c r="I121">
        <f>COUNTIF(C$432:C$514,H121)</f>
        <v>13</v>
      </c>
    </row>
    <row r="122" spans="1:9">
      <c r="A122">
        <v>8978</v>
      </c>
      <c r="B122">
        <v>2015</v>
      </c>
      <c r="C122">
        <v>3</v>
      </c>
      <c r="H122">
        <v>2</v>
      </c>
      <c r="I122">
        <f t="shared" ref="I122:I132" si="11">COUNTIF(C$432:C$514,H122)</f>
        <v>6</v>
      </c>
    </row>
    <row r="123" spans="1:9">
      <c r="A123">
        <v>9314</v>
      </c>
      <c r="B123">
        <v>2015</v>
      </c>
      <c r="C123">
        <v>3</v>
      </c>
      <c r="H123">
        <v>3</v>
      </c>
      <c r="I123">
        <f t="shared" si="11"/>
        <v>4</v>
      </c>
    </row>
    <row r="124" spans="1:9">
      <c r="A124">
        <v>9539</v>
      </c>
      <c r="B124">
        <v>2015</v>
      </c>
      <c r="C124">
        <v>3</v>
      </c>
      <c r="H124">
        <v>4</v>
      </c>
      <c r="I124">
        <f t="shared" si="11"/>
        <v>10</v>
      </c>
    </row>
    <row r="125" spans="1:9">
      <c r="A125">
        <v>9630</v>
      </c>
      <c r="B125">
        <v>2015</v>
      </c>
      <c r="C125">
        <v>3</v>
      </c>
      <c r="H125">
        <v>5</v>
      </c>
      <c r="I125">
        <f t="shared" si="11"/>
        <v>5</v>
      </c>
    </row>
    <row r="126" spans="1:9">
      <c r="A126">
        <v>29460225</v>
      </c>
      <c r="B126">
        <v>2015</v>
      </c>
      <c r="C126">
        <v>4</v>
      </c>
      <c r="H126">
        <v>6</v>
      </c>
      <c r="I126">
        <f t="shared" si="11"/>
        <v>8</v>
      </c>
    </row>
    <row r="127" spans="1:9">
      <c r="A127">
        <v>29652157</v>
      </c>
      <c r="B127">
        <v>2015</v>
      </c>
      <c r="C127">
        <v>4</v>
      </c>
      <c r="H127">
        <v>7</v>
      </c>
      <c r="I127">
        <f t="shared" si="11"/>
        <v>3</v>
      </c>
    </row>
    <row r="128" spans="1:9">
      <c r="A128">
        <v>9767</v>
      </c>
      <c r="B128">
        <v>2015</v>
      </c>
      <c r="C128">
        <v>4</v>
      </c>
      <c r="H128">
        <v>8</v>
      </c>
      <c r="I128">
        <f t="shared" si="11"/>
        <v>5</v>
      </c>
    </row>
    <row r="129" spans="1:9">
      <c r="A129">
        <v>10228</v>
      </c>
      <c r="B129">
        <v>2015</v>
      </c>
      <c r="C129">
        <v>4</v>
      </c>
      <c r="H129">
        <v>9</v>
      </c>
      <c r="I129">
        <f t="shared" si="11"/>
        <v>9</v>
      </c>
    </row>
    <row r="130" spans="1:9">
      <c r="A130">
        <v>10407</v>
      </c>
      <c r="B130">
        <v>2015</v>
      </c>
      <c r="C130">
        <v>4</v>
      </c>
      <c r="H130">
        <v>10</v>
      </c>
      <c r="I130">
        <f t="shared" si="11"/>
        <v>6</v>
      </c>
    </row>
    <row r="131" spans="1:9">
      <c r="A131">
        <v>29984108</v>
      </c>
      <c r="B131">
        <v>2015</v>
      </c>
      <c r="C131">
        <v>5</v>
      </c>
      <c r="H131">
        <v>11</v>
      </c>
      <c r="I131">
        <f t="shared" si="11"/>
        <v>5</v>
      </c>
    </row>
    <row r="132" spans="1:9">
      <c r="A132">
        <v>30092615</v>
      </c>
      <c r="B132">
        <v>2015</v>
      </c>
      <c r="C132">
        <v>5</v>
      </c>
      <c r="H132">
        <v>12</v>
      </c>
      <c r="I132">
        <f t="shared" si="11"/>
        <v>9</v>
      </c>
    </row>
    <row r="133" spans="1:9">
      <c r="A133">
        <v>30382989</v>
      </c>
      <c r="B133">
        <v>2015</v>
      </c>
      <c r="C133">
        <v>5</v>
      </c>
      <c r="G133">
        <v>2020</v>
      </c>
      <c r="H133">
        <v>1</v>
      </c>
      <c r="I133">
        <f>COUNTIF(C$515:C$600,H133)</f>
        <v>10</v>
      </c>
    </row>
    <row r="134" spans="1:9">
      <c r="A134">
        <v>10534</v>
      </c>
      <c r="B134">
        <v>2015</v>
      </c>
      <c r="C134">
        <v>5</v>
      </c>
      <c r="H134">
        <v>2</v>
      </c>
      <c r="I134">
        <f t="shared" ref="I134:I144" si="12">COUNTIF(C$515:C$600,H134)</f>
        <v>7</v>
      </c>
    </row>
    <row r="135" spans="1:9">
      <c r="A135">
        <v>12208</v>
      </c>
      <c r="B135">
        <v>2015</v>
      </c>
      <c r="C135">
        <v>5</v>
      </c>
      <c r="H135">
        <v>3</v>
      </c>
      <c r="I135">
        <f t="shared" si="12"/>
        <v>6</v>
      </c>
    </row>
    <row r="136" spans="1:9">
      <c r="A136">
        <v>30640671</v>
      </c>
      <c r="B136">
        <v>2015</v>
      </c>
      <c r="C136">
        <v>6</v>
      </c>
      <c r="H136">
        <v>4</v>
      </c>
      <c r="I136">
        <f t="shared" si="12"/>
        <v>11</v>
      </c>
    </row>
    <row r="137" spans="1:9">
      <c r="A137">
        <v>31166790</v>
      </c>
      <c r="B137">
        <v>2015</v>
      </c>
      <c r="C137">
        <v>7</v>
      </c>
      <c r="H137">
        <v>5</v>
      </c>
      <c r="I137">
        <f t="shared" si="12"/>
        <v>8</v>
      </c>
    </row>
    <row r="138" spans="1:9">
      <c r="A138">
        <v>31507923</v>
      </c>
      <c r="B138">
        <v>2015</v>
      </c>
      <c r="C138">
        <v>7</v>
      </c>
      <c r="H138">
        <v>6</v>
      </c>
      <c r="I138">
        <f t="shared" si="12"/>
        <v>9</v>
      </c>
    </row>
    <row r="139" spans="1:9">
      <c r="A139">
        <v>31754875</v>
      </c>
      <c r="B139">
        <v>2015</v>
      </c>
      <c r="C139">
        <v>7</v>
      </c>
      <c r="H139">
        <v>7</v>
      </c>
      <c r="I139">
        <f t="shared" si="12"/>
        <v>1</v>
      </c>
    </row>
    <row r="140" spans="1:9">
      <c r="A140">
        <v>13135</v>
      </c>
      <c r="B140">
        <v>2015</v>
      </c>
      <c r="C140">
        <v>7</v>
      </c>
      <c r="H140">
        <v>8</v>
      </c>
      <c r="I140">
        <f t="shared" si="12"/>
        <v>3</v>
      </c>
    </row>
    <row r="141" spans="1:9">
      <c r="A141">
        <v>13137</v>
      </c>
      <c r="B141">
        <v>2015</v>
      </c>
      <c r="C141">
        <v>7</v>
      </c>
      <c r="H141">
        <v>9</v>
      </c>
      <c r="I141">
        <f t="shared" si="12"/>
        <v>5</v>
      </c>
    </row>
    <row r="142" spans="1:9">
      <c r="A142">
        <v>13260</v>
      </c>
      <c r="B142">
        <v>2015</v>
      </c>
      <c r="C142">
        <v>7</v>
      </c>
      <c r="H142">
        <v>10</v>
      </c>
      <c r="I142">
        <f t="shared" si="12"/>
        <v>7</v>
      </c>
    </row>
    <row r="143" spans="1:9">
      <c r="A143">
        <v>13267</v>
      </c>
      <c r="B143">
        <v>2015</v>
      </c>
      <c r="C143">
        <v>7</v>
      </c>
      <c r="H143">
        <v>11</v>
      </c>
      <c r="I143">
        <f t="shared" si="12"/>
        <v>8</v>
      </c>
    </row>
    <row r="144" spans="1:9">
      <c r="A144">
        <v>31935263</v>
      </c>
      <c r="B144">
        <v>2015</v>
      </c>
      <c r="C144">
        <v>8</v>
      </c>
      <c r="H144">
        <v>12</v>
      </c>
      <c r="I144">
        <f t="shared" si="12"/>
        <v>11</v>
      </c>
    </row>
    <row r="145" spans="1:9">
      <c r="A145">
        <v>32081593</v>
      </c>
      <c r="B145">
        <v>2015</v>
      </c>
      <c r="C145">
        <v>8</v>
      </c>
      <c r="G145">
        <v>2021</v>
      </c>
      <c r="H145">
        <v>1</v>
      </c>
      <c r="I145">
        <f>COUNTIF(C$601:C$660,H145)</f>
        <v>5</v>
      </c>
    </row>
    <row r="146" spans="1:9">
      <c r="A146">
        <v>14050</v>
      </c>
      <c r="B146">
        <v>2015</v>
      </c>
      <c r="C146">
        <v>8</v>
      </c>
      <c r="H146">
        <v>2</v>
      </c>
      <c r="I146">
        <f t="shared" ref="I146:I156" si="13">COUNTIF(C$601:C$660,H146)</f>
        <v>5</v>
      </c>
    </row>
    <row r="147" spans="1:9">
      <c r="A147">
        <v>14055</v>
      </c>
      <c r="B147">
        <v>2015</v>
      </c>
      <c r="C147">
        <v>8</v>
      </c>
      <c r="H147">
        <v>3</v>
      </c>
      <c r="I147">
        <f t="shared" si="13"/>
        <v>7</v>
      </c>
    </row>
    <row r="148" spans="1:9">
      <c r="A148">
        <v>14169</v>
      </c>
      <c r="B148">
        <v>2015</v>
      </c>
      <c r="C148">
        <v>8</v>
      </c>
      <c r="H148">
        <v>4</v>
      </c>
      <c r="I148">
        <f t="shared" si="13"/>
        <v>4</v>
      </c>
    </row>
    <row r="149" spans="1:9">
      <c r="A149">
        <v>14304</v>
      </c>
      <c r="B149">
        <v>2015</v>
      </c>
      <c r="C149">
        <v>8</v>
      </c>
      <c r="H149">
        <v>5</v>
      </c>
      <c r="I149">
        <f t="shared" si="13"/>
        <v>6</v>
      </c>
    </row>
    <row r="150" spans="1:9">
      <c r="A150">
        <v>14352</v>
      </c>
      <c r="B150">
        <v>2015</v>
      </c>
      <c r="C150">
        <v>8</v>
      </c>
      <c r="H150">
        <v>6</v>
      </c>
      <c r="I150">
        <f t="shared" si="13"/>
        <v>4</v>
      </c>
    </row>
    <row r="151" spans="1:9">
      <c r="A151">
        <v>32597149</v>
      </c>
      <c r="B151">
        <v>2015</v>
      </c>
      <c r="C151">
        <v>9</v>
      </c>
      <c r="H151">
        <v>7</v>
      </c>
      <c r="I151">
        <f t="shared" si="13"/>
        <v>8</v>
      </c>
    </row>
    <row r="152" spans="1:9">
      <c r="A152">
        <v>16003</v>
      </c>
      <c r="B152">
        <v>2015</v>
      </c>
      <c r="C152">
        <v>9</v>
      </c>
      <c r="H152">
        <v>8</v>
      </c>
      <c r="I152">
        <f t="shared" si="13"/>
        <v>3</v>
      </c>
    </row>
    <row r="153" spans="1:9">
      <c r="A153">
        <v>16155</v>
      </c>
      <c r="B153">
        <v>2015</v>
      </c>
      <c r="C153">
        <v>9</v>
      </c>
      <c r="H153">
        <v>9</v>
      </c>
      <c r="I153">
        <f t="shared" si="13"/>
        <v>5</v>
      </c>
    </row>
    <row r="154" spans="1:9">
      <c r="A154">
        <v>36494</v>
      </c>
      <c r="B154">
        <v>2015</v>
      </c>
      <c r="C154">
        <v>9</v>
      </c>
      <c r="H154">
        <v>10</v>
      </c>
      <c r="I154">
        <f t="shared" si="13"/>
        <v>6</v>
      </c>
    </row>
    <row r="155" spans="1:9">
      <c r="A155">
        <v>32988850</v>
      </c>
      <c r="B155">
        <v>2015</v>
      </c>
      <c r="C155">
        <v>10</v>
      </c>
      <c r="H155">
        <v>11</v>
      </c>
      <c r="I155">
        <f t="shared" si="13"/>
        <v>4</v>
      </c>
    </row>
    <row r="156" spans="1:9">
      <c r="A156">
        <v>33260205</v>
      </c>
      <c r="B156">
        <v>2015</v>
      </c>
      <c r="C156">
        <v>10</v>
      </c>
      <c r="H156">
        <v>12</v>
      </c>
      <c r="I156">
        <f t="shared" si="13"/>
        <v>3</v>
      </c>
    </row>
    <row r="157" spans="1:9">
      <c r="A157">
        <v>33265128</v>
      </c>
      <c r="B157">
        <v>2015</v>
      </c>
      <c r="C157">
        <v>10</v>
      </c>
    </row>
    <row r="158" spans="1:9">
      <c r="A158">
        <v>33325411</v>
      </c>
      <c r="B158">
        <v>2015</v>
      </c>
      <c r="C158">
        <v>10</v>
      </c>
      <c r="I158">
        <f>SUM(I1:I156)</f>
        <v>659</v>
      </c>
    </row>
    <row r="159" spans="1:9">
      <c r="A159">
        <v>33395761</v>
      </c>
      <c r="B159">
        <v>2015</v>
      </c>
      <c r="C159">
        <v>10</v>
      </c>
    </row>
    <row r="160" spans="1:9">
      <c r="A160">
        <v>33453961</v>
      </c>
      <c r="B160">
        <v>2015</v>
      </c>
      <c r="C160">
        <v>10</v>
      </c>
    </row>
    <row r="161" spans="1:3">
      <c r="A161">
        <v>17025</v>
      </c>
      <c r="B161">
        <v>2015</v>
      </c>
      <c r="C161">
        <v>10</v>
      </c>
    </row>
    <row r="162" spans="1:3">
      <c r="A162">
        <v>17255</v>
      </c>
      <c r="B162">
        <v>2015</v>
      </c>
      <c r="C162">
        <v>10</v>
      </c>
    </row>
    <row r="163" spans="1:3">
      <c r="A163">
        <v>33570151</v>
      </c>
      <c r="B163">
        <v>2015</v>
      </c>
      <c r="C163">
        <v>11</v>
      </c>
    </row>
    <row r="164" spans="1:3">
      <c r="A164">
        <v>33693995</v>
      </c>
      <c r="B164">
        <v>2015</v>
      </c>
      <c r="C164">
        <v>11</v>
      </c>
    </row>
    <row r="165" spans="1:3">
      <c r="A165">
        <v>17504</v>
      </c>
      <c r="B165">
        <v>2015</v>
      </c>
      <c r="C165">
        <v>11</v>
      </c>
    </row>
    <row r="166" spans="1:3">
      <c r="A166">
        <v>17614</v>
      </c>
      <c r="B166">
        <v>2015</v>
      </c>
      <c r="C166">
        <v>11</v>
      </c>
    </row>
    <row r="167" spans="1:3">
      <c r="A167">
        <v>18097</v>
      </c>
      <c r="B167">
        <v>2015</v>
      </c>
      <c r="C167">
        <v>11</v>
      </c>
    </row>
    <row r="168" spans="1:3">
      <c r="A168">
        <v>18116</v>
      </c>
      <c r="B168">
        <v>2015</v>
      </c>
      <c r="C168">
        <v>11</v>
      </c>
    </row>
    <row r="169" spans="1:3">
      <c r="A169">
        <v>18281</v>
      </c>
      <c r="B169">
        <v>2015</v>
      </c>
      <c r="C169">
        <v>11</v>
      </c>
    </row>
    <row r="170" spans="1:3">
      <c r="A170">
        <v>34113238</v>
      </c>
      <c r="B170">
        <v>2015</v>
      </c>
      <c r="C170">
        <v>12</v>
      </c>
    </row>
    <row r="171" spans="1:3">
      <c r="A171">
        <v>34470137</v>
      </c>
      <c r="B171">
        <v>2015</v>
      </c>
      <c r="C171">
        <v>12</v>
      </c>
    </row>
    <row r="172" spans="1:3">
      <c r="A172">
        <v>34503416</v>
      </c>
      <c r="B172">
        <v>2015</v>
      </c>
      <c r="C172">
        <v>12</v>
      </c>
    </row>
    <row r="173" spans="1:3">
      <c r="A173">
        <v>18304</v>
      </c>
      <c r="B173">
        <v>2015</v>
      </c>
      <c r="C173">
        <v>12</v>
      </c>
    </row>
    <row r="174" spans="1:3">
      <c r="A174">
        <v>18795</v>
      </c>
      <c r="B174">
        <v>2015</v>
      </c>
      <c r="C174">
        <v>12</v>
      </c>
    </row>
    <row r="175" spans="1:3">
      <c r="A175">
        <v>18875</v>
      </c>
      <c r="B175">
        <v>2015</v>
      </c>
      <c r="C175">
        <v>12</v>
      </c>
    </row>
    <row r="176" spans="1:3">
      <c r="A176">
        <v>19007</v>
      </c>
      <c r="B176">
        <v>2015</v>
      </c>
      <c r="C176">
        <v>12</v>
      </c>
    </row>
    <row r="177" spans="1:3">
      <c r="A177">
        <v>19093</v>
      </c>
      <c r="B177">
        <v>2015</v>
      </c>
      <c r="C177">
        <v>12</v>
      </c>
    </row>
    <row r="178" spans="1:3">
      <c r="A178">
        <v>19109</v>
      </c>
      <c r="B178">
        <v>2015</v>
      </c>
      <c r="C178">
        <v>12</v>
      </c>
    </row>
    <row r="179" spans="1:3">
      <c r="A179">
        <v>39225</v>
      </c>
      <c r="B179">
        <v>2015</v>
      </c>
      <c r="C179">
        <v>12</v>
      </c>
    </row>
    <row r="180" spans="1:3">
      <c r="A180">
        <v>34597599</v>
      </c>
      <c r="B180">
        <v>2016</v>
      </c>
      <c r="C180">
        <v>1</v>
      </c>
    </row>
    <row r="181" spans="1:3">
      <c r="A181">
        <v>34682045</v>
      </c>
      <c r="B181">
        <v>2016</v>
      </c>
      <c r="C181">
        <v>1</v>
      </c>
    </row>
    <row r="182" spans="1:3">
      <c r="A182">
        <v>34812896</v>
      </c>
      <c r="B182">
        <v>2016</v>
      </c>
      <c r="C182">
        <v>1</v>
      </c>
    </row>
    <row r="183" spans="1:3">
      <c r="A183">
        <v>34959006</v>
      </c>
      <c r="B183">
        <v>2016</v>
      </c>
      <c r="C183">
        <v>1</v>
      </c>
    </row>
    <row r="184" spans="1:3">
      <c r="A184">
        <v>35024024</v>
      </c>
      <c r="B184">
        <v>2016</v>
      </c>
      <c r="C184">
        <v>1</v>
      </c>
    </row>
    <row r="185" spans="1:3">
      <c r="A185">
        <v>35025402</v>
      </c>
      <c r="B185">
        <v>2016</v>
      </c>
      <c r="C185">
        <v>1</v>
      </c>
    </row>
    <row r="186" spans="1:3">
      <c r="A186">
        <v>35033032</v>
      </c>
      <c r="B186">
        <v>2016</v>
      </c>
      <c r="C186">
        <v>1</v>
      </c>
    </row>
    <row r="187" spans="1:3">
      <c r="A187">
        <v>35033831</v>
      </c>
      <c r="B187">
        <v>2016</v>
      </c>
      <c r="C187">
        <v>1</v>
      </c>
    </row>
    <row r="188" spans="1:3">
      <c r="A188">
        <v>19327</v>
      </c>
      <c r="B188">
        <v>2016</v>
      </c>
      <c r="C188">
        <v>1</v>
      </c>
    </row>
    <row r="189" spans="1:3">
      <c r="A189">
        <v>19457</v>
      </c>
      <c r="B189">
        <v>2016</v>
      </c>
      <c r="C189">
        <v>1</v>
      </c>
    </row>
    <row r="190" spans="1:3">
      <c r="A190">
        <v>19541</v>
      </c>
      <c r="B190">
        <v>2016</v>
      </c>
      <c r="C190">
        <v>1</v>
      </c>
    </row>
    <row r="191" spans="1:3">
      <c r="A191">
        <v>19710</v>
      </c>
      <c r="B191">
        <v>2016</v>
      </c>
      <c r="C191">
        <v>1</v>
      </c>
    </row>
    <row r="192" spans="1:3">
      <c r="A192">
        <v>35484971</v>
      </c>
      <c r="B192">
        <v>2016</v>
      </c>
      <c r="C192">
        <v>2</v>
      </c>
    </row>
    <row r="193" spans="1:3">
      <c r="A193">
        <v>35530101</v>
      </c>
      <c r="B193">
        <v>2016</v>
      </c>
      <c r="C193">
        <v>2</v>
      </c>
    </row>
    <row r="194" spans="1:3">
      <c r="A194">
        <v>20300</v>
      </c>
      <c r="B194">
        <v>2016</v>
      </c>
      <c r="C194">
        <v>2</v>
      </c>
    </row>
    <row r="195" spans="1:3">
      <c r="A195">
        <v>20464</v>
      </c>
      <c r="B195">
        <v>2016</v>
      </c>
      <c r="C195">
        <v>2</v>
      </c>
    </row>
    <row r="196" spans="1:3">
      <c r="A196">
        <v>20551</v>
      </c>
      <c r="B196">
        <v>2016</v>
      </c>
      <c r="C196">
        <v>2</v>
      </c>
    </row>
    <row r="197" spans="1:3">
      <c r="A197">
        <v>20885</v>
      </c>
      <c r="B197">
        <v>2016</v>
      </c>
      <c r="C197">
        <v>2</v>
      </c>
    </row>
    <row r="198" spans="1:3">
      <c r="A198">
        <v>20912</v>
      </c>
      <c r="B198">
        <v>2016</v>
      </c>
      <c r="C198">
        <v>2</v>
      </c>
    </row>
    <row r="199" spans="1:3">
      <c r="A199">
        <v>20913</v>
      </c>
      <c r="B199">
        <v>2016</v>
      </c>
      <c r="C199">
        <v>2</v>
      </c>
    </row>
    <row r="200" spans="1:3">
      <c r="A200">
        <v>21189</v>
      </c>
      <c r="B200">
        <v>2016</v>
      </c>
      <c r="C200">
        <v>2</v>
      </c>
    </row>
    <row r="201" spans="1:3">
      <c r="A201">
        <v>21231</v>
      </c>
      <c r="B201">
        <v>2016</v>
      </c>
      <c r="C201">
        <v>2</v>
      </c>
    </row>
    <row r="202" spans="1:3">
      <c r="A202">
        <v>35759510</v>
      </c>
      <c r="B202">
        <v>2016</v>
      </c>
      <c r="C202">
        <v>3</v>
      </c>
    </row>
    <row r="203" spans="1:3">
      <c r="A203">
        <v>35768838</v>
      </c>
      <c r="B203">
        <v>2016</v>
      </c>
      <c r="C203">
        <v>3</v>
      </c>
    </row>
    <row r="204" spans="1:3">
      <c r="A204">
        <v>35843096</v>
      </c>
      <c r="B204">
        <v>2016</v>
      </c>
      <c r="C204">
        <v>3</v>
      </c>
    </row>
    <row r="205" spans="1:3">
      <c r="A205">
        <v>36174060</v>
      </c>
      <c r="B205">
        <v>2016</v>
      </c>
      <c r="C205">
        <v>3</v>
      </c>
    </row>
    <row r="206" spans="1:3">
      <c r="A206">
        <v>36190693</v>
      </c>
      <c r="B206">
        <v>2016</v>
      </c>
      <c r="C206">
        <v>3</v>
      </c>
    </row>
    <row r="207" spans="1:3">
      <c r="A207">
        <v>36205031</v>
      </c>
      <c r="B207">
        <v>2016</v>
      </c>
      <c r="C207">
        <v>3</v>
      </c>
    </row>
    <row r="208" spans="1:3">
      <c r="A208">
        <v>36208035</v>
      </c>
      <c r="B208">
        <v>2016</v>
      </c>
      <c r="C208">
        <v>3</v>
      </c>
    </row>
    <row r="209" spans="1:3">
      <c r="A209">
        <v>36270201</v>
      </c>
      <c r="B209">
        <v>2016</v>
      </c>
      <c r="C209">
        <v>3</v>
      </c>
    </row>
    <row r="210" spans="1:3">
      <c r="A210">
        <v>21257</v>
      </c>
      <c r="B210">
        <v>2016</v>
      </c>
      <c r="C210">
        <v>3</v>
      </c>
    </row>
    <row r="211" spans="1:3">
      <c r="A211">
        <v>21592</v>
      </c>
      <c r="B211">
        <v>2016</v>
      </c>
      <c r="C211">
        <v>3</v>
      </c>
    </row>
    <row r="212" spans="1:3">
      <c r="A212">
        <v>22175</v>
      </c>
      <c r="B212">
        <v>2016</v>
      </c>
      <c r="C212">
        <v>3</v>
      </c>
    </row>
    <row r="213" spans="1:3">
      <c r="A213">
        <v>22357</v>
      </c>
      <c r="B213">
        <v>2016</v>
      </c>
      <c r="C213">
        <v>3</v>
      </c>
    </row>
    <row r="214" spans="1:3">
      <c r="A214">
        <v>22408</v>
      </c>
      <c r="B214">
        <v>2016</v>
      </c>
      <c r="C214">
        <v>3</v>
      </c>
    </row>
    <row r="215" spans="1:3">
      <c r="A215">
        <v>43600</v>
      </c>
      <c r="B215">
        <v>2016</v>
      </c>
      <c r="C215">
        <v>3</v>
      </c>
    </row>
    <row r="216" spans="1:3">
      <c r="A216">
        <v>36435715</v>
      </c>
      <c r="B216">
        <v>2016</v>
      </c>
      <c r="C216">
        <v>4</v>
      </c>
    </row>
    <row r="217" spans="1:3">
      <c r="A217">
        <v>36561669</v>
      </c>
      <c r="B217">
        <v>2016</v>
      </c>
      <c r="C217">
        <v>4</v>
      </c>
    </row>
    <row r="218" spans="1:3">
      <c r="A218">
        <v>36691088</v>
      </c>
      <c r="B218">
        <v>2016</v>
      </c>
      <c r="C218">
        <v>4</v>
      </c>
    </row>
    <row r="219" spans="1:3">
      <c r="A219">
        <v>36744053</v>
      </c>
      <c r="B219">
        <v>2016</v>
      </c>
      <c r="C219">
        <v>4</v>
      </c>
    </row>
    <row r="220" spans="1:3">
      <c r="A220">
        <v>22739</v>
      </c>
      <c r="B220">
        <v>2016</v>
      </c>
      <c r="C220">
        <v>4</v>
      </c>
    </row>
    <row r="221" spans="1:3">
      <c r="A221">
        <v>23279</v>
      </c>
      <c r="B221">
        <v>2016</v>
      </c>
      <c r="C221">
        <v>4</v>
      </c>
    </row>
    <row r="222" spans="1:3">
      <c r="A222">
        <v>37332650</v>
      </c>
      <c r="B222">
        <v>2016</v>
      </c>
      <c r="C222">
        <v>5</v>
      </c>
    </row>
    <row r="223" spans="1:3">
      <c r="A223">
        <v>37333268</v>
      </c>
      <c r="B223">
        <v>2016</v>
      </c>
      <c r="C223">
        <v>5</v>
      </c>
    </row>
    <row r="224" spans="1:3">
      <c r="A224">
        <v>37424512</v>
      </c>
      <c r="B224">
        <v>2016</v>
      </c>
      <c r="C224">
        <v>5</v>
      </c>
    </row>
    <row r="225" spans="1:3">
      <c r="A225">
        <v>37425426</v>
      </c>
      <c r="B225">
        <v>2016</v>
      </c>
      <c r="C225">
        <v>5</v>
      </c>
    </row>
    <row r="226" spans="1:3">
      <c r="A226">
        <v>23742</v>
      </c>
      <c r="B226">
        <v>2016</v>
      </c>
      <c r="C226">
        <v>5</v>
      </c>
    </row>
    <row r="227" spans="1:3">
      <c r="A227">
        <v>24751</v>
      </c>
      <c r="B227">
        <v>2016</v>
      </c>
      <c r="C227">
        <v>5</v>
      </c>
    </row>
    <row r="228" spans="1:3">
      <c r="A228">
        <v>46949</v>
      </c>
      <c r="B228">
        <v>2016</v>
      </c>
      <c r="C228">
        <v>5</v>
      </c>
    </row>
    <row r="229" spans="1:3">
      <c r="A229">
        <v>37585008</v>
      </c>
      <c r="B229">
        <v>2016</v>
      </c>
      <c r="C229">
        <v>6</v>
      </c>
    </row>
    <row r="230" spans="1:3">
      <c r="A230">
        <v>37673354</v>
      </c>
      <c r="B230">
        <v>2016</v>
      </c>
      <c r="C230">
        <v>6</v>
      </c>
    </row>
    <row r="231" spans="1:3">
      <c r="A231">
        <v>25180</v>
      </c>
      <c r="B231">
        <v>2016</v>
      </c>
      <c r="C231">
        <v>6</v>
      </c>
    </row>
    <row r="232" spans="1:3">
      <c r="A232">
        <v>25272</v>
      </c>
      <c r="B232">
        <v>2016</v>
      </c>
      <c r="C232">
        <v>6</v>
      </c>
    </row>
    <row r="233" spans="1:3">
      <c r="A233">
        <v>25280</v>
      </c>
      <c r="B233">
        <v>2016</v>
      </c>
      <c r="C233">
        <v>6</v>
      </c>
    </row>
    <row r="234" spans="1:3">
      <c r="A234">
        <v>25615</v>
      </c>
      <c r="B234">
        <v>2016</v>
      </c>
      <c r="C234">
        <v>6</v>
      </c>
    </row>
    <row r="235" spans="1:3">
      <c r="A235">
        <v>25727</v>
      </c>
      <c r="B235">
        <v>2016</v>
      </c>
      <c r="C235">
        <v>6</v>
      </c>
    </row>
    <row r="236" spans="1:3">
      <c r="A236">
        <v>25785</v>
      </c>
      <c r="B236">
        <v>2016</v>
      </c>
      <c r="C236">
        <v>6</v>
      </c>
    </row>
    <row r="237" spans="1:3">
      <c r="A237">
        <v>49378</v>
      </c>
      <c r="B237">
        <v>2016</v>
      </c>
      <c r="C237">
        <v>6</v>
      </c>
    </row>
    <row r="238" spans="1:3">
      <c r="A238">
        <v>26439</v>
      </c>
      <c r="B238">
        <v>2016</v>
      </c>
      <c r="C238">
        <v>7</v>
      </c>
    </row>
    <row r="239" spans="1:3">
      <c r="A239">
        <v>26492</v>
      </c>
      <c r="B239">
        <v>2016</v>
      </c>
      <c r="C239">
        <v>7</v>
      </c>
    </row>
    <row r="240" spans="1:3">
      <c r="A240">
        <v>38708913</v>
      </c>
      <c r="B240">
        <v>2016</v>
      </c>
      <c r="C240">
        <v>8</v>
      </c>
    </row>
    <row r="241" spans="1:3">
      <c r="A241">
        <v>26952</v>
      </c>
      <c r="B241">
        <v>2016</v>
      </c>
      <c r="C241">
        <v>8</v>
      </c>
    </row>
    <row r="242" spans="1:3">
      <c r="A242">
        <v>28137</v>
      </c>
      <c r="B242">
        <v>2016</v>
      </c>
      <c r="C242">
        <v>8</v>
      </c>
    </row>
    <row r="243" spans="1:3">
      <c r="A243">
        <v>28138</v>
      </c>
      <c r="B243">
        <v>2016</v>
      </c>
      <c r="C243">
        <v>8</v>
      </c>
    </row>
    <row r="244" spans="1:3">
      <c r="A244">
        <v>28613</v>
      </c>
      <c r="B244">
        <v>2016</v>
      </c>
      <c r="C244">
        <v>8</v>
      </c>
    </row>
    <row r="245" spans="1:3">
      <c r="A245">
        <v>39354052</v>
      </c>
      <c r="B245">
        <v>2016</v>
      </c>
      <c r="C245">
        <v>9</v>
      </c>
    </row>
    <row r="246" spans="1:3">
      <c r="A246">
        <v>39667998</v>
      </c>
      <c r="B246">
        <v>2016</v>
      </c>
      <c r="C246">
        <v>9</v>
      </c>
    </row>
    <row r="247" spans="1:3">
      <c r="A247">
        <v>29137</v>
      </c>
      <c r="B247">
        <v>2016</v>
      </c>
      <c r="C247">
        <v>9</v>
      </c>
    </row>
    <row r="248" spans="1:3">
      <c r="A248">
        <v>29140</v>
      </c>
      <c r="B248">
        <v>2016</v>
      </c>
      <c r="C248">
        <v>9</v>
      </c>
    </row>
    <row r="249" spans="1:3">
      <c r="A249">
        <v>29644</v>
      </c>
      <c r="B249">
        <v>2016</v>
      </c>
      <c r="C249">
        <v>9</v>
      </c>
    </row>
    <row r="250" spans="1:3">
      <c r="A250">
        <v>39841866</v>
      </c>
      <c r="B250">
        <v>2016</v>
      </c>
      <c r="C250">
        <v>10</v>
      </c>
    </row>
    <row r="251" spans="1:3">
      <c r="A251">
        <v>39855376</v>
      </c>
      <c r="B251">
        <v>2016</v>
      </c>
      <c r="C251">
        <v>10</v>
      </c>
    </row>
    <row r="252" spans="1:3">
      <c r="A252">
        <v>39867143</v>
      </c>
      <c r="B252">
        <v>2016</v>
      </c>
      <c r="C252">
        <v>10</v>
      </c>
    </row>
    <row r="253" spans="1:3">
      <c r="A253">
        <v>30335</v>
      </c>
      <c r="B253">
        <v>2016</v>
      </c>
      <c r="C253">
        <v>10</v>
      </c>
    </row>
    <row r="254" spans="1:3">
      <c r="A254">
        <v>30354</v>
      </c>
      <c r="B254">
        <v>2016</v>
      </c>
      <c r="C254">
        <v>10</v>
      </c>
    </row>
    <row r="255" spans="1:3">
      <c r="A255">
        <v>30709</v>
      </c>
      <c r="B255">
        <v>2016</v>
      </c>
      <c r="C255">
        <v>10</v>
      </c>
    </row>
    <row r="256" spans="1:3">
      <c r="A256">
        <v>40451154</v>
      </c>
      <c r="B256">
        <v>2016</v>
      </c>
      <c r="C256">
        <v>11</v>
      </c>
    </row>
    <row r="257" spans="1:3">
      <c r="A257">
        <v>40623487</v>
      </c>
      <c r="B257">
        <v>2016</v>
      </c>
      <c r="C257">
        <v>11</v>
      </c>
    </row>
    <row r="258" spans="1:3">
      <c r="A258">
        <v>40713161</v>
      </c>
      <c r="B258">
        <v>2016</v>
      </c>
      <c r="C258">
        <v>11</v>
      </c>
    </row>
    <row r="259" spans="1:3">
      <c r="A259">
        <v>31109</v>
      </c>
      <c r="B259">
        <v>2016</v>
      </c>
      <c r="C259">
        <v>11</v>
      </c>
    </row>
    <row r="260" spans="1:3">
      <c r="A260">
        <v>31263</v>
      </c>
      <c r="B260">
        <v>2016</v>
      </c>
      <c r="C260">
        <v>11</v>
      </c>
    </row>
    <row r="261" spans="1:3">
      <c r="A261">
        <v>31422</v>
      </c>
      <c r="B261">
        <v>2016</v>
      </c>
      <c r="C261">
        <v>11</v>
      </c>
    </row>
    <row r="262" spans="1:3">
      <c r="A262">
        <v>31506</v>
      </c>
      <c r="B262">
        <v>2016</v>
      </c>
      <c r="C262">
        <v>11</v>
      </c>
    </row>
    <row r="263" spans="1:3">
      <c r="A263">
        <v>57446</v>
      </c>
      <c r="B263">
        <v>2016</v>
      </c>
      <c r="C263">
        <v>11</v>
      </c>
    </row>
    <row r="264" spans="1:3">
      <c r="A264">
        <v>41075677</v>
      </c>
      <c r="B264">
        <v>2016</v>
      </c>
      <c r="C264">
        <v>12</v>
      </c>
    </row>
    <row r="265" spans="1:3">
      <c r="A265">
        <v>41080636</v>
      </c>
      <c r="B265">
        <v>2016</v>
      </c>
      <c r="C265">
        <v>12</v>
      </c>
    </row>
    <row r="266" spans="1:3">
      <c r="A266">
        <v>41272703</v>
      </c>
      <c r="B266">
        <v>2016</v>
      </c>
      <c r="C266">
        <v>12</v>
      </c>
    </row>
    <row r="267" spans="1:3">
      <c r="A267">
        <v>31790</v>
      </c>
      <c r="B267">
        <v>2016</v>
      </c>
      <c r="C267">
        <v>12</v>
      </c>
    </row>
    <row r="268" spans="1:3">
      <c r="A268">
        <v>31796</v>
      </c>
      <c r="B268">
        <v>2016</v>
      </c>
      <c r="C268">
        <v>12</v>
      </c>
    </row>
    <row r="269" spans="1:3">
      <c r="A269">
        <v>31798</v>
      </c>
      <c r="B269">
        <v>2016</v>
      </c>
      <c r="C269">
        <v>12</v>
      </c>
    </row>
    <row r="270" spans="1:3">
      <c r="A270">
        <v>32272</v>
      </c>
      <c r="B270">
        <v>2016</v>
      </c>
      <c r="C270">
        <v>12</v>
      </c>
    </row>
    <row r="271" spans="1:3">
      <c r="A271">
        <v>32358</v>
      </c>
      <c r="B271">
        <v>2016</v>
      </c>
      <c r="C271">
        <v>12</v>
      </c>
    </row>
    <row r="272" spans="1:3">
      <c r="A272">
        <v>32575</v>
      </c>
      <c r="B272">
        <v>2016</v>
      </c>
      <c r="C272">
        <v>12</v>
      </c>
    </row>
    <row r="273" spans="1:3">
      <c r="A273">
        <v>59255</v>
      </c>
      <c r="B273">
        <v>2016</v>
      </c>
      <c r="C273">
        <v>12</v>
      </c>
    </row>
    <row r="274" spans="1:3">
      <c r="A274">
        <v>41430662</v>
      </c>
      <c r="B274">
        <v>2017</v>
      </c>
      <c r="C274">
        <v>1</v>
      </c>
    </row>
    <row r="275" spans="1:3">
      <c r="A275">
        <v>41650473</v>
      </c>
      <c r="B275">
        <v>2017</v>
      </c>
      <c r="C275">
        <v>1</v>
      </c>
    </row>
    <row r="276" spans="1:3">
      <c r="A276">
        <v>41724363</v>
      </c>
      <c r="B276">
        <v>2017</v>
      </c>
      <c r="C276">
        <v>1</v>
      </c>
    </row>
    <row r="277" spans="1:3">
      <c r="A277">
        <v>41754745</v>
      </c>
      <c r="B277">
        <v>2017</v>
      </c>
      <c r="C277">
        <v>1</v>
      </c>
    </row>
    <row r="278" spans="1:3">
      <c r="A278">
        <v>41764142</v>
      </c>
      <c r="B278">
        <v>2017</v>
      </c>
      <c r="C278">
        <v>1</v>
      </c>
    </row>
    <row r="279" spans="1:3">
      <c r="A279">
        <v>41868368</v>
      </c>
      <c r="B279">
        <v>2017</v>
      </c>
      <c r="C279">
        <v>1</v>
      </c>
    </row>
    <row r="280" spans="1:3">
      <c r="A280">
        <v>33317</v>
      </c>
      <c r="B280">
        <v>2017</v>
      </c>
      <c r="C280">
        <v>1</v>
      </c>
    </row>
    <row r="281" spans="1:3">
      <c r="A281">
        <v>33584</v>
      </c>
      <c r="B281">
        <v>2017</v>
      </c>
      <c r="C281">
        <v>1</v>
      </c>
    </row>
    <row r="282" spans="1:3">
      <c r="A282">
        <v>33809</v>
      </c>
      <c r="B282">
        <v>2017</v>
      </c>
      <c r="C282">
        <v>1</v>
      </c>
    </row>
    <row r="283" spans="1:3">
      <c r="A283">
        <v>33834</v>
      </c>
      <c r="B283">
        <v>2017</v>
      </c>
      <c r="C283">
        <v>1</v>
      </c>
    </row>
    <row r="284" spans="1:3">
      <c r="A284">
        <v>34070</v>
      </c>
      <c r="B284">
        <v>2017</v>
      </c>
      <c r="C284">
        <v>1</v>
      </c>
    </row>
    <row r="285" spans="1:3">
      <c r="A285">
        <v>61306</v>
      </c>
      <c r="B285">
        <v>2017</v>
      </c>
      <c r="C285">
        <v>1</v>
      </c>
    </row>
    <row r="286" spans="1:3">
      <c r="A286">
        <v>42388182</v>
      </c>
      <c r="B286">
        <v>2017</v>
      </c>
      <c r="C286">
        <v>2</v>
      </c>
    </row>
    <row r="287" spans="1:3">
      <c r="A287">
        <v>34514</v>
      </c>
      <c r="B287">
        <v>2017</v>
      </c>
      <c r="C287">
        <v>2</v>
      </c>
    </row>
    <row r="288" spans="1:3">
      <c r="A288">
        <v>35257</v>
      </c>
      <c r="B288">
        <v>2017</v>
      </c>
      <c r="C288">
        <v>3</v>
      </c>
    </row>
    <row r="289" spans="1:3">
      <c r="A289">
        <v>36005</v>
      </c>
      <c r="B289">
        <v>2017</v>
      </c>
      <c r="C289">
        <v>3</v>
      </c>
    </row>
    <row r="290" spans="1:3">
      <c r="A290">
        <v>36078</v>
      </c>
      <c r="B290">
        <v>2017</v>
      </c>
      <c r="C290">
        <v>3</v>
      </c>
    </row>
    <row r="291" spans="1:3">
      <c r="A291">
        <v>36134</v>
      </c>
      <c r="B291">
        <v>2017</v>
      </c>
      <c r="C291">
        <v>3</v>
      </c>
    </row>
    <row r="292" spans="1:3">
      <c r="A292">
        <v>43286729</v>
      </c>
      <c r="B292">
        <v>2017</v>
      </c>
      <c r="C292">
        <v>4</v>
      </c>
    </row>
    <row r="293" spans="1:3">
      <c r="A293">
        <v>43455977</v>
      </c>
      <c r="B293">
        <v>2017</v>
      </c>
      <c r="C293">
        <v>4</v>
      </c>
    </row>
    <row r="294" spans="1:3">
      <c r="A294">
        <v>43703784</v>
      </c>
      <c r="B294">
        <v>2017</v>
      </c>
      <c r="C294">
        <v>4</v>
      </c>
    </row>
    <row r="295" spans="1:3">
      <c r="A295">
        <v>37340</v>
      </c>
      <c r="B295">
        <v>2017</v>
      </c>
      <c r="C295">
        <v>4</v>
      </c>
    </row>
    <row r="296" spans="1:3">
      <c r="A296">
        <v>37714</v>
      </c>
      <c r="B296">
        <v>2017</v>
      </c>
      <c r="C296">
        <v>4</v>
      </c>
    </row>
    <row r="297" spans="1:3">
      <c r="A297">
        <v>37727</v>
      </c>
      <c r="B297">
        <v>2017</v>
      </c>
      <c r="C297">
        <v>4</v>
      </c>
    </row>
    <row r="298" spans="1:3">
      <c r="A298">
        <v>43824307</v>
      </c>
      <c r="B298">
        <v>2017</v>
      </c>
      <c r="C298">
        <v>5</v>
      </c>
    </row>
    <row r="299" spans="1:3">
      <c r="A299">
        <v>44078453</v>
      </c>
      <c r="B299">
        <v>2017</v>
      </c>
      <c r="C299">
        <v>5</v>
      </c>
    </row>
    <row r="300" spans="1:3">
      <c r="A300">
        <v>38542</v>
      </c>
      <c r="B300">
        <v>2017</v>
      </c>
      <c r="C300">
        <v>5</v>
      </c>
    </row>
    <row r="301" spans="1:3">
      <c r="A301">
        <v>38754</v>
      </c>
      <c r="B301">
        <v>2017</v>
      </c>
      <c r="C301">
        <v>5</v>
      </c>
    </row>
    <row r="302" spans="1:3">
      <c r="A302">
        <v>39514</v>
      </c>
      <c r="B302">
        <v>2017</v>
      </c>
      <c r="C302">
        <v>6</v>
      </c>
    </row>
    <row r="303" spans="1:3">
      <c r="A303">
        <v>39841</v>
      </c>
      <c r="B303">
        <v>2017</v>
      </c>
      <c r="C303">
        <v>6</v>
      </c>
    </row>
    <row r="304" spans="1:3">
      <c r="A304">
        <v>45267685</v>
      </c>
      <c r="B304">
        <v>2017</v>
      </c>
      <c r="C304">
        <v>7</v>
      </c>
    </row>
    <row r="305" spans="1:3">
      <c r="A305">
        <v>45398726</v>
      </c>
      <c r="B305">
        <v>2017</v>
      </c>
      <c r="C305">
        <v>7</v>
      </c>
    </row>
    <row r="306" spans="1:3">
      <c r="A306">
        <v>40174</v>
      </c>
      <c r="B306">
        <v>2017</v>
      </c>
      <c r="C306">
        <v>7</v>
      </c>
    </row>
    <row r="307" spans="1:3">
      <c r="A307">
        <v>40316</v>
      </c>
      <c r="B307">
        <v>2017</v>
      </c>
      <c r="C307">
        <v>7</v>
      </c>
    </row>
    <row r="308" spans="1:3">
      <c r="A308">
        <v>41863</v>
      </c>
      <c r="B308">
        <v>2017</v>
      </c>
      <c r="C308">
        <v>7</v>
      </c>
    </row>
    <row r="309" spans="1:3">
      <c r="A309">
        <v>42974</v>
      </c>
      <c r="B309">
        <v>2017</v>
      </c>
      <c r="C309">
        <v>7</v>
      </c>
    </row>
    <row r="310" spans="1:3">
      <c r="A310">
        <v>45528409</v>
      </c>
      <c r="B310">
        <v>2017</v>
      </c>
      <c r="C310">
        <v>8</v>
      </c>
    </row>
    <row r="311" spans="1:3">
      <c r="A311">
        <v>45746878</v>
      </c>
      <c r="B311">
        <v>2017</v>
      </c>
      <c r="C311">
        <v>8</v>
      </c>
    </row>
    <row r="312" spans="1:3">
      <c r="A312">
        <v>43486</v>
      </c>
      <c r="B312">
        <v>2017</v>
      </c>
      <c r="C312">
        <v>8</v>
      </c>
    </row>
    <row r="313" spans="1:3">
      <c r="A313">
        <v>43561</v>
      </c>
      <c r="B313">
        <v>2017</v>
      </c>
      <c r="C313">
        <v>8</v>
      </c>
    </row>
    <row r="314" spans="1:3">
      <c r="A314">
        <v>43565</v>
      </c>
      <c r="B314">
        <v>2017</v>
      </c>
      <c r="C314">
        <v>8</v>
      </c>
    </row>
    <row r="315" spans="1:3">
      <c r="A315">
        <v>43628</v>
      </c>
      <c r="B315">
        <v>2017</v>
      </c>
      <c r="C315">
        <v>8</v>
      </c>
    </row>
    <row r="316" spans="1:3">
      <c r="A316">
        <v>43738</v>
      </c>
      <c r="B316">
        <v>2017</v>
      </c>
      <c r="C316">
        <v>8</v>
      </c>
    </row>
    <row r="317" spans="1:3">
      <c r="A317">
        <v>43901</v>
      </c>
      <c r="B317">
        <v>2017</v>
      </c>
      <c r="C317">
        <v>8</v>
      </c>
    </row>
    <row r="318" spans="1:3">
      <c r="A318">
        <v>43983</v>
      </c>
      <c r="B318">
        <v>2017</v>
      </c>
      <c r="C318">
        <v>8</v>
      </c>
    </row>
    <row r="319" spans="1:3">
      <c r="A319">
        <v>44154</v>
      </c>
      <c r="B319">
        <v>2017</v>
      </c>
      <c r="C319">
        <v>8</v>
      </c>
    </row>
    <row r="320" spans="1:3">
      <c r="A320">
        <v>71894</v>
      </c>
      <c r="B320">
        <v>2017</v>
      </c>
      <c r="C320">
        <v>8</v>
      </c>
    </row>
    <row r="321" spans="1:3">
      <c r="A321">
        <v>46465908</v>
      </c>
      <c r="B321">
        <v>2017</v>
      </c>
      <c r="C321">
        <v>9</v>
      </c>
    </row>
    <row r="322" spans="1:3">
      <c r="A322">
        <v>44510</v>
      </c>
      <c r="B322">
        <v>2017</v>
      </c>
      <c r="C322">
        <v>9</v>
      </c>
    </row>
    <row r="323" spans="1:3">
      <c r="A323">
        <v>44892</v>
      </c>
      <c r="B323">
        <v>2017</v>
      </c>
      <c r="C323">
        <v>9</v>
      </c>
    </row>
    <row r="324" spans="1:3">
      <c r="A324">
        <v>46632750</v>
      </c>
      <c r="B324">
        <v>2017</v>
      </c>
      <c r="C324">
        <v>10</v>
      </c>
    </row>
    <row r="325" spans="1:3">
      <c r="A325">
        <v>45499</v>
      </c>
      <c r="B325">
        <v>2017</v>
      </c>
      <c r="C325">
        <v>10</v>
      </c>
    </row>
    <row r="326" spans="1:3">
      <c r="A326">
        <v>45941</v>
      </c>
      <c r="B326">
        <v>2017</v>
      </c>
      <c r="C326">
        <v>10</v>
      </c>
    </row>
    <row r="327" spans="1:3">
      <c r="A327">
        <v>45942</v>
      </c>
      <c r="B327">
        <v>2017</v>
      </c>
      <c r="C327">
        <v>10</v>
      </c>
    </row>
    <row r="328" spans="1:3">
      <c r="A328">
        <v>46017</v>
      </c>
      <c r="B328">
        <v>2017</v>
      </c>
      <c r="C328">
        <v>10</v>
      </c>
    </row>
    <row r="329" spans="1:3">
      <c r="A329">
        <v>47358047</v>
      </c>
      <c r="B329">
        <v>2017</v>
      </c>
      <c r="C329">
        <v>11</v>
      </c>
    </row>
    <row r="330" spans="1:3">
      <c r="A330">
        <v>47475409</v>
      </c>
      <c r="B330">
        <v>2017</v>
      </c>
      <c r="C330">
        <v>11</v>
      </c>
    </row>
    <row r="331" spans="1:3">
      <c r="A331">
        <v>46270</v>
      </c>
      <c r="B331">
        <v>2017</v>
      </c>
      <c r="C331">
        <v>11</v>
      </c>
    </row>
    <row r="332" spans="1:3">
      <c r="A332">
        <v>46294</v>
      </c>
      <c r="B332">
        <v>2017</v>
      </c>
      <c r="C332">
        <v>11</v>
      </c>
    </row>
    <row r="333" spans="1:3">
      <c r="A333">
        <v>46361</v>
      </c>
      <c r="B333">
        <v>2017</v>
      </c>
      <c r="C333">
        <v>11</v>
      </c>
    </row>
    <row r="334" spans="1:3">
      <c r="A334">
        <v>75903</v>
      </c>
      <c r="B334">
        <v>2017</v>
      </c>
      <c r="C334">
        <v>11</v>
      </c>
    </row>
    <row r="335" spans="1:3">
      <c r="A335">
        <v>47719243</v>
      </c>
      <c r="B335">
        <v>2017</v>
      </c>
      <c r="C335">
        <v>12</v>
      </c>
    </row>
    <row r="336" spans="1:3">
      <c r="A336">
        <v>47901638</v>
      </c>
      <c r="B336">
        <v>2017</v>
      </c>
      <c r="C336">
        <v>12</v>
      </c>
    </row>
    <row r="337" spans="1:3">
      <c r="A337">
        <v>47381</v>
      </c>
      <c r="B337">
        <v>2017</v>
      </c>
      <c r="C337">
        <v>12</v>
      </c>
    </row>
    <row r="338" spans="1:3">
      <c r="A338">
        <v>47455</v>
      </c>
      <c r="B338">
        <v>2017</v>
      </c>
      <c r="C338">
        <v>12</v>
      </c>
    </row>
    <row r="339" spans="1:3">
      <c r="A339">
        <v>47503</v>
      </c>
      <c r="B339">
        <v>2017</v>
      </c>
      <c r="C339">
        <v>12</v>
      </c>
    </row>
    <row r="340" spans="1:3">
      <c r="A340">
        <v>76982</v>
      </c>
      <c r="B340">
        <v>2017</v>
      </c>
      <c r="C340">
        <v>12</v>
      </c>
    </row>
    <row r="341" spans="1:3">
      <c r="A341">
        <v>48137835</v>
      </c>
      <c r="B341">
        <v>2018</v>
      </c>
      <c r="C341">
        <v>1</v>
      </c>
    </row>
    <row r="342" spans="1:3">
      <c r="A342">
        <v>48380857</v>
      </c>
      <c r="B342">
        <v>2018</v>
      </c>
      <c r="C342">
        <v>1</v>
      </c>
    </row>
    <row r="343" spans="1:3">
      <c r="A343">
        <v>48475418</v>
      </c>
      <c r="B343">
        <v>2018</v>
      </c>
      <c r="C343">
        <v>1</v>
      </c>
    </row>
    <row r="344" spans="1:3">
      <c r="A344">
        <v>48549454</v>
      </c>
      <c r="B344">
        <v>2018</v>
      </c>
      <c r="C344">
        <v>1</v>
      </c>
    </row>
    <row r="345" spans="1:3">
      <c r="A345">
        <v>48446</v>
      </c>
      <c r="B345">
        <v>2018</v>
      </c>
      <c r="C345">
        <v>1</v>
      </c>
    </row>
    <row r="346" spans="1:3">
      <c r="A346">
        <v>48493</v>
      </c>
      <c r="B346">
        <v>2018</v>
      </c>
      <c r="C346">
        <v>1</v>
      </c>
    </row>
    <row r="347" spans="1:3">
      <c r="A347">
        <v>48544</v>
      </c>
      <c r="B347">
        <v>2018</v>
      </c>
      <c r="C347">
        <v>1</v>
      </c>
    </row>
    <row r="348" spans="1:3">
      <c r="A348">
        <v>48548</v>
      </c>
      <c r="B348">
        <v>2018</v>
      </c>
      <c r="C348">
        <v>1</v>
      </c>
    </row>
    <row r="349" spans="1:3">
      <c r="A349">
        <v>48654</v>
      </c>
      <c r="B349">
        <v>2018</v>
      </c>
      <c r="C349">
        <v>1</v>
      </c>
    </row>
    <row r="350" spans="1:3">
      <c r="A350">
        <v>48694</v>
      </c>
      <c r="B350">
        <v>2018</v>
      </c>
      <c r="C350">
        <v>1</v>
      </c>
    </row>
    <row r="351" spans="1:3">
      <c r="A351">
        <v>48771</v>
      </c>
      <c r="B351">
        <v>2018</v>
      </c>
      <c r="C351">
        <v>1</v>
      </c>
    </row>
    <row r="352" spans="1:3">
      <c r="A352">
        <v>48990</v>
      </c>
      <c r="B352">
        <v>2018</v>
      </c>
      <c r="C352">
        <v>1</v>
      </c>
    </row>
    <row r="353" spans="1:3">
      <c r="A353">
        <v>49155</v>
      </c>
      <c r="B353">
        <v>2018</v>
      </c>
      <c r="C353">
        <v>1</v>
      </c>
    </row>
    <row r="354" spans="1:3">
      <c r="A354">
        <v>49261</v>
      </c>
      <c r="B354">
        <v>2018</v>
      </c>
      <c r="C354">
        <v>1</v>
      </c>
    </row>
    <row r="355" spans="1:3">
      <c r="A355">
        <v>49319</v>
      </c>
      <c r="B355">
        <v>2018</v>
      </c>
      <c r="C355">
        <v>1</v>
      </c>
    </row>
    <row r="356" spans="1:3">
      <c r="A356">
        <v>49320</v>
      </c>
      <c r="B356">
        <v>2018</v>
      </c>
      <c r="C356">
        <v>1</v>
      </c>
    </row>
    <row r="357" spans="1:3">
      <c r="A357">
        <v>78348</v>
      </c>
      <c r="B357">
        <v>2018</v>
      </c>
      <c r="C357">
        <v>1</v>
      </c>
    </row>
    <row r="358" spans="1:3">
      <c r="A358">
        <v>48557412</v>
      </c>
      <c r="B358">
        <v>2018</v>
      </c>
      <c r="C358">
        <v>2</v>
      </c>
    </row>
    <row r="359" spans="1:3">
      <c r="A359">
        <v>48566767</v>
      </c>
      <c r="B359">
        <v>2018</v>
      </c>
      <c r="C359">
        <v>2</v>
      </c>
    </row>
    <row r="360" spans="1:3">
      <c r="A360">
        <v>48603804</v>
      </c>
      <c r="B360">
        <v>2018</v>
      </c>
      <c r="C360">
        <v>2</v>
      </c>
    </row>
    <row r="361" spans="1:3">
      <c r="A361">
        <v>48617982</v>
      </c>
      <c r="B361">
        <v>2018</v>
      </c>
      <c r="C361">
        <v>2</v>
      </c>
    </row>
    <row r="362" spans="1:3">
      <c r="A362">
        <v>48848599</v>
      </c>
      <c r="B362">
        <v>2018</v>
      </c>
      <c r="C362">
        <v>2</v>
      </c>
    </row>
    <row r="363" spans="1:3">
      <c r="A363">
        <v>49691</v>
      </c>
      <c r="B363">
        <v>2018</v>
      </c>
      <c r="C363">
        <v>2</v>
      </c>
    </row>
    <row r="364" spans="1:3">
      <c r="A364">
        <v>50135</v>
      </c>
      <c r="B364">
        <v>2018</v>
      </c>
      <c r="C364">
        <v>2</v>
      </c>
    </row>
    <row r="365" spans="1:3">
      <c r="A365">
        <v>79128</v>
      </c>
      <c r="B365">
        <v>2018</v>
      </c>
      <c r="C365">
        <v>2</v>
      </c>
    </row>
    <row r="366" spans="1:3">
      <c r="A366">
        <v>49121546</v>
      </c>
      <c r="B366">
        <v>2018</v>
      </c>
      <c r="C366">
        <v>3</v>
      </c>
    </row>
    <row r="367" spans="1:3">
      <c r="A367">
        <v>49191686</v>
      </c>
      <c r="B367">
        <v>2018</v>
      </c>
      <c r="C367">
        <v>3</v>
      </c>
    </row>
    <row r="368" spans="1:3">
      <c r="A368">
        <v>49226416</v>
      </c>
      <c r="B368">
        <v>2018</v>
      </c>
      <c r="C368">
        <v>3</v>
      </c>
    </row>
    <row r="369" spans="1:3">
      <c r="A369">
        <v>49281947</v>
      </c>
      <c r="B369">
        <v>2018</v>
      </c>
      <c r="C369">
        <v>3</v>
      </c>
    </row>
    <row r="370" spans="1:3">
      <c r="A370">
        <v>49535098</v>
      </c>
      <c r="B370">
        <v>2018</v>
      </c>
      <c r="C370">
        <v>3</v>
      </c>
    </row>
    <row r="371" spans="1:3">
      <c r="A371">
        <v>50682</v>
      </c>
      <c r="B371">
        <v>2018</v>
      </c>
      <c r="C371">
        <v>3</v>
      </c>
    </row>
    <row r="372" spans="1:3">
      <c r="A372">
        <v>80228</v>
      </c>
      <c r="B372">
        <v>2018</v>
      </c>
      <c r="C372">
        <v>3</v>
      </c>
    </row>
    <row r="373" spans="1:3">
      <c r="A373">
        <v>81747</v>
      </c>
      <c r="B373">
        <v>2018</v>
      </c>
      <c r="C373">
        <v>3</v>
      </c>
    </row>
    <row r="374" spans="1:3">
      <c r="A374">
        <v>51810</v>
      </c>
      <c r="B374">
        <v>2018</v>
      </c>
      <c r="C374">
        <v>4</v>
      </c>
    </row>
    <row r="375" spans="1:3">
      <c r="A375">
        <v>51936</v>
      </c>
      <c r="B375">
        <v>2018</v>
      </c>
      <c r="C375">
        <v>4</v>
      </c>
    </row>
    <row r="376" spans="1:3">
      <c r="A376">
        <v>52070</v>
      </c>
      <c r="B376">
        <v>2018</v>
      </c>
      <c r="C376">
        <v>4</v>
      </c>
    </row>
    <row r="377" spans="1:3">
      <c r="A377">
        <v>52241</v>
      </c>
      <c r="B377">
        <v>2018</v>
      </c>
      <c r="C377">
        <v>4</v>
      </c>
    </row>
    <row r="378" spans="1:3">
      <c r="A378">
        <v>50179256</v>
      </c>
      <c r="B378">
        <v>2018</v>
      </c>
      <c r="C378">
        <v>5</v>
      </c>
    </row>
    <row r="379" spans="1:3">
      <c r="A379">
        <v>50203140</v>
      </c>
      <c r="B379">
        <v>2018</v>
      </c>
      <c r="C379">
        <v>5</v>
      </c>
    </row>
    <row r="380" spans="1:3">
      <c r="A380">
        <v>50203306</v>
      </c>
      <c r="B380">
        <v>2018</v>
      </c>
      <c r="C380">
        <v>5</v>
      </c>
    </row>
    <row r="381" spans="1:3">
      <c r="A381">
        <v>50279664</v>
      </c>
      <c r="B381">
        <v>2018</v>
      </c>
      <c r="C381">
        <v>5</v>
      </c>
    </row>
    <row r="382" spans="1:3">
      <c r="A382">
        <v>50504426</v>
      </c>
      <c r="B382">
        <v>2018</v>
      </c>
      <c r="C382">
        <v>5</v>
      </c>
    </row>
    <row r="383" spans="1:3">
      <c r="A383">
        <v>52585</v>
      </c>
      <c r="B383">
        <v>2018</v>
      </c>
      <c r="C383">
        <v>5</v>
      </c>
    </row>
    <row r="384" spans="1:3">
      <c r="A384">
        <v>52689</v>
      </c>
      <c r="B384">
        <v>2018</v>
      </c>
      <c r="C384">
        <v>5</v>
      </c>
    </row>
    <row r="385" spans="1:3">
      <c r="A385">
        <v>52925</v>
      </c>
      <c r="B385">
        <v>2018</v>
      </c>
      <c r="C385">
        <v>5</v>
      </c>
    </row>
    <row r="386" spans="1:3">
      <c r="A386">
        <v>51023233</v>
      </c>
      <c r="B386">
        <v>2018</v>
      </c>
      <c r="C386">
        <v>6</v>
      </c>
    </row>
    <row r="387" spans="1:3">
      <c r="A387">
        <v>51088121</v>
      </c>
      <c r="B387">
        <v>2018</v>
      </c>
      <c r="C387">
        <v>6</v>
      </c>
    </row>
    <row r="388" spans="1:3">
      <c r="A388">
        <v>51331639</v>
      </c>
      <c r="B388">
        <v>2018</v>
      </c>
      <c r="C388">
        <v>7</v>
      </c>
    </row>
    <row r="389" spans="1:3">
      <c r="A389">
        <v>51408145</v>
      </c>
      <c r="B389">
        <v>2018</v>
      </c>
      <c r="C389">
        <v>7</v>
      </c>
    </row>
    <row r="390" spans="1:3">
      <c r="A390">
        <v>51425069</v>
      </c>
      <c r="B390">
        <v>2018</v>
      </c>
      <c r="C390">
        <v>7</v>
      </c>
    </row>
    <row r="391" spans="1:3">
      <c r="A391">
        <v>51611129</v>
      </c>
      <c r="B391">
        <v>2018</v>
      </c>
      <c r="C391">
        <v>7</v>
      </c>
    </row>
    <row r="392" spans="1:3">
      <c r="A392">
        <v>54093</v>
      </c>
      <c r="B392">
        <v>2018</v>
      </c>
      <c r="C392">
        <v>7</v>
      </c>
    </row>
    <row r="393" spans="1:3">
      <c r="A393">
        <v>54686</v>
      </c>
      <c r="B393">
        <v>2018</v>
      </c>
      <c r="C393">
        <v>7</v>
      </c>
    </row>
    <row r="394" spans="1:3">
      <c r="A394">
        <v>51640003</v>
      </c>
      <c r="B394">
        <v>2018</v>
      </c>
      <c r="C394">
        <v>8</v>
      </c>
    </row>
    <row r="395" spans="1:3">
      <c r="A395">
        <v>51823413</v>
      </c>
      <c r="B395">
        <v>2018</v>
      </c>
      <c r="C395">
        <v>8</v>
      </c>
    </row>
    <row r="396" spans="1:3">
      <c r="A396">
        <v>51887950</v>
      </c>
      <c r="B396">
        <v>2018</v>
      </c>
      <c r="C396">
        <v>8</v>
      </c>
    </row>
    <row r="397" spans="1:3">
      <c r="A397">
        <v>52106681</v>
      </c>
      <c r="B397">
        <v>2018</v>
      </c>
      <c r="C397">
        <v>8</v>
      </c>
    </row>
    <row r="398" spans="1:3">
      <c r="A398">
        <v>55045</v>
      </c>
      <c r="B398">
        <v>2018</v>
      </c>
      <c r="C398">
        <v>8</v>
      </c>
    </row>
    <row r="399" spans="1:3">
      <c r="A399">
        <v>55265</v>
      </c>
      <c r="B399">
        <v>2018</v>
      </c>
      <c r="C399">
        <v>8</v>
      </c>
    </row>
    <row r="400" spans="1:3">
      <c r="A400">
        <v>55266</v>
      </c>
      <c r="B400">
        <v>2018</v>
      </c>
      <c r="C400">
        <v>8</v>
      </c>
    </row>
    <row r="401" spans="1:3">
      <c r="A401">
        <v>55516</v>
      </c>
      <c r="B401">
        <v>2018</v>
      </c>
      <c r="C401">
        <v>8</v>
      </c>
    </row>
    <row r="402" spans="1:3">
      <c r="A402">
        <v>55765</v>
      </c>
      <c r="B402">
        <v>2018</v>
      </c>
      <c r="C402">
        <v>8</v>
      </c>
    </row>
    <row r="403" spans="1:3">
      <c r="A403">
        <v>52224684</v>
      </c>
      <c r="B403">
        <v>2018</v>
      </c>
      <c r="C403">
        <v>9</v>
      </c>
    </row>
    <row r="404" spans="1:3">
      <c r="A404">
        <v>52261636</v>
      </c>
      <c r="B404">
        <v>2018</v>
      </c>
      <c r="C404">
        <v>9</v>
      </c>
    </row>
    <row r="405" spans="1:3">
      <c r="A405">
        <v>52560467</v>
      </c>
      <c r="B405">
        <v>2018</v>
      </c>
      <c r="C405">
        <v>9</v>
      </c>
    </row>
    <row r="406" spans="1:3">
      <c r="A406">
        <v>55894</v>
      </c>
      <c r="B406">
        <v>2018</v>
      </c>
      <c r="C406">
        <v>9</v>
      </c>
    </row>
    <row r="407" spans="1:3">
      <c r="A407">
        <v>55910</v>
      </c>
      <c r="B407">
        <v>2018</v>
      </c>
      <c r="C407">
        <v>9</v>
      </c>
    </row>
    <row r="408" spans="1:3">
      <c r="A408">
        <v>56049</v>
      </c>
      <c r="B408">
        <v>2018</v>
      </c>
      <c r="C408">
        <v>9</v>
      </c>
    </row>
    <row r="409" spans="1:3">
      <c r="A409">
        <v>89185</v>
      </c>
      <c r="B409">
        <v>2018</v>
      </c>
      <c r="C409">
        <v>9</v>
      </c>
    </row>
    <row r="410" spans="1:3">
      <c r="A410">
        <v>52789041</v>
      </c>
      <c r="B410">
        <v>2018</v>
      </c>
      <c r="C410">
        <v>10</v>
      </c>
    </row>
    <row r="411" spans="1:3">
      <c r="A411">
        <v>52856558</v>
      </c>
      <c r="B411">
        <v>2018</v>
      </c>
      <c r="C411">
        <v>10</v>
      </c>
    </row>
    <row r="412" spans="1:3">
      <c r="A412">
        <v>52963674</v>
      </c>
      <c r="B412">
        <v>2018</v>
      </c>
      <c r="C412">
        <v>10</v>
      </c>
    </row>
    <row r="413" spans="1:3">
      <c r="A413">
        <v>52990743</v>
      </c>
      <c r="B413">
        <v>2018</v>
      </c>
      <c r="C413">
        <v>10</v>
      </c>
    </row>
    <row r="414" spans="1:3">
      <c r="A414">
        <v>56667</v>
      </c>
      <c r="B414">
        <v>2018</v>
      </c>
      <c r="C414">
        <v>10</v>
      </c>
    </row>
    <row r="415" spans="1:3">
      <c r="A415">
        <v>56734</v>
      </c>
      <c r="B415">
        <v>2018</v>
      </c>
      <c r="C415">
        <v>10</v>
      </c>
    </row>
    <row r="416" spans="1:3">
      <c r="A416">
        <v>56805</v>
      </c>
      <c r="B416">
        <v>2018</v>
      </c>
      <c r="C416">
        <v>10</v>
      </c>
    </row>
    <row r="417" spans="1:3">
      <c r="A417">
        <v>53121168</v>
      </c>
      <c r="B417">
        <v>2018</v>
      </c>
      <c r="C417">
        <v>11</v>
      </c>
    </row>
    <row r="418" spans="1:3">
      <c r="A418">
        <v>53123121</v>
      </c>
      <c r="B418">
        <v>2018</v>
      </c>
      <c r="C418">
        <v>11</v>
      </c>
    </row>
    <row r="419" spans="1:3">
      <c r="A419">
        <v>53226584</v>
      </c>
      <c r="B419">
        <v>2018</v>
      </c>
      <c r="C419">
        <v>11</v>
      </c>
    </row>
    <row r="420" spans="1:3">
      <c r="A420">
        <v>53237093</v>
      </c>
      <c r="B420">
        <v>2018</v>
      </c>
      <c r="C420">
        <v>11</v>
      </c>
    </row>
    <row r="421" spans="1:3">
      <c r="A421">
        <v>57562</v>
      </c>
      <c r="B421">
        <v>2018</v>
      </c>
      <c r="C421">
        <v>11</v>
      </c>
    </row>
    <row r="422" spans="1:3">
      <c r="A422">
        <v>57798</v>
      </c>
      <c r="B422">
        <v>2018</v>
      </c>
      <c r="C422">
        <v>11</v>
      </c>
    </row>
    <row r="423" spans="1:3">
      <c r="A423">
        <v>57867</v>
      </c>
      <c r="B423">
        <v>2018</v>
      </c>
      <c r="C423">
        <v>11</v>
      </c>
    </row>
    <row r="424" spans="1:3">
      <c r="A424">
        <v>58256</v>
      </c>
      <c r="B424">
        <v>2018</v>
      </c>
      <c r="C424">
        <v>11</v>
      </c>
    </row>
    <row r="425" spans="1:3">
      <c r="A425">
        <v>58283</v>
      </c>
      <c r="B425">
        <v>2018</v>
      </c>
      <c r="C425">
        <v>11</v>
      </c>
    </row>
    <row r="426" spans="1:3">
      <c r="A426">
        <v>58314</v>
      </c>
      <c r="B426">
        <v>2018</v>
      </c>
      <c r="C426">
        <v>11</v>
      </c>
    </row>
    <row r="427" spans="1:3">
      <c r="A427">
        <v>53585255</v>
      </c>
      <c r="B427">
        <v>2018</v>
      </c>
      <c r="C427">
        <v>12</v>
      </c>
    </row>
    <row r="428" spans="1:3">
      <c r="A428">
        <v>53613013</v>
      </c>
      <c r="B428">
        <v>2018</v>
      </c>
      <c r="C428">
        <v>12</v>
      </c>
    </row>
    <row r="429" spans="1:3">
      <c r="A429">
        <v>53728861</v>
      </c>
      <c r="B429">
        <v>2018</v>
      </c>
      <c r="C429">
        <v>12</v>
      </c>
    </row>
    <row r="430" spans="1:3">
      <c r="A430">
        <v>53939190</v>
      </c>
      <c r="B430">
        <v>2018</v>
      </c>
      <c r="C430">
        <v>12</v>
      </c>
    </row>
    <row r="431" spans="1:3">
      <c r="A431">
        <v>92355</v>
      </c>
      <c r="B431">
        <v>2018</v>
      </c>
      <c r="C431">
        <v>12</v>
      </c>
    </row>
    <row r="432" spans="1:3">
      <c r="A432">
        <v>54066668</v>
      </c>
      <c r="B432">
        <v>2019</v>
      </c>
      <c r="C432">
        <v>1</v>
      </c>
    </row>
    <row r="433" spans="1:3">
      <c r="A433">
        <v>54158227</v>
      </c>
      <c r="B433">
        <v>2019</v>
      </c>
      <c r="C433">
        <v>1</v>
      </c>
    </row>
    <row r="434" spans="1:3">
      <c r="A434">
        <v>54167315</v>
      </c>
      <c r="B434">
        <v>2019</v>
      </c>
      <c r="C434">
        <v>1</v>
      </c>
    </row>
    <row r="435" spans="1:3">
      <c r="A435">
        <v>54206070</v>
      </c>
      <c r="B435">
        <v>2019</v>
      </c>
      <c r="C435">
        <v>1</v>
      </c>
    </row>
    <row r="436" spans="1:3">
      <c r="A436">
        <v>54225237</v>
      </c>
      <c r="B436">
        <v>2019</v>
      </c>
      <c r="C436">
        <v>1</v>
      </c>
    </row>
    <row r="437" spans="1:3">
      <c r="A437">
        <v>54273915</v>
      </c>
      <c r="B437">
        <v>2019</v>
      </c>
      <c r="C437">
        <v>1</v>
      </c>
    </row>
    <row r="438" spans="1:3">
      <c r="A438">
        <v>54312099</v>
      </c>
      <c r="B438">
        <v>2019</v>
      </c>
      <c r="C438">
        <v>1</v>
      </c>
    </row>
    <row r="439" spans="1:3">
      <c r="A439">
        <v>60282</v>
      </c>
      <c r="B439">
        <v>2019</v>
      </c>
      <c r="C439">
        <v>1</v>
      </c>
    </row>
    <row r="440" spans="1:3">
      <c r="A440">
        <v>60631</v>
      </c>
      <c r="B440">
        <v>2019</v>
      </c>
      <c r="C440">
        <v>1</v>
      </c>
    </row>
    <row r="441" spans="1:3">
      <c r="A441">
        <v>60841</v>
      </c>
      <c r="B441">
        <v>2019</v>
      </c>
      <c r="C441">
        <v>1</v>
      </c>
    </row>
    <row r="442" spans="1:3">
      <c r="A442">
        <v>60892</v>
      </c>
      <c r="B442">
        <v>2019</v>
      </c>
      <c r="C442">
        <v>1</v>
      </c>
    </row>
    <row r="443" spans="1:3">
      <c r="A443">
        <v>61130</v>
      </c>
      <c r="B443">
        <v>2019</v>
      </c>
      <c r="C443">
        <v>1</v>
      </c>
    </row>
    <row r="444" spans="1:3">
      <c r="A444">
        <v>61141</v>
      </c>
      <c r="B444">
        <v>2019</v>
      </c>
      <c r="C444">
        <v>1</v>
      </c>
    </row>
    <row r="445" spans="1:3">
      <c r="A445">
        <v>54556420</v>
      </c>
      <c r="B445">
        <v>2019</v>
      </c>
      <c r="C445">
        <v>2</v>
      </c>
    </row>
    <row r="446" spans="1:3">
      <c r="A446">
        <v>54595238</v>
      </c>
      <c r="B446">
        <v>2019</v>
      </c>
      <c r="C446">
        <v>2</v>
      </c>
    </row>
    <row r="447" spans="1:3">
      <c r="A447">
        <v>54752633</v>
      </c>
      <c r="B447">
        <v>2019</v>
      </c>
      <c r="C447">
        <v>2</v>
      </c>
    </row>
    <row r="448" spans="1:3">
      <c r="A448">
        <v>61477</v>
      </c>
      <c r="B448">
        <v>2019</v>
      </c>
      <c r="C448">
        <v>2</v>
      </c>
    </row>
    <row r="449" spans="1:3">
      <c r="A449">
        <v>61602</v>
      </c>
      <c r="B449">
        <v>2019</v>
      </c>
      <c r="C449">
        <v>2</v>
      </c>
    </row>
    <row r="450" spans="1:3">
      <c r="A450">
        <v>61804</v>
      </c>
      <c r="B450">
        <v>2019</v>
      </c>
      <c r="C450">
        <v>2</v>
      </c>
    </row>
    <row r="451" spans="1:3">
      <c r="A451">
        <v>55400788</v>
      </c>
      <c r="B451">
        <v>2019</v>
      </c>
      <c r="C451">
        <v>3</v>
      </c>
    </row>
    <row r="452" spans="1:3">
      <c r="A452">
        <v>62238</v>
      </c>
      <c r="B452">
        <v>2019</v>
      </c>
      <c r="C452">
        <v>3</v>
      </c>
    </row>
    <row r="453" spans="1:3">
      <c r="A453">
        <v>62338</v>
      </c>
      <c r="B453">
        <v>2019</v>
      </c>
      <c r="C453">
        <v>3</v>
      </c>
    </row>
    <row r="454" spans="1:3">
      <c r="A454">
        <v>62458</v>
      </c>
      <c r="B454">
        <v>2019</v>
      </c>
      <c r="C454">
        <v>3</v>
      </c>
    </row>
    <row r="455" spans="1:3">
      <c r="A455">
        <v>55474761</v>
      </c>
      <c r="B455">
        <v>2019</v>
      </c>
      <c r="C455">
        <v>4</v>
      </c>
    </row>
    <row r="456" spans="1:3">
      <c r="A456">
        <v>55563092</v>
      </c>
      <c r="B456">
        <v>2019</v>
      </c>
      <c r="C456">
        <v>4</v>
      </c>
    </row>
    <row r="457" spans="1:3">
      <c r="A457">
        <v>55563201</v>
      </c>
      <c r="B457">
        <v>2019</v>
      </c>
      <c r="C457">
        <v>4</v>
      </c>
    </row>
    <row r="458" spans="1:3">
      <c r="A458">
        <v>55740265</v>
      </c>
      <c r="B458">
        <v>2019</v>
      </c>
      <c r="C458">
        <v>4</v>
      </c>
    </row>
    <row r="459" spans="1:3">
      <c r="A459">
        <v>55837280</v>
      </c>
      <c r="B459">
        <v>2019</v>
      </c>
      <c r="C459">
        <v>4</v>
      </c>
    </row>
    <row r="460" spans="1:3">
      <c r="A460">
        <v>63116</v>
      </c>
      <c r="B460">
        <v>2019</v>
      </c>
      <c r="C460">
        <v>4</v>
      </c>
    </row>
    <row r="461" spans="1:3">
      <c r="A461">
        <v>63357</v>
      </c>
      <c r="B461">
        <v>2019</v>
      </c>
      <c r="C461">
        <v>4</v>
      </c>
    </row>
    <row r="462" spans="1:3">
      <c r="A462">
        <v>63466</v>
      </c>
      <c r="B462">
        <v>2019</v>
      </c>
      <c r="C462">
        <v>4</v>
      </c>
    </row>
    <row r="463" spans="1:3">
      <c r="A463">
        <v>64833</v>
      </c>
      <c r="B463">
        <v>2019</v>
      </c>
      <c r="C463">
        <v>4</v>
      </c>
    </row>
    <row r="464" spans="1:3">
      <c r="A464">
        <v>64932</v>
      </c>
      <c r="B464">
        <v>2019</v>
      </c>
      <c r="C464">
        <v>4</v>
      </c>
    </row>
    <row r="465" spans="1:3">
      <c r="A465">
        <v>56085530</v>
      </c>
      <c r="B465">
        <v>2019</v>
      </c>
      <c r="C465">
        <v>5</v>
      </c>
    </row>
    <row r="466" spans="1:3">
      <c r="A466">
        <v>56117309</v>
      </c>
      <c r="B466">
        <v>2019</v>
      </c>
      <c r="C466">
        <v>5</v>
      </c>
    </row>
    <row r="467" spans="1:3">
      <c r="A467">
        <v>65462</v>
      </c>
      <c r="B467">
        <v>2019</v>
      </c>
      <c r="C467">
        <v>5</v>
      </c>
    </row>
    <row r="468" spans="1:3">
      <c r="A468">
        <v>65794</v>
      </c>
      <c r="B468">
        <v>2019</v>
      </c>
      <c r="C468">
        <v>5</v>
      </c>
    </row>
    <row r="469" spans="1:3">
      <c r="A469">
        <v>65816</v>
      </c>
      <c r="B469">
        <v>2019</v>
      </c>
      <c r="C469">
        <v>5</v>
      </c>
    </row>
    <row r="470" spans="1:3">
      <c r="A470">
        <v>56507333</v>
      </c>
      <c r="B470">
        <v>2019</v>
      </c>
      <c r="C470">
        <v>6</v>
      </c>
    </row>
    <row r="471" spans="1:3">
      <c r="A471">
        <v>56750328</v>
      </c>
      <c r="B471">
        <v>2019</v>
      </c>
      <c r="C471">
        <v>6</v>
      </c>
    </row>
    <row r="472" spans="1:3">
      <c r="A472">
        <v>56772243</v>
      </c>
      <c r="B472">
        <v>2019</v>
      </c>
      <c r="C472">
        <v>6</v>
      </c>
    </row>
    <row r="473" spans="1:3">
      <c r="A473">
        <v>65929</v>
      </c>
      <c r="B473">
        <v>2019</v>
      </c>
      <c r="C473">
        <v>6</v>
      </c>
    </row>
    <row r="474" spans="1:3">
      <c r="A474">
        <v>65960</v>
      </c>
      <c r="B474">
        <v>2019</v>
      </c>
      <c r="C474">
        <v>6</v>
      </c>
    </row>
    <row r="475" spans="1:3">
      <c r="A475">
        <v>66106</v>
      </c>
      <c r="B475">
        <v>2019</v>
      </c>
      <c r="C475">
        <v>6</v>
      </c>
    </row>
    <row r="476" spans="1:3">
      <c r="A476">
        <v>66196</v>
      </c>
      <c r="B476">
        <v>2019</v>
      </c>
      <c r="C476">
        <v>6</v>
      </c>
    </row>
    <row r="477" spans="1:3">
      <c r="A477">
        <v>99180</v>
      </c>
      <c r="B477">
        <v>2019</v>
      </c>
      <c r="C477">
        <v>6</v>
      </c>
    </row>
    <row r="478" spans="1:3">
      <c r="A478">
        <v>56970006</v>
      </c>
      <c r="B478">
        <v>2019</v>
      </c>
      <c r="C478">
        <v>7</v>
      </c>
    </row>
    <row r="479" spans="1:3">
      <c r="A479">
        <v>67155</v>
      </c>
      <c r="B479">
        <v>2019</v>
      </c>
      <c r="C479">
        <v>7</v>
      </c>
    </row>
    <row r="480" spans="1:3">
      <c r="A480">
        <v>67493</v>
      </c>
      <c r="B480">
        <v>2019</v>
      </c>
      <c r="C480">
        <v>7</v>
      </c>
    </row>
    <row r="481" spans="1:3">
      <c r="A481">
        <v>57455124</v>
      </c>
      <c r="B481">
        <v>2019</v>
      </c>
      <c r="C481">
        <v>8</v>
      </c>
    </row>
    <row r="482" spans="1:3">
      <c r="A482">
        <v>57499584</v>
      </c>
      <c r="B482">
        <v>2019</v>
      </c>
      <c r="C482">
        <v>8</v>
      </c>
    </row>
    <row r="483" spans="1:3">
      <c r="A483">
        <v>57550329</v>
      </c>
      <c r="B483">
        <v>2019</v>
      </c>
      <c r="C483">
        <v>8</v>
      </c>
    </row>
    <row r="484" spans="1:3">
      <c r="A484">
        <v>57550576</v>
      </c>
      <c r="B484">
        <v>2019</v>
      </c>
      <c r="C484">
        <v>8</v>
      </c>
    </row>
    <row r="485" spans="1:3">
      <c r="A485">
        <v>57568938</v>
      </c>
      <c r="B485">
        <v>2019</v>
      </c>
      <c r="C485">
        <v>8</v>
      </c>
    </row>
    <row r="486" spans="1:3">
      <c r="A486">
        <v>57851179</v>
      </c>
      <c r="B486">
        <v>2019</v>
      </c>
      <c r="C486">
        <v>9</v>
      </c>
    </row>
    <row r="487" spans="1:3">
      <c r="A487">
        <v>57875604</v>
      </c>
      <c r="B487">
        <v>2019</v>
      </c>
      <c r="C487">
        <v>9</v>
      </c>
    </row>
    <row r="488" spans="1:3">
      <c r="A488">
        <v>57924560</v>
      </c>
      <c r="B488">
        <v>2019</v>
      </c>
      <c r="C488">
        <v>9</v>
      </c>
    </row>
    <row r="489" spans="1:3">
      <c r="A489">
        <v>58042988</v>
      </c>
      <c r="B489">
        <v>2019</v>
      </c>
      <c r="C489">
        <v>9</v>
      </c>
    </row>
    <row r="490" spans="1:3">
      <c r="A490">
        <v>58085787</v>
      </c>
      <c r="B490">
        <v>2019</v>
      </c>
      <c r="C490">
        <v>9</v>
      </c>
    </row>
    <row r="491" spans="1:3">
      <c r="A491">
        <v>68437</v>
      </c>
      <c r="B491">
        <v>2019</v>
      </c>
      <c r="C491">
        <v>9</v>
      </c>
    </row>
    <row r="492" spans="1:3">
      <c r="A492">
        <v>68471</v>
      </c>
      <c r="B492">
        <v>2019</v>
      </c>
      <c r="C492">
        <v>9</v>
      </c>
    </row>
    <row r="493" spans="1:3">
      <c r="A493">
        <v>68873</v>
      </c>
      <c r="B493">
        <v>2019</v>
      </c>
      <c r="C493">
        <v>9</v>
      </c>
    </row>
    <row r="494" spans="1:3">
      <c r="A494">
        <v>102431</v>
      </c>
      <c r="B494">
        <v>2019</v>
      </c>
      <c r="C494">
        <v>9</v>
      </c>
    </row>
    <row r="495" spans="1:3">
      <c r="A495">
        <v>58358980</v>
      </c>
      <c r="B495">
        <v>2019</v>
      </c>
      <c r="C495">
        <v>10</v>
      </c>
    </row>
    <row r="496" spans="1:3">
      <c r="A496">
        <v>58567143</v>
      </c>
      <c r="B496">
        <v>2019</v>
      </c>
      <c r="C496">
        <v>10</v>
      </c>
    </row>
    <row r="497" spans="1:3">
      <c r="A497">
        <v>69026</v>
      </c>
      <c r="B497">
        <v>2019</v>
      </c>
      <c r="C497">
        <v>10</v>
      </c>
    </row>
    <row r="498" spans="1:3">
      <c r="A498">
        <v>69577</v>
      </c>
      <c r="B498">
        <v>2019</v>
      </c>
      <c r="C498">
        <v>10</v>
      </c>
    </row>
    <row r="499" spans="1:3">
      <c r="A499">
        <v>69644</v>
      </c>
      <c r="B499">
        <v>2019</v>
      </c>
      <c r="C499">
        <v>10</v>
      </c>
    </row>
    <row r="500" spans="1:3">
      <c r="A500">
        <v>69663</v>
      </c>
      <c r="B500">
        <v>2019</v>
      </c>
      <c r="C500">
        <v>10</v>
      </c>
    </row>
    <row r="501" spans="1:3">
      <c r="A501">
        <v>58670386</v>
      </c>
      <c r="B501">
        <v>2019</v>
      </c>
      <c r="C501">
        <v>11</v>
      </c>
    </row>
    <row r="502" spans="1:3">
      <c r="A502">
        <v>58749107</v>
      </c>
      <c r="B502">
        <v>2019</v>
      </c>
      <c r="C502">
        <v>11</v>
      </c>
    </row>
    <row r="503" spans="1:3">
      <c r="A503">
        <v>58955278</v>
      </c>
      <c r="B503">
        <v>2019</v>
      </c>
      <c r="C503">
        <v>11</v>
      </c>
    </row>
    <row r="504" spans="1:3">
      <c r="A504">
        <v>69785</v>
      </c>
      <c r="B504">
        <v>2019</v>
      </c>
      <c r="C504">
        <v>11</v>
      </c>
    </row>
    <row r="505" spans="1:3">
      <c r="A505">
        <v>70083</v>
      </c>
      <c r="B505">
        <v>2019</v>
      </c>
      <c r="C505">
        <v>11</v>
      </c>
    </row>
    <row r="506" spans="1:3">
      <c r="A506">
        <v>59245127</v>
      </c>
      <c r="B506">
        <v>2019</v>
      </c>
      <c r="C506">
        <v>12</v>
      </c>
    </row>
    <row r="507" spans="1:3">
      <c r="A507">
        <v>59462641</v>
      </c>
      <c r="B507">
        <v>2019</v>
      </c>
      <c r="C507">
        <v>12</v>
      </c>
    </row>
    <row r="508" spans="1:3">
      <c r="A508">
        <v>59473987</v>
      </c>
      <c r="B508">
        <v>2019</v>
      </c>
      <c r="C508">
        <v>12</v>
      </c>
    </row>
    <row r="509" spans="1:3">
      <c r="A509">
        <v>59513124</v>
      </c>
      <c r="B509">
        <v>2019</v>
      </c>
      <c r="C509">
        <v>12</v>
      </c>
    </row>
    <row r="510" spans="1:3">
      <c r="A510">
        <v>70949</v>
      </c>
      <c r="B510">
        <v>2019</v>
      </c>
      <c r="C510">
        <v>12</v>
      </c>
    </row>
    <row r="511" spans="1:3">
      <c r="A511">
        <v>70967</v>
      </c>
      <c r="B511">
        <v>2019</v>
      </c>
      <c r="C511">
        <v>12</v>
      </c>
    </row>
    <row r="512" spans="1:3">
      <c r="A512">
        <v>70970</v>
      </c>
      <c r="B512">
        <v>2019</v>
      </c>
      <c r="C512">
        <v>12</v>
      </c>
    </row>
    <row r="513" spans="1:3">
      <c r="A513">
        <v>70985</v>
      </c>
      <c r="B513">
        <v>2019</v>
      </c>
      <c r="C513">
        <v>12</v>
      </c>
    </row>
    <row r="514" spans="1:3">
      <c r="A514">
        <v>71141</v>
      </c>
      <c r="B514">
        <v>2019</v>
      </c>
      <c r="C514">
        <v>12</v>
      </c>
    </row>
    <row r="515" spans="1:3">
      <c r="A515">
        <v>59687011</v>
      </c>
      <c r="B515">
        <v>2020</v>
      </c>
      <c r="C515">
        <v>1</v>
      </c>
    </row>
    <row r="516" spans="1:3">
      <c r="A516">
        <v>59706852</v>
      </c>
      <c r="B516">
        <v>2020</v>
      </c>
      <c r="C516">
        <v>1</v>
      </c>
    </row>
    <row r="517" spans="1:3">
      <c r="A517">
        <v>59812630</v>
      </c>
      <c r="B517">
        <v>2020</v>
      </c>
      <c r="C517">
        <v>1</v>
      </c>
    </row>
    <row r="518" spans="1:3">
      <c r="A518">
        <v>59977449</v>
      </c>
      <c r="B518">
        <v>2020</v>
      </c>
      <c r="C518">
        <v>1</v>
      </c>
    </row>
    <row r="519" spans="1:3">
      <c r="A519">
        <v>71369</v>
      </c>
      <c r="B519">
        <v>2020</v>
      </c>
      <c r="C519">
        <v>1</v>
      </c>
    </row>
    <row r="520" spans="1:3">
      <c r="A520">
        <v>71425</v>
      </c>
      <c r="B520">
        <v>2020</v>
      </c>
      <c r="C520">
        <v>1</v>
      </c>
    </row>
    <row r="521" spans="1:3">
      <c r="A521">
        <v>71522</v>
      </c>
      <c r="B521">
        <v>2020</v>
      </c>
      <c r="C521">
        <v>1</v>
      </c>
    </row>
    <row r="522" spans="1:3">
      <c r="A522">
        <v>71618</v>
      </c>
      <c r="B522">
        <v>2020</v>
      </c>
      <c r="C522">
        <v>1</v>
      </c>
    </row>
    <row r="523" spans="1:3">
      <c r="A523">
        <v>71995</v>
      </c>
      <c r="B523">
        <v>2020</v>
      </c>
      <c r="C523">
        <v>1</v>
      </c>
    </row>
    <row r="524" spans="1:3">
      <c r="A524">
        <v>72078</v>
      </c>
      <c r="B524">
        <v>2020</v>
      </c>
      <c r="C524">
        <v>1</v>
      </c>
    </row>
    <row r="525" spans="1:3">
      <c r="A525">
        <v>60032006</v>
      </c>
      <c r="B525">
        <v>2020</v>
      </c>
      <c r="C525">
        <v>2</v>
      </c>
    </row>
    <row r="526" spans="1:3">
      <c r="A526">
        <v>60065443</v>
      </c>
      <c r="B526">
        <v>2020</v>
      </c>
      <c r="C526">
        <v>2</v>
      </c>
    </row>
    <row r="527" spans="1:3">
      <c r="A527">
        <v>60082900</v>
      </c>
      <c r="B527">
        <v>2020</v>
      </c>
      <c r="C527">
        <v>2</v>
      </c>
    </row>
    <row r="528" spans="1:3">
      <c r="A528">
        <v>60303887</v>
      </c>
      <c r="B528">
        <v>2020</v>
      </c>
      <c r="C528">
        <v>2</v>
      </c>
    </row>
    <row r="529" spans="1:3">
      <c r="A529">
        <v>60375692</v>
      </c>
      <c r="B529">
        <v>2020</v>
      </c>
      <c r="C529">
        <v>2</v>
      </c>
    </row>
    <row r="530" spans="1:3">
      <c r="A530">
        <v>72696</v>
      </c>
      <c r="B530">
        <v>2020</v>
      </c>
      <c r="C530">
        <v>2</v>
      </c>
    </row>
    <row r="531" spans="1:3">
      <c r="A531">
        <v>72757</v>
      </c>
      <c r="B531">
        <v>2020</v>
      </c>
      <c r="C531">
        <v>2</v>
      </c>
    </row>
    <row r="532" spans="1:3">
      <c r="A532">
        <v>60649079</v>
      </c>
      <c r="B532">
        <v>2020</v>
      </c>
      <c r="C532">
        <v>3</v>
      </c>
    </row>
    <row r="533" spans="1:3">
      <c r="A533">
        <v>60657202</v>
      </c>
      <c r="B533">
        <v>2020</v>
      </c>
      <c r="C533">
        <v>3</v>
      </c>
    </row>
    <row r="534" spans="1:3">
      <c r="A534">
        <v>60800719</v>
      </c>
      <c r="B534">
        <v>2020</v>
      </c>
      <c r="C534">
        <v>3</v>
      </c>
    </row>
    <row r="535" spans="1:3">
      <c r="A535">
        <v>60810377</v>
      </c>
      <c r="B535">
        <v>2020</v>
      </c>
      <c r="C535">
        <v>3</v>
      </c>
    </row>
    <row r="536" spans="1:3">
      <c r="A536">
        <v>60835674</v>
      </c>
      <c r="B536">
        <v>2020</v>
      </c>
      <c r="C536">
        <v>3</v>
      </c>
    </row>
    <row r="537" spans="1:3">
      <c r="A537">
        <v>73263</v>
      </c>
      <c r="B537">
        <v>2020</v>
      </c>
      <c r="C537">
        <v>3</v>
      </c>
    </row>
    <row r="538" spans="1:3">
      <c r="A538">
        <v>60986629</v>
      </c>
      <c r="B538">
        <v>2020</v>
      </c>
      <c r="C538">
        <v>4</v>
      </c>
    </row>
    <row r="539" spans="1:3">
      <c r="A539">
        <v>61054855</v>
      </c>
      <c r="B539">
        <v>2020</v>
      </c>
      <c r="C539">
        <v>4</v>
      </c>
    </row>
    <row r="540" spans="1:3">
      <c r="A540">
        <v>61121144</v>
      </c>
      <c r="B540">
        <v>2020</v>
      </c>
      <c r="C540">
        <v>4</v>
      </c>
    </row>
    <row r="541" spans="1:3">
      <c r="A541">
        <v>61225311</v>
      </c>
      <c r="B541">
        <v>2020</v>
      </c>
      <c r="C541">
        <v>4</v>
      </c>
    </row>
    <row r="542" spans="1:3">
      <c r="A542">
        <v>61277926</v>
      </c>
      <c r="B542">
        <v>2020</v>
      </c>
      <c r="C542">
        <v>4</v>
      </c>
    </row>
    <row r="543" spans="1:3">
      <c r="A543">
        <v>61455049</v>
      </c>
      <c r="B543">
        <v>2020</v>
      </c>
      <c r="C543">
        <v>4</v>
      </c>
    </row>
    <row r="544" spans="1:3">
      <c r="A544">
        <v>74704</v>
      </c>
      <c r="B544">
        <v>2020</v>
      </c>
      <c r="C544">
        <v>4</v>
      </c>
    </row>
    <row r="545" spans="1:3">
      <c r="A545">
        <v>74718</v>
      </c>
      <c r="B545">
        <v>2020</v>
      </c>
      <c r="C545">
        <v>4</v>
      </c>
    </row>
    <row r="546" spans="1:3">
      <c r="A546">
        <v>74785</v>
      </c>
      <c r="B546">
        <v>2020</v>
      </c>
      <c r="C546">
        <v>4</v>
      </c>
    </row>
    <row r="547" spans="1:3">
      <c r="A547">
        <v>75014</v>
      </c>
      <c r="B547">
        <v>2020</v>
      </c>
      <c r="C547">
        <v>4</v>
      </c>
    </row>
    <row r="548" spans="1:3">
      <c r="A548">
        <v>75259</v>
      </c>
      <c r="B548">
        <v>2020</v>
      </c>
      <c r="C548">
        <v>4</v>
      </c>
    </row>
    <row r="549" spans="1:3">
      <c r="A549">
        <v>61546581</v>
      </c>
      <c r="B549">
        <v>2020</v>
      </c>
      <c r="C549">
        <v>5</v>
      </c>
    </row>
    <row r="550" spans="1:3">
      <c r="A550">
        <v>61573206</v>
      </c>
      <c r="B550">
        <v>2020</v>
      </c>
      <c r="C550">
        <v>5</v>
      </c>
    </row>
    <row r="551" spans="1:3">
      <c r="A551">
        <v>61655638</v>
      </c>
      <c r="B551">
        <v>2020</v>
      </c>
      <c r="C551">
        <v>5</v>
      </c>
    </row>
    <row r="552" spans="1:3">
      <c r="A552">
        <v>61919861</v>
      </c>
      <c r="B552">
        <v>2020</v>
      </c>
      <c r="C552">
        <v>5</v>
      </c>
    </row>
    <row r="553" spans="1:3">
      <c r="A553">
        <v>75312</v>
      </c>
      <c r="B553">
        <v>2020</v>
      </c>
      <c r="C553">
        <v>5</v>
      </c>
    </row>
    <row r="554" spans="1:3">
      <c r="A554">
        <v>75454</v>
      </c>
      <c r="B554">
        <v>2020</v>
      </c>
      <c r="C554">
        <v>5</v>
      </c>
    </row>
    <row r="555" spans="1:3">
      <c r="A555">
        <v>75610</v>
      </c>
      <c r="B555">
        <v>2020</v>
      </c>
      <c r="C555">
        <v>5</v>
      </c>
    </row>
    <row r="556" spans="1:3">
      <c r="A556">
        <v>75937</v>
      </c>
      <c r="B556">
        <v>2020</v>
      </c>
      <c r="C556">
        <v>5</v>
      </c>
    </row>
    <row r="557" spans="1:3">
      <c r="A557">
        <v>62133421</v>
      </c>
      <c r="B557">
        <v>2020</v>
      </c>
      <c r="C557">
        <v>6</v>
      </c>
    </row>
    <row r="558" spans="1:3">
      <c r="A558">
        <v>62617948</v>
      </c>
      <c r="B558">
        <v>2020</v>
      </c>
      <c r="C558">
        <v>6</v>
      </c>
    </row>
    <row r="559" spans="1:3">
      <c r="A559">
        <v>76182</v>
      </c>
      <c r="B559">
        <v>2020</v>
      </c>
      <c r="C559">
        <v>6</v>
      </c>
    </row>
    <row r="560" spans="1:3">
      <c r="A560">
        <v>76183</v>
      </c>
      <c r="B560">
        <v>2020</v>
      </c>
      <c r="C560">
        <v>6</v>
      </c>
    </row>
    <row r="561" spans="1:3">
      <c r="A561">
        <v>76241</v>
      </c>
      <c r="B561">
        <v>2020</v>
      </c>
      <c r="C561">
        <v>6</v>
      </c>
    </row>
    <row r="562" spans="1:3">
      <c r="A562">
        <v>76256</v>
      </c>
      <c r="B562">
        <v>2020</v>
      </c>
      <c r="C562">
        <v>6</v>
      </c>
    </row>
    <row r="563" spans="1:3">
      <c r="A563">
        <v>76380</v>
      </c>
      <c r="B563">
        <v>2020</v>
      </c>
      <c r="C563">
        <v>6</v>
      </c>
    </row>
    <row r="564" spans="1:3">
      <c r="A564">
        <v>113154</v>
      </c>
      <c r="B564">
        <v>2020</v>
      </c>
      <c r="C564">
        <v>6</v>
      </c>
    </row>
    <row r="565" spans="1:3">
      <c r="A565">
        <v>113177</v>
      </c>
      <c r="B565">
        <v>2020</v>
      </c>
      <c r="C565">
        <v>6</v>
      </c>
    </row>
    <row r="566" spans="1:3">
      <c r="A566">
        <v>77181</v>
      </c>
      <c r="B566">
        <v>2020</v>
      </c>
      <c r="C566">
        <v>7</v>
      </c>
    </row>
    <row r="567" spans="1:3">
      <c r="A567">
        <v>77351</v>
      </c>
      <c r="B567">
        <v>2020</v>
      </c>
      <c r="C567">
        <v>8</v>
      </c>
    </row>
    <row r="568" spans="1:3">
      <c r="A568">
        <v>77364</v>
      </c>
      <c r="B568">
        <v>2020</v>
      </c>
      <c r="C568">
        <v>8</v>
      </c>
    </row>
    <row r="569" spans="1:3">
      <c r="A569">
        <v>77525</v>
      </c>
      <c r="B569">
        <v>2020</v>
      </c>
      <c r="C569">
        <v>8</v>
      </c>
    </row>
    <row r="570" spans="1:3">
      <c r="A570">
        <v>63819683</v>
      </c>
      <c r="B570">
        <v>2020</v>
      </c>
      <c r="C570">
        <v>9</v>
      </c>
    </row>
    <row r="571" spans="1:3">
      <c r="A571">
        <v>63831703</v>
      </c>
      <c r="B571">
        <v>2020</v>
      </c>
      <c r="C571">
        <v>9</v>
      </c>
    </row>
    <row r="572" spans="1:3">
      <c r="A572">
        <v>77972</v>
      </c>
      <c r="B572">
        <v>2020</v>
      </c>
      <c r="C572">
        <v>9</v>
      </c>
    </row>
    <row r="573" spans="1:3">
      <c r="A573">
        <v>78070</v>
      </c>
      <c r="B573">
        <v>2020</v>
      </c>
      <c r="C573">
        <v>9</v>
      </c>
    </row>
    <row r="574" spans="1:3">
      <c r="A574">
        <v>78269</v>
      </c>
      <c r="B574">
        <v>2020</v>
      </c>
      <c r="C574">
        <v>9</v>
      </c>
    </row>
    <row r="575" spans="1:3">
      <c r="A575">
        <v>64428720</v>
      </c>
      <c r="B575">
        <v>2020</v>
      </c>
      <c r="C575">
        <v>10</v>
      </c>
    </row>
    <row r="576" spans="1:3">
      <c r="A576">
        <v>64478361</v>
      </c>
      <c r="B576">
        <v>2020</v>
      </c>
      <c r="C576">
        <v>10</v>
      </c>
    </row>
    <row r="577" spans="1:3">
      <c r="A577">
        <v>78373</v>
      </c>
      <c r="B577">
        <v>2020</v>
      </c>
      <c r="C577">
        <v>10</v>
      </c>
    </row>
    <row r="578" spans="1:3">
      <c r="A578">
        <v>78395</v>
      </c>
      <c r="B578">
        <v>2020</v>
      </c>
      <c r="C578">
        <v>10</v>
      </c>
    </row>
    <row r="579" spans="1:3">
      <c r="A579">
        <v>78405</v>
      </c>
      <c r="B579">
        <v>2020</v>
      </c>
      <c r="C579">
        <v>10</v>
      </c>
    </row>
    <row r="580" spans="1:3">
      <c r="A580">
        <v>78647</v>
      </c>
      <c r="B580">
        <v>2020</v>
      </c>
      <c r="C580">
        <v>10</v>
      </c>
    </row>
    <row r="581" spans="1:3">
      <c r="A581">
        <v>78983</v>
      </c>
      <c r="B581">
        <v>2020</v>
      </c>
      <c r="C581">
        <v>10</v>
      </c>
    </row>
    <row r="582" spans="1:3">
      <c r="A582">
        <v>64792394</v>
      </c>
      <c r="B582">
        <v>2020</v>
      </c>
      <c r="C582">
        <v>11</v>
      </c>
    </row>
    <row r="583" spans="1:3">
      <c r="A583">
        <v>64843801</v>
      </c>
      <c r="B583">
        <v>2020</v>
      </c>
      <c r="C583">
        <v>11</v>
      </c>
    </row>
    <row r="584" spans="1:3">
      <c r="A584">
        <v>64966785</v>
      </c>
      <c r="B584">
        <v>2020</v>
      </c>
      <c r="C584">
        <v>11</v>
      </c>
    </row>
    <row r="585" spans="1:3">
      <c r="A585">
        <v>65020609</v>
      </c>
      <c r="B585">
        <v>2020</v>
      </c>
      <c r="C585">
        <v>11</v>
      </c>
    </row>
    <row r="586" spans="1:3">
      <c r="A586">
        <v>79160</v>
      </c>
      <c r="B586">
        <v>2020</v>
      </c>
      <c r="C586">
        <v>11</v>
      </c>
    </row>
    <row r="587" spans="1:3">
      <c r="A587">
        <v>79317</v>
      </c>
      <c r="B587">
        <v>2020</v>
      </c>
      <c r="C587">
        <v>11</v>
      </c>
    </row>
    <row r="588" spans="1:3">
      <c r="A588">
        <v>79570</v>
      </c>
      <c r="B588">
        <v>2020</v>
      </c>
      <c r="C588">
        <v>11</v>
      </c>
    </row>
    <row r="589" spans="1:3">
      <c r="A589">
        <v>79740</v>
      </c>
      <c r="B589">
        <v>2020</v>
      </c>
      <c r="C589">
        <v>11</v>
      </c>
    </row>
    <row r="590" spans="1:3">
      <c r="A590">
        <v>65118028</v>
      </c>
      <c r="B590">
        <v>2020</v>
      </c>
      <c r="C590">
        <v>12</v>
      </c>
    </row>
    <row r="591" spans="1:3">
      <c r="A591">
        <v>65133982</v>
      </c>
      <c r="B591">
        <v>2020</v>
      </c>
      <c r="C591">
        <v>12</v>
      </c>
    </row>
    <row r="592" spans="1:3">
      <c r="A592">
        <v>65219355</v>
      </c>
      <c r="B592">
        <v>2020</v>
      </c>
      <c r="C592">
        <v>12</v>
      </c>
    </row>
    <row r="593" spans="1:3">
      <c r="A593">
        <v>65361590</v>
      </c>
      <c r="B593">
        <v>2020</v>
      </c>
      <c r="C593">
        <v>12</v>
      </c>
    </row>
    <row r="594" spans="1:3">
      <c r="A594">
        <v>65362940</v>
      </c>
      <c r="B594">
        <v>2020</v>
      </c>
      <c r="C594">
        <v>12</v>
      </c>
    </row>
    <row r="595" spans="1:3">
      <c r="A595">
        <v>65368627</v>
      </c>
      <c r="B595">
        <v>2020</v>
      </c>
      <c r="C595">
        <v>12</v>
      </c>
    </row>
    <row r="596" spans="1:3">
      <c r="A596">
        <v>65496661</v>
      </c>
      <c r="B596">
        <v>2020</v>
      </c>
      <c r="C596">
        <v>12</v>
      </c>
    </row>
    <row r="597" spans="1:3">
      <c r="A597">
        <v>79894</v>
      </c>
      <c r="B597">
        <v>2020</v>
      </c>
      <c r="C597">
        <v>12</v>
      </c>
    </row>
    <row r="598" spans="1:3">
      <c r="A598">
        <v>80158</v>
      </c>
      <c r="B598">
        <v>2020</v>
      </c>
      <c r="C598">
        <v>12</v>
      </c>
    </row>
    <row r="599" spans="1:3">
      <c r="A599">
        <v>80289</v>
      </c>
      <c r="B599">
        <v>2020</v>
      </c>
      <c r="C599">
        <v>12</v>
      </c>
    </row>
    <row r="600" spans="1:3">
      <c r="A600">
        <v>80451</v>
      </c>
      <c r="B600">
        <v>2020</v>
      </c>
      <c r="C600">
        <v>12</v>
      </c>
    </row>
    <row r="601" spans="1:3">
      <c r="A601">
        <v>65979498</v>
      </c>
      <c r="B601">
        <v>2021</v>
      </c>
      <c r="C601">
        <v>1</v>
      </c>
    </row>
    <row r="602" spans="1:3">
      <c r="A602">
        <v>80606</v>
      </c>
      <c r="B602">
        <v>2021</v>
      </c>
      <c r="C602">
        <v>1</v>
      </c>
    </row>
    <row r="603" spans="1:3">
      <c r="A603">
        <v>80658</v>
      </c>
      <c r="B603">
        <v>2021</v>
      </c>
      <c r="C603">
        <v>1</v>
      </c>
    </row>
    <row r="604" spans="1:3">
      <c r="A604">
        <v>80731</v>
      </c>
      <c r="B604">
        <v>2021</v>
      </c>
      <c r="C604">
        <v>1</v>
      </c>
    </row>
    <row r="605" spans="1:3">
      <c r="A605">
        <v>81112</v>
      </c>
      <c r="B605">
        <v>2021</v>
      </c>
      <c r="C605">
        <v>1</v>
      </c>
    </row>
    <row r="606" spans="1:3">
      <c r="A606">
        <v>66150505</v>
      </c>
      <c r="B606">
        <v>2021</v>
      </c>
      <c r="C606">
        <v>2</v>
      </c>
    </row>
    <row r="607" spans="1:3">
      <c r="A607">
        <v>66189433</v>
      </c>
      <c r="B607">
        <v>2021</v>
      </c>
      <c r="C607">
        <v>2</v>
      </c>
    </row>
    <row r="608" spans="1:3">
      <c r="A608">
        <v>81271</v>
      </c>
      <c r="B608">
        <v>2021</v>
      </c>
      <c r="C608">
        <v>2</v>
      </c>
    </row>
    <row r="609" spans="1:3">
      <c r="A609">
        <v>81461</v>
      </c>
      <c r="B609">
        <v>2021</v>
      </c>
      <c r="C609">
        <v>2</v>
      </c>
    </row>
    <row r="610" spans="1:3">
      <c r="A610">
        <v>81464</v>
      </c>
      <c r="B610">
        <v>2021</v>
      </c>
      <c r="C610">
        <v>2</v>
      </c>
    </row>
    <row r="611" spans="1:3">
      <c r="A611">
        <v>66423738</v>
      </c>
      <c r="B611">
        <v>2021</v>
      </c>
      <c r="C611">
        <v>3</v>
      </c>
    </row>
    <row r="612" spans="1:3">
      <c r="A612">
        <v>81975</v>
      </c>
      <c r="B612">
        <v>2021</v>
      </c>
      <c r="C612">
        <v>3</v>
      </c>
    </row>
    <row r="613" spans="1:3">
      <c r="A613">
        <v>82026</v>
      </c>
      <c r="B613">
        <v>2021</v>
      </c>
      <c r="C613">
        <v>3</v>
      </c>
    </row>
    <row r="614" spans="1:3">
      <c r="A614">
        <v>82124</v>
      </c>
      <c r="B614">
        <v>2021</v>
      </c>
      <c r="C614">
        <v>3</v>
      </c>
    </row>
    <row r="615" spans="1:3">
      <c r="A615">
        <v>83305</v>
      </c>
      <c r="B615">
        <v>2021</v>
      </c>
      <c r="C615">
        <v>3</v>
      </c>
    </row>
    <row r="616" spans="1:3">
      <c r="A616">
        <v>83308</v>
      </c>
      <c r="B616">
        <v>2021</v>
      </c>
      <c r="C616">
        <v>3</v>
      </c>
    </row>
    <row r="617" spans="1:3">
      <c r="A617">
        <v>122067</v>
      </c>
      <c r="B617">
        <v>2021</v>
      </c>
      <c r="C617">
        <v>3</v>
      </c>
    </row>
    <row r="618" spans="1:3">
      <c r="A618">
        <v>66946427</v>
      </c>
      <c r="B618">
        <v>2021</v>
      </c>
      <c r="C618">
        <v>4</v>
      </c>
    </row>
    <row r="619" spans="1:3">
      <c r="A619">
        <v>67259939</v>
      </c>
      <c r="B619">
        <v>2021</v>
      </c>
      <c r="C619">
        <v>4</v>
      </c>
    </row>
    <row r="620" spans="1:3">
      <c r="A620">
        <v>83327</v>
      </c>
      <c r="B620">
        <v>2021</v>
      </c>
      <c r="C620">
        <v>4</v>
      </c>
    </row>
    <row r="621" spans="1:3">
      <c r="A621">
        <v>124243</v>
      </c>
      <c r="B621">
        <v>2021</v>
      </c>
      <c r="C621">
        <v>4</v>
      </c>
    </row>
    <row r="622" spans="1:3">
      <c r="A622">
        <v>67369247</v>
      </c>
      <c r="B622">
        <v>2021</v>
      </c>
      <c r="C622">
        <v>5</v>
      </c>
    </row>
    <row r="623" spans="1:3">
      <c r="A623">
        <v>67764997</v>
      </c>
      <c r="B623">
        <v>2021</v>
      </c>
      <c r="C623">
        <v>5</v>
      </c>
    </row>
    <row r="624" spans="1:3">
      <c r="A624">
        <v>83936</v>
      </c>
      <c r="B624">
        <v>2021</v>
      </c>
      <c r="C624">
        <v>5</v>
      </c>
    </row>
    <row r="625" spans="1:3">
      <c r="A625">
        <v>84126</v>
      </c>
      <c r="B625">
        <v>2021</v>
      </c>
      <c r="C625">
        <v>5</v>
      </c>
    </row>
    <row r="626" spans="1:3">
      <c r="A626">
        <v>84423</v>
      </c>
      <c r="B626">
        <v>2021</v>
      </c>
      <c r="C626">
        <v>5</v>
      </c>
    </row>
    <row r="627" spans="1:3">
      <c r="A627">
        <v>84451</v>
      </c>
      <c r="B627">
        <v>2021</v>
      </c>
      <c r="C627">
        <v>5</v>
      </c>
    </row>
    <row r="628" spans="1:3">
      <c r="A628">
        <v>68095903</v>
      </c>
      <c r="B628">
        <v>2021</v>
      </c>
      <c r="C628">
        <v>6</v>
      </c>
    </row>
    <row r="629" spans="1:3">
      <c r="A629">
        <v>68128276</v>
      </c>
      <c r="B629">
        <v>2021</v>
      </c>
      <c r="C629">
        <v>6</v>
      </c>
    </row>
    <row r="630" spans="1:3">
      <c r="A630">
        <v>84623</v>
      </c>
      <c r="B630">
        <v>2021</v>
      </c>
      <c r="C630">
        <v>6</v>
      </c>
    </row>
    <row r="631" spans="1:3">
      <c r="A631">
        <v>84823</v>
      </c>
      <c r="B631">
        <v>2021</v>
      </c>
      <c r="C631">
        <v>6</v>
      </c>
    </row>
    <row r="632" spans="1:3">
      <c r="A632">
        <v>68371366</v>
      </c>
      <c r="B632">
        <v>2021</v>
      </c>
      <c r="C632">
        <v>7</v>
      </c>
    </row>
    <row r="633" spans="1:3">
      <c r="A633">
        <v>68460095</v>
      </c>
      <c r="B633">
        <v>2021</v>
      </c>
      <c r="C633">
        <v>7</v>
      </c>
    </row>
    <row r="634" spans="1:3">
      <c r="A634">
        <v>85036</v>
      </c>
      <c r="B634">
        <v>2021</v>
      </c>
      <c r="C634">
        <v>7</v>
      </c>
    </row>
    <row r="635" spans="1:3">
      <c r="A635">
        <v>85132</v>
      </c>
      <c r="B635">
        <v>2021</v>
      </c>
      <c r="C635">
        <v>7</v>
      </c>
    </row>
    <row r="636" spans="1:3">
      <c r="A636">
        <v>85288</v>
      </c>
      <c r="B636">
        <v>2021</v>
      </c>
      <c r="C636">
        <v>7</v>
      </c>
    </row>
    <row r="637" spans="1:3">
      <c r="A637">
        <v>85328</v>
      </c>
      <c r="B637">
        <v>2021</v>
      </c>
      <c r="C637">
        <v>7</v>
      </c>
    </row>
    <row r="638" spans="1:3">
      <c r="A638">
        <v>85400</v>
      </c>
      <c r="B638">
        <v>2021</v>
      </c>
      <c r="C638">
        <v>7</v>
      </c>
    </row>
    <row r="639" spans="1:3">
      <c r="A639">
        <v>127938</v>
      </c>
      <c r="B639">
        <v>2021</v>
      </c>
      <c r="C639">
        <v>7</v>
      </c>
    </row>
    <row r="640" spans="1:3">
      <c r="A640">
        <v>85478</v>
      </c>
      <c r="B640">
        <v>2021</v>
      </c>
      <c r="C640">
        <v>8</v>
      </c>
    </row>
    <row r="641" spans="1:3">
      <c r="A641">
        <v>85518</v>
      </c>
      <c r="B641">
        <v>2021</v>
      </c>
      <c r="C641">
        <v>8</v>
      </c>
    </row>
    <row r="642" spans="1:3">
      <c r="A642">
        <v>130530</v>
      </c>
      <c r="B642">
        <v>2021</v>
      </c>
      <c r="C642">
        <v>8</v>
      </c>
    </row>
    <row r="643" spans="1:3">
      <c r="A643">
        <v>69019583</v>
      </c>
      <c r="B643">
        <v>2021</v>
      </c>
      <c r="C643">
        <v>9</v>
      </c>
    </row>
    <row r="644" spans="1:3">
      <c r="A644">
        <v>69262903</v>
      </c>
      <c r="B644">
        <v>2021</v>
      </c>
      <c r="C644">
        <v>9</v>
      </c>
    </row>
    <row r="645" spans="1:3">
      <c r="A645">
        <v>69312975</v>
      </c>
      <c r="B645">
        <v>2021</v>
      </c>
      <c r="C645">
        <v>9</v>
      </c>
    </row>
    <row r="646" spans="1:3">
      <c r="A646">
        <v>85940</v>
      </c>
      <c r="B646">
        <v>2021</v>
      </c>
      <c r="C646">
        <v>9</v>
      </c>
    </row>
    <row r="647" spans="1:3">
      <c r="A647">
        <v>132367</v>
      </c>
      <c r="B647">
        <v>2021</v>
      </c>
      <c r="C647">
        <v>9</v>
      </c>
    </row>
    <row r="648" spans="1:3">
      <c r="A648">
        <v>69517945</v>
      </c>
      <c r="B648">
        <v>2021</v>
      </c>
      <c r="C648">
        <v>10</v>
      </c>
    </row>
    <row r="649" spans="1:3">
      <c r="A649">
        <v>69525370</v>
      </c>
      <c r="B649">
        <v>2021</v>
      </c>
      <c r="C649">
        <v>10</v>
      </c>
    </row>
    <row r="650" spans="1:3">
      <c r="A650">
        <v>69559746</v>
      </c>
      <c r="B650">
        <v>2021</v>
      </c>
      <c r="C650">
        <v>10</v>
      </c>
    </row>
    <row r="651" spans="1:3">
      <c r="A651">
        <v>69649954</v>
      </c>
      <c r="B651">
        <v>2021</v>
      </c>
      <c r="C651">
        <v>10</v>
      </c>
    </row>
    <row r="652" spans="1:3">
      <c r="A652">
        <v>69700981</v>
      </c>
      <c r="B652">
        <v>2021</v>
      </c>
      <c r="C652">
        <v>10</v>
      </c>
    </row>
    <row r="653" spans="1:3">
      <c r="A653">
        <v>86238</v>
      </c>
      <c r="B653">
        <v>2021</v>
      </c>
      <c r="C653">
        <v>10</v>
      </c>
    </row>
    <row r="654" spans="1:3">
      <c r="A654">
        <v>69794580</v>
      </c>
      <c r="B654">
        <v>2021</v>
      </c>
      <c r="C654">
        <v>11</v>
      </c>
    </row>
    <row r="655" spans="1:3">
      <c r="A655">
        <v>69922245</v>
      </c>
      <c r="B655">
        <v>2021</v>
      </c>
      <c r="C655">
        <v>11</v>
      </c>
    </row>
    <row r="656" spans="1:3">
      <c r="A656">
        <v>70121268</v>
      </c>
      <c r="B656">
        <v>2021</v>
      </c>
      <c r="C656">
        <v>11</v>
      </c>
    </row>
    <row r="657" spans="1:3">
      <c r="A657">
        <v>86807</v>
      </c>
      <c r="B657">
        <v>2021</v>
      </c>
      <c r="C657">
        <v>11</v>
      </c>
    </row>
    <row r="658" spans="1:3">
      <c r="A658">
        <v>70200792</v>
      </c>
      <c r="B658">
        <v>2021</v>
      </c>
      <c r="C658">
        <v>12</v>
      </c>
    </row>
    <row r="659" spans="1:3">
      <c r="A659">
        <v>70230287</v>
      </c>
      <c r="B659">
        <v>2021</v>
      </c>
      <c r="C659">
        <v>12</v>
      </c>
    </row>
    <row r="660" spans="1:3">
      <c r="A660">
        <v>86902</v>
      </c>
      <c r="B660">
        <v>2021</v>
      </c>
      <c r="C660">
        <v>12</v>
      </c>
    </row>
  </sheetData>
  <sortState xmlns:xlrd2="http://schemas.microsoft.com/office/spreadsheetml/2017/richdata2" ref="A1:C660">
    <sortCondition ref="B1:B660"/>
    <sortCondition ref="C1:C660"/>
  </sortStat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220B9-1468-4ACD-8984-72DFB935BDBD}">
  <dimension ref="A1:H28"/>
  <sheetViews>
    <sheetView workbookViewId="0">
      <selection activeCell="H15" sqref="H15"/>
    </sheetView>
  </sheetViews>
  <sheetFormatPr defaultRowHeight="15"/>
  <sheetData>
    <row r="1" spans="1:8">
      <c r="A1">
        <v>3271018</v>
      </c>
      <c r="B1">
        <v>2010</v>
      </c>
      <c r="C1">
        <v>7</v>
      </c>
      <c r="E1" t="s">
        <v>159</v>
      </c>
      <c r="G1">
        <v>2009</v>
      </c>
      <c r="H1">
        <v>0</v>
      </c>
    </row>
    <row r="2" spans="1:8">
      <c r="A2">
        <v>16978220</v>
      </c>
      <c r="B2">
        <v>2013</v>
      </c>
      <c r="C2">
        <v>6</v>
      </c>
      <c r="E2" t="s">
        <v>159</v>
      </c>
      <c r="G2">
        <v>2010</v>
      </c>
      <c r="H2">
        <v>1</v>
      </c>
    </row>
    <row r="3" spans="1:8">
      <c r="A3">
        <v>18175521</v>
      </c>
      <c r="B3">
        <v>2013</v>
      </c>
      <c r="C3">
        <v>8</v>
      </c>
      <c r="E3" t="s">
        <v>159</v>
      </c>
      <c r="G3">
        <v>2011</v>
      </c>
      <c r="H3">
        <v>0</v>
      </c>
    </row>
    <row r="4" spans="1:8">
      <c r="A4">
        <v>480</v>
      </c>
      <c r="B4">
        <v>2014</v>
      </c>
      <c r="C4">
        <v>2</v>
      </c>
      <c r="E4" t="s">
        <v>158</v>
      </c>
      <c r="G4">
        <v>2012</v>
      </c>
      <c r="H4">
        <v>0</v>
      </c>
    </row>
    <row r="5" spans="1:8">
      <c r="A5">
        <v>25185476</v>
      </c>
      <c r="B5">
        <v>2014</v>
      </c>
      <c r="C5">
        <v>8</v>
      </c>
      <c r="E5" t="s">
        <v>159</v>
      </c>
      <c r="G5">
        <v>2013</v>
      </c>
      <c r="H5">
        <v>2</v>
      </c>
    </row>
    <row r="6" spans="1:8">
      <c r="G6">
        <v>2014</v>
      </c>
      <c r="H6">
        <v>2</v>
      </c>
    </row>
    <row r="7" spans="1:8">
      <c r="A7">
        <v>32026716</v>
      </c>
      <c r="B7">
        <v>2015</v>
      </c>
      <c r="C7">
        <v>8</v>
      </c>
      <c r="E7" t="s">
        <v>159</v>
      </c>
      <c r="G7">
        <v>2015</v>
      </c>
      <c r="H7">
        <v>2</v>
      </c>
    </row>
    <row r="8" spans="1:8">
      <c r="A8">
        <v>18221</v>
      </c>
      <c r="B8">
        <v>2015</v>
      </c>
      <c r="C8">
        <v>11</v>
      </c>
      <c r="E8" t="s">
        <v>158</v>
      </c>
      <c r="G8">
        <v>2016</v>
      </c>
      <c r="H8">
        <v>5</v>
      </c>
    </row>
    <row r="9" spans="1:8">
      <c r="A9">
        <v>34582497</v>
      </c>
      <c r="B9">
        <v>2016</v>
      </c>
      <c r="C9">
        <v>1</v>
      </c>
      <c r="E9" t="s">
        <v>159</v>
      </c>
      <c r="G9">
        <v>2017</v>
      </c>
      <c r="H9">
        <v>4</v>
      </c>
    </row>
    <row r="10" spans="1:8">
      <c r="A10">
        <v>21554</v>
      </c>
      <c r="B10">
        <v>2016</v>
      </c>
      <c r="C10">
        <v>3</v>
      </c>
      <c r="E10" t="s">
        <v>158</v>
      </c>
      <c r="G10">
        <v>2018</v>
      </c>
      <c r="H10">
        <v>2</v>
      </c>
    </row>
    <row r="11" spans="1:8">
      <c r="A11">
        <v>37410779</v>
      </c>
      <c r="B11">
        <v>2016</v>
      </c>
      <c r="C11">
        <v>5</v>
      </c>
      <c r="E11" t="s">
        <v>159</v>
      </c>
      <c r="G11">
        <v>2019</v>
      </c>
      <c r="H11">
        <v>6</v>
      </c>
    </row>
    <row r="12" spans="1:8">
      <c r="A12">
        <v>29060</v>
      </c>
      <c r="B12">
        <v>2016</v>
      </c>
      <c r="C12">
        <v>9</v>
      </c>
      <c r="E12" t="s">
        <v>158</v>
      </c>
      <c r="G12">
        <v>2020</v>
      </c>
      <c r="H12">
        <v>3</v>
      </c>
    </row>
    <row r="13" spans="1:8">
      <c r="A13">
        <v>40093486</v>
      </c>
      <c r="B13">
        <v>2016</v>
      </c>
      <c r="C13">
        <v>10</v>
      </c>
      <c r="E13" t="s">
        <v>159</v>
      </c>
      <c r="G13">
        <v>2021</v>
      </c>
      <c r="H13">
        <v>0</v>
      </c>
    </row>
    <row r="14" spans="1:8">
      <c r="A14">
        <v>33039</v>
      </c>
      <c r="B14">
        <v>2017</v>
      </c>
      <c r="C14">
        <v>1</v>
      </c>
      <c r="E14" t="s">
        <v>158</v>
      </c>
    </row>
    <row r="15" spans="1:8">
      <c r="A15">
        <v>36480</v>
      </c>
      <c r="B15">
        <v>2017</v>
      </c>
      <c r="C15">
        <v>3</v>
      </c>
      <c r="E15" t="s">
        <v>158</v>
      </c>
      <c r="H15">
        <f>SUM(H1:H13)</f>
        <v>27</v>
      </c>
    </row>
    <row r="16" spans="1:8">
      <c r="A16">
        <v>43418731</v>
      </c>
      <c r="B16">
        <v>2017</v>
      </c>
      <c r="C16">
        <v>4</v>
      </c>
      <c r="E16" t="s">
        <v>159</v>
      </c>
    </row>
    <row r="17" spans="1:5">
      <c r="A17">
        <v>43789817</v>
      </c>
      <c r="B17">
        <v>2017</v>
      </c>
      <c r="C17">
        <v>5</v>
      </c>
      <c r="E17" t="s">
        <v>159</v>
      </c>
    </row>
    <row r="18" spans="1:5">
      <c r="A18">
        <v>49302</v>
      </c>
      <c r="B18">
        <v>2018</v>
      </c>
      <c r="C18">
        <v>1</v>
      </c>
      <c r="E18" t="s">
        <v>158</v>
      </c>
    </row>
    <row r="19" spans="1:5">
      <c r="A19">
        <v>49293</v>
      </c>
      <c r="B19">
        <v>2018</v>
      </c>
      <c r="C19">
        <v>1</v>
      </c>
      <c r="E19" t="s">
        <v>158</v>
      </c>
    </row>
    <row r="20" spans="1:5">
      <c r="A20">
        <v>60865</v>
      </c>
      <c r="B20">
        <v>2019</v>
      </c>
      <c r="C20">
        <v>1</v>
      </c>
      <c r="E20" t="s">
        <v>158</v>
      </c>
    </row>
    <row r="21" spans="1:5">
      <c r="A21">
        <v>55009808</v>
      </c>
      <c r="B21">
        <v>2019</v>
      </c>
      <c r="C21">
        <v>3</v>
      </c>
      <c r="E21" t="s">
        <v>159</v>
      </c>
    </row>
    <row r="22" spans="1:5">
      <c r="A22">
        <v>65502</v>
      </c>
      <c r="B22">
        <v>2019</v>
      </c>
      <c r="C22">
        <v>5</v>
      </c>
      <c r="E22" t="s">
        <v>158</v>
      </c>
    </row>
    <row r="23" spans="1:5">
      <c r="A23">
        <v>58207225</v>
      </c>
      <c r="B23">
        <v>2019</v>
      </c>
      <c r="C23">
        <v>10</v>
      </c>
      <c r="E23" t="s">
        <v>159</v>
      </c>
    </row>
    <row r="24" spans="1:5">
      <c r="A24">
        <v>58947850</v>
      </c>
      <c r="B24">
        <v>2019</v>
      </c>
      <c r="C24">
        <v>11</v>
      </c>
      <c r="E24" t="s">
        <v>159</v>
      </c>
    </row>
    <row r="25" spans="1:5">
      <c r="A25">
        <v>58951555</v>
      </c>
      <c r="B25">
        <v>2019</v>
      </c>
      <c r="C25">
        <v>11</v>
      </c>
      <c r="E25" t="s">
        <v>159</v>
      </c>
    </row>
    <row r="26" spans="1:5">
      <c r="A26">
        <v>61120511</v>
      </c>
      <c r="B26">
        <v>2020</v>
      </c>
      <c r="C26">
        <v>4</v>
      </c>
      <c r="E26" t="s">
        <v>159</v>
      </c>
    </row>
    <row r="27" spans="1:5">
      <c r="A27">
        <v>77629</v>
      </c>
      <c r="B27">
        <v>2020</v>
      </c>
      <c r="C27">
        <v>8</v>
      </c>
      <c r="E27" t="s">
        <v>158</v>
      </c>
    </row>
    <row r="28" spans="1:5">
      <c r="A28">
        <v>63432587</v>
      </c>
      <c r="B28">
        <v>2020</v>
      </c>
      <c r="C28">
        <v>8</v>
      </c>
      <c r="E28" t="s">
        <v>159</v>
      </c>
    </row>
  </sheetData>
  <sortState xmlns:xlrd2="http://schemas.microsoft.com/office/spreadsheetml/2017/richdata2" ref="A1:E28">
    <sortCondition ref="B1:B28"/>
    <sortCondition ref="C1:C28"/>
  </sortState>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5D20-DC78-418A-9058-9FA097511C72}">
  <dimension ref="A1:M36"/>
  <sheetViews>
    <sheetView workbookViewId="0">
      <selection sqref="A1:M1048576"/>
    </sheetView>
  </sheetViews>
  <sheetFormatPr defaultRowHeight="15"/>
  <cols>
    <col min="3" max="4" width="13.85546875" customWidth="1"/>
  </cols>
  <sheetData>
    <row r="1" spans="1:13">
      <c r="A1" t="s">
        <v>167</v>
      </c>
      <c r="B1" t="s">
        <v>168</v>
      </c>
      <c r="C1" t="s">
        <v>169</v>
      </c>
      <c r="E1" t="s">
        <v>170</v>
      </c>
      <c r="F1" t="s">
        <v>171</v>
      </c>
      <c r="G1" t="s">
        <v>172</v>
      </c>
      <c r="M1" t="s">
        <v>181</v>
      </c>
    </row>
    <row r="2" spans="1:13" ht="409.5">
      <c r="A2" s="1">
        <v>18221</v>
      </c>
      <c r="B2" s="8" t="s">
        <v>173</v>
      </c>
      <c r="C2" s="8" t="s">
        <v>174</v>
      </c>
      <c r="D2" s="8"/>
      <c r="E2" t="s">
        <v>175</v>
      </c>
      <c r="F2" s="1">
        <v>18221</v>
      </c>
      <c r="G2" t="s">
        <v>176</v>
      </c>
      <c r="M2">
        <v>398</v>
      </c>
    </row>
    <row r="3" spans="1:13" ht="409.5">
      <c r="A3">
        <v>21554</v>
      </c>
      <c r="B3" s="8" t="s">
        <v>177</v>
      </c>
      <c r="C3" s="8" t="s">
        <v>178</v>
      </c>
      <c r="E3" t="s">
        <v>175</v>
      </c>
      <c r="F3">
        <v>21554</v>
      </c>
      <c r="G3" t="s">
        <v>176</v>
      </c>
      <c r="M3">
        <v>398</v>
      </c>
    </row>
    <row r="4" spans="1:13" ht="409.5">
      <c r="A4">
        <v>22739</v>
      </c>
      <c r="B4" s="8" t="s">
        <v>179</v>
      </c>
      <c r="C4" s="8" t="s">
        <v>180</v>
      </c>
      <c r="E4" t="s">
        <v>175</v>
      </c>
      <c r="F4">
        <v>22739</v>
      </c>
      <c r="G4" t="s">
        <v>227</v>
      </c>
      <c r="M4">
        <v>398</v>
      </c>
    </row>
    <row r="5" spans="1:13" ht="409.5">
      <c r="A5">
        <v>29060</v>
      </c>
      <c r="B5" s="8" t="s">
        <v>182</v>
      </c>
      <c r="C5" s="8" t="s">
        <v>183</v>
      </c>
      <c r="E5" t="s">
        <v>175</v>
      </c>
      <c r="F5">
        <v>29060</v>
      </c>
      <c r="G5" t="s">
        <v>228</v>
      </c>
      <c r="M5">
        <v>398</v>
      </c>
    </row>
    <row r="6" spans="1:13" ht="409.5">
      <c r="A6">
        <v>33039</v>
      </c>
      <c r="B6" s="8" t="s">
        <v>185</v>
      </c>
      <c r="C6" s="8" t="s">
        <v>186</v>
      </c>
      <c r="E6" t="s">
        <v>175</v>
      </c>
      <c r="F6">
        <v>33039</v>
      </c>
      <c r="G6" t="s">
        <v>184</v>
      </c>
      <c r="M6">
        <v>595</v>
      </c>
    </row>
    <row r="7" spans="1:13" ht="409.5">
      <c r="A7">
        <v>36480</v>
      </c>
      <c r="B7" s="8" t="s">
        <v>187</v>
      </c>
      <c r="C7" s="8" t="s">
        <v>188</v>
      </c>
      <c r="E7" t="s">
        <v>175</v>
      </c>
      <c r="F7">
        <v>36480</v>
      </c>
      <c r="G7" t="s">
        <v>189</v>
      </c>
      <c r="M7">
        <v>398</v>
      </c>
    </row>
    <row r="8" spans="1:13" ht="409.5">
      <c r="A8">
        <v>439011</v>
      </c>
      <c r="B8" s="8" t="s">
        <v>191</v>
      </c>
      <c r="C8" s="8" t="s">
        <v>192</v>
      </c>
      <c r="E8" t="s">
        <v>175</v>
      </c>
      <c r="F8">
        <v>43901</v>
      </c>
      <c r="G8" t="s">
        <v>190</v>
      </c>
      <c r="M8">
        <v>398</v>
      </c>
    </row>
    <row r="9" spans="1:13" ht="409.5">
      <c r="A9">
        <v>480</v>
      </c>
      <c r="B9" s="8" t="s">
        <v>193</v>
      </c>
      <c r="C9" s="8" t="s">
        <v>194</v>
      </c>
      <c r="E9" t="s">
        <v>175</v>
      </c>
      <c r="F9">
        <v>480</v>
      </c>
      <c r="G9" t="s">
        <v>229</v>
      </c>
      <c r="M9">
        <v>398</v>
      </c>
    </row>
    <row r="10" spans="1:13" ht="409.5">
      <c r="A10">
        <v>49302</v>
      </c>
      <c r="B10" s="8" t="s">
        <v>195</v>
      </c>
      <c r="C10" s="8" t="s">
        <v>196</v>
      </c>
      <c r="E10" t="s">
        <v>175</v>
      </c>
      <c r="F10">
        <v>49302</v>
      </c>
      <c r="G10" t="s">
        <v>229</v>
      </c>
      <c r="M10">
        <v>398</v>
      </c>
    </row>
    <row r="11" spans="1:13" ht="409.5">
      <c r="A11">
        <v>60865</v>
      </c>
      <c r="B11" s="8" t="s">
        <v>198</v>
      </c>
      <c r="C11" s="8" t="s">
        <v>199</v>
      </c>
      <c r="E11" t="s">
        <v>175</v>
      </c>
      <c r="F11" s="1">
        <v>60865</v>
      </c>
      <c r="G11" t="s">
        <v>197</v>
      </c>
      <c r="M11">
        <v>788</v>
      </c>
    </row>
    <row r="12" spans="1:13" ht="409.5">
      <c r="A12">
        <v>65502</v>
      </c>
      <c r="B12" s="8" t="s">
        <v>200</v>
      </c>
      <c r="C12" s="8" t="s">
        <v>201</v>
      </c>
      <c r="E12" t="s">
        <v>175</v>
      </c>
      <c r="F12">
        <v>65502</v>
      </c>
      <c r="G12" t="s">
        <v>197</v>
      </c>
      <c r="M12">
        <v>788</v>
      </c>
    </row>
    <row r="13" spans="1:13" ht="409.5">
      <c r="A13">
        <v>77629</v>
      </c>
      <c r="B13" s="8" t="s">
        <v>202</v>
      </c>
      <c r="C13" s="8" t="s">
        <v>203</v>
      </c>
      <c r="E13" t="s">
        <v>175</v>
      </c>
      <c r="F13">
        <v>77629</v>
      </c>
      <c r="G13" t="s">
        <v>230</v>
      </c>
      <c r="M13">
        <v>398</v>
      </c>
    </row>
    <row r="14" spans="1:13" ht="409.5">
      <c r="A14">
        <v>81461</v>
      </c>
      <c r="B14" s="8" t="s">
        <v>204</v>
      </c>
      <c r="C14" s="8" t="s">
        <v>205</v>
      </c>
      <c r="E14" t="s">
        <v>175</v>
      </c>
      <c r="F14">
        <v>81461</v>
      </c>
      <c r="G14" t="s">
        <v>231</v>
      </c>
      <c r="M14" s="9">
        <v>571398</v>
      </c>
    </row>
    <row r="15" spans="1:13" ht="409.5">
      <c r="A15">
        <v>49293</v>
      </c>
      <c r="B15" s="8" t="s">
        <v>207</v>
      </c>
      <c r="C15" s="8" t="s">
        <v>206</v>
      </c>
      <c r="E15" t="s">
        <v>175</v>
      </c>
      <c r="F15">
        <v>49293</v>
      </c>
      <c r="G15" t="s">
        <v>232</v>
      </c>
      <c r="M15">
        <v>398</v>
      </c>
    </row>
    <row r="16" spans="1:13" ht="409.5">
      <c r="A16" s="1">
        <v>16978220</v>
      </c>
      <c r="B16" s="8" t="s">
        <v>209</v>
      </c>
      <c r="C16" s="8" t="s">
        <v>210</v>
      </c>
      <c r="E16" t="s">
        <v>208</v>
      </c>
      <c r="F16" s="1">
        <v>16978220</v>
      </c>
      <c r="G16" t="s">
        <v>184</v>
      </c>
    </row>
    <row r="17" spans="1:13" ht="409.5">
      <c r="A17">
        <v>30640671</v>
      </c>
      <c r="B17" s="8" t="s">
        <v>211</v>
      </c>
      <c r="C17" s="8" t="s">
        <v>212</v>
      </c>
      <c r="E17" t="s">
        <v>208</v>
      </c>
      <c r="F17">
        <v>30640671</v>
      </c>
      <c r="G17" t="s">
        <v>233</v>
      </c>
      <c r="M17">
        <v>398</v>
      </c>
    </row>
    <row r="18" spans="1:13" ht="409.5">
      <c r="A18">
        <v>32026716</v>
      </c>
      <c r="B18" s="8" t="s">
        <v>214</v>
      </c>
      <c r="C18" s="8" t="s">
        <v>215</v>
      </c>
      <c r="E18" t="s">
        <v>208</v>
      </c>
      <c r="F18">
        <v>32026716</v>
      </c>
      <c r="G18" t="s">
        <v>213</v>
      </c>
      <c r="M18">
        <v>788</v>
      </c>
    </row>
    <row r="19" spans="1:13" ht="409.5">
      <c r="A19" s="11" t="s">
        <v>216</v>
      </c>
      <c r="B19" s="8" t="s">
        <v>217</v>
      </c>
      <c r="C19" s="8" t="s">
        <v>218</v>
      </c>
      <c r="E19" t="s">
        <v>208</v>
      </c>
      <c r="F19" s="11">
        <v>37410779</v>
      </c>
      <c r="G19" t="s">
        <v>234</v>
      </c>
      <c r="M19">
        <v>398</v>
      </c>
    </row>
    <row r="20" spans="1:13" ht="409.5">
      <c r="A20" s="10" t="s">
        <v>219</v>
      </c>
      <c r="B20" s="8" t="s">
        <v>220</v>
      </c>
      <c r="C20" s="8" t="s">
        <v>221</v>
      </c>
      <c r="E20" t="s">
        <v>208</v>
      </c>
      <c r="F20" s="10">
        <v>41868368</v>
      </c>
      <c r="G20" t="s">
        <v>235</v>
      </c>
      <c r="M20">
        <v>398</v>
      </c>
    </row>
    <row r="21" spans="1:13" ht="300">
      <c r="A21" s="1">
        <v>3271018</v>
      </c>
      <c r="B21" s="8" t="s">
        <v>222</v>
      </c>
      <c r="C21" s="8" t="s">
        <v>223</v>
      </c>
      <c r="E21" t="s">
        <v>208</v>
      </c>
      <c r="F21" s="1">
        <v>3271018</v>
      </c>
      <c r="G21" t="s">
        <v>236</v>
      </c>
      <c r="M21">
        <v>686</v>
      </c>
    </row>
    <row r="22" spans="1:13" ht="409.5">
      <c r="A22" s="1">
        <v>18175521</v>
      </c>
      <c r="B22" s="8" t="s">
        <v>224</v>
      </c>
      <c r="C22" s="8" t="s">
        <v>225</v>
      </c>
      <c r="E22" t="s">
        <v>208</v>
      </c>
      <c r="F22" s="1">
        <v>18175521</v>
      </c>
      <c r="G22" t="s">
        <v>184</v>
      </c>
    </row>
    <row r="23" spans="1:13" ht="409.5">
      <c r="A23" s="12" t="s">
        <v>226</v>
      </c>
      <c r="B23" s="8" t="s">
        <v>237</v>
      </c>
      <c r="C23" s="8" t="s">
        <v>239</v>
      </c>
      <c r="E23" t="s">
        <v>208</v>
      </c>
      <c r="F23" s="12">
        <v>19889148</v>
      </c>
      <c r="G23" t="s">
        <v>238</v>
      </c>
      <c r="M23">
        <v>788</v>
      </c>
    </row>
    <row r="24" spans="1:13" ht="409.5">
      <c r="A24" s="1">
        <v>25185476</v>
      </c>
      <c r="B24" s="8" t="s">
        <v>241</v>
      </c>
      <c r="C24" s="8" t="s">
        <v>242</v>
      </c>
      <c r="E24" t="s">
        <v>208</v>
      </c>
      <c r="F24" s="1">
        <v>25185476</v>
      </c>
      <c r="G24" t="s">
        <v>240</v>
      </c>
      <c r="M24">
        <v>562</v>
      </c>
    </row>
    <row r="25" spans="1:13" ht="409.5">
      <c r="A25" s="12">
        <v>33265128</v>
      </c>
      <c r="B25" s="8" t="s">
        <v>246</v>
      </c>
      <c r="C25" s="8" t="s">
        <v>245</v>
      </c>
      <c r="E25" t="s">
        <v>208</v>
      </c>
      <c r="F25" s="12">
        <v>33265128</v>
      </c>
      <c r="G25" t="s">
        <v>243</v>
      </c>
      <c r="M25" t="s">
        <v>244</v>
      </c>
    </row>
    <row r="26" spans="1:13" ht="409.5">
      <c r="A26" s="1">
        <v>40093486</v>
      </c>
      <c r="B26" s="8" t="s">
        <v>247</v>
      </c>
      <c r="C26" s="8" t="s">
        <v>248</v>
      </c>
      <c r="E26" t="s">
        <v>208</v>
      </c>
      <c r="F26" s="1">
        <v>40093486</v>
      </c>
      <c r="G26" t="s">
        <v>184</v>
      </c>
      <c r="M26">
        <v>398</v>
      </c>
    </row>
    <row r="27" spans="1:13" ht="409.5">
      <c r="A27" s="1">
        <v>43418731</v>
      </c>
      <c r="B27" s="8" t="s">
        <v>250</v>
      </c>
      <c r="C27" s="8" t="s">
        <v>251</v>
      </c>
      <c r="E27" t="s">
        <v>208</v>
      </c>
      <c r="F27" s="1">
        <v>43418731</v>
      </c>
      <c r="G27" t="s">
        <v>249</v>
      </c>
      <c r="M27">
        <v>398</v>
      </c>
    </row>
    <row r="28" spans="1:13" ht="409.5">
      <c r="A28" s="1">
        <v>43789817</v>
      </c>
      <c r="B28" s="8" t="s">
        <v>253</v>
      </c>
      <c r="C28" s="8" t="s">
        <v>252</v>
      </c>
      <c r="E28" t="s">
        <v>208</v>
      </c>
      <c r="F28" s="1">
        <v>43789817</v>
      </c>
      <c r="G28" t="s">
        <v>254</v>
      </c>
      <c r="M28">
        <v>398</v>
      </c>
    </row>
    <row r="29" spans="1:13" ht="409.5">
      <c r="A29">
        <v>52560467</v>
      </c>
      <c r="B29" s="8" t="s">
        <v>256</v>
      </c>
      <c r="C29" s="8" t="s">
        <v>257</v>
      </c>
      <c r="E29" t="s">
        <v>208</v>
      </c>
      <c r="F29">
        <v>52560467</v>
      </c>
      <c r="G29" t="s">
        <v>255</v>
      </c>
      <c r="M29">
        <v>398</v>
      </c>
    </row>
    <row r="30" spans="1:13" ht="409.5">
      <c r="A30">
        <v>55009808</v>
      </c>
      <c r="B30" s="8" t="s">
        <v>259</v>
      </c>
      <c r="C30" s="8" t="s">
        <v>260</v>
      </c>
      <c r="E30" t="s">
        <v>208</v>
      </c>
      <c r="F30">
        <v>55009808</v>
      </c>
      <c r="G30" t="s">
        <v>258</v>
      </c>
      <c r="M30">
        <v>398</v>
      </c>
    </row>
    <row r="31" spans="1:13" ht="409.5">
      <c r="A31">
        <v>58207225</v>
      </c>
      <c r="B31" s="8" t="s">
        <v>263</v>
      </c>
      <c r="C31" s="8" t="s">
        <v>264</v>
      </c>
      <c r="E31" t="s">
        <v>208</v>
      </c>
      <c r="F31">
        <v>58207225</v>
      </c>
      <c r="G31" t="s">
        <v>261</v>
      </c>
      <c r="M31" t="s">
        <v>262</v>
      </c>
    </row>
    <row r="32" spans="1:13" ht="409.5">
      <c r="A32">
        <v>58947850</v>
      </c>
      <c r="B32" s="8" t="s">
        <v>266</v>
      </c>
      <c r="C32" s="8" t="s">
        <v>267</v>
      </c>
      <c r="E32" t="s">
        <v>208</v>
      </c>
      <c r="F32">
        <v>58947850</v>
      </c>
      <c r="G32" t="s">
        <v>265</v>
      </c>
      <c r="M32">
        <v>398</v>
      </c>
    </row>
    <row r="33" spans="1:13" ht="409.5">
      <c r="A33">
        <v>58951555</v>
      </c>
      <c r="B33" s="13" t="s">
        <v>269</v>
      </c>
      <c r="C33" s="8" t="s">
        <v>270</v>
      </c>
      <c r="E33" t="s">
        <v>208</v>
      </c>
      <c r="F33">
        <v>58951555</v>
      </c>
      <c r="G33" t="s">
        <v>268</v>
      </c>
      <c r="M33">
        <v>398</v>
      </c>
    </row>
    <row r="34" spans="1:13" ht="409.5">
      <c r="A34">
        <v>61120511</v>
      </c>
      <c r="B34" s="8" t="s">
        <v>273</v>
      </c>
      <c r="C34" s="8" t="s">
        <v>274</v>
      </c>
      <c r="E34" t="s">
        <v>208</v>
      </c>
      <c r="F34">
        <v>61120511</v>
      </c>
      <c r="G34" t="s">
        <v>271</v>
      </c>
      <c r="M34" t="s">
        <v>272</v>
      </c>
    </row>
    <row r="35" spans="1:13" ht="409.5">
      <c r="A35">
        <v>63432587</v>
      </c>
      <c r="B35" s="8" t="s">
        <v>275</v>
      </c>
      <c r="C35" s="8" t="s">
        <v>276</v>
      </c>
      <c r="E35" t="s">
        <v>208</v>
      </c>
      <c r="F35">
        <v>63432587</v>
      </c>
      <c r="G35" t="s">
        <v>240</v>
      </c>
      <c r="M35">
        <v>788</v>
      </c>
    </row>
    <row r="36" spans="1:13" ht="409.5">
      <c r="A36" t="s">
        <v>277</v>
      </c>
      <c r="B36" s="8" t="s">
        <v>278</v>
      </c>
      <c r="C36" s="8" t="s">
        <v>279</v>
      </c>
      <c r="E36" t="s">
        <v>208</v>
      </c>
      <c r="F36">
        <v>34582497</v>
      </c>
      <c r="G36" t="s">
        <v>230</v>
      </c>
      <c r="M36">
        <v>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195F-3AA4-4126-A3C6-8A413785C7FD}">
  <dimension ref="A1:P48"/>
  <sheetViews>
    <sheetView tabSelected="1" topLeftCell="G1" workbookViewId="0">
      <selection activeCell="R10" sqref="R10"/>
    </sheetView>
  </sheetViews>
  <sheetFormatPr defaultRowHeight="15"/>
  <cols>
    <col min="1" max="1" width="17.140625" customWidth="1"/>
    <col min="2" max="2" width="18.85546875" customWidth="1"/>
    <col min="13" max="13" width="12" customWidth="1"/>
  </cols>
  <sheetData>
    <row r="1" spans="1:16">
      <c r="A1" t="s">
        <v>280</v>
      </c>
      <c r="B1" t="s">
        <v>283</v>
      </c>
      <c r="M1" t="s">
        <v>167</v>
      </c>
      <c r="N1" t="s">
        <v>301</v>
      </c>
      <c r="P1" t="s">
        <v>302</v>
      </c>
    </row>
    <row r="2" spans="1:16">
      <c r="A2">
        <v>190</v>
      </c>
      <c r="B2" t="s">
        <v>282</v>
      </c>
      <c r="M2">
        <v>18221</v>
      </c>
      <c r="N2" t="s">
        <v>294</v>
      </c>
      <c r="P2">
        <v>1</v>
      </c>
    </row>
    <row r="3" spans="1:16">
      <c r="A3">
        <v>476</v>
      </c>
      <c r="B3" s="14" t="s">
        <v>281</v>
      </c>
      <c r="M3">
        <v>21554</v>
      </c>
      <c r="N3" t="s">
        <v>294</v>
      </c>
      <c r="P3">
        <v>1</v>
      </c>
    </row>
    <row r="4" spans="1:16">
      <c r="A4">
        <v>369</v>
      </c>
      <c r="B4" s="15" t="s">
        <v>284</v>
      </c>
      <c r="M4">
        <v>22739</v>
      </c>
      <c r="N4" t="s">
        <v>233</v>
      </c>
      <c r="P4">
        <v>4</v>
      </c>
    </row>
    <row r="5" spans="1:16">
      <c r="A5">
        <v>401</v>
      </c>
      <c r="B5" s="15" t="s">
        <v>285</v>
      </c>
      <c r="M5">
        <v>29060</v>
      </c>
      <c r="N5" t="s">
        <v>289</v>
      </c>
      <c r="P5">
        <v>2</v>
      </c>
    </row>
    <row r="6" spans="1:16">
      <c r="A6">
        <v>704</v>
      </c>
      <c r="B6" t="s">
        <v>286</v>
      </c>
      <c r="M6">
        <v>33039</v>
      </c>
      <c r="N6" t="s">
        <v>184</v>
      </c>
      <c r="P6">
        <v>5</v>
      </c>
    </row>
    <row r="7" spans="1:16">
      <c r="A7">
        <v>665</v>
      </c>
      <c r="B7" t="s">
        <v>287</v>
      </c>
      <c r="M7">
        <v>36480</v>
      </c>
      <c r="N7" t="s">
        <v>290</v>
      </c>
      <c r="P7">
        <v>2</v>
      </c>
    </row>
    <row r="8" spans="1:16">
      <c r="A8">
        <v>682</v>
      </c>
      <c r="B8" t="s">
        <v>287</v>
      </c>
      <c r="M8">
        <v>439011</v>
      </c>
      <c r="N8" t="s">
        <v>190</v>
      </c>
      <c r="P8">
        <v>4</v>
      </c>
    </row>
    <row r="9" spans="1:16">
      <c r="A9">
        <v>252</v>
      </c>
      <c r="B9" t="s">
        <v>287</v>
      </c>
      <c r="M9">
        <v>480</v>
      </c>
      <c r="N9" t="s">
        <v>232</v>
      </c>
      <c r="P9">
        <v>2</v>
      </c>
    </row>
    <row r="10" spans="1:16">
      <c r="A10">
        <v>788</v>
      </c>
      <c r="B10" t="s">
        <v>288</v>
      </c>
      <c r="M10">
        <v>49302</v>
      </c>
      <c r="N10" t="s">
        <v>232</v>
      </c>
      <c r="P10">
        <v>2</v>
      </c>
    </row>
    <row r="11" spans="1:16">
      <c r="A11">
        <v>672</v>
      </c>
      <c r="B11" t="s">
        <v>287</v>
      </c>
      <c r="M11">
        <v>60865</v>
      </c>
      <c r="N11" t="s">
        <v>197</v>
      </c>
      <c r="P11">
        <v>1</v>
      </c>
    </row>
    <row r="12" spans="1:16">
      <c r="A12">
        <v>664</v>
      </c>
      <c r="B12" t="s">
        <v>287</v>
      </c>
      <c r="M12">
        <v>65502</v>
      </c>
      <c r="N12" t="s">
        <v>197</v>
      </c>
      <c r="P12">
        <v>1</v>
      </c>
    </row>
    <row r="13" spans="1:16">
      <c r="A13">
        <v>457</v>
      </c>
      <c r="B13" t="s">
        <v>287</v>
      </c>
      <c r="M13">
        <v>77629</v>
      </c>
      <c r="N13" t="s">
        <v>230</v>
      </c>
      <c r="P13">
        <v>2</v>
      </c>
    </row>
    <row r="14" spans="1:16">
      <c r="M14">
        <v>81461</v>
      </c>
      <c r="N14" t="s">
        <v>231</v>
      </c>
      <c r="P14">
        <v>4</v>
      </c>
    </row>
    <row r="15" spans="1:16">
      <c r="E15" t="str" cm="1">
        <f t="array" ref="E15:E38">_xlfn.UNIQUE(N2:N36)</f>
        <v>New function added, introduced new variable scope weakness</v>
      </c>
      <c r="M15">
        <v>49293</v>
      </c>
      <c r="N15" t="s">
        <v>232</v>
      </c>
      <c r="P15">
        <v>2</v>
      </c>
    </row>
    <row r="16" spans="1:16">
      <c r="E16" t="str">
        <v>Modified existing function, introduced more variable scope weaknesses</v>
      </c>
      <c r="M16">
        <v>16978220</v>
      </c>
      <c r="N16" t="s">
        <v>184</v>
      </c>
      <c r="P16">
        <v>5</v>
      </c>
    </row>
    <row r="17" spans="5:16">
      <c r="E17" t="str">
        <v>Modified existing function, introduced new variable shadowing weakness</v>
      </c>
      <c r="M17">
        <v>30640671</v>
      </c>
      <c r="N17" t="s">
        <v>233</v>
      </c>
      <c r="P17">
        <v>4</v>
      </c>
    </row>
    <row r="18" spans="5:16">
      <c r="E18" t="str">
        <v>Fixed syntax error</v>
      </c>
      <c r="M18">
        <v>32026716</v>
      </c>
      <c r="N18" t="s">
        <v>292</v>
      </c>
      <c r="P18">
        <v>1</v>
      </c>
    </row>
    <row r="19" spans="5:16">
      <c r="E19" t="str">
        <v xml:space="preserve">Modified condition, introduced new condition weakness </v>
      </c>
      <c r="M19" t="s">
        <v>216</v>
      </c>
      <c r="N19" t="s">
        <v>229</v>
      </c>
      <c r="P19">
        <v>2</v>
      </c>
    </row>
    <row r="20" spans="5:16">
      <c r="E20" t="str">
        <v>Modified variable, introduced more variable scope weaknesses</v>
      </c>
      <c r="M20" t="s">
        <v>219</v>
      </c>
      <c r="N20" t="s">
        <v>291</v>
      </c>
      <c r="P20">
        <v>2</v>
      </c>
    </row>
    <row r="21" spans="5:16">
      <c r="E21" t="str">
        <v>Modified existing function, introduced new variable scope weakness</v>
      </c>
      <c r="M21">
        <v>3271018</v>
      </c>
      <c r="N21" t="s">
        <v>303</v>
      </c>
      <c r="P21">
        <v>2</v>
      </c>
    </row>
    <row r="22" spans="5:16">
      <c r="E22" t="str">
        <v>New function added, introduced new memory weakness</v>
      </c>
      <c r="M22">
        <v>18175521</v>
      </c>
      <c r="N22" t="s">
        <v>184</v>
      </c>
      <c r="P22">
        <v>5</v>
      </c>
    </row>
    <row r="23" spans="5:16">
      <c r="E23" t="str">
        <v>Modified existing function, introduced new variable shadow weakness</v>
      </c>
      <c r="M23" t="s">
        <v>226</v>
      </c>
      <c r="N23" t="s">
        <v>293</v>
      </c>
      <c r="P23">
        <v>4</v>
      </c>
    </row>
    <row r="24" spans="5:16">
      <c r="E24" t="str">
        <v>Modified existing function, introduced more variable scope weaknesses. New function added, introduced condition weakness</v>
      </c>
      <c r="M24">
        <v>25185476</v>
      </c>
      <c r="N24" t="s">
        <v>240</v>
      </c>
      <c r="P24">
        <v>2</v>
      </c>
    </row>
    <row r="25" spans="5:16">
      <c r="E25" t="str">
        <v>New functions added, introduced new memory weakness</v>
      </c>
      <c r="M25">
        <v>33265128</v>
      </c>
      <c r="N25" t="s">
        <v>243</v>
      </c>
      <c r="P25">
        <v>4</v>
      </c>
    </row>
    <row r="26" spans="5:16">
      <c r="E26" t="str">
        <v>Modified existing function, introduced new variable scope weaknesses</v>
      </c>
      <c r="M26">
        <v>40093486</v>
      </c>
      <c r="N26" t="s">
        <v>184</v>
      </c>
      <c r="P26">
        <v>5</v>
      </c>
    </row>
    <row r="27" spans="5:16">
      <c r="E27" t="str">
        <v>Modified existing function, introduced new condition weakness</v>
      </c>
      <c r="M27">
        <v>43418731</v>
      </c>
      <c r="N27" t="s">
        <v>249</v>
      </c>
      <c r="P27">
        <v>1</v>
      </c>
    </row>
    <row r="28" spans="5:16">
      <c r="E28" t="str">
        <v>Modified existing function called, introduced new function weakness</v>
      </c>
      <c r="M28">
        <v>43789817</v>
      </c>
      <c r="N28" t="s">
        <v>254</v>
      </c>
      <c r="P28">
        <v>2</v>
      </c>
    </row>
    <row r="29" spans="5:16">
      <c r="E29" t="str">
        <v>Modified existing function, introduced more memory weaknesses</v>
      </c>
      <c r="M29">
        <v>52560467</v>
      </c>
      <c r="N29" t="s">
        <v>255</v>
      </c>
      <c r="P29">
        <v>3</v>
      </c>
    </row>
    <row r="30" spans="5:16">
      <c r="E30" t="str">
        <v>Modified existing function, introduced new memory weakness</v>
      </c>
      <c r="M30">
        <v>55009808</v>
      </c>
      <c r="N30" t="s">
        <v>295</v>
      </c>
      <c r="P30">
        <v>1</v>
      </c>
    </row>
    <row r="31" spans="5:16">
      <c r="E31" t="str">
        <v>Modified existing function, introduced more function weaknesses and variable scope weaknesses</v>
      </c>
      <c r="M31">
        <v>58207225</v>
      </c>
      <c r="N31" t="s">
        <v>261</v>
      </c>
      <c r="P31">
        <v>1</v>
      </c>
    </row>
    <row r="32" spans="5:16">
      <c r="E32" t="str">
        <v>Entire class added, introduced constructor error</v>
      </c>
      <c r="M32">
        <v>58947850</v>
      </c>
      <c r="N32" t="s">
        <v>232</v>
      </c>
      <c r="P32">
        <v>2</v>
      </c>
    </row>
    <row r="33" spans="5:16">
      <c r="E33" t="str">
        <v>Change in header definition, introduced new constructor error</v>
      </c>
      <c r="M33">
        <v>58951555</v>
      </c>
      <c r="N33" t="s">
        <v>296</v>
      </c>
      <c r="P33">
        <v>2</v>
      </c>
    </row>
    <row r="34" spans="5:16">
      <c r="E34" t="str">
        <v>New function added, introduced more variable scope weaknesses</v>
      </c>
      <c r="M34">
        <v>61120511</v>
      </c>
      <c r="N34" t="s">
        <v>271</v>
      </c>
      <c r="P34">
        <v>2</v>
      </c>
    </row>
    <row r="35" spans="5:16">
      <c r="E35" t="str">
        <v>New class added, introduced new constructor weakness</v>
      </c>
      <c r="M35">
        <v>63432587</v>
      </c>
      <c r="N35" t="s">
        <v>240</v>
      </c>
      <c r="P35">
        <v>2</v>
      </c>
    </row>
    <row r="36" spans="5:16">
      <c r="E36" t="str">
        <v>New functions added, introduced new initializaiton weaknesses</v>
      </c>
      <c r="M36" t="s">
        <v>277</v>
      </c>
      <c r="N36" t="s">
        <v>289</v>
      </c>
      <c r="P36">
        <v>2</v>
      </c>
    </row>
    <row r="37" spans="5:16">
      <c r="E37" t="str">
        <v>Modified existing class, introduced new constructor weakness</v>
      </c>
    </row>
    <row r="38" spans="5:16">
      <c r="E38" t="str">
        <v>Modified existing function, introduced new variable scope and initialization weakness</v>
      </c>
    </row>
    <row r="41" spans="5:16">
      <c r="I41" t="s">
        <v>297</v>
      </c>
      <c r="O41" t="s">
        <v>298</v>
      </c>
    </row>
    <row r="42" spans="5:16">
      <c r="I42">
        <v>1</v>
      </c>
      <c r="O42">
        <v>2</v>
      </c>
    </row>
    <row r="44" spans="5:16">
      <c r="E44">
        <f>COUNTA(G16:G45)</f>
        <v>0</v>
      </c>
      <c r="I44" t="s">
        <v>299</v>
      </c>
      <c r="O44" t="s">
        <v>300</v>
      </c>
    </row>
    <row r="45" spans="5:16">
      <c r="I45">
        <v>3</v>
      </c>
      <c r="O45">
        <v>4</v>
      </c>
    </row>
    <row r="47" spans="5:16">
      <c r="I47" t="s">
        <v>304</v>
      </c>
    </row>
    <row r="48" spans="5:16">
      <c r="I4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RQ1</vt:lpstr>
      <vt:lpstr>RQ2</vt:lpstr>
      <vt:lpstr>Sheet1</vt:lpstr>
      <vt:lpstr>Sheet2</vt:lpstr>
      <vt:lpstr>bubble chart</vt:lpstr>
      <vt:lpstr>Sheet3</vt:lpstr>
      <vt:lpstr>Sheet4</vt:lpstr>
      <vt:lpstr>revcount</vt:lpstr>
      <vt:lpstr>trend-analysis-pre</vt:lpstr>
      <vt:lpstr>trend-analysis-post</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cp:lastPrinted>2022-04-26T22:12:47Z</cp:lastPrinted>
  <dcterms:created xsi:type="dcterms:W3CDTF">2022-03-30T18:23:24Z</dcterms:created>
  <dcterms:modified xsi:type="dcterms:W3CDTF">2022-04-29T23:20:23Z</dcterms:modified>
</cp:coreProperties>
</file>