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/>
  <xr:revisionPtr revIDLastSave="0" documentId="13_ncr:1_{B96B721A-C988-4D0F-A1AA-B836DA5784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3" i="1"/>
  <c r="D5" i="2" l="1"/>
  <c r="B8" i="1" l="1"/>
  <c r="B14" i="1"/>
  <c r="B5" i="1"/>
  <c r="B6" i="1"/>
  <c r="B13" i="1"/>
  <c r="B7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AG49" i="2" l="1"/>
  <c r="AF49" i="2"/>
  <c r="S48" i="2"/>
  <c r="Q49" i="2"/>
  <c r="F48" i="2"/>
  <c r="Y47" i="2"/>
  <c r="I45" i="2"/>
  <c r="S47" i="2"/>
  <c r="U51" i="2"/>
  <c r="O47" i="2"/>
  <c r="R46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<sst xmlns="http://schemas.openxmlformats.org/spreadsheetml/2006/main" count="44" uniqueCount="42">
  <si>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</si>
  <si>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</si>
  <si>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</si>
  <si>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</si>
  <si>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</si>
  <si>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</si>
  <si>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</si>
  <si>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</si>
  <si>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</si>
  <si>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</si>
  <si>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</si>
  <si>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</si>
  <si>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</si>
  <si>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</si>
  <si>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</si>
  <si>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</si>
  <si>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</si>
  <si>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</si>
  <si>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</si>
  <si>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 xml:space="preserve">ENTER START DATE: </t>
  </si>
  <si>
    <t># of rows</t>
  </si>
  <si>
    <t>Chart showing project activities with a scrollable timeline is in this cell.</t>
  </si>
  <si>
    <t>First Meeting</t>
    <phoneticPr fontId="8" type="noConversion"/>
  </si>
  <si>
    <t>README.md</t>
    <phoneticPr fontId="8" type="noConversion"/>
  </si>
  <si>
    <t>The app needs to have a few plot panels, use the visualizations from previous students shown in lecture one as a guide as a complexity target for the final app.
The description should be about 200-300 words</t>
    <phoneticPr fontId="8" type="noConversion"/>
  </si>
  <si>
    <t>Distribute Jobs for Milestone1
Discuss Team Work Contrat</t>
    <phoneticPr fontId="8" type="noConversion"/>
  </si>
  <si>
    <t>Dataset and idea about the dashboard.
The expectation for team work. (4 different suggestions )</t>
    <phoneticPr fontId="8" type="noConversion"/>
  </si>
  <si>
    <t>Owner</t>
    <phoneticPr fontId="8" type="noConversion"/>
  </si>
  <si>
    <t>Peer</t>
    <phoneticPr fontId="8" type="noConversion"/>
  </si>
  <si>
    <t>proposal.md
Section 1: Motivation and Purpose
Section 2: Description of the data
Section 3: Research questions and usage scenarios</t>
    <phoneticPr fontId="8" type="noConversion"/>
  </si>
  <si>
    <t xml:space="preserve">Proposal </t>
    <phoneticPr fontId="8" type="noConversion"/>
  </si>
  <si>
    <t>Ricky</t>
    <phoneticPr fontId="8" type="noConversion"/>
  </si>
  <si>
    <t>Madison</t>
    <phoneticPr fontId="8" type="noConversion"/>
  </si>
  <si>
    <t>Sophie</t>
    <phoneticPr fontId="8" type="noConversion"/>
  </si>
  <si>
    <t>1. CONTRIBUTING.md
2. team-contract.md
2. CODE_OF_CONDUCT.md</t>
    <phoneticPr fontId="8" type="noConversion"/>
  </si>
  <si>
    <t>Agreements</t>
    <phoneticPr fontId="8" type="noConversion"/>
  </si>
  <si>
    <t>Start developing your app (Optional)</t>
    <phoneticPr fontId="8" type="noConversion"/>
  </si>
  <si>
    <t>Everyone</t>
    <phoneticPr fontId="8" type="noConversion"/>
  </si>
  <si>
    <t>Brainstorming</t>
    <phoneticPr fontId="8" type="noConversion"/>
  </si>
  <si>
    <t>Ricky, Sophie</t>
    <phoneticPr fontId="8" type="noConversion"/>
  </si>
  <si>
    <t>Madison, Sophie</t>
    <phoneticPr fontId="8" type="noConversion"/>
  </si>
  <si>
    <t>Ricky, Madison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</si>
</sst>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m\ yyyy"/>
  </numFmts>
  <fonts count="9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9"/>
      <name val="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5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76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0" fillId="0" borderId="4" xfId="3" applyFont="1" applyBorder="1" applyAlignment="1">
      <alignment horizontal="left" vertical="center" indent="1"/>
    </xf>
    <xf numFmtId="0" fontId="0" fillId="0" borderId="4" xfId="0" applyBorder="1">
      <alignment horizontal="left" vertical="center" wrapText="1" indent="1"/>
    </xf>
    <xf numFmtId="14" fontId="0" fillId="0" borderId="4" xfId="0" applyNumberForma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9"/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44975</c:v>
                </c:pt>
                <c:pt idx="1">
                  <c:v>44976</c:v>
                </c:pt>
                <c:pt idx="2">
                  <c:v>44977</c:v>
                </c:pt>
                <c:pt idx="3">
                  <c:v>44978</c:v>
                </c:pt>
                <c:pt idx="4">
                  <c:v>44979</c:v>
                </c:pt>
                <c:pt idx="5">
                  <c:v>44980</c:v>
                </c:pt>
                <c:pt idx="6">
                  <c:v>44981</c:v>
                </c:pt>
                <c:pt idx="7">
                  <c:v>44982</c:v>
                </c:pt>
                <c:pt idx="8">
                  <c:v>44983</c:v>
                </c:pt>
                <c:pt idx="9">
                  <c:v>44984</c:v>
                </c:pt>
                <c:pt idx="10">
                  <c:v>44985</c:v>
                </c:pt>
                <c:pt idx="11">
                  <c:v>44986</c:v>
                </c:pt>
                <c:pt idx="12">
                  <c:v>44987</c:v>
                </c:pt>
                <c:pt idx="13">
                  <c:v>44988</c:v>
                </c:pt>
                <c:pt idx="14">
                  <c:v>44989</c:v>
                </c:pt>
                <c:pt idx="15">
                  <c:v>44990</c:v>
                </c:pt>
                <c:pt idx="16">
                  <c:v>44991</c:v>
                </c:pt>
                <c:pt idx="17">
                  <c:v>44992</c:v>
                </c:pt>
                <c:pt idx="18">
                  <c:v>44993</c:v>
                </c:pt>
                <c:pt idx="19">
                  <c:v>44994</c:v>
                </c:pt>
                <c:pt idx="20">
                  <c:v>44995</c:v>
                </c:pt>
                <c:pt idx="21">
                  <c:v>44996</c:v>
                </c:pt>
                <c:pt idx="22">
                  <c:v>44997</c:v>
                </c:pt>
                <c:pt idx="23">
                  <c:v>44998</c:v>
                </c:pt>
                <c:pt idx="24">
                  <c:v>44999</c:v>
                </c:pt>
                <c:pt idx="25">
                  <c:v>45000</c:v>
                </c:pt>
                <c:pt idx="26">
                  <c:v>45001</c:v>
                </c:pt>
                <c:pt idx="27">
                  <c:v>45002</c:v>
                </c:pt>
                <c:pt idx="28">
                  <c:v>45003</c:v>
                </c:pt>
                <c:pt idx="29">
                  <c:v>45004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44975</c:v>
                </c:pt>
                <c:pt idx="1">
                  <c:v>44976</c:v>
                </c:pt>
                <c:pt idx="2">
                  <c:v>44977</c:v>
                </c:pt>
                <c:pt idx="3">
                  <c:v>44978</c:v>
                </c:pt>
                <c:pt idx="4">
                  <c:v>44979</c:v>
                </c:pt>
                <c:pt idx="5">
                  <c:v>44980</c:v>
                </c:pt>
                <c:pt idx="6">
                  <c:v>44981</c:v>
                </c:pt>
                <c:pt idx="7">
                  <c:v>44982</c:v>
                </c:pt>
                <c:pt idx="8">
                  <c:v>44983</c:v>
                </c:pt>
                <c:pt idx="9">
                  <c:v>44984</c:v>
                </c:pt>
                <c:pt idx="10">
                  <c:v>44985</c:v>
                </c:pt>
                <c:pt idx="11">
                  <c:v>44986</c:v>
                </c:pt>
                <c:pt idx="12">
                  <c:v>44987</c:v>
                </c:pt>
                <c:pt idx="13">
                  <c:v>44988</c:v>
                </c:pt>
                <c:pt idx="14">
                  <c:v>44989</c:v>
                </c:pt>
                <c:pt idx="15">
                  <c:v>44990</c:v>
                </c:pt>
                <c:pt idx="16">
                  <c:v>44991</c:v>
                </c:pt>
                <c:pt idx="17">
                  <c:v>44992</c:v>
                </c:pt>
                <c:pt idx="18">
                  <c:v>44993</c:v>
                </c:pt>
                <c:pt idx="19">
                  <c:v>44994</c:v>
                </c:pt>
                <c:pt idx="20">
                  <c:v>44995</c:v>
                </c:pt>
                <c:pt idx="21">
                  <c:v>44996</c:v>
                </c:pt>
                <c:pt idx="22">
                  <c:v>44997</c:v>
                </c:pt>
                <c:pt idx="23">
                  <c:v>44998</c:v>
                </c:pt>
                <c:pt idx="24">
                  <c:v>44999</c:v>
                </c:pt>
                <c:pt idx="25">
                  <c:v>45000</c:v>
                </c:pt>
                <c:pt idx="26">
                  <c:v>45001</c:v>
                </c:pt>
                <c:pt idx="27">
                  <c:v>45002</c:v>
                </c:pt>
                <c:pt idx="28">
                  <c:v>45003</c:v>
                </c:pt>
                <c:pt idx="29">
                  <c:v>45004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44975</c:v>
                </c:pt>
                <c:pt idx="1">
                  <c:v>44976</c:v>
                </c:pt>
                <c:pt idx="2">
                  <c:v>44977</c:v>
                </c:pt>
                <c:pt idx="3">
                  <c:v>44978</c:v>
                </c:pt>
                <c:pt idx="4">
                  <c:v>44979</c:v>
                </c:pt>
                <c:pt idx="5">
                  <c:v>44980</c:v>
                </c:pt>
                <c:pt idx="6">
                  <c:v>44981</c:v>
                </c:pt>
                <c:pt idx="7">
                  <c:v>44982</c:v>
                </c:pt>
                <c:pt idx="8">
                  <c:v>44983</c:v>
                </c:pt>
                <c:pt idx="9">
                  <c:v>44984</c:v>
                </c:pt>
                <c:pt idx="10">
                  <c:v>44985</c:v>
                </c:pt>
                <c:pt idx="11">
                  <c:v>44986</c:v>
                </c:pt>
                <c:pt idx="12">
                  <c:v>44987</c:v>
                </c:pt>
                <c:pt idx="13">
                  <c:v>44988</c:v>
                </c:pt>
                <c:pt idx="14">
                  <c:v>44989</c:v>
                </c:pt>
                <c:pt idx="15">
                  <c:v>44990</c:v>
                </c:pt>
                <c:pt idx="16">
                  <c:v>44991</c:v>
                </c:pt>
                <c:pt idx="17">
                  <c:v>44992</c:v>
                </c:pt>
                <c:pt idx="18">
                  <c:v>44993</c:v>
                </c:pt>
                <c:pt idx="19">
                  <c:v>44994</c:v>
                </c:pt>
                <c:pt idx="20">
                  <c:v>44995</c:v>
                </c:pt>
                <c:pt idx="21">
                  <c:v>44996</c:v>
                </c:pt>
                <c:pt idx="22">
                  <c:v>44997</c:v>
                </c:pt>
                <c:pt idx="23">
                  <c:v>44998</c:v>
                </c:pt>
                <c:pt idx="24">
                  <c:v>44999</c:v>
                </c:pt>
                <c:pt idx="25">
                  <c:v>45000</c:v>
                </c:pt>
                <c:pt idx="26">
                  <c:v>45001</c:v>
                </c:pt>
                <c:pt idx="27">
                  <c:v>45002</c:v>
                </c:pt>
                <c:pt idx="28">
                  <c:v>45003</c:v>
                </c:pt>
                <c:pt idx="29">
                  <c:v>45004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44975</c:v>
                </c:pt>
                <c:pt idx="1">
                  <c:v>44976</c:v>
                </c:pt>
                <c:pt idx="2">
                  <c:v>44977</c:v>
                </c:pt>
                <c:pt idx="3">
                  <c:v>44978</c:v>
                </c:pt>
                <c:pt idx="4">
                  <c:v>44979</c:v>
                </c:pt>
                <c:pt idx="5">
                  <c:v>44980</c:v>
                </c:pt>
                <c:pt idx="6">
                  <c:v>44981</c:v>
                </c:pt>
                <c:pt idx="7">
                  <c:v>44982</c:v>
                </c:pt>
                <c:pt idx="8">
                  <c:v>44983</c:v>
                </c:pt>
                <c:pt idx="9">
                  <c:v>44984</c:v>
                </c:pt>
                <c:pt idx="10">
                  <c:v>44985</c:v>
                </c:pt>
                <c:pt idx="11">
                  <c:v>44986</c:v>
                </c:pt>
                <c:pt idx="12">
                  <c:v>44987</c:v>
                </c:pt>
                <c:pt idx="13">
                  <c:v>44988</c:v>
                </c:pt>
                <c:pt idx="14">
                  <c:v>44989</c:v>
                </c:pt>
                <c:pt idx="15">
                  <c:v>44990</c:v>
                </c:pt>
                <c:pt idx="16">
                  <c:v>44991</c:v>
                </c:pt>
                <c:pt idx="17">
                  <c:v>44992</c:v>
                </c:pt>
                <c:pt idx="18">
                  <c:v>44993</c:v>
                </c:pt>
                <c:pt idx="19">
                  <c:v>44994</c:v>
                </c:pt>
                <c:pt idx="20">
                  <c:v>44995</c:v>
                </c:pt>
                <c:pt idx="21">
                  <c:v>44996</c:v>
                </c:pt>
                <c:pt idx="22">
                  <c:v>44997</c:v>
                </c:pt>
                <c:pt idx="23">
                  <c:v>44998</c:v>
                </c:pt>
                <c:pt idx="24">
                  <c:v>44999</c:v>
                </c:pt>
                <c:pt idx="25">
                  <c:v>45000</c:v>
                </c:pt>
                <c:pt idx="26">
                  <c:v>45001</c:v>
                </c:pt>
                <c:pt idx="27">
                  <c:v>45002</c:v>
                </c:pt>
                <c:pt idx="28">
                  <c:v>45003</c:v>
                </c:pt>
                <c:pt idx="29">
                  <c:v>45004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BRAINSTORMING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44975</c:v>
                </c:pt>
                <c:pt idx="1">
                  <c:v>44976</c:v>
                </c:pt>
                <c:pt idx="2">
                  <c:v>44977</c:v>
                </c:pt>
                <c:pt idx="3">
                  <c:v>44978</c:v>
                </c:pt>
                <c:pt idx="4">
                  <c:v>44979</c:v>
                </c:pt>
                <c:pt idx="5">
                  <c:v>44980</c:v>
                </c:pt>
                <c:pt idx="6">
                  <c:v>44981</c:v>
                </c:pt>
                <c:pt idx="7">
                  <c:v>44982</c:v>
                </c:pt>
                <c:pt idx="8">
                  <c:v>44983</c:v>
                </c:pt>
                <c:pt idx="9">
                  <c:v>44984</c:v>
                </c:pt>
                <c:pt idx="10">
                  <c:v>44985</c:v>
                </c:pt>
                <c:pt idx="11">
                  <c:v>44986</c:v>
                </c:pt>
                <c:pt idx="12">
                  <c:v>44987</c:v>
                </c:pt>
                <c:pt idx="13">
                  <c:v>44988</c:v>
                </c:pt>
                <c:pt idx="14">
                  <c:v>44989</c:v>
                </c:pt>
                <c:pt idx="15">
                  <c:v>44990</c:v>
                </c:pt>
                <c:pt idx="16">
                  <c:v>44991</c:v>
                </c:pt>
                <c:pt idx="17">
                  <c:v>44992</c:v>
                </c:pt>
                <c:pt idx="18">
                  <c:v>44993</c:v>
                </c:pt>
                <c:pt idx="19">
                  <c:v>44994</c:v>
                </c:pt>
                <c:pt idx="20">
                  <c:v>44995</c:v>
                </c:pt>
                <c:pt idx="21">
                  <c:v>44996</c:v>
                </c:pt>
                <c:pt idx="22">
                  <c:v>44997</c:v>
                </c:pt>
                <c:pt idx="23">
                  <c:v>44998</c:v>
                </c:pt>
                <c:pt idx="24">
                  <c:v>44999</c:v>
                </c:pt>
                <c:pt idx="25">
                  <c:v>45000</c:v>
                </c:pt>
                <c:pt idx="26">
                  <c:v>45001</c:v>
                </c:pt>
                <c:pt idx="27">
                  <c:v>45002</c:v>
                </c:pt>
                <c:pt idx="28">
                  <c:v>45003</c:v>
                </c:pt>
                <c:pt idx="29">
                  <c:v>45004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FIRST MEETING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6.3000000000000007</c:v>
                </c:pt>
                <c:pt idx="2">
                  <c:v>6.3000000000000007</c:v>
                </c:pt>
                <c:pt idx="3">
                  <c:v>6.3000000000000007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PROPOSAL 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6.3000000000000007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1.7666666666666668</c:v>
                </c:pt>
                <c:pt idx="4">
                  <c:v>5.3000000000000007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#N/A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Feb 2023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Mar 2023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Mar 2023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Feb 2023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zh-TW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{2C7EF9C8-F2C2-4966-9F4F-AE2D539DE26B}</c15:txfldGUID>
                      <c15:f>calcs!$E$72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{64FC1BD5-515D-4A36-BFFA-CA9F607CCA3A}</c15:txfldGUID>
                      <c15:f>calcs!$F$72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{71EF8B9E-24C1-4C1E-88B6-001C405F3B06}</c15:txfldGUID>
                      <c15:f>calcs!$G$72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{9EFE8699-4E9F-49E2-A0F0-763D15235BC8}</c15:txfldGUID>
                      <c15:f>calcs!$H$72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{D4F008DF-355C-4929-990D-720B97C86007}</c15:txfldGUID>
                      <c15:f>calcs!$I$72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{1A78D3C4-F44F-4F27-9D88-A6C30EC09F02}</c15:txfldGUID>
                      <c15:f>calcs!$J$72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{E6ED9076-5A0E-4775-9474-7DFF0CCF48CA}</c15:txfldGUID>
                      <c15:f>calcs!$K$72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{BDFCABED-7DDE-4D20-B6ED-E1B6BB0661E3}</c15:txfldGUID>
                      <c15:f>calcs!$L$72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{248953C1-19EF-4669-9755-B0BD528E5353}</c15:txfldGUID>
                      <c15:f>calcs!$M$72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{70F73F8E-76D7-4069-84A8-4FF0FBBFDC33}</c15:txfldGUID>
                      <c15:f>calcs!$N$72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{875820C8-5C18-4681-8AEB-921AE6CC5347}</c15:txfldGUID>
                      <c15:f>calcs!$O$72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{623ECE00-4E02-466F-B07C-849418F2A1C2}</c15:txfldGUID>
                      <c15:f>calcs!$P$72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{007A141F-5C08-457E-8BA6-C490AE0A2C6A}</c15:txfldGUID>
                      <c15:f>calcs!$Q$72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{B653C953-EA84-4096-9777-9522B292C3D0}</c15:txfldGUID>
                      <c15:f>calcs!$R$72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{7CA2E3A5-D6D0-47D4-8A5D-68741EC2E109}</c15:txfldGUID>
                      <c15:f>calcs!$S$72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{43D52BC7-D155-46A1-B0FD-E8F5FA75D20D}</c15:txfldGUID>
                      <c15:f>calcs!$T$72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{B32D43DD-207F-4A3C-A2D8-93545FD050C6}</c15:txfldGUID>
                      <c15:f>calcs!$U$72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{663CA20C-A1F5-420A-8D56-EEE414895C32}</c15:txfldGUID>
                      <c15:f>calcs!$V$72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{7075CBDD-22A8-496A-8C62-7AAADC648BE1}</c15:txfldGUID>
                      <c15:f>calcs!$W$72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{62F991BB-6EBC-4B48-99A9-A9037AC53078}</c15:txfldGUID>
                      <c15:f>calcs!$X$72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{EB7D6EFE-5C64-4846-88D1-0B6CF5BCCF05}</c15:txfldGUID>
                      <c15:f>calcs!$Y$72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{45BB31F9-B6CE-4A30-ADD4-E3723F99D57F}</c15:txfldGUID>
                      <c15:f>calcs!$Z$72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{D081A422-14F7-4F60-B900-58E82C11987A}</c15:txfldGUID>
                      <c15:f>calcs!$AA$72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{6C2FC7A5-7D23-4017-8831-F7186CAB830D}</c15:txfldGUID>
                      <c15:f>calcs!$AB$72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{48959C85-05EA-469A-965A-02F07846D840}</c15:txfldGUID>
                      <c15:f>calcs!$AC$72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{5F1C86FF-745E-4284-A015-C97850B0A049}</c15:txfldGUID>
                      <c15:f>calcs!$AD$72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{C0DCCB2D-D13A-4773-BF6B-BD475C625EDF}</c15:txfldGUID>
                      <c15:f>calcs!$AE$72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{C30F9F71-8EB1-4324-B7CC-D798EB6B67AB}</c15:txfldGUID>
                      <c15:f>calcs!$AF$72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{F03CD120-2FB8-4AED-924E-F83B4F1FC8E6}</c15:txfldGUID>
                      <c15:f>calcs!$AG$72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{523C7A7E-966C-4657-A06E-1C685D5F0CF3}</c15:txfldGUID>
                      <c15:f>calcs!$AH$72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{2080044A-C8F9-485F-8DD7-53D6089DB34C}</c15:txfldGUID>
                      <c15:f>calcs!$E$70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{7BC971BE-3AB8-44EB-A7D5-8DBB611F5689}</c15:txfldGUID>
                      <c15:f>calcs!$F$70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{A8E5482E-FDB9-40CA-B91B-42A16F1E9EC0}</c15:txfldGUID>
                      <c15:f>calcs!$G$70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{6DF4D3F5-98A9-4A86-95F4-6EA98ADCBE8E}</c15:txfldGUID>
                      <c15:f>calcs!$H$70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{3DB093CD-7DBA-4A61-A984-E3D54C0D94A2}</c15:txfldGUID>
                      <c15:f>calcs!$I$70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{CD85990C-8397-4722-963D-0E31C0E04ED3}</c15:txfldGUID>
                      <c15:f>calcs!$J$70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{61661640-C530-43C9-8493-0DB06305ACB8}</c15:txfldGUID>
                      <c15:f>calcs!$K$70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{7C02F37C-C397-4B2A-AFBC-A20EAFEB0B2B}</c15:txfldGUID>
                      <c15:f>calcs!$L$70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{80A9567F-F424-4CED-BD17-4A3D9A9774CD}</c15:txfldGUID>
                      <c15:f>calcs!$M$70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{1F027BF3-CB72-4696-9FCB-1A7A5A6285B0}</c15:txfldGUID>
                      <c15:f>calcs!$N$70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{F6ABD8FA-D73B-4D69-AD10-CA5E44F82C2B}</c15:txfldGUID>
                      <c15:f>calcs!$O$70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{D0280DBA-7E42-47CB-B4B0-DD4BF8C61B61}</c15:txfldGUID>
                      <c15:f>calcs!$P$70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{07DD534C-0BD6-42D6-A848-3819DA827F64}</c15:txfldGUID>
                      <c15:f>calcs!$Q$70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{F487F989-3E38-4ED7-B0E4-977E99511E54}</c15:txfldGUID>
                      <c15:f>calcs!$R$70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{D53DC6FE-D924-4224-B1B6-FCB4E14A55C9}</c15:txfldGUID>
                      <c15:f>calcs!$S$70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{18FACCC1-B64D-4E21-BCC8-9FBC4299BD8D}</c15:txfldGUID>
                      <c15:f>calcs!$T$70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{F42D9FC8-4C99-457D-9308-57E66DB004CB}</c15:txfldGUID>
                      <c15:f>calcs!$U$70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{A3EDEED3-51CE-466B-9397-50120FEF38AB}</c15:txfldGUID>
                      <c15:f>calcs!$V$70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{D68A2B9E-D6F3-4F3A-AC8C-D733246258E4}</c15:txfldGUID>
                      <c15:f>calcs!$W$70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{CE5A4382-8E6E-4F9E-9D29-31CF1244871C}</c15:txfldGUID>
                      <c15:f>calcs!$X$70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{4B8B84B2-38DE-4023-A32A-A575F5B3DB08}</c15:txfldGUID>
                      <c15:f>calcs!$Y$70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{D6831FAB-4A83-48DF-BA6B-9E16165C8337}</c15:txfldGUID>
                      <c15:f>calcs!$Z$70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{EA0750C2-9254-4C38-B520-975760EA621F}</c15:txfldGUID>
                      <c15:f>calcs!$AA$70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{8E742D94-A34C-428E-BAD5-58AF28F68A7F}</c15:txfldGUID>
                      <c15:f>calcs!$AB$70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{B78C8985-2DDA-441C-BA47-254C193CD36C}</c15:txfldGUID>
                      <c15:f>calcs!$AC$70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{C400BA6C-8753-4EC2-AAFF-E20CEE1AEBFC}</c15:txfldGUID>
                      <c15:f>calcs!$AD$70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{55689802-16DD-46F1-9A51-8A11F5696DB7}</c15:txfldGUID>
                      <c15:f>calcs!$AE$70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{70A33ADF-FEB8-46F4-A5BC-AB5EE3CBFF11}</c15:txfldGUID>
                      <c15:f>calcs!$AF$70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{5D30A616-2A17-4160-A5E0-001DAEC3DDEF}</c15:txfldGUID>
                      <c15:f>calcs!$AG$70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{A050FBCF-214E-4B1D-AB7C-6EF6E1596DF6}</c15:txfldGUID>
                      <c15:f>calcs!$AH$70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Feb 2023 -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Mar 2023 -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zh-TW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7</xdr:col>
      <xdr:colOff>2094140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7</xdr:col>
      <xdr:colOff>2083911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7028" y="4046499"/>
          <a:ext cx="9246078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H19" totalsRowShown="0">
  <autoFilter ref="B4:H19" xr:uid="{00000000-0009-0000-0100-000001000000}"/>
  <sortState xmlns:xlrd2="http://schemas.microsoft.com/office/spreadsheetml/2017/richdata2" ref="C22:H27">
    <sortCondition ref="D21:D27"/>
  </sortState>
  <tableColumns count="7">
    <tableColumn id="5" xr3:uid="{00000000-0010-0000-0000-000005000000}" name="Id">
      <calculatedColumnFormula>ROW(B5)-calcs!$D$5</calculatedColumnFormula>
    </tableColumn>
    <tableColumn id="1" xr3:uid="{00000000-0010-0000-0000-000001000000}" name="ACTIVITY" dataDxfId="5" dataCellStyle="Normal"/>
    <tableColumn id="2" xr3:uid="{00000000-0010-0000-0000-000002000000}" name="START" dataDxfId="4">
      <calculatedColumnFormula>D4+10</calculatedColumnFormula>
    </tableColumn>
    <tableColumn id="3" xr3:uid="{00000000-0010-0000-0000-000003000000}" name="END" dataDxfId="3">
      <calculatedColumnFormula>Activities[[#This Row],[START]]+2</calculatedColumnFormula>
    </tableColumn>
    <tableColumn id="6" xr3:uid="{41E6A431-92FE-4772-9478-03007422F0EB}" name="Owner" dataDxfId="2"/>
    <tableColumn id="7" xr3:uid="{DC5C97A3-0FEC-466D-A6CB-7B74AB6F9436}" name="Peer" dataDxfId="1"/>
    <tableColumn id="4" xr3:uid="{00000000-0010-0000-0000-000004000000}" name="NOTES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J19"/>
  <sheetViews>
    <sheetView showGridLines="0" tabSelected="1" topLeftCell="A4" zoomScale="82" zoomScaleNormal="70" workbookViewId="0">
      <selection activeCell="H11" sqref="H11"/>
    </sheetView>
  </sheetViews>
  <sheetFormatPr defaultColWidth="9.109375" defaultRowHeight="35.1" customHeight="1" x14ac:dyDescent="0.3"/>
  <cols>
    <col min="1" max="1" width="4.5546875" customWidth="1"/>
    <col min="2" max="2" width="7" hidden="1" customWidth="1"/>
    <col min="3" max="3" width="31" customWidth="1"/>
    <col min="4" max="7" width="18.44140625" customWidth="1"/>
    <col min="8" max="10" width="74.88671875" bestFit="1" customWidth="1"/>
  </cols>
  <sheetData>
    <row r="1" spans="1:10" s="4" customFormat="1" ht="35.1" customHeight="1" thickBot="1" x14ac:dyDescent="0.35">
      <c r="A1" s="5"/>
      <c r="B1" s="5"/>
      <c r="C1" s="13" t="s">
        <v>17</v>
      </c>
      <c r="D1" s="13"/>
      <c r="E1" s="13"/>
      <c r="F1" s="13"/>
      <c r="G1" s="13"/>
      <c r="H1" s="13"/>
      <c r="I1" s="13"/>
    </row>
    <row r="2" spans="1:10" ht="315.89999999999998" customHeight="1" thickTop="1" x14ac:dyDescent="0.3">
      <c r="C2" s="14" t="s">
        <v>21</v>
      </c>
      <c r="D2" s="14"/>
      <c r="E2" s="14"/>
      <c r="F2" s="14"/>
      <c r="G2" s="14"/>
      <c r="H2" s="14"/>
      <c r="I2" s="14"/>
    </row>
    <row r="3" spans="1:10" s="6" customFormat="1" ht="35.1" customHeight="1" x14ac:dyDescent="0.3">
      <c r="C3" s="7" t="s">
        <v>19</v>
      </c>
      <c r="D3" s="8">
        <f ca="1">TODAY()</f>
        <v>44975</v>
      </c>
    </row>
    <row r="4" spans="1:10" ht="21" customHeight="1" x14ac:dyDescent="0.3">
      <c r="B4" t="s">
        <v>5</v>
      </c>
      <c r="C4" s="10" t="s">
        <v>13</v>
      </c>
      <c r="D4" s="10" t="s">
        <v>14</v>
      </c>
      <c r="E4" s="10" t="s">
        <v>15</v>
      </c>
      <c r="F4" s="10" t="s">
        <v>27</v>
      </c>
      <c r="G4" s="10" t="s">
        <v>28</v>
      </c>
      <c r="H4" s="10" t="s">
        <v>16</v>
      </c>
      <c r="I4" s="9"/>
      <c r="J4" s="9"/>
    </row>
    <row r="5" spans="1:10" ht="46.8" customHeight="1" x14ac:dyDescent="0.3">
      <c r="B5">
        <f>ROW(B5)-calcs!$D$5</f>
        <v>-10</v>
      </c>
      <c r="C5" s="11" t="s">
        <v>18</v>
      </c>
      <c r="D5" s="12">
        <v>44972</v>
      </c>
      <c r="E5" s="12"/>
      <c r="F5" s="12"/>
      <c r="G5" s="12"/>
      <c r="H5" s="11"/>
    </row>
    <row r="6" spans="1:10" ht="46.8" customHeight="1" x14ac:dyDescent="0.3">
      <c r="B6">
        <f>ROW(B6)-calcs!$D$5</f>
        <v>-9</v>
      </c>
      <c r="C6" s="11" t="s">
        <v>38</v>
      </c>
      <c r="D6" s="12">
        <v>44972</v>
      </c>
      <c r="E6" s="12">
        <v>44975</v>
      </c>
      <c r="F6" s="12" t="s">
        <v>37</v>
      </c>
      <c r="G6" s="12"/>
      <c r="H6" s="11" t="s">
        <v>26</v>
      </c>
    </row>
    <row r="7" spans="1:10" ht="46.8" customHeight="1" x14ac:dyDescent="0.3">
      <c r="B7">
        <f>ROW(B7)-calcs!$D$5</f>
        <v>-8</v>
      </c>
      <c r="C7" s="11" t="s">
        <v>22</v>
      </c>
      <c r="D7" s="12">
        <v>44975</v>
      </c>
      <c r="E7" s="12">
        <v>44975</v>
      </c>
      <c r="F7" s="12"/>
      <c r="G7" s="12"/>
      <c r="H7" s="11" t="s">
        <v>25</v>
      </c>
    </row>
    <row r="8" spans="1:10" ht="67.2" customHeight="1" x14ac:dyDescent="0.3">
      <c r="B8">
        <f>ROW(B8)-calcs!$D$5</f>
        <v>-7</v>
      </c>
      <c r="C8" s="11" t="s">
        <v>30</v>
      </c>
      <c r="D8" s="12">
        <v>44976</v>
      </c>
      <c r="E8" s="12">
        <v>44978</v>
      </c>
      <c r="F8" s="12" t="s">
        <v>32</v>
      </c>
      <c r="G8" s="12" t="s">
        <v>39</v>
      </c>
      <c r="H8" s="11" t="s">
        <v>29</v>
      </c>
    </row>
    <row r="9" spans="1:10" ht="46.8" customHeight="1" x14ac:dyDescent="0.3">
      <c r="C9" s="11" t="s">
        <v>23</v>
      </c>
      <c r="D9" s="12">
        <v>44978</v>
      </c>
      <c r="E9" s="12">
        <v>44978</v>
      </c>
      <c r="F9" s="12" t="s">
        <v>31</v>
      </c>
      <c r="G9" s="12" t="s">
        <v>40</v>
      </c>
      <c r="H9" s="11" t="s">
        <v>24</v>
      </c>
    </row>
    <row r="10" spans="1:10" ht="46.8" customHeight="1" x14ac:dyDescent="0.3">
      <c r="C10" s="11" t="s">
        <v>35</v>
      </c>
      <c r="D10" s="12">
        <v>44976</v>
      </c>
      <c r="E10" s="12">
        <f>Activities[[#This Row],[START]]+2</f>
        <v>44978</v>
      </c>
      <c r="F10" s="12" t="s">
        <v>33</v>
      </c>
      <c r="G10" s="12" t="s">
        <v>41</v>
      </c>
      <c r="H10" s="11" t="s">
        <v>34</v>
      </c>
    </row>
    <row r="11" spans="1:10" ht="46.8" customHeight="1" x14ac:dyDescent="0.3">
      <c r="C11" s="11" t="s">
        <v>36</v>
      </c>
      <c r="D11" s="12">
        <v>44978</v>
      </c>
      <c r="E11" s="12">
        <v>44979</v>
      </c>
      <c r="F11" s="12" t="s">
        <v>33</v>
      </c>
      <c r="G11" s="12" t="s">
        <v>41</v>
      </c>
      <c r="H11" s="11"/>
    </row>
    <row r="12" spans="1:10" ht="46.8" customHeight="1" x14ac:dyDescent="0.3">
      <c r="C12" s="11"/>
      <c r="D12" s="12"/>
      <c r="E12" s="12"/>
      <c r="F12" s="12"/>
      <c r="G12" s="12"/>
      <c r="H12" s="11"/>
    </row>
    <row r="13" spans="1:10" ht="46.8" customHeight="1" x14ac:dyDescent="0.3">
      <c r="B13">
        <f>ROW(B13)-calcs!$D$5</f>
        <v>-2</v>
      </c>
      <c r="C13" s="11"/>
      <c r="D13" s="12"/>
      <c r="E13" s="12"/>
      <c r="F13" s="12"/>
      <c r="G13" s="12"/>
      <c r="H13" s="11"/>
    </row>
    <row r="14" spans="1:10" ht="46.8" customHeight="1" x14ac:dyDescent="0.3">
      <c r="B14">
        <f>ROW(B14)-calcs!$D$5</f>
        <v>-1</v>
      </c>
      <c r="C14" s="11"/>
      <c r="D14" s="12"/>
      <c r="E14" s="12"/>
      <c r="F14" s="12"/>
      <c r="G14" s="12"/>
      <c r="H14" s="11"/>
    </row>
    <row r="15" spans="1:10" ht="46.8" customHeight="1" x14ac:dyDescent="0.3">
      <c r="C15" s="11"/>
      <c r="D15" s="12"/>
      <c r="E15" s="12"/>
      <c r="F15" s="12"/>
      <c r="G15" s="12"/>
      <c r="H15" s="11"/>
    </row>
    <row r="16" spans="1:10" ht="46.8" customHeight="1" x14ac:dyDescent="0.3">
      <c r="C16" s="11"/>
      <c r="D16" s="12"/>
      <c r="E16" s="12"/>
      <c r="F16" s="12"/>
      <c r="G16" s="12"/>
      <c r="H16" s="11"/>
    </row>
    <row r="17" spans="3:8" ht="46.8" customHeight="1" x14ac:dyDescent="0.3">
      <c r="C17" s="11"/>
      <c r="D17" s="12"/>
      <c r="E17" s="12"/>
      <c r="F17" s="12"/>
      <c r="G17" s="12"/>
      <c r="H17" s="11"/>
    </row>
    <row r="18" spans="3:8" ht="35.1" customHeight="1" x14ac:dyDescent="0.3">
      <c r="C18" s="11"/>
      <c r="D18" s="12"/>
      <c r="E18" s="12"/>
      <c r="F18" s="12"/>
      <c r="G18" s="12"/>
      <c r="H18" s="11"/>
    </row>
    <row r="19" spans="3:8" ht="35.1" customHeight="1" x14ac:dyDescent="0.3">
      <c r="C19" s="11"/>
      <c r="D19" s="12"/>
      <c r="E19" s="12"/>
      <c r="F19" s="12"/>
      <c r="G19" s="12"/>
      <c r="H19" s="11"/>
    </row>
  </sheetData>
  <sheetProtection selectLockedCells="1"/>
  <mergeCells count="2">
    <mergeCell ref="C1:I1"/>
    <mergeCell ref="C2:I2"/>
  </mergeCells>
  <phoneticPr fontId="8" type="noConversion"/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J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:G4" xr:uid="{00000000-0002-0000-0000-000006000000}"/>
    <dataValidation allowBlank="1" showInputMessage="1" showErrorMessage="1" prompt="Enter Notes in this column under this heading" sqref="H4:J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7</xdr:col>
                    <xdr:colOff>2080260</xdr:colOff>
                    <xdr:row>1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3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86.4" x14ac:dyDescent="0.3">
      <c r="A1" t="s">
        <v>9</v>
      </c>
    </row>
    <row r="3" spans="1:6" x14ac:dyDescent="0.3">
      <c r="C3" t="s">
        <v>10</v>
      </c>
      <c r="D3" s="1">
        <f ca="1">TODAY()</f>
        <v>44975</v>
      </c>
      <c r="E3" s="1"/>
    </row>
    <row r="4" spans="1:6" x14ac:dyDescent="0.3">
      <c r="D4">
        <v>5</v>
      </c>
    </row>
    <row r="5" spans="1:6" x14ac:dyDescent="0.3">
      <c r="C5" t="s">
        <v>20</v>
      </c>
      <c r="D5">
        <f>ROWS(Activities[])</f>
        <v>15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x14ac:dyDescent="0.3">
      <c r="C9" s="2" t="s">
        <v>12</v>
      </c>
      <c r="D9">
        <f ca="1">SUMPRODUCT( ((Activities[START]&gt;=StartDateWindow)+(Activities[END]&gt;=StartDateWindow)&gt;0)*(Activities[START]&lt;=(StartDateWindow+WindowDays-1)) )</f>
        <v>6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 ca="1">D10-MIN(D10,D9)</f>
        <v>3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-9</v>
      </c>
      <c r="F15" t="e">
        <f t="shared" ref="F15:F23" ca="1" si="0">OFFSET(E15,-$D$11,)</f>
        <v>#N/A</v>
      </c>
    </row>
    <row r="16" spans="1:6" x14ac:dyDescent="0.3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-8</v>
      </c>
      <c r="F16" t="e">
        <f t="shared" ca="1" si="0"/>
        <v>#N/A</v>
      </c>
    </row>
    <row r="17" spans="1:35" x14ac:dyDescent="0.3">
      <c r="C17" s="2"/>
      <c r="E17">
        <f t="array" aca="1" ref="E17" ca="1">INDEX(Activities[Id],MATCH(1, (Activities[Id]&gt;E16)*((Activities[START]&gt;=StartDateWindow)+(Activities[END]&gt;=StartDateWindow)&gt;0)*(Activities[START]&lt;=(StartDateWindow+WindowDays-1)), 0))</f>
        <v>-7</v>
      </c>
      <c r="F17" t="e">
        <f t="shared" ca="1" si="0"/>
        <v>#N/A</v>
      </c>
    </row>
    <row r="18" spans="1:35" x14ac:dyDescent="0.3">
      <c r="E18">
        <f t="array" aca="1" ref="E18" ca="1">INDEX(Activities[Id],MATCH(1, (Activities[Id]&gt;E17)*((Activities[START]&gt;=StartDateWindow)+(Activities[END]&gt;=StartDateWindow)&gt;0)*(Activities[START]&lt;=(StartDateWindow+WindowDays-1)), 0))</f>
        <v>0</v>
      </c>
      <c r="F18">
        <f t="shared" ca="1" si="0"/>
        <v>-9</v>
      </c>
    </row>
    <row r="19" spans="1:35" x14ac:dyDescent="0.3">
      <c r="E19" t="e">
        <f t="array" aca="1" ref="E19" ca="1">INDEX(Activities[Id],MATCH(1, (Activities[Id]&gt;E18)*((Activities[START]&gt;=StartDateWindow)+(Activities[END]&gt;=StartDateWindow)&gt;0)*(Activities[START]&lt;=(StartDateWindow+WindowDays-1)), 0))</f>
        <v>#N/A</v>
      </c>
      <c r="F19">
        <f t="shared" ca="1" si="0"/>
        <v>-8</v>
      </c>
    </row>
    <row r="20" spans="1:35" x14ac:dyDescent="0.3">
      <c r="E20" t="e">
        <f t="array" aca="1" ref="E20" ca="1">INDEX(Activities[Id],MATCH(1, (Activities[Id]&gt;E19)*((Activities[START]&gt;=StartDateWindow)+(Activities[END]&gt;=StartDateWindow)&gt;0)*(Activities[START]&lt;=(StartDateWindow+WindowDays-1)), 0))</f>
        <v>#N/A</v>
      </c>
      <c r="F20">
        <f t="shared" ca="1" si="0"/>
        <v>-7</v>
      </c>
    </row>
    <row r="21" spans="1:35" x14ac:dyDescent="0.3">
      <c r="E21" t="e">
        <f t="array" aca="1" ref="E21" ca="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0</v>
      </c>
    </row>
    <row r="22" spans="1:35" x14ac:dyDescent="0.3">
      <c r="E22" t="e">
        <f t="array" aca="1" ref="E22" ca="1">INDEX(Activities[Id],MATCH(1, (Activities[Id]&gt;E21)*((Activities[START]&gt;=StartDateWindow)+(Activities[END]&gt;=StartDateWindow)&gt;0)*(Activities[START]&lt;=(StartDateWindow+WindowDays-1)), 0))</f>
        <v>#N/A</v>
      </c>
      <c r="F22" t="e">
        <f t="shared" ca="1" si="0"/>
        <v>#N/A</v>
      </c>
    </row>
    <row r="23" spans="1:35" x14ac:dyDescent="0.3">
      <c r="E23" t="e">
        <f t="array" aca="1" ref="E23" ca="1">INDEX(Activities[Id],MATCH(1, (Activities[Id]&gt;E22)*((Activities[START]&gt;=StartDateWindow)+(Activities[END]&gt;=StartDateWindow)&gt;0)*(Activities[START]&lt;=(StartDateWindow+WindowDays-1)), 0))</f>
        <v>#N/A</v>
      </c>
      <c r="F23" t="e">
        <f t="shared" ca="1" si="0"/>
        <v>#N/A</v>
      </c>
    </row>
    <row r="25" spans="1:35" x14ac:dyDescent="0.3">
      <c r="C25" t="s">
        <v>4</v>
      </c>
      <c r="D25" s="1">
        <f ca="1">StartDate+WindowOffset</f>
        <v>44975</v>
      </c>
    </row>
    <row r="26" spans="1:35" x14ac:dyDescent="0.3">
      <c r="C26" t="s">
        <v>3</v>
      </c>
      <c r="D26">
        <v>0</v>
      </c>
    </row>
    <row r="28" spans="1:35" x14ac:dyDescent="0.3">
      <c r="C28" t="s">
        <v>1</v>
      </c>
      <c r="D28" s="2">
        <f ca="1">'Project Timeline'!D3</f>
        <v>44975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44975</v>
      </c>
      <c r="F31" s="1">
        <f t="shared" ref="F31:AI31" ca="1" si="1">E31+1</f>
        <v>44976</v>
      </c>
      <c r="G31" s="1">
        <f t="shared" ca="1" si="1"/>
        <v>44977</v>
      </c>
      <c r="H31" s="1">
        <f t="shared" ca="1" si="1"/>
        <v>44978</v>
      </c>
      <c r="I31" s="1">
        <f t="shared" ca="1" si="1"/>
        <v>44979</v>
      </c>
      <c r="J31" s="1">
        <f t="shared" ca="1" si="1"/>
        <v>44980</v>
      </c>
      <c r="K31" s="1">
        <f t="shared" ca="1" si="1"/>
        <v>44981</v>
      </c>
      <c r="L31" s="1">
        <f t="shared" ca="1" si="1"/>
        <v>44982</v>
      </c>
      <c r="M31" s="1">
        <f t="shared" ca="1" si="1"/>
        <v>44983</v>
      </c>
      <c r="N31" s="1">
        <f t="shared" ca="1" si="1"/>
        <v>44984</v>
      </c>
      <c r="O31" s="1">
        <f t="shared" ca="1" si="1"/>
        <v>44985</v>
      </c>
      <c r="P31" s="1">
        <f t="shared" ca="1" si="1"/>
        <v>44986</v>
      </c>
      <c r="Q31" s="1">
        <f t="shared" ca="1" si="1"/>
        <v>44987</v>
      </c>
      <c r="R31" s="1">
        <f t="shared" ca="1" si="1"/>
        <v>44988</v>
      </c>
      <c r="S31" s="1">
        <f t="shared" ca="1" si="1"/>
        <v>44989</v>
      </c>
      <c r="T31" s="1">
        <f t="shared" ca="1" si="1"/>
        <v>44990</v>
      </c>
      <c r="U31" s="1">
        <f t="shared" ca="1" si="1"/>
        <v>44991</v>
      </c>
      <c r="V31" s="1">
        <f t="shared" ca="1" si="1"/>
        <v>44992</v>
      </c>
      <c r="W31" s="1">
        <f t="shared" ca="1" si="1"/>
        <v>44993</v>
      </c>
      <c r="X31" s="1">
        <f t="shared" ca="1" si="1"/>
        <v>44994</v>
      </c>
      <c r="Y31" s="1">
        <f t="shared" ca="1" si="1"/>
        <v>44995</v>
      </c>
      <c r="Z31" s="1">
        <f t="shared" ca="1" si="1"/>
        <v>44996</v>
      </c>
      <c r="AA31" s="1">
        <f t="shared" ca="1" si="1"/>
        <v>44997</v>
      </c>
      <c r="AB31" s="1">
        <f t="shared" ca="1" si="1"/>
        <v>44998</v>
      </c>
      <c r="AC31" s="1">
        <f t="shared" ca="1" si="1"/>
        <v>44999</v>
      </c>
      <c r="AD31" s="1">
        <f t="shared" ca="1" si="1"/>
        <v>45000</v>
      </c>
      <c r="AE31" s="1">
        <f t="shared" ca="1" si="1"/>
        <v>45001</v>
      </c>
      <c r="AF31" s="1">
        <f t="shared" ca="1" si="1"/>
        <v>45002</v>
      </c>
      <c r="AG31" s="1">
        <f t="shared" ca="1" si="1"/>
        <v>45003</v>
      </c>
      <c r="AH31" s="1">
        <f t="shared" ca="1" si="1"/>
        <v>45004</v>
      </c>
      <c r="AI31" s="1">
        <f t="shared" ca="1" si="1"/>
        <v>45005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>
        <f t="shared" ca="1" si="2"/>
        <v>-9</v>
      </c>
      <c r="D35" t="str">
        <f ca="1">INDEX(Activities[ACTIVITY],MATCH($C35,Activities[Id],0))</f>
        <v>Brainstorming</v>
      </c>
      <c r="E35">
        <f ca="1">GridCalc</f>
        <v>8.3000000000000007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-8</v>
      </c>
      <c r="D36" t="str">
        <f ca="1">INDEX(Activities[ACTIVITY],MATCH($C36,Activities[Id],0))</f>
        <v>First Meeting</v>
      </c>
      <c r="E36">
        <f ca="1">GridCalc</f>
        <v>7.3000000000000007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-7</v>
      </c>
      <c r="D37" t="str">
        <f ca="1">INDEX(Activities[ACTIVITY],MATCH($C37,Activities[Id],0))</f>
        <v xml:space="preserve">Proposal </v>
      </c>
      <c r="E37" t="e">
        <f ca="1">GridCalc</f>
        <v>#N/A</v>
      </c>
      <c r="F37">
        <f ca="1">GridCalc</f>
        <v>6.3000000000000007</v>
      </c>
      <c r="G37">
        <f ca="1">GridCalc</f>
        <v>6.3000000000000007</v>
      </c>
      <c r="H37">
        <f ca="1">GridCalc</f>
        <v>6.3000000000000007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0</v>
      </c>
      <c r="D38" t="e">
        <f ca="1">INDEX(Activities[ACTIVITY],MATCH($C38,Activities[Id],0))</f>
        <v>#N/A</v>
      </c>
      <c r="E38" t="e">
        <f ca="1">GridCalc</f>
        <v>#N/A</v>
      </c>
      <c r="F38">
        <f ca="1">GridCalc</f>
        <v>5.3000000000000007</v>
      </c>
      <c r="G38">
        <f ca="1">GridCalc</f>
        <v>5.3000000000000007</v>
      </c>
      <c r="H38">
        <f ca="1">GridCalc</f>
        <v>1.7666666666666668</v>
      </c>
      <c r="I38">
        <f ca="1">GridCalc</f>
        <v>5.3000000000000007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">
      <c r="A39">
        <f t="shared" si="3"/>
        <v>4.3000000000000007</v>
      </c>
      <c r="B39">
        <v>8</v>
      </c>
      <c r="C39" t="e">
        <f t="shared" ca="1" si="2"/>
        <v>#N/A</v>
      </c>
      <c r="D39" t="e">
        <f ca="1">INDEX(Activities[ACTIVITY],MATCH($C39,Activities[Id],0))</f>
        <v>#N/A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3">
      <c r="A40">
        <f t="shared" si="3"/>
        <v>3.3000000000000007</v>
      </c>
      <c r="B40">
        <v>9</v>
      </c>
      <c r="C40" t="e">
        <f t="shared" ca="1" si="2"/>
        <v>#N/A</v>
      </c>
      <c r="D40" t="e">
        <f ca="1">INDEX(Activities[ACTIVITY],MATCH($C40,Activities[Id],0))</f>
        <v>#N/A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3">
      <c r="E43" s="1">
        <f ca="1">E31</f>
        <v>44975</v>
      </c>
      <c r="F43" s="1">
        <f t="shared" ref="F43:AH43" ca="1" si="4">F31</f>
        <v>44976</v>
      </c>
      <c r="G43" s="1">
        <f t="shared" ca="1" si="4"/>
        <v>44977</v>
      </c>
      <c r="H43" s="1">
        <f t="shared" ca="1" si="4"/>
        <v>44978</v>
      </c>
      <c r="I43" s="1">
        <f t="shared" ca="1" si="4"/>
        <v>44979</v>
      </c>
      <c r="J43" s="1">
        <f t="shared" ca="1" si="4"/>
        <v>44980</v>
      </c>
      <c r="K43" s="1">
        <f t="shared" ca="1" si="4"/>
        <v>44981</v>
      </c>
      <c r="L43" s="1">
        <f t="shared" ca="1" si="4"/>
        <v>44982</v>
      </c>
      <c r="M43" s="1">
        <f t="shared" ca="1" si="4"/>
        <v>44983</v>
      </c>
      <c r="N43" s="1">
        <f t="shared" ca="1" si="4"/>
        <v>44984</v>
      </c>
      <c r="O43" s="1">
        <f t="shared" ca="1" si="4"/>
        <v>44985</v>
      </c>
      <c r="P43" s="1">
        <f t="shared" ca="1" si="4"/>
        <v>44986</v>
      </c>
      <c r="Q43" s="1">
        <f t="shared" ca="1" si="4"/>
        <v>44987</v>
      </c>
      <c r="R43" s="1">
        <f t="shared" ca="1" si="4"/>
        <v>44988</v>
      </c>
      <c r="S43" s="1">
        <f t="shared" ca="1" si="4"/>
        <v>44989</v>
      </c>
      <c r="T43" s="1">
        <f t="shared" ca="1" si="4"/>
        <v>44990</v>
      </c>
      <c r="U43" s="1">
        <f t="shared" ca="1" si="4"/>
        <v>44991</v>
      </c>
      <c r="V43" s="1">
        <f t="shared" ca="1" si="4"/>
        <v>44992</v>
      </c>
      <c r="W43" s="1">
        <f t="shared" ca="1" si="4"/>
        <v>44993</v>
      </c>
      <c r="X43" s="1">
        <f t="shared" ca="1" si="4"/>
        <v>44994</v>
      </c>
      <c r="Y43" s="1">
        <f t="shared" ca="1" si="4"/>
        <v>44995</v>
      </c>
      <c r="Z43" s="1">
        <f t="shared" ca="1" si="4"/>
        <v>44996</v>
      </c>
      <c r="AA43" s="1">
        <f t="shared" ca="1" si="4"/>
        <v>44997</v>
      </c>
      <c r="AB43" s="1">
        <f t="shared" ca="1" si="4"/>
        <v>44998</v>
      </c>
      <c r="AC43" s="1">
        <f t="shared" ca="1" si="4"/>
        <v>44999</v>
      </c>
      <c r="AD43" s="1">
        <f t="shared" ca="1" si="4"/>
        <v>45000</v>
      </c>
      <c r="AE43" s="1">
        <f t="shared" ca="1" si="4"/>
        <v>45001</v>
      </c>
      <c r="AF43" s="1">
        <f t="shared" ca="1" si="4"/>
        <v>45002</v>
      </c>
      <c r="AG43" s="1">
        <f t="shared" ca="1" si="4"/>
        <v>45003</v>
      </c>
      <c r="AH43" s="1">
        <f t="shared" ca="1" si="4"/>
        <v>45004</v>
      </c>
    </row>
    <row r="44" spans="1:35" x14ac:dyDescent="0.3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>
        <f t="shared" ca="1" si="6"/>
        <v>-9</v>
      </c>
      <c r="D47" t="str">
        <f ca="1">UPPER(INDEX(Activities[ACTIVITY],MATCH($C47,Activities[Id],0)))</f>
        <v>BRAINSTORMING</v>
      </c>
      <c r="E47">
        <f t="shared" ref="E47:AH47" ca="1" si="9">IF(ISERROR(F35),E35,NA())</f>
        <v>8.3000000000000007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-8</v>
      </c>
      <c r="D48" t="str">
        <f ca="1">UPPER(INDEX(Activities[ACTIVITY],MATCH($C48,Activities[Id],0)))</f>
        <v>FIRST MEETING</v>
      </c>
      <c r="E48">
        <f t="shared" ref="E48:AH48" ca="1" si="10">IF(ISERROR(F36),E36,NA())</f>
        <v>7.3000000000000007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>
        <f t="shared" ca="1" si="6"/>
        <v>-7</v>
      </c>
      <c r="D49" t="str">
        <f ca="1">UPPER(INDEX(Activities[ACTIVITY],MATCH($C49,Activities[Id],0)))</f>
        <v xml:space="preserve">PROPOSAL 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>
        <f t="shared" ca="1" si="11"/>
        <v>6.3000000000000007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0</v>
      </c>
      <c r="D50" t="e">
        <f ca="1">UPPER(INDEX(Activities[ACTIVITY],MATCH($C50,Activities[Id],0)))</f>
        <v>#N/A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>
        <f t="shared" ca="1" si="12"/>
        <v>5.3000000000000007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 t="e">
        <f t="shared" ca="1" si="6"/>
        <v>#N/A</v>
      </c>
      <c r="D51" t="e">
        <f ca="1">UPPER(INDEX(Activities[ACTIVITY],MATCH($C51,Activities[Id],0)))</f>
        <v>#N/A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 t="e">
        <f t="shared" ca="1" si="6"/>
        <v>#N/A</v>
      </c>
      <c r="D52" t="e">
        <f ca="1">UPPER(INDEX(Activities[ACTIVITY],MATCH($C52,Activities[Id],0)))</f>
        <v>#N/A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 ca="1">E31</f>
        <v>44975</v>
      </c>
      <c r="F55" s="1">
        <f t="shared" ref="F55:AH55" ca="1" si="15">F31</f>
        <v>44976</v>
      </c>
      <c r="G55" s="1">
        <f t="shared" ca="1" si="15"/>
        <v>44977</v>
      </c>
      <c r="H55" s="1">
        <f t="shared" ca="1" si="15"/>
        <v>44978</v>
      </c>
      <c r="I55" s="1">
        <f t="shared" ca="1" si="15"/>
        <v>44979</v>
      </c>
      <c r="J55" s="1">
        <f t="shared" ca="1" si="15"/>
        <v>44980</v>
      </c>
      <c r="K55" s="1">
        <f t="shared" ca="1" si="15"/>
        <v>44981</v>
      </c>
      <c r="L55" s="1">
        <f t="shared" ca="1" si="15"/>
        <v>44982</v>
      </c>
      <c r="M55" s="1">
        <f t="shared" ca="1" si="15"/>
        <v>44983</v>
      </c>
      <c r="N55" s="1">
        <f t="shared" ca="1" si="15"/>
        <v>44984</v>
      </c>
      <c r="O55" s="1">
        <f t="shared" ca="1" si="15"/>
        <v>44985</v>
      </c>
      <c r="P55" s="1">
        <f t="shared" ca="1" si="15"/>
        <v>44986</v>
      </c>
      <c r="Q55" s="1">
        <f t="shared" ca="1" si="15"/>
        <v>44987</v>
      </c>
      <c r="R55" s="1">
        <f t="shared" ca="1" si="15"/>
        <v>44988</v>
      </c>
      <c r="S55" s="1">
        <f t="shared" ca="1" si="15"/>
        <v>44989</v>
      </c>
      <c r="T55" s="1">
        <f t="shared" ca="1" si="15"/>
        <v>44990</v>
      </c>
      <c r="U55" s="1">
        <f t="shared" ca="1" si="15"/>
        <v>44991</v>
      </c>
      <c r="V55" s="1">
        <f t="shared" ca="1" si="15"/>
        <v>44992</v>
      </c>
      <c r="W55" s="1">
        <f t="shared" ca="1" si="15"/>
        <v>44993</v>
      </c>
      <c r="X55" s="1">
        <f t="shared" ca="1" si="15"/>
        <v>44994</v>
      </c>
      <c r="Y55" s="1">
        <f t="shared" ca="1" si="15"/>
        <v>44995</v>
      </c>
      <c r="Z55" s="1">
        <f t="shared" ca="1" si="15"/>
        <v>44996</v>
      </c>
      <c r="AA55" s="1">
        <f t="shared" ca="1" si="15"/>
        <v>44997</v>
      </c>
      <c r="AB55" s="1">
        <f t="shared" ca="1" si="15"/>
        <v>44998</v>
      </c>
      <c r="AC55" s="1">
        <f t="shared" ca="1" si="15"/>
        <v>44999</v>
      </c>
      <c r="AD55" s="1">
        <f t="shared" ca="1" si="15"/>
        <v>45000</v>
      </c>
      <c r="AE55" s="1">
        <f t="shared" ca="1" si="15"/>
        <v>45001</v>
      </c>
      <c r="AF55" s="1">
        <f t="shared" ca="1" si="15"/>
        <v>45002</v>
      </c>
      <c r="AG55" s="1">
        <f t="shared" ca="1" si="15"/>
        <v>45003</v>
      </c>
      <c r="AH55" s="1">
        <f t="shared" ca="1" si="15"/>
        <v>45004</v>
      </c>
    </row>
    <row r="56" spans="3:34" x14ac:dyDescent="0.3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 ca="1">DATE(YEAR(MIN(E55:AH55)),MONTH(MIN(E55:AH55)),1)</f>
        <v>44958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 t="e">
        <f t="shared" ca="1" si="17"/>
        <v>#N/A</v>
      </c>
      <c r="Q58" t="e">
        <f t="shared" ca="1" si="17"/>
        <v>#N/A</v>
      </c>
      <c r="R58" t="e">
        <f t="shared" ca="1" si="17"/>
        <v>#N/A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 x14ac:dyDescent="0.3">
      <c r="D59" s="3" t="str">
        <f ca="1">TEXT(D58,"mmm yyyy") &amp; " - Top Band"</f>
        <v>Feb 2023 -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 t="e">
        <f t="shared" ca="1" si="18"/>
        <v>#N/A</v>
      </c>
      <c r="Q59" t="e">
        <f t="shared" ca="1" si="18"/>
        <v>#N/A</v>
      </c>
      <c r="R59" t="e">
        <f t="shared" ca="1" si="18"/>
        <v>#N/A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3">
      <c r="D60" s="3"/>
    </row>
    <row r="61" spans="3:34" x14ac:dyDescent="0.3">
      <c r="D61" s="3">
        <f ca="1">EOMONTH(D58,0)+1</f>
        <v>44986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>
        <f t="shared" ca="1" si="19"/>
        <v>0.5</v>
      </c>
      <c r="Q61">
        <f t="shared" ca="1" si="19"/>
        <v>0.5</v>
      </c>
      <c r="R61">
        <f t="shared" ca="1" si="19"/>
        <v>0.5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3">
      <c r="D62" s="3" t="str">
        <f ca="1">TEXT(D61,"mmm yyyy") &amp; " - Top Band"</f>
        <v>Mar 2023 -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>
        <f t="shared" ca="1" si="20"/>
        <v>13</v>
      </c>
      <c r="Q62">
        <f t="shared" ca="1" si="20"/>
        <v>13</v>
      </c>
      <c r="R62">
        <f t="shared" ca="1" si="20"/>
        <v>13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3">
      <c r="D63" s="3"/>
    </row>
    <row r="65" spans="4:34" x14ac:dyDescent="0.3">
      <c r="D65" s="3">
        <f ca="1">D58+1</f>
        <v>44959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3">
      <c r="D66" s="3">
        <f ca="1">D61+1</f>
        <v>44987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>
        <f t="shared" ca="1" si="21"/>
        <v>0.5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 ca="1">LEFT(UPPER(TEXT(E55,"ddd")),$D70)</f>
        <v>SAT</v>
      </c>
      <c r="F70" t="str">
        <f t="shared" ref="F70:AH70" ca="1" si="23">LEFT(UPPER(TEXT(F55,"ddd")),$D70)</f>
        <v>SUN</v>
      </c>
      <c r="G70" t="str">
        <f t="shared" ca="1" si="23"/>
        <v>MON</v>
      </c>
      <c r="H70" t="str">
        <f t="shared" ca="1" si="23"/>
        <v>TUE</v>
      </c>
      <c r="I70" t="str">
        <f t="shared" ca="1" si="23"/>
        <v>WED</v>
      </c>
      <c r="J70" t="str">
        <f t="shared" ca="1" si="23"/>
        <v>THU</v>
      </c>
      <c r="K70" t="str">
        <f t="shared" ca="1" si="23"/>
        <v>FRI</v>
      </c>
      <c r="L70" t="str">
        <f t="shared" ca="1" si="23"/>
        <v>SAT</v>
      </c>
      <c r="M70" t="str">
        <f t="shared" ca="1" si="23"/>
        <v>SUN</v>
      </c>
      <c r="N70" t="str">
        <f t="shared" ca="1" si="23"/>
        <v>MON</v>
      </c>
      <c r="O70" t="str">
        <f t="shared" ca="1" si="23"/>
        <v>TUE</v>
      </c>
      <c r="P70" t="str">
        <f t="shared" ca="1" si="23"/>
        <v>WED</v>
      </c>
      <c r="Q70" t="str">
        <f t="shared" ca="1" si="23"/>
        <v>THU</v>
      </c>
      <c r="R70" t="str">
        <f t="shared" ca="1" si="23"/>
        <v>FRI</v>
      </c>
      <c r="S70" t="str">
        <f t="shared" ca="1" si="23"/>
        <v>SAT</v>
      </c>
      <c r="T70" t="str">
        <f t="shared" ca="1" si="23"/>
        <v>SUN</v>
      </c>
      <c r="U70" t="str">
        <f t="shared" ca="1" si="23"/>
        <v>MON</v>
      </c>
      <c r="V70" t="str">
        <f t="shared" ca="1" si="23"/>
        <v>TUE</v>
      </c>
      <c r="W70" t="str">
        <f t="shared" ca="1" si="23"/>
        <v>WED</v>
      </c>
      <c r="X70" t="str">
        <f t="shared" ca="1" si="23"/>
        <v>THU</v>
      </c>
      <c r="Y70" t="str">
        <f t="shared" ca="1" si="23"/>
        <v>FRI</v>
      </c>
      <c r="Z70" t="str">
        <f t="shared" ca="1" si="23"/>
        <v>SAT</v>
      </c>
      <c r="AA70" t="str">
        <f t="shared" ca="1" si="23"/>
        <v>SUN</v>
      </c>
      <c r="AB70" t="str">
        <f t="shared" ca="1" si="23"/>
        <v>MON</v>
      </c>
      <c r="AC70" t="str">
        <f t="shared" ca="1" si="23"/>
        <v>TUE</v>
      </c>
      <c r="AD70" t="str">
        <f t="shared" ca="1" si="23"/>
        <v>WED</v>
      </c>
      <c r="AE70" t="str">
        <f t="shared" ca="1" si="23"/>
        <v>THU</v>
      </c>
      <c r="AF70" t="str">
        <f t="shared" ca="1" si="23"/>
        <v>FRI</v>
      </c>
      <c r="AG70" t="str">
        <f t="shared" ca="1" si="23"/>
        <v>SAT</v>
      </c>
      <c r="AH70" t="str">
        <f t="shared" ca="1" si="23"/>
        <v>SUN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 ca="1">TEXT(E55,"dd")</f>
        <v>18</v>
      </c>
      <c r="F72" t="str">
        <f t="shared" ref="F72:AH72" ca="1" si="24">TEXT(F55,"dd")</f>
        <v>19</v>
      </c>
      <c r="G72" t="str">
        <f t="shared" ca="1" si="24"/>
        <v>20</v>
      </c>
      <c r="H72" t="str">
        <f t="shared" ca="1" si="24"/>
        <v>21</v>
      </c>
      <c r="I72" t="str">
        <f t="shared" ca="1" si="24"/>
        <v>22</v>
      </c>
      <c r="J72" t="str">
        <f t="shared" ca="1" si="24"/>
        <v>23</v>
      </c>
      <c r="K72" t="str">
        <f t="shared" ca="1" si="24"/>
        <v>24</v>
      </c>
      <c r="L72" t="str">
        <f t="shared" ca="1" si="24"/>
        <v>25</v>
      </c>
      <c r="M72" t="str">
        <f t="shared" ca="1" si="24"/>
        <v>26</v>
      </c>
      <c r="N72" t="str">
        <f t="shared" ca="1" si="24"/>
        <v>27</v>
      </c>
      <c r="O72" t="str">
        <f t="shared" ca="1" si="24"/>
        <v>28</v>
      </c>
      <c r="P72" t="str">
        <f t="shared" ca="1" si="24"/>
        <v>01</v>
      </c>
      <c r="Q72" t="str">
        <f t="shared" ca="1" si="24"/>
        <v>02</v>
      </c>
      <c r="R72" t="str">
        <f t="shared" ca="1" si="24"/>
        <v>03</v>
      </c>
      <c r="S72" t="str">
        <f t="shared" ca="1" si="24"/>
        <v>04</v>
      </c>
      <c r="T72" t="str">
        <f t="shared" ca="1" si="24"/>
        <v>05</v>
      </c>
      <c r="U72" t="str">
        <f t="shared" ca="1" si="24"/>
        <v>06</v>
      </c>
      <c r="V72" t="str">
        <f t="shared" ca="1" si="24"/>
        <v>07</v>
      </c>
      <c r="W72" t="str">
        <f t="shared" ca="1" si="24"/>
        <v>08</v>
      </c>
      <c r="X72" t="str">
        <f t="shared" ca="1" si="24"/>
        <v>09</v>
      </c>
      <c r="Y72" t="str">
        <f t="shared" ca="1" si="24"/>
        <v>10</v>
      </c>
      <c r="Z72" t="str">
        <f t="shared" ca="1" si="24"/>
        <v>11</v>
      </c>
      <c r="AA72" t="str">
        <f t="shared" ca="1" si="24"/>
        <v>12</v>
      </c>
      <c r="AB72" t="str">
        <f t="shared" ca="1" si="24"/>
        <v>13</v>
      </c>
      <c r="AC72" t="str">
        <f t="shared" ca="1" si="24"/>
        <v>14</v>
      </c>
      <c r="AD72" t="str">
        <f t="shared" ca="1" si="24"/>
        <v>15</v>
      </c>
      <c r="AE72" t="str">
        <f t="shared" ca="1" si="24"/>
        <v>16</v>
      </c>
      <c r="AF72" t="str">
        <f t="shared" ca="1" si="24"/>
        <v>17</v>
      </c>
      <c r="AG72" t="str">
        <f t="shared" ca="1" si="24"/>
        <v>18</v>
      </c>
      <c r="AH72" t="str">
        <f t="shared" ca="1" si="24"/>
        <v>19</v>
      </c>
    </row>
  </sheetData>
  <phoneticPr fontId="8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2023-02-19T07:05:29Z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