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800" yWindow="0" windowWidth="25600" windowHeight="16120" tabRatio="500" activeTab="4"/>
  </bookViews>
  <sheets>
    <sheet name="StudyDesign" sheetId="1" r:id="rId1"/>
    <sheet name="Laws.Regs" sheetId="2" r:id="rId2"/>
    <sheet name="Nothing" sheetId="5" r:id="rId3"/>
    <sheet name="RNsReg" sheetId="6" r:id="rId4"/>
    <sheet name="HospitalSta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B16" i="2"/>
  <c r="F2" i="1"/>
  <c r="F3" i="1"/>
  <c r="E2" i="1"/>
  <c r="E3" i="1"/>
  <c r="E4" i="1"/>
  <c r="C4" i="1"/>
  <c r="D4" i="1"/>
  <c r="D10" i="1"/>
  <c r="G2" i="1"/>
  <c r="H2" i="1"/>
  <c r="H3" i="1"/>
  <c r="H4" i="1"/>
  <c r="G3" i="1"/>
  <c r="G4" i="1"/>
  <c r="F4" i="1"/>
  <c r="C39" i="5"/>
  <c r="B3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" i="5"/>
  <c r="B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<sst xmlns="http://schemas.openxmlformats.org/spreadsheetml/2006/main" count="202" uniqueCount="95">
  <si>
    <t>State</t>
  </si>
  <si>
    <t>NumberHospitals</t>
  </si>
  <si>
    <t>Number Hospitals</t>
  </si>
  <si>
    <t>Number Registered RNs</t>
  </si>
  <si>
    <t>Location</t>
  </si>
  <si>
    <t>Registered Nurse (RN)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</si>
  <si>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</si>
  <si>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</si>
  <si>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</si>
  <si>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</si>
  <si>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</si>
  <si>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</si>
  <si>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</si>
  <si>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</si>
  <si>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</si>
  <si>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</si>
  <si>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</si>
  <si>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</si>
  <si>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</si>
  <si>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</si>
  <si>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</si>
  <si>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</si>
  <si>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</si>
  <si>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</si>
  <si>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</si>
  <si>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</si>
  <si>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</si>
  <si>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</si>
  <si>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</si>
  <si>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</si>
  <si>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</si>
  <si>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</si>
  <si>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</si>
  <si>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</si>
  <si>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</si>
  <si>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</si>
  <si>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</si>
  <si>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</si>
  <si>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</si>
  <si>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</si>
  <si>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</si>
  <si>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</si>
  <si>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</si>
  <si>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</si>
  <si>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</si>
  <si>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</si>
  <si>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</si>
  <si>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</si>
  <si>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</si>
  <si>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</si>
  <si>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</si>
  <si>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</si>
  <si>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</si>
  <si>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</si>
  <si>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</si>
  <si>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</si>
  <si>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</si>
  <si>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StaffedBeds</t>
  </si>
  <si>
    <t>TotalDischarges</t>
  </si>
  <si>
    <t>PatientDays</t>
  </si>
  <si>
    <t>Gross.PatientRevenue...000.</t>
  </si>
  <si>
    <t>American Samoa</t>
  </si>
  <si>
    <t>Guam</t>
  </si>
  <si>
    <t>Northern Mariana Islands</t>
  </si>
  <si>
    <t>Puerto Rico</t>
  </si>
  <si>
    <t>Virgin Islands</t>
  </si>
  <si>
    <t>T O T A L</t>
  </si>
  <si>
    <t>Stratum</t>
  </si>
  <si>
    <t>fh</t>
  </si>
  <si>
    <t>Nothing</t>
  </si>
  <si>
    <t>Statistics</t>
  </si>
  <si>
    <t>N-Total Size Population</t>
  </si>
  <si>
    <t>n- Total Size Sample</t>
  </si>
  <si>
    <t>H- Number of Strata</t>
  </si>
  <si>
    <t>h- Stratum Index</t>
  </si>
  <si>
    <t>Nh-Hospital Idea</t>
  </si>
  <si>
    <t>Nh-Nursing Idea</t>
  </si>
  <si>
    <t>Hospitals</t>
  </si>
  <si>
    <t>RNs</t>
  </si>
  <si>
    <t>Wh-Hospital Idea</t>
  </si>
  <si>
    <t>Wh-NursingIdea</t>
  </si>
  <si>
    <t>Total</t>
  </si>
  <si>
    <t>nh-Hospitals</t>
  </si>
  <si>
    <t>nh-Nurses</t>
  </si>
  <si>
    <t>0.05</t>
  </si>
  <si>
    <t xml:space="preserve">block of questions - what are regulations in hospitals, something v. nothing -- doesn’t mean hospital does not follow that minimum </t>
  </si>
  <si>
    <t>idealistic -- something v. nothing w. proportionate</t>
  </si>
  <si>
    <t xml:space="preserve">realistic -- 1 and 1 equal allocation </t>
  </si>
  <si>
    <t xml:space="preserve">hospitals are clusters ( 1 stage or 2 stage) </t>
  </si>
  <si>
    <t xml:space="preserve">hospitals are clusters( 1 stage or 2 stage) </t>
  </si>
  <si>
    <t xml:space="preserve">strata clsuter strata cluster </t>
  </si>
  <si>
    <t>Law/Regulations</t>
  </si>
  <si>
    <t>Number of States</t>
  </si>
  <si>
    <t>51</t>
  </si>
  <si>
    <t>Law.Regs,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</si>
</sst>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3" fontId="4" fillId="0" borderId="0" xfId="0" applyNumberFormat="1" applyFont="1"/>
    <xf numFmtId="6" fontId="4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right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9"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left" vertical="top" textRotation="0" wrapText="0" indent="0" justifyLastLine="0" shrinkToFit="0" readingOrder="0"/>
    </dxf>
    <dxf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left" vertical="top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4" totalsRowCount="1" headerRowDxfId="18">
  <autoFilter ref="A1:I3"/>
  <tableColumns count="9">
    <tableColumn id="1" name="Stratum" totalsRowLabel="Total" dataDxfId="17" totalsRowDxfId="8"/>
    <tableColumn id="9" name="Number of States" totalsRowLabel="51" dataDxfId="11" totalsRowDxfId="7"/>
    <tableColumn id="2" name="Nh-Hospital Idea" totalsRowFunction="custom" dataDxfId="16" totalsRowDxfId="6">
      <totalsRowFormula>SUM(Table1[Nh-Hospital Idea])</totalsRowFormula>
    </tableColumn>
    <tableColumn id="6" name="Nh-Nursing Idea" totalsRowFunction="custom" dataDxfId="15" totalsRowDxfId="5">
      <totalsRowFormula>SUM(Table1[Nh-Nursing Idea])</totalsRowFormula>
    </tableColumn>
    <tableColumn id="3" name="Wh-Hospital Idea" totalsRowFunction="custom" dataDxfId="10" totalsRowDxfId="4">
      <calculatedColumnFormula>C2/($C$4)</calculatedColumnFormula>
      <totalsRowFormula>SUM(Table1[Wh-Hospital Idea])</totalsRowFormula>
    </tableColumn>
    <tableColumn id="7" name="Wh-NursingIdea" totalsRowFunction="custom" dataDxfId="9" totalsRowDxfId="3">
      <calculatedColumnFormula>D2/$D$4</calculatedColumnFormula>
      <totalsRowFormula>SUM(Table1[Wh-NursingIdea])</totalsRowFormula>
    </tableColumn>
    <tableColumn id="4" name="nh-Hospitals" totalsRowFunction="custom" dataDxfId="14" totalsRowDxfId="2">
      <calculatedColumnFormula>I2*C2</calculatedColumnFormula>
      <totalsRowFormula>SUM(Table1[nh-Hospitals])</totalsRowFormula>
    </tableColumn>
    <tableColumn id="8" name="nh-Nurses" totalsRowFunction="custom" dataDxfId="13" totalsRowDxfId="1">
      <calculatedColumnFormula>D2*I2</calculatedColumnFormula>
      <totalsRowFormula>SUM(Table1[nh-Nurses])</totalsRowFormula>
    </tableColumn>
    <tableColumn id="5" name="fh" totalsRowLabel="0.05" dataDxfId="12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17" sqref="D17"/>
    </sheetView>
  </sheetViews>
  <sheetFormatPr baseColWidth="10" defaultRowHeight="15" x14ac:dyDescent="0"/>
  <cols>
    <col min="1" max="2" width="22.83203125" customWidth="1"/>
    <col min="3" max="3" width="19.83203125" customWidth="1"/>
    <col min="4" max="4" width="21.83203125" customWidth="1"/>
    <col min="5" max="6" width="20.6640625" customWidth="1"/>
    <col min="7" max="8" width="16" customWidth="1"/>
    <col min="9" max="9" width="17.83203125" customWidth="1"/>
  </cols>
  <sheetData>
    <row r="1" spans="1:9">
      <c r="A1" s="6" t="s">
        <v>67</v>
      </c>
      <c r="B1" s="6" t="s">
        <v>92</v>
      </c>
      <c r="C1" s="6" t="s">
        <v>75</v>
      </c>
      <c r="D1" s="6" t="s">
        <v>76</v>
      </c>
      <c r="E1" s="6" t="s">
        <v>79</v>
      </c>
      <c r="F1" s="6" t="s">
        <v>80</v>
      </c>
      <c r="G1" s="6" t="s">
        <v>82</v>
      </c>
      <c r="H1" s="6" t="s">
        <v>83</v>
      </c>
      <c r="I1" s="6" t="s">
        <v>68</v>
      </c>
    </row>
    <row r="2" spans="1:9">
      <c r="A2" s="9" t="s">
        <v>91</v>
      </c>
      <c r="B2" s="9">
        <v>14</v>
      </c>
      <c r="C2" s="18">
        <v>1601</v>
      </c>
      <c r="D2" s="18">
        <v>1527234</v>
      </c>
      <c r="E2" s="18">
        <f t="shared" ref="E2:E3" si="0">C2/($C$4)</f>
        <v>0.41146234901053713</v>
      </c>
      <c r="F2" s="18">
        <f t="shared" ref="F2:F3" si="1">D2/$D$4</f>
        <v>0.45095474371860483</v>
      </c>
      <c r="G2" s="18">
        <f>I2*C2</f>
        <v>80.050000000000011</v>
      </c>
      <c r="H2" s="18">
        <f>D2*I2</f>
        <v>76361.7</v>
      </c>
      <c r="I2" s="11">
        <v>0.05</v>
      </c>
    </row>
    <row r="3" spans="1:9">
      <c r="A3" s="9" t="s">
        <v>69</v>
      </c>
      <c r="B3" s="9">
        <v>37</v>
      </c>
      <c r="C3" s="11">
        <v>2290</v>
      </c>
      <c r="D3" s="11">
        <v>1859434</v>
      </c>
      <c r="E3" s="18">
        <f t="shared" si="0"/>
        <v>0.58853765098946287</v>
      </c>
      <c r="F3" s="18">
        <f t="shared" si="1"/>
        <v>0.54904525628139511</v>
      </c>
      <c r="G3" s="12">
        <f t="shared" ref="G3" si="2">I3*C3</f>
        <v>114.5</v>
      </c>
      <c r="H3" s="12">
        <f t="shared" ref="H3" si="3">D3*I3</f>
        <v>92971.700000000012</v>
      </c>
      <c r="I3" s="11">
        <v>0.05</v>
      </c>
    </row>
    <row r="4" spans="1:9">
      <c r="A4" s="10" t="s">
        <v>81</v>
      </c>
      <c r="B4" s="10" t="s">
        <v>93</v>
      </c>
      <c r="C4" s="14">
        <f>SUM(Table1[Nh-Hospital Idea])</f>
        <v>3891</v>
      </c>
      <c r="D4" s="14">
        <f>SUM(Table1[Nh-Nursing Idea])</f>
        <v>3386668</v>
      </c>
      <c r="E4" s="13">
        <f>SUM(Table1[Wh-Hospital Idea])</f>
        <v>1</v>
      </c>
      <c r="F4" s="13">
        <f>SUM(Table1[Wh-NursingIdea])</f>
        <v>1</v>
      </c>
      <c r="G4" s="15">
        <f>SUM(Table1[nh-Hospitals])</f>
        <v>194.55</v>
      </c>
      <c r="H4" s="15">
        <f>SUM(Table1[nh-Nurses])</f>
        <v>169333.40000000002</v>
      </c>
      <c r="I4" s="13" t="s">
        <v>84</v>
      </c>
    </row>
    <row r="8" spans="1:9">
      <c r="A8" s="17" t="s">
        <v>70</v>
      </c>
      <c r="B8" s="17"/>
      <c r="C8" s="17"/>
      <c r="D8" s="17"/>
      <c r="E8" s="17"/>
      <c r="F8" s="4"/>
    </row>
    <row r="9" spans="1:9">
      <c r="A9" s="4"/>
      <c r="B9" s="16"/>
      <c r="C9" s="7" t="s">
        <v>77</v>
      </c>
      <c r="D9" s="7" t="s">
        <v>78</v>
      </c>
      <c r="E9" s="4"/>
      <c r="F9" s="4"/>
    </row>
    <row r="10" spans="1:9">
      <c r="B10" t="s">
        <v>71</v>
      </c>
      <c r="C10">
        <v>3891</v>
      </c>
      <c r="D10" s="8">
        <f>SUM(Table1[Nh-Nursing Idea])</f>
        <v>3386668</v>
      </c>
    </row>
    <row r="11" spans="1:9">
      <c r="B11" t="s">
        <v>72</v>
      </c>
      <c r="C11">
        <v>195</v>
      </c>
      <c r="D11">
        <v>169333</v>
      </c>
    </row>
    <row r="12" spans="1:9">
      <c r="B12" t="s">
        <v>73</v>
      </c>
      <c r="C12">
        <v>2</v>
      </c>
      <c r="D12">
        <v>2</v>
      </c>
    </row>
    <row r="13" spans="1:9">
      <c r="B13" t="s">
        <v>74</v>
      </c>
      <c r="C13" t="s">
        <v>94</v>
      </c>
      <c r="D13" t="s">
        <v>94</v>
      </c>
    </row>
    <row r="22" spans="4:10">
      <c r="D22" t="s">
        <v>85</v>
      </c>
      <c r="J22" t="s">
        <v>88</v>
      </c>
    </row>
    <row r="23" spans="4:10">
      <c r="D23" t="s">
        <v>86</v>
      </c>
    </row>
    <row r="24" spans="4:10">
      <c r="D24" t="s">
        <v>87</v>
      </c>
      <c r="F24" t="s">
        <v>89</v>
      </c>
    </row>
    <row r="29" spans="4:10">
      <c r="D29" t="s">
        <v>90</v>
      </c>
    </row>
  </sheetData>
  <mergeCells count="1">
    <mergeCell ref="A8:E8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5" sqref="A15"/>
    </sheetView>
  </sheetViews>
  <sheetFormatPr baseColWidth="10" defaultRowHeight="15" x14ac:dyDescent="0"/>
  <cols>
    <col min="1" max="1" width="13.5" customWidth="1"/>
    <col min="2" max="2" width="21" customWidth="1"/>
    <col min="3" max="3" width="27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12</v>
      </c>
      <c r="B2">
        <f>INDEX(HospitalStats!$B$2:$F$57, MATCH(Laws.Regs!A2, HospitalStats!$A$2:$A$57,0),1)</f>
        <v>34</v>
      </c>
      <c r="C2">
        <f>INDEX(RNsReg!$B$2:$B$52, MATCH(Laws.Regs!A2, RNsReg!$A$2:$A$52,0),1)</f>
        <v>45440</v>
      </c>
    </row>
    <row r="3" spans="1:3">
      <c r="A3" t="s">
        <v>19</v>
      </c>
      <c r="B3">
        <f>INDEX(HospitalStats!$B$2:$F$57, MATCH(Laws.Regs!A3, HospitalStats!$A$2:$A$57,0),1)</f>
        <v>143</v>
      </c>
      <c r="C3">
        <f>INDEX(RNsReg!$B$2:$B$52, MATCH(Laws.Regs!A3, RNsReg!$A$2:$A$52,0),1)</f>
        <v>157806</v>
      </c>
    </row>
    <row r="4" spans="1:3">
      <c r="A4" t="s">
        <v>34</v>
      </c>
      <c r="B4">
        <f>INDEX(HospitalStats!$B$2:$F$57, MATCH(Laws.Regs!A4, HospitalStats!$A$2:$A$57,0),1)</f>
        <v>25</v>
      </c>
      <c r="C4">
        <f>INDEX(RNsReg!$B$2:$B$52, MATCH(Laws.Regs!A4, RNsReg!$A$2:$A$52,0),1)</f>
        <v>25010</v>
      </c>
    </row>
    <row r="5" spans="1:3">
      <c r="A5" t="s">
        <v>41</v>
      </c>
      <c r="B5">
        <f>INDEX(HospitalStats!$B$2:$F$57, MATCH(Laws.Regs!A5, HospitalStats!$A$2:$A$57,0),1)</f>
        <v>147</v>
      </c>
      <c r="C5">
        <f>INDEX(RNsReg!$B$2:$B$52, MATCH(Laws.Regs!A5, RNsReg!$A$2:$A$52,0),1)</f>
        <v>172052</v>
      </c>
    </row>
    <row r="6" spans="1:3">
      <c r="A6" t="s">
        <v>43</v>
      </c>
      <c r="B6">
        <f>INDEX(HospitalStats!$B$2:$F$57, MATCH(Laws.Regs!A6, HospitalStats!$A$2:$A$57,0),1)</f>
        <v>37</v>
      </c>
      <c r="C6">
        <f>INDEX(RNsReg!$B$2:$B$52, MATCH(Laws.Regs!A6, RNsReg!$A$2:$A$52,0),1)</f>
        <v>30957</v>
      </c>
    </row>
    <row r="7" spans="1:3">
      <c r="A7" t="s">
        <v>49</v>
      </c>
      <c r="B7">
        <f>INDEX(HospitalStats!$B$2:$F$57, MATCH(Laws.Regs!A7, HospitalStats!$A$2:$A$57,0),1)</f>
        <v>367</v>
      </c>
      <c r="C7">
        <f>INDEX(RNsReg!$B$2:$B$52, MATCH(Laws.Regs!A7, RNsReg!$A$2:$A$52,0),1)</f>
        <v>265081</v>
      </c>
    </row>
    <row r="8" spans="1:3">
      <c r="A8" t="s">
        <v>53</v>
      </c>
      <c r="B8">
        <f>INDEX(HospitalStats!$B$2:$F$57, MATCH(Laws.Regs!A8, HospitalStats!$A$2:$A$57,0),1)</f>
        <v>64</v>
      </c>
      <c r="C8">
        <f>INDEX(RNsReg!$B$2:$B$52, MATCH(Laws.Regs!A8, RNsReg!$A$2:$A$52,0),1)</f>
        <v>46939</v>
      </c>
    </row>
    <row r="9" spans="1:3">
      <c r="A9" t="s">
        <v>29</v>
      </c>
      <c r="B9">
        <f>INDEX(HospitalStats!$B$2:$F$57, MATCH(Laws.Regs!A9, HospitalStats!$A$2:$A$57,0),1)</f>
        <v>55</v>
      </c>
      <c r="C9">
        <f>INDEX(RNsReg!$B$2:$B$52, MATCH(Laws.Regs!A9, RNsReg!$A$2:$A$52,0),1)</f>
        <v>77779</v>
      </c>
    </row>
    <row r="10" spans="1:3">
      <c r="A10" t="s">
        <v>10</v>
      </c>
      <c r="B10">
        <v>342</v>
      </c>
      <c r="C10">
        <v>339108</v>
      </c>
    </row>
    <row r="11" spans="1:3">
      <c r="A11" t="s">
        <v>27</v>
      </c>
      <c r="B11">
        <v>105</v>
      </c>
      <c r="C11">
        <v>101246</v>
      </c>
    </row>
    <row r="12" spans="1:3">
      <c r="A12" t="s">
        <v>36</v>
      </c>
      <c r="B12">
        <v>74</v>
      </c>
      <c r="C12">
        <v>98623</v>
      </c>
    </row>
    <row r="13" spans="1:3">
      <c r="A13" t="s">
        <v>38</v>
      </c>
      <c r="B13">
        <v>190</v>
      </c>
      <c r="C13">
        <v>145729</v>
      </c>
    </row>
    <row r="14" spans="1:3">
      <c r="A14" t="s">
        <v>45</v>
      </c>
      <c r="B14">
        <v>11</v>
      </c>
      <c r="C14">
        <v>13681</v>
      </c>
    </row>
    <row r="15" spans="1:3">
      <c r="A15" t="s">
        <v>51</v>
      </c>
      <c r="B15">
        <v>7</v>
      </c>
      <c r="C15">
        <v>7783</v>
      </c>
    </row>
    <row r="16" spans="1:3">
      <c r="B16" s="5">
        <f>SUM(B2:B15)</f>
        <v>1601</v>
      </c>
      <c r="C16" s="5">
        <f>SUM(C2:C15)</f>
        <v>1527234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38" sqref="A38"/>
    </sheetView>
  </sheetViews>
  <sheetFormatPr baseColWidth="10" defaultRowHeight="15" x14ac:dyDescent="0"/>
  <cols>
    <col min="1" max="1" width="20.1640625" customWidth="1"/>
    <col min="2" max="2" width="21.6640625" customWidth="1"/>
    <col min="3" max="3" width="22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6</v>
      </c>
      <c r="B2">
        <f>INDEX(HospitalStats!$B$2:$F$57, MATCH(Nothing!A2, HospitalStats!$A$2:$A$57,0),1)</f>
        <v>92</v>
      </c>
      <c r="C2">
        <f>INDEX(RNsReg!$B$2:$B$52, MATCH(Nothing!A2, RNsReg!$A$2:$A$52,0),1)</f>
        <v>65002</v>
      </c>
    </row>
    <row r="3" spans="1:3">
      <c r="A3" t="s">
        <v>7</v>
      </c>
      <c r="B3">
        <f>INDEX(HospitalStats!$B$2:$F$57, MATCH(Nothing!A3, HospitalStats!$A$2:$A$57,0),1)</f>
        <v>10</v>
      </c>
      <c r="C3">
        <f>INDEX(RNsReg!$B$2:$B$52, MATCH(Nothing!A3, RNsReg!$A$2:$A$52,0),1)</f>
        <v>8033</v>
      </c>
    </row>
    <row r="4" spans="1:3">
      <c r="A4" t="s">
        <v>8</v>
      </c>
      <c r="B4">
        <f>INDEX(HospitalStats!$B$2:$F$57, MATCH(Nothing!A4, HospitalStats!$A$2:$A$57,0),1)</f>
        <v>70</v>
      </c>
      <c r="C4">
        <f>INDEX(RNsReg!$B$2:$B$52, MATCH(Nothing!A4, RNsReg!$A$2:$A$52,0),1)</f>
        <v>54716</v>
      </c>
    </row>
    <row r="5" spans="1:3">
      <c r="A5" t="s">
        <v>9</v>
      </c>
      <c r="B5">
        <f>INDEX(HospitalStats!$B$2:$F$57, MATCH(Nothing!A5, HospitalStats!$A$2:$A$57,0),1)</f>
        <v>51</v>
      </c>
      <c r="C5">
        <f>INDEX(RNsReg!$B$2:$B$52, MATCH(Nothing!A5, RNsReg!$A$2:$A$52,0),1)</f>
        <v>35581</v>
      </c>
    </row>
    <row r="6" spans="1:3">
      <c r="A6" t="s">
        <v>11</v>
      </c>
      <c r="B6">
        <f>INDEX(HospitalStats!$B$2:$F$57, MATCH(Nothing!A6, HospitalStats!$A$2:$A$57,0),1)</f>
        <v>54</v>
      </c>
      <c r="C6">
        <f>INDEX(RNsReg!$B$2:$B$52, MATCH(Nothing!A6, RNsReg!$A$2:$A$52,0),1)</f>
        <v>56969</v>
      </c>
    </row>
    <row r="7" spans="1:3">
      <c r="A7" t="s">
        <v>13</v>
      </c>
      <c r="B7">
        <f>INDEX(HospitalStats!$B$2:$F$57, MATCH(Nothing!A7, HospitalStats!$A$2:$A$57,0),1)</f>
        <v>8</v>
      </c>
      <c r="C7">
        <f>INDEX(RNsReg!$B$2:$B$52, MATCH(Nothing!A7, RNsReg!$A$2:$A$52,0),1)</f>
        <v>8701</v>
      </c>
    </row>
    <row r="8" spans="1:3">
      <c r="A8" t="s">
        <v>14</v>
      </c>
      <c r="B8">
        <f>INDEX(HospitalStats!$B$2:$F$57, MATCH(Nothing!A8, HospitalStats!$A$2:$A$57,0),1)</f>
        <v>8</v>
      </c>
      <c r="C8">
        <f>INDEX(RNsReg!$B$2:$B$52, MATCH(Nothing!A8, RNsReg!$A$2:$A$52,0),1)</f>
        <v>4272</v>
      </c>
    </row>
    <row r="9" spans="1:3">
      <c r="A9" t="s">
        <v>15</v>
      </c>
      <c r="B9">
        <f>INDEX(HospitalStats!$B$2:$F$57, MATCH(Nothing!A9, HospitalStats!$A$2:$A$57,0),1)</f>
        <v>217</v>
      </c>
      <c r="C9">
        <f>INDEX(RNsReg!$B$2:$B$52, MATCH(Nothing!A9, RNsReg!$A$2:$A$52,0),1)</f>
        <v>249436</v>
      </c>
    </row>
    <row r="10" spans="1:3">
      <c r="A10" t="s">
        <v>16</v>
      </c>
      <c r="B10">
        <f>INDEX(HospitalStats!$B$2:$F$57, MATCH(Nothing!A10, HospitalStats!$A$2:$A$57,0),1)</f>
        <v>113</v>
      </c>
      <c r="C10">
        <f>INDEX(RNsReg!$B$2:$B$52, MATCH(Nothing!A10, RNsReg!$A$2:$A$52,0),1)</f>
        <v>102214</v>
      </c>
    </row>
    <row r="11" spans="1:3">
      <c r="A11" t="s">
        <v>17</v>
      </c>
      <c r="B11">
        <f>INDEX(HospitalStats!$B$2:$F$57, MATCH(Nothing!A11, HospitalStats!$A$2:$A$57,0),1)</f>
        <v>14</v>
      </c>
      <c r="C11">
        <f>INDEX(RNsReg!$B$2:$B$52, MATCH(Nothing!A11, RNsReg!$A$2:$A$52,0),1)</f>
        <v>2360</v>
      </c>
    </row>
    <row r="12" spans="1:3">
      <c r="A12" t="s">
        <v>18</v>
      </c>
      <c r="B12">
        <f>INDEX(HospitalStats!$B$2:$F$57, MATCH(Nothing!A12, HospitalStats!$A$2:$A$57,0),1)</f>
        <v>16</v>
      </c>
      <c r="C12">
        <f>INDEX(RNsReg!$B$2:$B$52, MATCH(Nothing!A12, RNsReg!$A$2:$A$52,0),1)</f>
        <v>18131</v>
      </c>
    </row>
    <row r="13" spans="1:3">
      <c r="A13" t="s">
        <v>20</v>
      </c>
      <c r="B13">
        <f>INDEX(HospitalStats!$B$2:$F$57, MATCH(Nothing!A13, HospitalStats!$A$2:$A$57,0),1)</f>
        <v>97</v>
      </c>
      <c r="C13">
        <f>INDEX(RNsReg!$B$2:$B$52, MATCH(Nothing!A13, RNsReg!$A$2:$A$52,0),1)</f>
        <v>99898</v>
      </c>
    </row>
    <row r="14" spans="1:3">
      <c r="A14" t="s">
        <v>21</v>
      </c>
      <c r="B14">
        <f>INDEX(HospitalStats!$B$2:$F$57, MATCH(Nothing!A14, HospitalStats!$A$2:$A$57,0),1)</f>
        <v>40</v>
      </c>
      <c r="C14">
        <f>INDEX(RNsReg!$B$2:$B$52, MATCH(Nothing!A14, RNsReg!$A$2:$A$52,0),1)</f>
        <v>43772</v>
      </c>
    </row>
    <row r="15" spans="1:3">
      <c r="A15" t="s">
        <v>22</v>
      </c>
      <c r="B15">
        <f>INDEX(HospitalStats!$B$2:$F$57, MATCH(Nothing!A15, HospitalStats!$A$2:$A$57,0),1)</f>
        <v>58</v>
      </c>
      <c r="C15">
        <f>INDEX(RNsReg!$B$2:$B$52, MATCH(Nothing!A15, RNsReg!$A$2:$A$52,0),1)</f>
        <v>29058</v>
      </c>
    </row>
    <row r="16" spans="1:3">
      <c r="A16" t="s">
        <v>23</v>
      </c>
      <c r="B16">
        <f>INDEX(HospitalStats!$B$2:$F$57, MATCH(Nothing!A16, HospitalStats!$A$2:$A$57,0),1)</f>
        <v>75</v>
      </c>
      <c r="C16">
        <f>INDEX(RNsReg!$B$2:$B$52, MATCH(Nothing!A16, RNsReg!$A$2:$A$52,0),1)</f>
        <v>58861</v>
      </c>
    </row>
    <row r="17" spans="1:3">
      <c r="A17" t="s">
        <v>24</v>
      </c>
      <c r="B17">
        <f>INDEX(HospitalStats!$B$2:$F$57, MATCH(Nothing!A17, HospitalStats!$A$2:$A$57,0),1)</f>
        <v>105</v>
      </c>
      <c r="C17">
        <f>INDEX(RNsReg!$B$2:$B$52, MATCH(Nothing!A17, RNsReg!$A$2:$A$52,0),1)</f>
        <v>33801</v>
      </c>
    </row>
    <row r="18" spans="1:3">
      <c r="A18" t="s">
        <v>25</v>
      </c>
      <c r="B18">
        <f>INDEX(HospitalStats!$B$2:$F$57, MATCH(Nothing!A18, HospitalStats!$A$2:$A$57,0),1)</f>
        <v>18</v>
      </c>
      <c r="C18">
        <f>INDEX(RNsReg!$B$2:$B$52, MATCH(Nothing!A18, RNsReg!$A$2:$A$52,0),1)</f>
        <v>20154</v>
      </c>
    </row>
    <row r="19" spans="1:3">
      <c r="A19" t="s">
        <v>26</v>
      </c>
      <c r="B19">
        <f>INDEX(HospitalStats!$B$2:$F$57, MATCH(Nothing!A19, HospitalStats!$A$2:$A$57,0),1)</f>
        <v>52</v>
      </c>
      <c r="C19">
        <f>INDEX(RNsReg!$B$2:$B$52, MATCH(Nothing!A19, RNsReg!$A$2:$A$52,0),1)</f>
        <v>72084</v>
      </c>
    </row>
    <row r="20" spans="1:3">
      <c r="A20" t="s">
        <v>28</v>
      </c>
      <c r="B20">
        <f>INDEX(HospitalStats!$B$2:$F$57, MATCH(Nothing!A20, HospitalStats!$A$2:$A$57,0),1)</f>
        <v>105</v>
      </c>
      <c r="C20">
        <f>INDEX(RNsReg!$B$2:$B$52, MATCH(Nothing!A20, RNsReg!$A$2:$A$52,0),1)</f>
        <v>125490</v>
      </c>
    </row>
    <row r="21" spans="1:3">
      <c r="A21" t="s">
        <v>30</v>
      </c>
      <c r="B21">
        <f>INDEX(HospitalStats!$B$2:$F$57, MATCH(Nothing!A21, HospitalStats!$A$2:$A$57,0),1)</f>
        <v>70</v>
      </c>
      <c r="C21">
        <f>INDEX(RNsReg!$B$2:$B$52, MATCH(Nothing!A21, RNsReg!$A$2:$A$52,0),1)</f>
        <v>40856</v>
      </c>
    </row>
    <row r="22" spans="1:3">
      <c r="A22" t="s">
        <v>31</v>
      </c>
      <c r="B22">
        <f>INDEX(HospitalStats!$B$2:$F$57, MATCH(Nothing!A22, HospitalStats!$A$2:$A$57,0),1)</f>
        <v>85</v>
      </c>
      <c r="C22">
        <f>INDEX(RNsReg!$B$2:$B$52, MATCH(Nothing!A22, RNsReg!$A$2:$A$52,0),1)</f>
        <v>79910</v>
      </c>
    </row>
    <row r="23" spans="1:3">
      <c r="A23" t="s">
        <v>32</v>
      </c>
      <c r="B23">
        <f>INDEX(HospitalStats!$B$2:$F$57, MATCH(Nothing!A23, HospitalStats!$A$2:$A$57,0),1)</f>
        <v>16</v>
      </c>
      <c r="C23">
        <f>INDEX(RNsReg!$B$2:$B$52, MATCH(Nothing!A23, RNsReg!$A$2:$A$52,0),1)</f>
        <v>13040</v>
      </c>
    </row>
    <row r="24" spans="1:3">
      <c r="A24" t="s">
        <v>33</v>
      </c>
      <c r="B24">
        <f>INDEX(HospitalStats!$B$2:$F$57, MATCH(Nothing!A24, HospitalStats!$A$2:$A$57,0),1)</f>
        <v>27</v>
      </c>
      <c r="C24">
        <f>INDEX(RNsReg!$B$2:$B$52, MATCH(Nothing!A24, RNsReg!$A$2:$A$52,0),1)</f>
        <v>25407</v>
      </c>
    </row>
    <row r="25" spans="1:3">
      <c r="A25" t="s">
        <v>35</v>
      </c>
      <c r="B25">
        <f>INDEX(HospitalStats!$B$2:$F$57, MATCH(Nothing!A25, HospitalStats!$A$2:$A$57,0),1)</f>
        <v>14</v>
      </c>
      <c r="C25">
        <f>INDEX(RNsReg!$B$2:$B$52, MATCH(Nothing!A25, RNsReg!$A$2:$A$52,0),1)</f>
        <v>10471</v>
      </c>
    </row>
    <row r="26" spans="1:3">
      <c r="A26" t="s">
        <v>37</v>
      </c>
      <c r="B26">
        <f>INDEX(HospitalStats!$B$2:$F$57, MATCH(Nothing!A26, HospitalStats!$A$2:$A$57,0),1)</f>
        <v>37</v>
      </c>
      <c r="C26">
        <f>INDEX(RNsReg!$B$2:$B$52, MATCH(Nothing!A26, RNsReg!$A$2:$A$52,0),1)</f>
        <v>19602</v>
      </c>
    </row>
    <row r="27" spans="1:3">
      <c r="A27" t="s">
        <v>39</v>
      </c>
      <c r="B27">
        <f>INDEX(HospitalStats!$B$2:$F$57, MATCH(Nothing!A27, HospitalStats!$A$2:$A$57,0),1)</f>
        <v>109</v>
      </c>
      <c r="C27">
        <f>INDEX(RNsReg!$B$2:$B$52, MATCH(Nothing!A27, RNsReg!$A$2:$A$52,0),1)</f>
        <v>71622</v>
      </c>
    </row>
    <row r="28" spans="1:3">
      <c r="A28" t="s">
        <v>40</v>
      </c>
      <c r="B28">
        <f>INDEX(HospitalStats!$B$2:$F$57, MATCH(Nothing!A28, HospitalStats!$A$2:$A$57,0),1)</f>
        <v>10</v>
      </c>
      <c r="C28">
        <f>INDEX(RNsReg!$B$2:$B$52, MATCH(Nothing!A28, RNsReg!$A$2:$A$52,0),1)</f>
        <v>9264</v>
      </c>
    </row>
    <row r="29" spans="1:3">
      <c r="A29" t="s">
        <v>42</v>
      </c>
      <c r="B29">
        <f>INDEX(HospitalStats!$B$2:$F$57, MATCH(Nothing!A29, HospitalStats!$A$2:$A$57,0),1)</f>
        <v>93</v>
      </c>
      <c r="C29">
        <f>INDEX(RNsReg!$B$2:$B$52, MATCH(Nothing!A29, RNsReg!$A$2:$A$52,0),1)</f>
        <v>39817</v>
      </c>
    </row>
    <row r="30" spans="1:3">
      <c r="A30" t="s">
        <v>44</v>
      </c>
      <c r="B30">
        <f>INDEX(HospitalStats!$B$2:$F$57, MATCH(Nothing!A30, HospitalStats!$A$2:$A$57,0),1)</f>
        <v>178</v>
      </c>
      <c r="C30">
        <f>INDEX(RNsReg!$B$2:$B$52, MATCH(Nothing!A30, RNsReg!$A$2:$A$52,0),1)</f>
        <v>172963</v>
      </c>
    </row>
    <row r="31" spans="1:3">
      <c r="A31" t="s">
        <v>46</v>
      </c>
      <c r="B31">
        <f>INDEX(HospitalStats!$B$2:$F$57, MATCH(Nothing!A31, HospitalStats!$A$2:$A$57,0),1)</f>
        <v>63</v>
      </c>
      <c r="C31">
        <f>INDEX(RNsReg!$B$2:$B$52, MATCH(Nothing!A31, RNsReg!$A$2:$A$52,0),1)</f>
        <v>36228</v>
      </c>
    </row>
    <row r="32" spans="1:3">
      <c r="A32" t="s">
        <v>47</v>
      </c>
      <c r="B32">
        <f>INDEX(HospitalStats!$B$2:$F$57, MATCH(Nothing!A32, HospitalStats!$A$2:$A$57,0),1)</f>
        <v>25</v>
      </c>
      <c r="C32">
        <f>INDEX(RNsReg!$B$2:$B$52, MATCH(Nothing!A32, RNsReg!$A$2:$A$52,0),1)</f>
        <v>12892</v>
      </c>
    </row>
    <row r="33" spans="1:3">
      <c r="A33" t="s">
        <v>48</v>
      </c>
      <c r="B33">
        <f>INDEX(HospitalStats!$B$2:$F$57, MATCH(Nothing!A33, HospitalStats!$A$2:$A$57,0),1)</f>
        <v>107</v>
      </c>
      <c r="C33">
        <f>INDEX(RNsReg!$B$2:$B$52, MATCH(Nothing!A33, RNsReg!$A$2:$A$52,0),1)</f>
        <v>80111</v>
      </c>
    </row>
    <row r="34" spans="1:3">
      <c r="A34" t="s">
        <v>50</v>
      </c>
      <c r="B34">
        <f>INDEX(HospitalStats!$B$2:$F$57, MATCH(Nothing!A34, HospitalStats!$A$2:$A$57,0),1)</f>
        <v>36</v>
      </c>
      <c r="C34">
        <f>INDEX(RNsReg!$B$2:$B$52, MATCH(Nothing!A34, RNsReg!$A$2:$A$52,0),1)</f>
        <v>14638</v>
      </c>
    </row>
    <row r="35" spans="1:3">
      <c r="A35" t="s">
        <v>52</v>
      </c>
      <c r="B35">
        <f>INDEX(HospitalStats!$B$2:$F$57, MATCH(Nothing!A35, HospitalStats!$A$2:$A$57,0),1)</f>
        <v>90</v>
      </c>
      <c r="C35">
        <f>INDEX(RNsReg!$B$2:$B$52, MATCH(Nothing!A35, RNsReg!$A$2:$A$52,0),1)</f>
        <v>90939</v>
      </c>
    </row>
    <row r="36" spans="1:3">
      <c r="A36" t="s">
        <v>54</v>
      </c>
      <c r="B36">
        <f>INDEX(HospitalStats!$B$2:$F$57, MATCH(Nothing!A36, HospitalStats!$A$2:$A$57,0),1)</f>
        <v>36</v>
      </c>
      <c r="C36">
        <f>INDEX(RNsReg!$B$2:$B$52, MATCH(Nothing!A36, RNsReg!$A$2:$A$52,0),1)</f>
        <v>22545</v>
      </c>
    </row>
    <row r="37" spans="1:3">
      <c r="A37" t="s">
        <v>55</v>
      </c>
      <c r="B37">
        <f>INDEX(HospitalStats!$B$2:$F$57, MATCH(Nothing!A37, HospitalStats!$A$2:$A$57,0),1)</f>
        <v>77</v>
      </c>
      <c r="C37">
        <f>INDEX(RNsReg!$B$2:$B$52, MATCH(Nothing!A37, RNsReg!$A$2:$A$52,0),1)</f>
        <v>27740</v>
      </c>
    </row>
    <row r="38" spans="1:3">
      <c r="A38" t="s">
        <v>56</v>
      </c>
      <c r="B38">
        <f>INDEX(HospitalStats!$B$2:$F$57, MATCH(Nothing!A38, HospitalStats!$A$2:$A$57,0),1)</f>
        <v>14</v>
      </c>
      <c r="C38">
        <f>INDEX(RNsReg!$B$2:$B$52, MATCH(Nothing!A38, RNsReg!$A$2:$A$52,0),1)</f>
        <v>2856</v>
      </c>
    </row>
    <row r="39" spans="1:3">
      <c r="B39" s="5">
        <f>SUM(B2:B38)</f>
        <v>2290</v>
      </c>
      <c r="C39" s="5">
        <f>SUM(C2:C38)</f>
        <v>1859434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8" workbookViewId="0">
      <selection activeCell="A6" sqref="A6"/>
    </sheetView>
  </sheetViews>
  <sheetFormatPr baseColWidth="10" defaultRowHeight="15" x14ac:dyDescent="0"/>
  <cols>
    <col min="1" max="2" width="21.164062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65002</v>
      </c>
    </row>
    <row r="3" spans="1:2">
      <c r="A3" t="s">
        <v>7</v>
      </c>
      <c r="B3">
        <v>8033</v>
      </c>
    </row>
    <row r="4" spans="1:2">
      <c r="A4" t="s">
        <v>8</v>
      </c>
      <c r="B4">
        <v>54716</v>
      </c>
    </row>
    <row r="5" spans="1:2">
      <c r="A5" t="s">
        <v>9</v>
      </c>
      <c r="B5">
        <v>35581</v>
      </c>
    </row>
    <row r="6" spans="1:2">
      <c r="A6" t="s">
        <v>10</v>
      </c>
      <c r="B6">
        <v>339108</v>
      </c>
    </row>
    <row r="7" spans="1:2">
      <c r="A7" t="s">
        <v>11</v>
      </c>
      <c r="B7">
        <v>56969</v>
      </c>
    </row>
    <row r="8" spans="1:2">
      <c r="A8" t="s">
        <v>12</v>
      </c>
      <c r="B8">
        <v>45440</v>
      </c>
    </row>
    <row r="9" spans="1:2">
      <c r="A9" t="s">
        <v>13</v>
      </c>
      <c r="B9">
        <v>8701</v>
      </c>
    </row>
    <row r="10" spans="1:2">
      <c r="A10" t="s">
        <v>14</v>
      </c>
      <c r="B10">
        <v>4272</v>
      </c>
    </row>
    <row r="11" spans="1:2">
      <c r="A11" t="s">
        <v>15</v>
      </c>
      <c r="B11">
        <v>249436</v>
      </c>
    </row>
    <row r="12" spans="1:2">
      <c r="A12" t="s">
        <v>16</v>
      </c>
      <c r="B12">
        <v>102214</v>
      </c>
    </row>
    <row r="13" spans="1:2">
      <c r="A13" t="s">
        <v>17</v>
      </c>
      <c r="B13">
        <v>2360</v>
      </c>
    </row>
    <row r="14" spans="1:2">
      <c r="A14" t="s">
        <v>18</v>
      </c>
      <c r="B14">
        <v>18131</v>
      </c>
    </row>
    <row r="15" spans="1:2">
      <c r="A15" t="s">
        <v>19</v>
      </c>
      <c r="B15">
        <v>157806</v>
      </c>
    </row>
    <row r="16" spans="1:2">
      <c r="A16" t="s">
        <v>20</v>
      </c>
      <c r="B16">
        <v>99898</v>
      </c>
    </row>
    <row r="17" spans="1:2">
      <c r="A17" t="s">
        <v>21</v>
      </c>
      <c r="B17">
        <v>43772</v>
      </c>
    </row>
    <row r="18" spans="1:2">
      <c r="A18" t="s">
        <v>22</v>
      </c>
      <c r="B18">
        <v>29058</v>
      </c>
    </row>
    <row r="19" spans="1:2">
      <c r="A19" t="s">
        <v>23</v>
      </c>
      <c r="B19">
        <v>58861</v>
      </c>
    </row>
    <row r="20" spans="1:2">
      <c r="A20" t="s">
        <v>24</v>
      </c>
      <c r="B20">
        <v>33801</v>
      </c>
    </row>
    <row r="21" spans="1:2">
      <c r="A21" t="s">
        <v>25</v>
      </c>
      <c r="B21">
        <v>20154</v>
      </c>
    </row>
    <row r="22" spans="1:2">
      <c r="A22" t="s">
        <v>26</v>
      </c>
      <c r="B22">
        <v>72084</v>
      </c>
    </row>
    <row r="23" spans="1:2">
      <c r="A23" t="s">
        <v>27</v>
      </c>
      <c r="B23">
        <v>101246</v>
      </c>
    </row>
    <row r="24" spans="1:2">
      <c r="A24" t="s">
        <v>28</v>
      </c>
      <c r="B24">
        <v>125490</v>
      </c>
    </row>
    <row r="25" spans="1:2">
      <c r="A25" t="s">
        <v>29</v>
      </c>
      <c r="B25">
        <v>77779</v>
      </c>
    </row>
    <row r="26" spans="1:2">
      <c r="A26" t="s">
        <v>30</v>
      </c>
      <c r="B26">
        <v>40856</v>
      </c>
    </row>
    <row r="27" spans="1:2">
      <c r="A27" t="s">
        <v>31</v>
      </c>
      <c r="B27">
        <v>79910</v>
      </c>
    </row>
    <row r="28" spans="1:2">
      <c r="A28" t="s">
        <v>32</v>
      </c>
      <c r="B28">
        <v>13040</v>
      </c>
    </row>
    <row r="29" spans="1:2">
      <c r="A29" t="s">
        <v>33</v>
      </c>
      <c r="B29">
        <v>25407</v>
      </c>
    </row>
    <row r="30" spans="1:2">
      <c r="A30" t="s">
        <v>34</v>
      </c>
      <c r="B30">
        <v>25010</v>
      </c>
    </row>
    <row r="31" spans="1:2">
      <c r="A31" t="s">
        <v>35</v>
      </c>
      <c r="B31">
        <v>10471</v>
      </c>
    </row>
    <row r="32" spans="1:2">
      <c r="A32" t="s">
        <v>36</v>
      </c>
      <c r="B32">
        <v>98623</v>
      </c>
    </row>
    <row r="33" spans="1:2">
      <c r="A33" t="s">
        <v>37</v>
      </c>
      <c r="B33">
        <v>19602</v>
      </c>
    </row>
    <row r="34" spans="1:2">
      <c r="A34" t="s">
        <v>38</v>
      </c>
      <c r="B34">
        <v>145729</v>
      </c>
    </row>
    <row r="35" spans="1:2">
      <c r="A35" t="s">
        <v>39</v>
      </c>
      <c r="B35">
        <v>71622</v>
      </c>
    </row>
    <row r="36" spans="1:2">
      <c r="A36" t="s">
        <v>40</v>
      </c>
      <c r="B36">
        <v>9264</v>
      </c>
    </row>
    <row r="37" spans="1:2">
      <c r="A37" t="s">
        <v>41</v>
      </c>
      <c r="B37">
        <v>172052</v>
      </c>
    </row>
    <row r="38" spans="1:2">
      <c r="A38" t="s">
        <v>42</v>
      </c>
      <c r="B38">
        <v>39817</v>
      </c>
    </row>
    <row r="39" spans="1:2">
      <c r="A39" t="s">
        <v>43</v>
      </c>
      <c r="B39">
        <v>30957</v>
      </c>
    </row>
    <row r="40" spans="1:2">
      <c r="A40" t="s">
        <v>44</v>
      </c>
      <c r="B40">
        <v>172963</v>
      </c>
    </row>
    <row r="41" spans="1:2">
      <c r="A41" t="s">
        <v>45</v>
      </c>
      <c r="B41">
        <v>13681</v>
      </c>
    </row>
    <row r="42" spans="1:2">
      <c r="A42" t="s">
        <v>46</v>
      </c>
      <c r="B42">
        <v>36228</v>
      </c>
    </row>
    <row r="43" spans="1:2">
      <c r="A43" t="s">
        <v>47</v>
      </c>
      <c r="B43">
        <v>12892</v>
      </c>
    </row>
    <row r="44" spans="1:2">
      <c r="A44" t="s">
        <v>48</v>
      </c>
      <c r="B44">
        <v>80111</v>
      </c>
    </row>
    <row r="45" spans="1:2">
      <c r="A45" t="s">
        <v>49</v>
      </c>
      <c r="B45">
        <v>265081</v>
      </c>
    </row>
    <row r="46" spans="1:2">
      <c r="A46" t="s">
        <v>50</v>
      </c>
      <c r="B46">
        <v>14638</v>
      </c>
    </row>
    <row r="47" spans="1:2">
      <c r="A47" t="s">
        <v>51</v>
      </c>
      <c r="B47">
        <v>7783</v>
      </c>
    </row>
    <row r="48" spans="1:2">
      <c r="A48" t="s">
        <v>52</v>
      </c>
      <c r="B48">
        <v>90939</v>
      </c>
    </row>
    <row r="49" spans="1:2">
      <c r="A49" t="s">
        <v>53</v>
      </c>
      <c r="B49">
        <v>46939</v>
      </c>
    </row>
    <row r="50" spans="1:2">
      <c r="A50" t="s">
        <v>54</v>
      </c>
      <c r="B50">
        <v>22545</v>
      </c>
    </row>
    <row r="51" spans="1:2">
      <c r="A51" t="s">
        <v>55</v>
      </c>
      <c r="B51">
        <v>27740</v>
      </c>
    </row>
    <row r="52" spans="1:2">
      <c r="A52" t="s">
        <v>56</v>
      </c>
      <c r="B52">
        <v>2856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9" sqref="B9"/>
    </sheetView>
  </sheetViews>
  <sheetFormatPr baseColWidth="10" defaultRowHeight="15" x14ac:dyDescent="0"/>
  <cols>
    <col min="1" max="1" width="17.6640625" customWidth="1"/>
    <col min="6" max="6" width="26.1640625" customWidth="1"/>
  </cols>
  <sheetData>
    <row r="1" spans="1:6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>
      <c r="A2" s="1" t="s">
        <v>7</v>
      </c>
      <c r="B2" s="1">
        <v>10</v>
      </c>
      <c r="C2" s="2">
        <v>1191</v>
      </c>
      <c r="D2" s="2">
        <v>44941</v>
      </c>
      <c r="E2" s="2">
        <v>237136</v>
      </c>
      <c r="F2" s="3">
        <v>4725931</v>
      </c>
    </row>
    <row r="3" spans="1:6">
      <c r="A3" s="1" t="s">
        <v>6</v>
      </c>
      <c r="B3" s="1">
        <v>92</v>
      </c>
      <c r="C3" s="2">
        <v>15802</v>
      </c>
      <c r="D3" s="2">
        <v>583129</v>
      </c>
      <c r="E3" s="2">
        <v>2836603</v>
      </c>
      <c r="F3" s="3">
        <v>55198690</v>
      </c>
    </row>
    <row r="4" spans="1:6">
      <c r="A4" s="1" t="s">
        <v>9</v>
      </c>
      <c r="B4" s="1">
        <v>51</v>
      </c>
      <c r="C4" s="2">
        <v>7928</v>
      </c>
      <c r="D4" s="2">
        <v>319816</v>
      </c>
      <c r="E4" s="2">
        <v>1399430</v>
      </c>
      <c r="F4" s="3">
        <v>24525928</v>
      </c>
    </row>
    <row r="5" spans="1:6">
      <c r="A5" s="1" t="s">
        <v>61</v>
      </c>
      <c r="B5" s="1">
        <v>1</v>
      </c>
      <c r="C5" s="1">
        <v>0</v>
      </c>
      <c r="D5" s="1">
        <v>0</v>
      </c>
      <c r="E5" s="1">
        <v>0</v>
      </c>
      <c r="F5" s="3">
        <v>0</v>
      </c>
    </row>
    <row r="6" spans="1:6">
      <c r="A6" s="1" t="s">
        <v>8</v>
      </c>
      <c r="B6" s="1">
        <v>70</v>
      </c>
      <c r="C6" s="2">
        <v>13497</v>
      </c>
      <c r="D6" s="2">
        <v>607593</v>
      </c>
      <c r="E6" s="2">
        <v>2629238</v>
      </c>
      <c r="F6" s="3">
        <v>69698670</v>
      </c>
    </row>
    <row r="7" spans="1:6">
      <c r="A7" s="1" t="s">
        <v>10</v>
      </c>
      <c r="B7" s="1">
        <v>342</v>
      </c>
      <c r="C7" s="2">
        <v>74620</v>
      </c>
      <c r="D7" s="2">
        <v>3101190</v>
      </c>
      <c r="E7" s="2">
        <v>14331623</v>
      </c>
      <c r="F7" s="3">
        <v>389419285</v>
      </c>
    </row>
    <row r="8" spans="1:6">
      <c r="A8" s="1" t="s">
        <v>11</v>
      </c>
      <c r="B8" s="1">
        <v>54</v>
      </c>
      <c r="C8" s="2">
        <v>8402</v>
      </c>
      <c r="D8" s="2">
        <v>394425</v>
      </c>
      <c r="E8" s="2">
        <v>1734749</v>
      </c>
      <c r="F8" s="3">
        <v>56052656</v>
      </c>
    </row>
    <row r="9" spans="1:6">
      <c r="A9" s="1" t="s">
        <v>12</v>
      </c>
      <c r="B9" s="1">
        <v>34</v>
      </c>
      <c r="C9" s="2">
        <v>9177</v>
      </c>
      <c r="D9" s="2">
        <v>367934</v>
      </c>
      <c r="E9" s="2">
        <v>1700057</v>
      </c>
      <c r="F9" s="3">
        <v>36209278</v>
      </c>
    </row>
    <row r="10" spans="1:6">
      <c r="A10" s="1" t="s">
        <v>14</v>
      </c>
      <c r="B10" s="1">
        <v>8</v>
      </c>
      <c r="C10" s="2">
        <v>2607</v>
      </c>
      <c r="D10" s="2">
        <v>103889</v>
      </c>
      <c r="E10" s="2">
        <v>611140</v>
      </c>
      <c r="F10" s="3">
        <v>11558910</v>
      </c>
    </row>
    <row r="11" spans="1:6">
      <c r="A11" s="1" t="s">
        <v>13</v>
      </c>
      <c r="B11" s="1">
        <v>8</v>
      </c>
      <c r="C11" s="2">
        <v>2044</v>
      </c>
      <c r="D11" s="2">
        <v>91988</v>
      </c>
      <c r="E11" s="2">
        <v>452946</v>
      </c>
      <c r="F11" s="3">
        <v>6781571</v>
      </c>
    </row>
    <row r="12" spans="1:6">
      <c r="A12" s="1" t="s">
        <v>15</v>
      </c>
      <c r="B12" s="1">
        <v>217</v>
      </c>
      <c r="C12" s="2">
        <v>55258</v>
      </c>
      <c r="D12" s="2">
        <v>2495322</v>
      </c>
      <c r="E12" s="2">
        <v>11887717</v>
      </c>
      <c r="F12" s="3">
        <v>287926446</v>
      </c>
    </row>
    <row r="13" spans="1:6">
      <c r="A13" s="1" t="s">
        <v>16</v>
      </c>
      <c r="B13" s="1">
        <v>113</v>
      </c>
      <c r="C13" s="2">
        <v>21995</v>
      </c>
      <c r="D13" s="2">
        <v>930498</v>
      </c>
      <c r="E13" s="2">
        <v>4546691</v>
      </c>
      <c r="F13" s="3">
        <v>92221297</v>
      </c>
    </row>
    <row r="14" spans="1:6">
      <c r="A14" s="1" t="s">
        <v>62</v>
      </c>
      <c r="B14" s="1">
        <v>3</v>
      </c>
      <c r="C14" s="1">
        <v>265</v>
      </c>
      <c r="D14" s="2">
        <v>9281</v>
      </c>
      <c r="E14" s="2">
        <v>54521</v>
      </c>
      <c r="F14" s="3">
        <v>289767</v>
      </c>
    </row>
    <row r="15" spans="1:6">
      <c r="A15" s="1" t="s">
        <v>17</v>
      </c>
      <c r="B15" s="1">
        <v>14</v>
      </c>
      <c r="C15" s="2">
        <v>2522</v>
      </c>
      <c r="D15" s="2">
        <v>91932</v>
      </c>
      <c r="E15" s="2">
        <v>535470</v>
      </c>
      <c r="F15" s="3">
        <v>7064950</v>
      </c>
    </row>
    <row r="16" spans="1:6">
      <c r="A16" s="1" t="s">
        <v>21</v>
      </c>
      <c r="B16" s="1">
        <v>40</v>
      </c>
      <c r="C16" s="2">
        <v>6295</v>
      </c>
      <c r="D16" s="2">
        <v>269589</v>
      </c>
      <c r="E16" s="2">
        <v>1186545</v>
      </c>
      <c r="F16" s="3">
        <v>21910376</v>
      </c>
    </row>
    <row r="17" spans="1:6">
      <c r="A17" s="1" t="s">
        <v>18</v>
      </c>
      <c r="B17" s="1">
        <v>16</v>
      </c>
      <c r="C17" s="2">
        <v>2423</v>
      </c>
      <c r="D17" s="2">
        <v>116622</v>
      </c>
      <c r="E17" s="2">
        <v>467546</v>
      </c>
      <c r="F17" s="3">
        <v>10632311</v>
      </c>
    </row>
    <row r="18" spans="1:6">
      <c r="A18" s="1" t="s">
        <v>19</v>
      </c>
      <c r="B18" s="1">
        <v>143</v>
      </c>
      <c r="C18" s="2">
        <v>30803</v>
      </c>
      <c r="D18" s="2">
        <v>1262949</v>
      </c>
      <c r="E18" s="2">
        <v>5710106</v>
      </c>
      <c r="F18" s="3">
        <v>136315632</v>
      </c>
    </row>
    <row r="19" spans="1:6">
      <c r="A19" s="1" t="s">
        <v>20</v>
      </c>
      <c r="B19" s="1">
        <v>97</v>
      </c>
      <c r="C19" s="2">
        <v>15844</v>
      </c>
      <c r="D19" s="2">
        <v>668479</v>
      </c>
      <c r="E19" s="2">
        <v>3035578</v>
      </c>
      <c r="F19" s="3">
        <v>72147926</v>
      </c>
    </row>
    <row r="20" spans="1:6">
      <c r="A20" s="1" t="s">
        <v>22</v>
      </c>
      <c r="B20" s="1">
        <v>58</v>
      </c>
      <c r="C20" s="2">
        <v>6343</v>
      </c>
      <c r="D20" s="2">
        <v>271959</v>
      </c>
      <c r="E20" s="2">
        <v>1164797</v>
      </c>
      <c r="F20" s="3">
        <v>29673164</v>
      </c>
    </row>
    <row r="21" spans="1:6">
      <c r="A21" s="1" t="s">
        <v>23</v>
      </c>
      <c r="B21" s="1">
        <v>75</v>
      </c>
      <c r="C21" s="2">
        <v>13942</v>
      </c>
      <c r="D21" s="2">
        <v>542090</v>
      </c>
      <c r="E21" s="2">
        <v>2588052</v>
      </c>
      <c r="F21" s="3">
        <v>52820040</v>
      </c>
    </row>
    <row r="22" spans="1:6">
      <c r="A22" s="1" t="s">
        <v>24</v>
      </c>
      <c r="B22" s="1">
        <v>105</v>
      </c>
      <c r="C22" s="2">
        <v>14458</v>
      </c>
      <c r="D22" s="2">
        <v>501437</v>
      </c>
      <c r="E22" s="2">
        <v>2376697</v>
      </c>
      <c r="F22" s="3">
        <v>49745328</v>
      </c>
    </row>
    <row r="23" spans="1:6">
      <c r="A23" s="1" t="s">
        <v>27</v>
      </c>
      <c r="B23" s="1">
        <v>74</v>
      </c>
      <c r="C23" s="2">
        <v>15116</v>
      </c>
      <c r="D23" s="2">
        <v>737846</v>
      </c>
      <c r="E23" s="2">
        <v>3525471</v>
      </c>
      <c r="F23" s="3">
        <v>61723547</v>
      </c>
    </row>
    <row r="24" spans="1:6">
      <c r="A24" s="1" t="s">
        <v>26</v>
      </c>
      <c r="B24" s="1">
        <v>52</v>
      </c>
      <c r="C24" s="2">
        <v>10940</v>
      </c>
      <c r="D24" s="2">
        <v>574338</v>
      </c>
      <c r="E24" s="2">
        <v>2886034</v>
      </c>
      <c r="F24" s="3">
        <v>18387020</v>
      </c>
    </row>
    <row r="25" spans="1:6">
      <c r="A25" s="1" t="s">
        <v>25</v>
      </c>
      <c r="B25" s="1">
        <v>18</v>
      </c>
      <c r="C25" s="2">
        <v>2944</v>
      </c>
      <c r="D25" s="2">
        <v>113100</v>
      </c>
      <c r="E25" s="2">
        <v>526246</v>
      </c>
      <c r="F25" s="3">
        <v>10031128</v>
      </c>
    </row>
    <row r="26" spans="1:6">
      <c r="A26" s="1" t="s">
        <v>28</v>
      </c>
      <c r="B26" s="1">
        <v>105</v>
      </c>
      <c r="C26" s="2">
        <v>23791</v>
      </c>
      <c r="D26" s="2">
        <v>1089834</v>
      </c>
      <c r="E26" s="2">
        <v>4868204</v>
      </c>
      <c r="F26" s="3">
        <v>86328828</v>
      </c>
    </row>
    <row r="27" spans="1:6">
      <c r="A27" s="1" t="s">
        <v>29</v>
      </c>
      <c r="B27" s="1">
        <v>55</v>
      </c>
      <c r="C27" s="2">
        <v>10722</v>
      </c>
      <c r="D27" s="2">
        <v>500416</v>
      </c>
      <c r="E27" s="2">
        <v>2162143</v>
      </c>
      <c r="F27" s="3">
        <v>41068400</v>
      </c>
    </row>
    <row r="28" spans="1:6">
      <c r="A28" s="1" t="s">
        <v>31</v>
      </c>
      <c r="B28" s="1">
        <v>85</v>
      </c>
      <c r="C28" s="2">
        <v>16857</v>
      </c>
      <c r="D28" s="2">
        <v>672795</v>
      </c>
      <c r="E28" s="2">
        <v>3200408</v>
      </c>
      <c r="F28" s="3">
        <v>67145028</v>
      </c>
    </row>
    <row r="29" spans="1:6">
      <c r="A29" s="1" t="s">
        <v>63</v>
      </c>
      <c r="B29" s="1">
        <v>1</v>
      </c>
      <c r="C29" s="1">
        <v>74</v>
      </c>
      <c r="D29" s="2">
        <v>4403</v>
      </c>
      <c r="E29" s="2">
        <v>16375</v>
      </c>
      <c r="F29" s="3">
        <v>0</v>
      </c>
    </row>
    <row r="30" spans="1:6">
      <c r="A30" s="1" t="s">
        <v>30</v>
      </c>
      <c r="B30" s="1">
        <v>70</v>
      </c>
      <c r="C30" s="2">
        <v>10551</v>
      </c>
      <c r="D30" s="2">
        <v>327193</v>
      </c>
      <c r="E30" s="2">
        <v>1498189</v>
      </c>
      <c r="F30" s="3">
        <v>33052075</v>
      </c>
    </row>
    <row r="31" spans="1:6">
      <c r="A31" s="1" t="s">
        <v>32</v>
      </c>
      <c r="B31" s="1">
        <v>16</v>
      </c>
      <c r="C31" s="2">
        <v>2180</v>
      </c>
      <c r="D31" s="2">
        <v>76542</v>
      </c>
      <c r="E31" s="2">
        <v>337729</v>
      </c>
      <c r="F31" s="3">
        <v>6560937</v>
      </c>
    </row>
    <row r="32" spans="1:6">
      <c r="A32" s="1" t="s">
        <v>39</v>
      </c>
      <c r="B32" s="1">
        <v>109</v>
      </c>
      <c r="C32" s="2">
        <v>22230</v>
      </c>
      <c r="D32" s="2">
        <v>966549</v>
      </c>
      <c r="E32" s="2">
        <v>4674922</v>
      </c>
      <c r="F32" s="3">
        <v>91398474</v>
      </c>
    </row>
    <row r="33" spans="1:6">
      <c r="A33" s="1" t="s">
        <v>40</v>
      </c>
      <c r="B33" s="1">
        <v>10</v>
      </c>
      <c r="C33" s="2">
        <v>2011</v>
      </c>
      <c r="D33" s="2">
        <v>76458</v>
      </c>
      <c r="E33" s="2">
        <v>353482</v>
      </c>
      <c r="F33" s="3">
        <v>7427664</v>
      </c>
    </row>
    <row r="34" spans="1:6">
      <c r="A34" s="1" t="s">
        <v>33</v>
      </c>
      <c r="B34" s="1">
        <v>27</v>
      </c>
      <c r="C34" s="2">
        <v>4275</v>
      </c>
      <c r="D34" s="2">
        <v>179868</v>
      </c>
      <c r="E34" s="2">
        <v>817691</v>
      </c>
      <c r="F34" s="3">
        <v>14202493</v>
      </c>
    </row>
    <row r="35" spans="1:6">
      <c r="A35" s="1" t="s">
        <v>35</v>
      </c>
      <c r="B35" s="1">
        <v>14</v>
      </c>
      <c r="C35" s="2">
        <v>2214</v>
      </c>
      <c r="D35" s="2">
        <v>103895</v>
      </c>
      <c r="E35" s="2">
        <v>489010</v>
      </c>
      <c r="F35" s="3">
        <v>11542548</v>
      </c>
    </row>
    <row r="36" spans="1:6">
      <c r="A36" s="1" t="s">
        <v>36</v>
      </c>
      <c r="B36" s="1">
        <v>74</v>
      </c>
      <c r="C36" s="2">
        <v>20317</v>
      </c>
      <c r="D36" s="2">
        <v>890754</v>
      </c>
      <c r="E36" s="2">
        <v>4317581</v>
      </c>
      <c r="F36" s="3">
        <v>114256317</v>
      </c>
    </row>
    <row r="37" spans="1:6">
      <c r="A37" s="1" t="s">
        <v>37</v>
      </c>
      <c r="B37" s="1">
        <v>37</v>
      </c>
      <c r="C37" s="2">
        <v>4097</v>
      </c>
      <c r="D37" s="2">
        <v>167183</v>
      </c>
      <c r="E37" s="2">
        <v>762680</v>
      </c>
      <c r="F37" s="3">
        <v>16160386</v>
      </c>
    </row>
    <row r="38" spans="1:6">
      <c r="A38" s="1" t="s">
        <v>34</v>
      </c>
      <c r="B38" s="1">
        <v>25</v>
      </c>
      <c r="C38" s="2">
        <v>5550</v>
      </c>
      <c r="D38" s="2">
        <v>278527</v>
      </c>
      <c r="E38" s="2">
        <v>1385604</v>
      </c>
      <c r="F38" s="3">
        <v>38159093</v>
      </c>
    </row>
    <row r="39" spans="1:6">
      <c r="A39" s="1" t="s">
        <v>38</v>
      </c>
      <c r="B39" s="1">
        <v>190</v>
      </c>
      <c r="C39" s="2">
        <v>56726</v>
      </c>
      <c r="D39" s="2">
        <v>2181810</v>
      </c>
      <c r="E39" s="2">
        <v>11722861</v>
      </c>
      <c r="F39" s="3">
        <v>221836949</v>
      </c>
    </row>
    <row r="40" spans="1:6">
      <c r="A40" s="1" t="s">
        <v>41</v>
      </c>
      <c r="B40" s="1">
        <v>147</v>
      </c>
      <c r="C40" s="2">
        <v>27835</v>
      </c>
      <c r="D40" s="2">
        <v>1237858</v>
      </c>
      <c r="E40" s="2">
        <v>5532951</v>
      </c>
      <c r="F40" s="3">
        <v>134577071</v>
      </c>
    </row>
    <row r="41" spans="1:6">
      <c r="A41" s="1" t="s">
        <v>42</v>
      </c>
      <c r="B41" s="1">
        <v>93</v>
      </c>
      <c r="C41" s="2">
        <v>10737</v>
      </c>
      <c r="D41" s="2">
        <v>397942</v>
      </c>
      <c r="E41" s="2">
        <v>1837187</v>
      </c>
      <c r="F41" s="3">
        <v>40855642</v>
      </c>
    </row>
    <row r="42" spans="1:6">
      <c r="A42" s="1" t="s">
        <v>43</v>
      </c>
      <c r="B42" s="1">
        <v>37</v>
      </c>
      <c r="C42" s="2">
        <v>6146</v>
      </c>
      <c r="D42" s="2">
        <v>322162</v>
      </c>
      <c r="E42" s="2">
        <v>1415632</v>
      </c>
      <c r="F42" s="3">
        <v>24914408</v>
      </c>
    </row>
    <row r="43" spans="1:6">
      <c r="A43" s="1" t="s">
        <v>44</v>
      </c>
      <c r="B43" s="1">
        <v>178</v>
      </c>
      <c r="C43" s="2">
        <v>35655</v>
      </c>
      <c r="D43" s="2">
        <v>1485605</v>
      </c>
      <c r="E43" s="2">
        <v>6903740</v>
      </c>
      <c r="F43" s="3">
        <v>186642608</v>
      </c>
    </row>
    <row r="44" spans="1:6">
      <c r="A44" s="1" t="s">
        <v>64</v>
      </c>
      <c r="B44" s="1">
        <v>53</v>
      </c>
      <c r="C44" s="2">
        <v>8484</v>
      </c>
      <c r="D44" s="2">
        <v>337745</v>
      </c>
      <c r="E44" s="2">
        <v>1966878</v>
      </c>
      <c r="F44" s="3">
        <v>4856317</v>
      </c>
    </row>
    <row r="45" spans="1:6">
      <c r="A45" s="1" t="s">
        <v>45</v>
      </c>
      <c r="B45" s="1">
        <v>11</v>
      </c>
      <c r="C45" s="2">
        <v>2438</v>
      </c>
      <c r="D45" s="2">
        <v>107009</v>
      </c>
      <c r="E45" s="2">
        <v>496175</v>
      </c>
      <c r="F45" s="3">
        <v>9413919</v>
      </c>
    </row>
    <row r="46" spans="1:6">
      <c r="A46" s="1" t="s">
        <v>46</v>
      </c>
      <c r="B46" s="1">
        <v>63</v>
      </c>
      <c r="C46" s="2">
        <v>11756</v>
      </c>
      <c r="D46" s="2">
        <v>472450</v>
      </c>
      <c r="E46" s="2">
        <v>2317879</v>
      </c>
      <c r="F46" s="3">
        <v>52970468</v>
      </c>
    </row>
    <row r="47" spans="1:6">
      <c r="A47" s="1" t="s">
        <v>47</v>
      </c>
      <c r="B47" s="1">
        <v>25</v>
      </c>
      <c r="C47" s="2">
        <v>2800</v>
      </c>
      <c r="D47" s="2">
        <v>93480</v>
      </c>
      <c r="E47" s="2">
        <v>396836</v>
      </c>
      <c r="F47" s="3">
        <v>10223027</v>
      </c>
    </row>
    <row r="48" spans="1:6">
      <c r="A48" s="1" t="s">
        <v>48</v>
      </c>
      <c r="B48" s="1">
        <v>107</v>
      </c>
      <c r="C48" s="2">
        <v>19277</v>
      </c>
      <c r="D48" s="2">
        <v>807212</v>
      </c>
      <c r="E48" s="2">
        <v>3768098</v>
      </c>
      <c r="F48" s="3">
        <v>78599129</v>
      </c>
    </row>
    <row r="49" spans="1:6">
      <c r="A49" s="1" t="s">
        <v>49</v>
      </c>
      <c r="B49" s="1">
        <v>367</v>
      </c>
      <c r="C49" s="2">
        <v>59202</v>
      </c>
      <c r="D49" s="2">
        <v>2550966</v>
      </c>
      <c r="E49" s="2">
        <v>11994873</v>
      </c>
      <c r="F49" s="3">
        <v>287532572</v>
      </c>
    </row>
    <row r="50" spans="1:6">
      <c r="A50" s="1" t="s">
        <v>50</v>
      </c>
      <c r="B50" s="1">
        <v>36</v>
      </c>
      <c r="C50" s="2">
        <v>4649</v>
      </c>
      <c r="D50" s="2">
        <v>209059</v>
      </c>
      <c r="E50" s="2">
        <v>835839</v>
      </c>
      <c r="F50" s="3">
        <v>17278005</v>
      </c>
    </row>
    <row r="51" spans="1:6">
      <c r="A51" s="1" t="s">
        <v>52</v>
      </c>
      <c r="B51" s="1">
        <v>90</v>
      </c>
      <c r="C51" s="2">
        <v>17740</v>
      </c>
      <c r="D51" s="2">
        <v>721035</v>
      </c>
      <c r="E51" s="2">
        <v>3445441</v>
      </c>
      <c r="F51" s="3">
        <v>72955598</v>
      </c>
    </row>
    <row r="52" spans="1:6">
      <c r="A52" s="1" t="s">
        <v>65</v>
      </c>
      <c r="B52" s="1">
        <v>2</v>
      </c>
      <c r="C52" s="1">
        <v>219</v>
      </c>
      <c r="D52" s="2">
        <v>7066</v>
      </c>
      <c r="E52" s="2">
        <v>42098</v>
      </c>
      <c r="F52" s="3">
        <v>310145</v>
      </c>
    </row>
    <row r="53" spans="1:6">
      <c r="A53" s="1" t="s">
        <v>51</v>
      </c>
      <c r="B53" s="1">
        <v>7</v>
      </c>
      <c r="C53" s="1">
        <v>828</v>
      </c>
      <c r="D53" s="2">
        <v>37398</v>
      </c>
      <c r="E53" s="2">
        <v>186443</v>
      </c>
      <c r="F53" s="3">
        <v>4207068</v>
      </c>
    </row>
    <row r="54" spans="1:6">
      <c r="A54" s="1" t="s">
        <v>53</v>
      </c>
      <c r="B54" s="1">
        <v>64</v>
      </c>
      <c r="C54" s="2">
        <v>10169</v>
      </c>
      <c r="D54" s="2">
        <v>530842</v>
      </c>
      <c r="E54" s="2">
        <v>2448749</v>
      </c>
      <c r="F54" s="3">
        <v>57933556</v>
      </c>
    </row>
    <row r="55" spans="1:6">
      <c r="A55" s="1" t="s">
        <v>55</v>
      </c>
      <c r="B55" s="1">
        <v>77</v>
      </c>
      <c r="C55" s="2">
        <v>11116</v>
      </c>
      <c r="D55" s="2">
        <v>486364</v>
      </c>
      <c r="E55" s="2">
        <v>2156990</v>
      </c>
      <c r="F55" s="3">
        <v>50001973</v>
      </c>
    </row>
    <row r="56" spans="1:6">
      <c r="A56" s="1" t="s">
        <v>54</v>
      </c>
      <c r="B56" s="1">
        <v>36</v>
      </c>
      <c r="C56" s="2">
        <v>6155</v>
      </c>
      <c r="D56" s="2">
        <v>214946</v>
      </c>
      <c r="E56" s="2">
        <v>1041331</v>
      </c>
      <c r="F56" s="3">
        <v>16679100</v>
      </c>
    </row>
    <row r="57" spans="1:6">
      <c r="A57" s="1" t="s">
        <v>56</v>
      </c>
      <c r="B57" s="1">
        <v>14</v>
      </c>
      <c r="C57" s="2">
        <v>1218</v>
      </c>
      <c r="D57" s="2">
        <v>33042</v>
      </c>
      <c r="E57" s="2">
        <v>120130</v>
      </c>
      <c r="F57" s="3">
        <v>2761991</v>
      </c>
    </row>
    <row r="58" spans="1:6">
      <c r="A58" s="1" t="s">
        <v>66</v>
      </c>
      <c r="B58" s="2">
        <v>3920</v>
      </c>
      <c r="C58" s="2">
        <v>752435</v>
      </c>
      <c r="D58" s="2">
        <v>31768755</v>
      </c>
      <c r="E58" s="2">
        <v>149938542</v>
      </c>
      <c r="F58" s="3">
        <v>3306911640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StudyDesign</vt:lpstr>
      <vt:lpstr>Laws.Regs</vt:lpstr>
      <vt:lpstr>Nothing</vt:lpstr>
      <vt:lpstr>RNsReg</vt:lpstr>
      <vt:lpstr>HospitalStats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Volpe</dc:creator>
  <cp:lastModifiedBy>Madison Volpe</cp:lastModifiedBy>
  <dcterms:created xsi:type="dcterms:W3CDTF">2018-10-14T17:14:47Z</dcterms:created>
  <dcterms:modified xsi:type="dcterms:W3CDTF">2018-10-15T16:53:35Z</dcterms:modified>
</cp:coreProperties>
</file>