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\iCloud\work\DOCs\excel自动化工具\工资条-生成器\"/>
    </mc:Choice>
  </mc:AlternateContent>
  <xr:revisionPtr revIDLastSave="0" documentId="13_ncr:1_{6A195261-F139-4A5F-A373-B5D6585480D9}" xr6:coauthVersionLast="47" xr6:coauthVersionMax="47" xr10:uidLastSave="{00000000-0000-0000-0000-000000000000}"/>
  <bookViews>
    <workbookView xWindow="-98" yWindow="-98" windowWidth="25396" windowHeight="15346" xr2:uid="{00000000-000D-0000-FFFF-FFFF00000000}"/>
  </bookViews>
  <sheets>
    <sheet name="月薪工资条" sheetId="25" r:id="rId1"/>
    <sheet name="202109月月薪员工工资" sheetId="14" r:id="rId2"/>
  </sheets>
  <definedNames>
    <definedName name="_xlnm._FilterDatabase" localSheetId="1" hidden="1">'202109月月薪员工工资'!$A$4:$AC$11</definedName>
    <definedName name="_xlnm._FilterDatabase" localSheetId="0" hidden="1">月薪工资条!$A$3:$AA$15</definedName>
    <definedName name="_xlnm.Print_Titles" localSheetId="1">'202109月月薪员工工资'!$3:$4</definedName>
    <definedName name="_xlnm.Print_Titles" localSheetId="0">月薪工资条!$2:$3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4" i="25" l="1"/>
  <c r="Z9" i="25"/>
  <c r="Z14" i="25"/>
  <c r="P14" i="25"/>
  <c r="R14" i="25" s="1"/>
  <c r="H9" i="25"/>
  <c r="P9" i="25" s="1"/>
  <c r="R9" i="25" s="1"/>
  <c r="H4" i="25"/>
  <c r="P4" i="25" s="1"/>
  <c r="R4" i="25" s="1"/>
  <c r="Y8" i="14"/>
  <c r="X8" i="14"/>
  <c r="W8" i="14"/>
  <c r="V8" i="14"/>
  <c r="Q8" i="14"/>
  <c r="O8" i="14"/>
  <c r="N8" i="14"/>
  <c r="F8" i="14"/>
  <c r="E8" i="14"/>
  <c r="Z7" i="14"/>
  <c r="P7" i="14"/>
  <c r="R7" i="14" s="1"/>
  <c r="AA7" i="14" s="1"/>
  <c r="Z6" i="14"/>
  <c r="H6" i="14"/>
  <c r="P6" i="14" s="1"/>
  <c r="R6" i="14" s="1"/>
  <c r="Z5" i="14"/>
  <c r="P5" i="14"/>
  <c r="R5" i="14" s="1"/>
  <c r="H5" i="14"/>
  <c r="AA6" i="14" l="1"/>
  <c r="Z8" i="14"/>
  <c r="AA5" i="14"/>
  <c r="P8" i="14"/>
  <c r="R9" i="14" s="1"/>
  <c r="AA4" i="25"/>
  <c r="AA14" i="25"/>
  <c r="AA9" i="25"/>
  <c r="AA8" i="14" l="1"/>
  <c r="R8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用户</author>
    <author>Administrator</author>
  </authors>
  <commentList>
    <comment ref="N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吴鑫、戴喜、邓诃和周晓辉的奖金为降薪补贴奖金；其他人的奖金为春节假期间（2.1-2.7）上班奖励；</t>
        </r>
      </text>
    </comment>
    <comment ref="P3" authorId="1" shapeId="0" xr:uid="{00000000-0006-0000-0000-000002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=</t>
        </r>
        <r>
          <rPr>
            <sz val="9"/>
            <rFont val="宋体"/>
            <family val="3"/>
            <charset val="134"/>
          </rPr>
          <t>（基本工资</t>
        </r>
        <r>
          <rPr>
            <sz val="9"/>
            <rFont val="Tahoma"/>
            <family val="2"/>
          </rPr>
          <t>+</t>
        </r>
        <r>
          <rPr>
            <sz val="9"/>
            <rFont val="宋体"/>
            <family val="3"/>
            <charset val="134"/>
          </rPr>
          <t>绩效工资）</t>
        </r>
        <r>
          <rPr>
            <sz val="9"/>
            <rFont val="Tahoma"/>
            <family val="2"/>
          </rPr>
          <t>/</t>
        </r>
        <r>
          <rPr>
            <sz val="9"/>
            <rFont val="宋体"/>
            <family val="3"/>
            <charset val="134"/>
          </rPr>
          <t>应出勤天数</t>
        </r>
        <r>
          <rPr>
            <sz val="9"/>
            <rFont val="Tahoma"/>
            <family val="2"/>
          </rPr>
          <t>*</t>
        </r>
        <r>
          <rPr>
            <sz val="9"/>
            <rFont val="宋体"/>
            <family val="3"/>
            <charset val="134"/>
          </rPr>
          <t>未出勤天数</t>
        </r>
      </text>
    </comment>
    <comment ref="H4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带薪休假1天+补休1.5天；</t>
        </r>
      </text>
    </comment>
    <comment ref="N8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吴鑫、戴喜、邓诃和周晓辉的奖金为降薪补贴奖金；其他人的奖金为春节假期间（2.1-2.7）上班奖励；</t>
        </r>
      </text>
    </comment>
    <comment ref="P8" authorId="1" shapeId="0" xr:uid="{00000000-0006-0000-0000-000005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=</t>
        </r>
        <r>
          <rPr>
            <sz val="9"/>
            <rFont val="宋体"/>
            <family val="3"/>
            <charset val="134"/>
          </rPr>
          <t>（基本工资</t>
        </r>
        <r>
          <rPr>
            <sz val="9"/>
            <rFont val="Tahoma"/>
            <family val="2"/>
          </rPr>
          <t>+</t>
        </r>
        <r>
          <rPr>
            <sz val="9"/>
            <rFont val="宋体"/>
            <family val="3"/>
            <charset val="134"/>
          </rPr>
          <t>绩效工资）</t>
        </r>
        <r>
          <rPr>
            <sz val="9"/>
            <rFont val="Tahoma"/>
            <family val="2"/>
          </rPr>
          <t>/</t>
        </r>
        <r>
          <rPr>
            <sz val="9"/>
            <rFont val="宋体"/>
            <family val="3"/>
            <charset val="134"/>
          </rPr>
          <t>应出勤天数</t>
        </r>
        <r>
          <rPr>
            <sz val="9"/>
            <rFont val="Tahoma"/>
            <family val="2"/>
          </rPr>
          <t>*</t>
        </r>
        <r>
          <rPr>
            <sz val="9"/>
            <rFont val="宋体"/>
            <family val="3"/>
            <charset val="134"/>
          </rPr>
          <t>未出勤天数</t>
        </r>
      </text>
    </comment>
    <comment ref="H9" authorId="0" shapeId="0" xr:uid="{00000000-0006-0000-0000-000006000000}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带薪休假1天+补休2天；</t>
        </r>
      </text>
    </comment>
    <comment ref="O9" authorId="0" shapeId="0" xr:uid="{00000000-0006-0000-0000-000007000000}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焊锡补贴</t>
        </r>
      </text>
    </comment>
    <comment ref="N13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吴鑫、戴喜、邓诃和周晓辉的奖金为降薪补贴奖金；其他人的奖金为春节假期间（2.1-2.7）上班奖励；</t>
        </r>
      </text>
    </comment>
    <comment ref="P13" authorId="1" shapeId="0" xr:uid="{00000000-0006-0000-0000-000009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=</t>
        </r>
        <r>
          <rPr>
            <sz val="9"/>
            <rFont val="宋体"/>
            <family val="3"/>
            <charset val="134"/>
          </rPr>
          <t>（基本工资</t>
        </r>
        <r>
          <rPr>
            <sz val="9"/>
            <rFont val="Tahoma"/>
            <family val="2"/>
          </rPr>
          <t>+</t>
        </r>
        <r>
          <rPr>
            <sz val="9"/>
            <rFont val="宋体"/>
            <family val="3"/>
            <charset val="134"/>
          </rPr>
          <t>绩效工资）</t>
        </r>
        <r>
          <rPr>
            <sz val="9"/>
            <rFont val="Tahoma"/>
            <family val="2"/>
          </rPr>
          <t>/</t>
        </r>
        <r>
          <rPr>
            <sz val="9"/>
            <rFont val="宋体"/>
            <family val="3"/>
            <charset val="134"/>
          </rPr>
          <t>应出勤天数</t>
        </r>
        <r>
          <rPr>
            <sz val="9"/>
            <rFont val="Tahoma"/>
            <family val="2"/>
          </rPr>
          <t>*</t>
        </r>
        <r>
          <rPr>
            <sz val="9"/>
            <rFont val="宋体"/>
            <family val="3"/>
            <charset val="134"/>
          </rPr>
          <t>未出勤天数</t>
        </r>
      </text>
    </comment>
    <comment ref="H14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带薪休假1天；</t>
        </r>
      </text>
    </comment>
    <comment ref="O14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焊锡补贴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用户</author>
    <author>Administrator</author>
  </authors>
  <commentList>
    <comment ref="N4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吴鑫、戴喜、邓诃和周晓辉的奖金为降薪补贴奖金；其他人的奖金为春节假期间（2.1-2.7）上班奖励；</t>
        </r>
      </text>
    </comment>
    <comment ref="P4" authorId="1" shapeId="0" xr:uid="{00000000-0006-0000-0100-000002000000}">
      <text>
        <r>
          <rPr>
            <b/>
            <sz val="9"/>
            <rFont val="Tahoma"/>
            <family val="2"/>
          </rPr>
          <t>Administrator:</t>
        </r>
        <r>
          <rPr>
            <sz val="9"/>
            <rFont val="Tahoma"/>
            <family val="2"/>
          </rPr>
          <t xml:space="preserve">
=</t>
        </r>
        <r>
          <rPr>
            <sz val="9"/>
            <rFont val="宋体"/>
            <family val="3"/>
            <charset val="134"/>
          </rPr>
          <t>（基本工资</t>
        </r>
        <r>
          <rPr>
            <sz val="9"/>
            <rFont val="Tahoma"/>
            <family val="2"/>
          </rPr>
          <t>+</t>
        </r>
        <r>
          <rPr>
            <sz val="9"/>
            <rFont val="宋体"/>
            <family val="3"/>
            <charset val="134"/>
          </rPr>
          <t>绩效工资）</t>
        </r>
        <r>
          <rPr>
            <sz val="9"/>
            <rFont val="Tahoma"/>
            <family val="2"/>
          </rPr>
          <t>/</t>
        </r>
        <r>
          <rPr>
            <sz val="9"/>
            <rFont val="宋体"/>
            <family val="3"/>
            <charset val="134"/>
          </rPr>
          <t>应出勤天数</t>
        </r>
        <r>
          <rPr>
            <sz val="9"/>
            <rFont val="Tahoma"/>
            <family val="2"/>
          </rPr>
          <t>*</t>
        </r>
        <r>
          <rPr>
            <sz val="9"/>
            <rFont val="宋体"/>
            <family val="3"/>
            <charset val="134"/>
          </rPr>
          <t>未出勤天数</t>
        </r>
      </text>
    </comment>
    <comment ref="H5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带薪休假1天+补休1.5天；</t>
        </r>
      </text>
    </comment>
    <comment ref="H6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带薪休假1天+补休2天；</t>
        </r>
      </text>
    </comment>
    <comment ref="O6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焊锡补贴</t>
        </r>
      </text>
    </comment>
    <comment ref="H7" authorId="0" shapeId="0" xr:uid="{00000000-0006-0000-0100-000006000000}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带薪休假1天；</t>
        </r>
      </text>
    </comment>
    <comment ref="O7" authorId="0" shapeId="0" xr:uid="{00000000-0006-0000-0100-000007000000}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焊锡补贴</t>
        </r>
      </text>
    </comment>
  </commentList>
</comments>
</file>

<file path=xl/sharedStrings.xml><?xml version="1.0" encoding="utf-8"?>
<sst xmlns="http://schemas.openxmlformats.org/spreadsheetml/2006/main" count="145" uniqueCount="49">
  <si>
    <t>深圳万德溙光电科技有限公司</t>
  </si>
  <si>
    <r>
      <rPr>
        <sz val="12"/>
        <rFont val="MS Sans Serif"/>
        <family val="2"/>
      </rPr>
      <t>2021</t>
    </r>
    <r>
      <rPr>
        <sz val="12"/>
        <rFont val="宋体"/>
        <family val="3"/>
        <charset val="134"/>
      </rPr>
      <t>年</t>
    </r>
    <r>
      <rPr>
        <sz val="12"/>
        <rFont val="MS Sans Serif"/>
        <family val="2"/>
      </rPr>
      <t>09</t>
    </r>
    <r>
      <rPr>
        <sz val="12"/>
        <rFont val="宋体"/>
        <family val="3"/>
        <charset val="134"/>
      </rPr>
      <t>月份工资表</t>
    </r>
  </si>
  <si>
    <t>基本信息</t>
  </si>
  <si>
    <t>应发工资部分</t>
  </si>
  <si>
    <t>应扣工资部分</t>
  </si>
  <si>
    <t>实发工资</t>
  </si>
  <si>
    <t>签名</t>
  </si>
  <si>
    <t>部门</t>
  </si>
  <si>
    <t>编号</t>
  </si>
  <si>
    <t>姓 名</t>
  </si>
  <si>
    <t>入厂日</t>
  </si>
  <si>
    <t>基本工资</t>
  </si>
  <si>
    <t>绩效工资</t>
  </si>
  <si>
    <t>应出勤天数</t>
  </si>
  <si>
    <t>实际计薪天数</t>
  </si>
  <si>
    <t>日薪</t>
  </si>
  <si>
    <t>平时加班数</t>
  </si>
  <si>
    <t>平时加班费</t>
  </si>
  <si>
    <t>休息加班数</t>
  </si>
  <si>
    <t>休息加班费</t>
  </si>
  <si>
    <t>奖金</t>
  </si>
  <si>
    <t>津贴</t>
  </si>
  <si>
    <t>缺勤/事假</t>
  </si>
  <si>
    <t>病/产假</t>
  </si>
  <si>
    <t>应发合計</t>
  </si>
  <si>
    <t>免征额</t>
  </si>
  <si>
    <t>违纪</t>
  </si>
  <si>
    <t>其他</t>
  </si>
  <si>
    <t>水电</t>
  </si>
  <si>
    <t>社保</t>
  </si>
  <si>
    <t>公积金</t>
  </si>
  <si>
    <t>个税</t>
  </si>
  <si>
    <t>应扣
合计</t>
  </si>
  <si>
    <t>制造部</t>
  </si>
  <si>
    <t>井自柱</t>
  </si>
  <si>
    <t>胡丁丁</t>
  </si>
  <si>
    <t>覃宇丽</t>
  </si>
  <si>
    <t>09月份月薪制员工满勤计薪天数为23天；</t>
  </si>
  <si>
    <r>
      <rPr>
        <sz val="10"/>
        <rFont val="MS Sans Serif"/>
        <family val="2"/>
      </rPr>
      <t xml:space="preserve">     </t>
    </r>
    <r>
      <rPr>
        <sz val="10"/>
        <rFont val="宋体"/>
        <family val="3"/>
        <charset val="134"/>
      </rPr>
      <t>合计：</t>
    </r>
    <r>
      <rPr>
        <sz val="10"/>
        <rFont val="MS Sans Serif"/>
        <family val="2"/>
      </rPr>
      <t>29</t>
    </r>
    <r>
      <rPr>
        <sz val="10"/>
        <rFont val="宋体"/>
        <family val="3"/>
        <charset val="134"/>
      </rPr>
      <t>人</t>
    </r>
    <r>
      <rPr>
        <sz val="10"/>
        <rFont val="MS Sans Serif"/>
        <family val="2"/>
      </rPr>
      <t xml:space="preserve"> </t>
    </r>
  </si>
  <si>
    <t>合计</t>
  </si>
  <si>
    <t>批准：</t>
  </si>
  <si>
    <t>审核：</t>
  </si>
  <si>
    <t>制表：</t>
  </si>
  <si>
    <t>员工签名</t>
    <phoneticPr fontId="42" type="noConversion"/>
  </si>
  <si>
    <r>
      <t>2021</t>
    </r>
    <r>
      <rPr>
        <sz val="12"/>
        <rFont val="宋体"/>
        <family val="3"/>
        <charset val="134"/>
      </rPr>
      <t>年</t>
    </r>
    <r>
      <rPr>
        <sz val="12"/>
        <rFont val="MS Sans Serif"/>
        <family val="2"/>
      </rPr>
      <t>09</t>
    </r>
    <r>
      <rPr>
        <sz val="12"/>
        <rFont val="宋体"/>
        <family val="3"/>
        <charset val="134"/>
      </rPr>
      <t>月份工资</t>
    </r>
    <phoneticPr fontId="6" type="noConversion"/>
  </si>
  <si>
    <t>应扣合计</t>
    <phoneticPr fontId="6" type="noConversion"/>
  </si>
  <si>
    <t>aaaa</t>
    <phoneticPr fontId="6" type="noConversion"/>
  </si>
  <si>
    <t>bbbb</t>
    <phoneticPr fontId="6" type="noConversion"/>
  </si>
  <si>
    <t>cccc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</si>
</sst>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76" formatCode="#,##0.00;[Red]#,##0.00"/>
    <numFmt numFmtId="177" formatCode="0_);\(0\)"/>
    <numFmt numFmtId="178" formatCode="0.00_ "/>
    <numFmt numFmtId="179" formatCode="0.00;[Red]0.00"/>
    <numFmt numFmtId="180" formatCode="0.0"/>
    <numFmt numFmtId="181" formatCode="0_);[Red]\(0\)"/>
    <numFmt numFmtId="182" formatCode="#,##0.00_ "/>
  </numFmts>
  <fonts count="43" x14ac:knownFonts="1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0"/>
      <name val="Arial"/>
      <family val="2"/>
    </font>
    <font>
      <sz val="11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sz val="9"/>
      <name val="宋体"/>
      <charset val="134"/>
      <scheme val="minor"/>
    </font>
    <font>
      <sz val="10"/>
      <name val="宋体"/>
      <charset val="134"/>
      <scheme val="minor"/>
    </font>
    <font>
      <sz val="10"/>
      <name val="Tahoma"/>
      <family val="2"/>
    </font>
    <font>
      <sz val="12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family val="3"/>
      <charset val="134"/>
    </font>
    <font>
      <sz val="12"/>
      <name val="MS Sans Serif"/>
      <family val="2"/>
    </font>
    <font>
      <sz val="10"/>
      <name val="MS Sans Serif"/>
      <family val="2"/>
    </font>
    <font>
      <sz val="14"/>
      <name val="宋体"/>
      <family val="3"/>
      <charset val="134"/>
    </font>
    <font>
      <sz val="14"/>
      <name val="宋体"/>
      <family val="3"/>
      <charset val="134"/>
      <scheme val="minor"/>
    </font>
    <font>
      <sz val="11"/>
      <name val="Tahoma"/>
      <family val="2"/>
    </font>
    <font>
      <sz val="11"/>
      <color theme="1"/>
      <name val="宋体"/>
      <family val="3"/>
      <charset val="134"/>
      <scheme val="minor"/>
    </font>
    <font>
      <b/>
      <sz val="11"/>
      <color indexed="63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6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8"/>
      <name val="MS Sans Serif"/>
      <family val="2"/>
    </font>
    <font>
      <sz val="11"/>
      <color indexed="52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1"/>
      <color indexed="20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Tahoma"/>
      <family val="2"/>
    </font>
    <font>
      <b/>
      <sz val="9"/>
      <name val="Tahoma"/>
      <family val="2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7">
    <xf numFmtId="0" fontId="0" fillId="0" borderId="0">
      <alignment vertical="center"/>
    </xf>
    <xf numFmtId="0" fontId="10" fillId="0" borderId="0" applyFill="0" applyAlignment="0">
      <alignment vertical="center"/>
    </xf>
    <xf numFmtId="0" fontId="18" fillId="0" borderId="9" applyFill="0" applyBorder="0" applyAlignment="0">
      <alignment vertical="center"/>
    </xf>
    <xf numFmtId="0" fontId="21" fillId="4" borderId="0" applyNumberFormat="0" applyBorder="0" applyAlignment="0" applyProtection="0">
      <alignment vertical="center"/>
    </xf>
    <xf numFmtId="0" fontId="10" fillId="0" borderId="0" applyFill="0" applyAlignment="0">
      <alignment vertical="center"/>
    </xf>
    <xf numFmtId="0" fontId="19" fillId="0" borderId="0" applyFill="0" applyAlignment="0">
      <alignment vertical="center"/>
    </xf>
    <xf numFmtId="0" fontId="10" fillId="0" borderId="0" applyFill="0" applyAlignment="0">
      <alignment vertical="center"/>
    </xf>
    <xf numFmtId="0" fontId="24" fillId="0" borderId="12" applyFill="0" applyBorder="0" applyAlignment="0">
      <alignment vertical="center"/>
    </xf>
    <xf numFmtId="0" fontId="19" fillId="0" borderId="0" applyFill="0" applyAlignment="0">
      <alignment vertical="center"/>
    </xf>
    <xf numFmtId="0" fontId="10" fillId="0" borderId="0" applyFill="0" applyAlignment="0">
      <alignment vertical="center"/>
    </xf>
    <xf numFmtId="0" fontId="10" fillId="0" borderId="0" applyAlignment="0"/>
    <xf numFmtId="0" fontId="21" fillId="5" borderId="0" applyNumberFormat="0" applyBorder="0" applyAlignment="0" applyProtection="0">
      <alignment vertical="center"/>
    </xf>
    <xf numFmtId="0" fontId="26" fillId="0" borderId="0" applyFill="0" applyAlignment="0">
      <alignment vertical="center"/>
    </xf>
    <xf numFmtId="0" fontId="17" fillId="3" borderId="0" applyNumberFormat="0" applyBorder="0" applyAlignment="0" applyProtection="0">
      <alignment vertical="center"/>
    </xf>
    <xf numFmtId="0" fontId="10" fillId="0" borderId="0" applyFill="0" applyAlignment="0">
      <alignment vertical="center"/>
    </xf>
    <xf numFmtId="0" fontId="10" fillId="0" borderId="0" applyFill="0" applyAlignment="0">
      <alignment vertical="center"/>
    </xf>
    <xf numFmtId="0" fontId="10" fillId="0" borderId="0" applyFill="0" applyAlignment="0">
      <alignment vertical="center"/>
    </xf>
    <xf numFmtId="0" fontId="10" fillId="0" borderId="0" applyFill="0" applyAlignment="0">
      <alignment vertical="center"/>
    </xf>
    <xf numFmtId="0" fontId="21" fillId="6" borderId="0" applyNumberFormat="0" applyBorder="0" applyAlignment="0" applyProtection="0">
      <alignment vertical="center"/>
    </xf>
    <xf numFmtId="0" fontId="10" fillId="0" borderId="0" applyFill="0" applyAlignment="0">
      <alignment vertical="center"/>
    </xf>
    <xf numFmtId="0" fontId="10" fillId="0" borderId="0" applyFill="0" applyAlignment="0">
      <alignment vertical="center"/>
    </xf>
    <xf numFmtId="0" fontId="18" fillId="0" borderId="9" applyFill="0" applyBorder="0" applyAlignment="0">
      <alignment vertical="center"/>
    </xf>
    <xf numFmtId="0" fontId="18" fillId="0" borderId="9" applyFill="0" applyBorder="0" applyAlignment="0">
      <alignment vertical="center"/>
    </xf>
    <xf numFmtId="0" fontId="24" fillId="0" borderId="12" applyFill="0" applyBorder="0" applyAlignment="0">
      <alignment vertical="center"/>
    </xf>
    <xf numFmtId="0" fontId="24" fillId="0" borderId="12" applyFill="0" applyBorder="0" applyAlignment="0">
      <alignment vertical="center"/>
    </xf>
    <xf numFmtId="0" fontId="19" fillId="0" borderId="0" applyFill="0" applyAlignment="0">
      <alignment vertical="center"/>
    </xf>
    <xf numFmtId="0" fontId="19" fillId="0" borderId="0" applyFill="0" applyAlignment="0">
      <alignment vertical="center"/>
    </xf>
    <xf numFmtId="0" fontId="26" fillId="0" borderId="0" applyFill="0" applyAlignment="0">
      <alignment vertical="center"/>
    </xf>
    <xf numFmtId="0" fontId="10" fillId="0" borderId="0" applyFill="0" applyAlignment="0">
      <alignment vertical="center"/>
    </xf>
    <xf numFmtId="0" fontId="19" fillId="0" borderId="0" applyFill="0" applyAlignment="0">
      <alignment vertical="center"/>
    </xf>
    <xf numFmtId="0" fontId="10" fillId="0" borderId="0" applyFill="0" applyAlignment="0">
      <alignment vertical="center"/>
    </xf>
    <xf numFmtId="0" fontId="31" fillId="0" borderId="0">
      <alignment vertical="center"/>
    </xf>
    <xf numFmtId="0" fontId="10" fillId="0" borderId="0" applyFill="0" applyAlignment="0">
      <alignment vertical="center"/>
    </xf>
    <xf numFmtId="0" fontId="29" fillId="0" borderId="0"/>
    <xf numFmtId="0" fontId="10" fillId="0" borderId="0" applyFill="0" applyAlignment="0">
      <alignment vertical="center"/>
    </xf>
    <xf numFmtId="0" fontId="19" fillId="0" borderId="0" applyFill="0" applyAlignment="0">
      <alignment vertical="center"/>
    </xf>
    <xf numFmtId="0" fontId="10" fillId="0" borderId="0" applyFill="0" applyAlignment="0">
      <alignment vertical="center"/>
    </xf>
    <xf numFmtId="0" fontId="19" fillId="0" borderId="0" applyFill="0" applyAlignment="0">
      <alignment vertical="center"/>
    </xf>
    <xf numFmtId="0" fontId="10" fillId="0" borderId="0" applyFill="0" applyAlignment="0">
      <alignment vertical="center"/>
    </xf>
    <xf numFmtId="0" fontId="10" fillId="0" borderId="0" applyFill="0" applyAlignment="0">
      <alignment vertical="center"/>
    </xf>
    <xf numFmtId="0" fontId="10" fillId="0" borderId="0" applyFill="0" applyAlignment="0">
      <alignment vertical="center"/>
    </xf>
    <xf numFmtId="0" fontId="10" fillId="0" borderId="0" applyFill="0" applyAlignment="0">
      <alignment vertical="center"/>
    </xf>
    <xf numFmtId="0" fontId="10" fillId="0" borderId="0" applyFill="0" applyAlignment="0">
      <alignment vertical="center"/>
    </xf>
    <xf numFmtId="0" fontId="10" fillId="0" borderId="0" applyFill="0" applyAlignment="0">
      <alignment vertical="center"/>
    </xf>
    <xf numFmtId="0" fontId="10" fillId="0" borderId="0" applyFill="0" applyAlignment="0">
      <alignment vertical="center"/>
    </xf>
    <xf numFmtId="0" fontId="10" fillId="0" borderId="0" applyFill="0" applyAlignment="0">
      <alignment vertical="center"/>
    </xf>
    <xf numFmtId="0" fontId="10" fillId="0" borderId="0" applyFill="0" applyAlignment="0">
      <alignment vertical="center"/>
    </xf>
    <xf numFmtId="0" fontId="19" fillId="0" borderId="0" applyFill="0" applyAlignment="0">
      <alignment vertical="center"/>
    </xf>
    <xf numFmtId="0" fontId="19" fillId="0" borderId="0" applyFill="0" applyAlignment="0">
      <alignment vertical="center"/>
    </xf>
    <xf numFmtId="0" fontId="19" fillId="0" borderId="0" applyFill="0" applyAlignment="0">
      <alignment vertical="center"/>
    </xf>
    <xf numFmtId="0" fontId="19" fillId="0" borderId="0" applyFill="0" applyAlignment="0">
      <alignment vertical="center"/>
    </xf>
    <xf numFmtId="0" fontId="19" fillId="0" borderId="0" applyFill="0" applyAlignment="0">
      <alignment vertical="center"/>
    </xf>
    <xf numFmtId="0" fontId="32" fillId="0" borderId="0" applyFill="0" applyAlignment="0">
      <alignment vertical="center"/>
    </xf>
    <xf numFmtId="0" fontId="19" fillId="0" borderId="0" applyFill="0" applyAlignment="0">
      <alignment vertical="center"/>
    </xf>
    <xf numFmtId="0" fontId="19" fillId="0" borderId="0" applyFill="0" applyAlignment="0">
      <alignment vertical="center"/>
    </xf>
    <xf numFmtId="0" fontId="19" fillId="0" borderId="0" applyFill="0" applyAlignment="0">
      <alignment vertical="center"/>
    </xf>
    <xf numFmtId="0" fontId="19" fillId="0" borderId="0" applyFill="0" applyAlignment="0">
      <alignment vertical="center"/>
    </xf>
    <xf numFmtId="0" fontId="19" fillId="0" borderId="0" applyFill="0" applyAlignment="0">
      <alignment vertical="center"/>
    </xf>
    <xf numFmtId="0" fontId="33" fillId="0" borderId="14" applyBorder="0" applyAlignment="0">
      <alignment vertical="center"/>
    </xf>
    <xf numFmtId="0" fontId="34" fillId="0" borderId="15" applyBorder="0" applyAlignment="0">
      <alignment vertical="center"/>
    </xf>
    <xf numFmtId="0" fontId="35" fillId="0" borderId="16" applyBorder="0" applyAlignment="0">
      <alignment vertical="center"/>
    </xf>
    <xf numFmtId="0" fontId="35" fillId="0" borderId="0" applyAlignment="0">
      <alignment vertical="center"/>
    </xf>
    <xf numFmtId="0" fontId="36" fillId="0" borderId="0" applyAlignment="0">
      <alignment vertical="center"/>
    </xf>
    <xf numFmtId="0" fontId="32" fillId="0" borderId="0" applyFill="0" applyAlignment="0">
      <alignment vertical="center"/>
    </xf>
    <xf numFmtId="0" fontId="32" fillId="0" borderId="0" applyFill="0" applyAlignment="0">
      <alignment vertical="center"/>
    </xf>
    <xf numFmtId="0" fontId="2" fillId="0" borderId="0" applyNumberFormat="0" applyFont="0" applyFill="0" applyBorder="0" applyAlignment="0" applyProtection="0"/>
    <xf numFmtId="0" fontId="2" fillId="0" borderId="0"/>
    <xf numFmtId="0" fontId="31" fillId="0" borderId="0">
      <alignment vertical="center"/>
    </xf>
    <xf numFmtId="0" fontId="31" fillId="0" borderId="0">
      <alignment vertical="center"/>
    </xf>
    <xf numFmtId="0" fontId="29" fillId="0" borderId="0"/>
    <xf numFmtId="0" fontId="1" fillId="0" borderId="0">
      <alignment vertical="center"/>
    </xf>
    <xf numFmtId="0" fontId="17" fillId="0" borderId="0">
      <alignment vertical="center"/>
    </xf>
    <xf numFmtId="0" fontId="10" fillId="0" borderId="0">
      <alignment vertical="center"/>
    </xf>
    <xf numFmtId="0" fontId="25" fillId="0" borderId="12" applyFill="0" applyBorder="0" applyAlignment="0">
      <alignment vertical="center"/>
    </xf>
    <xf numFmtId="177" fontId="5" fillId="0" borderId="0" applyBorder="0"/>
    <xf numFmtId="0" fontId="29" fillId="0" borderId="0"/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8" fillId="0" borderId="0" applyFill="0" applyAlignment="0">
      <alignment vertical="center"/>
    </xf>
    <xf numFmtId="0" fontId="28" fillId="0" borderId="0" applyFill="0" applyAlignment="0">
      <alignment vertical="center"/>
    </xf>
    <xf numFmtId="0" fontId="28" fillId="0" borderId="0" applyFill="0" applyAlignment="0">
      <alignment vertical="center"/>
    </xf>
    <xf numFmtId="0" fontId="36" fillId="0" borderId="17" applyBorder="0" applyAlignment="0">
      <alignment vertical="center"/>
    </xf>
    <xf numFmtId="0" fontId="22" fillId="0" borderId="11" applyFill="0" applyBorder="0" applyAlignment="0">
      <alignment vertical="center"/>
    </xf>
    <xf numFmtId="0" fontId="22" fillId="0" borderId="11" applyFill="0" applyBorder="0" applyAlignment="0">
      <alignment vertical="center"/>
    </xf>
    <xf numFmtId="0" fontId="22" fillId="0" borderId="11" applyFill="0" applyBorder="0" applyAlignment="0">
      <alignment vertical="center"/>
    </xf>
    <xf numFmtId="0" fontId="23" fillId="0" borderId="0" applyAlignment="0">
      <alignment vertical="center"/>
    </xf>
    <xf numFmtId="0" fontId="27" fillId="0" borderId="0" applyAlignment="0">
      <alignment vertical="center"/>
    </xf>
    <xf numFmtId="0" fontId="30" fillId="0" borderId="13" applyBorder="0" applyAlignment="0">
      <alignment vertical="center"/>
    </xf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9" fillId="0" borderId="0" applyFill="0" applyAlignment="0">
      <alignment vertical="center"/>
    </xf>
    <xf numFmtId="0" fontId="26" fillId="0" borderId="0" applyFill="0" applyAlignment="0">
      <alignment vertical="center"/>
    </xf>
    <xf numFmtId="0" fontId="25" fillId="0" borderId="12" applyFill="0" applyBorder="0" applyAlignment="0">
      <alignment vertical="center"/>
    </xf>
    <xf numFmtId="0" fontId="25" fillId="0" borderId="12" applyFill="0" applyBorder="0" applyAlignment="0">
      <alignment vertical="center"/>
    </xf>
    <xf numFmtId="0" fontId="19" fillId="0" borderId="0" applyFill="0" applyAlignment="0">
      <alignment vertical="center"/>
    </xf>
    <xf numFmtId="0" fontId="19" fillId="0" borderId="0" applyFill="0" applyAlignment="0">
      <alignment vertical="center"/>
    </xf>
    <xf numFmtId="0" fontId="19" fillId="0" borderId="0" applyFill="0" applyAlignment="0">
      <alignment vertical="center"/>
    </xf>
    <xf numFmtId="0" fontId="19" fillId="0" borderId="0" applyFill="0" applyAlignment="0">
      <alignment vertical="center"/>
    </xf>
    <xf numFmtId="0" fontId="19" fillId="0" borderId="0" applyFill="0" applyAlignment="0">
      <alignment vertical="center"/>
    </xf>
    <xf numFmtId="0" fontId="19" fillId="0" borderId="0" applyFill="0" applyAlignment="0">
      <alignment vertical="center"/>
    </xf>
    <xf numFmtId="0" fontId="20" fillId="0" borderId="10" applyFill="0" applyBorder="0" applyAlignment="0">
      <alignment vertical="center"/>
    </xf>
    <xf numFmtId="0" fontId="20" fillId="0" borderId="10" applyFill="0" applyBorder="0" applyAlignment="0">
      <alignment vertical="center"/>
    </xf>
    <xf numFmtId="0" fontId="20" fillId="0" borderId="10" applyFill="0" applyBorder="0" applyAlignment="0">
      <alignment vertical="center"/>
    </xf>
  </cellStyleXfs>
  <cellXfs count="72">
    <xf numFmtId="0" fontId="0" fillId="0" borderId="0" xfId="0">
      <alignment vertical="center"/>
    </xf>
    <xf numFmtId="180" fontId="4" fillId="0" borderId="1" xfId="78" applyNumberFormat="1" applyFont="1" applyFill="1" applyBorder="1" applyAlignment="1">
      <alignment horizontal="center" vertical="center"/>
    </xf>
    <xf numFmtId="0" fontId="4" fillId="0" borderId="1" xfId="78" applyFont="1" applyFill="1" applyBorder="1" applyAlignment="1">
      <alignment horizontal="center" vertical="center"/>
    </xf>
    <xf numFmtId="14" fontId="8" fillId="0" borderId="1" xfId="78" applyNumberFormat="1" applyFont="1" applyFill="1" applyBorder="1" applyAlignment="1">
      <alignment horizontal="center" vertical="center"/>
    </xf>
    <xf numFmtId="0" fontId="4" fillId="0" borderId="1" xfId="72" applyFont="1" applyFill="1" applyBorder="1" applyAlignment="1">
      <alignment horizontal="center" vertical="center"/>
    </xf>
    <xf numFmtId="14" fontId="8" fillId="0" borderId="1" xfId="72" applyNumberFormat="1" applyFont="1" applyFill="1" applyBorder="1" applyAlignment="1">
      <alignment horizontal="center" vertical="center"/>
    </xf>
    <xf numFmtId="4" fontId="4" fillId="0" borderId="1" xfId="78" applyNumberFormat="1" applyFont="1" applyFill="1" applyBorder="1" applyAlignment="1">
      <alignment horizontal="center" vertical="center"/>
    </xf>
    <xf numFmtId="0" fontId="7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9" fillId="0" borderId="0" xfId="0" applyFont="1" applyFill="1" applyAlignment="1">
      <alignment horizontal="center" vertical="center"/>
    </xf>
    <xf numFmtId="179" fontId="9" fillId="0" borderId="0" xfId="0" applyNumberFormat="1" applyFont="1" applyFill="1">
      <alignment vertical="center"/>
    </xf>
    <xf numFmtId="43" fontId="4" fillId="0" borderId="1" xfId="92" applyFont="1" applyFill="1" applyBorder="1" applyAlignment="1">
      <alignment horizontal="center" vertical="center"/>
    </xf>
    <xf numFmtId="0" fontId="4" fillId="0" borderId="1" xfId="78" applyFont="1" applyFill="1" applyBorder="1" applyAlignment="1">
      <alignment horizontal="center" vertical="center" wrapText="1"/>
    </xf>
    <xf numFmtId="0" fontId="14" fillId="0" borderId="1" xfId="78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179" fontId="7" fillId="0" borderId="1" xfId="72" applyNumberFormat="1" applyFont="1" applyFill="1" applyBorder="1" applyAlignment="1">
      <alignment horizontal="center" vertical="center"/>
    </xf>
    <xf numFmtId="0" fontId="15" fillId="0" borderId="1" xfId="72" applyFont="1" applyFill="1" applyBorder="1" applyAlignment="1">
      <alignment horizontal="center" vertical="center"/>
    </xf>
    <xf numFmtId="0" fontId="14" fillId="0" borderId="1" xfId="72" applyFont="1" applyFill="1" applyBorder="1" applyAlignment="1">
      <alignment horizontal="center" vertical="center"/>
    </xf>
    <xf numFmtId="0" fontId="15" fillId="0" borderId="1" xfId="78" applyFont="1" applyFill="1" applyBorder="1" applyAlignment="1">
      <alignment horizontal="center" vertical="center"/>
    </xf>
    <xf numFmtId="0" fontId="15" fillId="2" borderId="1" xfId="72" applyFont="1" applyFill="1" applyBorder="1" applyAlignment="1">
      <alignment horizontal="center" vertical="center"/>
    </xf>
    <xf numFmtId="0" fontId="14" fillId="0" borderId="1" xfId="78" applyFont="1" applyBorder="1" applyAlignment="1">
      <alignment horizontal="center" vertical="center"/>
    </xf>
    <xf numFmtId="14" fontId="16" fillId="2" borderId="1" xfId="72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13" fillId="0" borderId="0" xfId="78" applyFont="1" applyFill="1" applyAlignment="1">
      <alignment horizontal="center" vertical="center"/>
    </xf>
    <xf numFmtId="176" fontId="4" fillId="0" borderId="0" xfId="78" applyNumberFormat="1" applyFont="1" applyFill="1" applyAlignment="1">
      <alignment horizontal="center" vertical="center"/>
    </xf>
    <xf numFmtId="43" fontId="4" fillId="0" borderId="0" xfId="92" applyFont="1" applyFill="1" applyAlignment="1">
      <alignment horizontal="center" vertical="center"/>
    </xf>
    <xf numFmtId="0" fontId="4" fillId="0" borderId="0" xfId="78" applyFont="1" applyFill="1" applyAlignment="1">
      <alignment horizontal="center" vertical="center"/>
    </xf>
    <xf numFmtId="181" fontId="4" fillId="0" borderId="0" xfId="78" applyNumberFormat="1" applyFont="1" applyFill="1" applyAlignment="1">
      <alignment horizontal="center" vertical="center"/>
    </xf>
    <xf numFmtId="0" fontId="7" fillId="0" borderId="0" xfId="72" applyFont="1" applyFill="1" applyBorder="1" applyAlignment="1">
      <alignment horizontal="center" vertical="center"/>
    </xf>
    <xf numFmtId="2" fontId="7" fillId="0" borderId="0" xfId="0" applyNumberFormat="1" applyFont="1" applyFill="1">
      <alignment vertical="center"/>
    </xf>
    <xf numFmtId="0" fontId="7" fillId="0" borderId="0" xfId="0" applyFont="1" applyFill="1" applyAlignment="1">
      <alignment horizontal="center" vertical="center"/>
    </xf>
    <xf numFmtId="2" fontId="4" fillId="0" borderId="1" xfId="78" applyNumberFormat="1" applyFont="1" applyFill="1" applyBorder="1" applyAlignment="1">
      <alignment horizontal="center" vertical="center"/>
    </xf>
    <xf numFmtId="178" fontId="4" fillId="0" borderId="1" xfId="78" applyNumberFormat="1" applyFont="1" applyFill="1" applyBorder="1" applyAlignment="1">
      <alignment horizontal="center" vertical="center"/>
    </xf>
    <xf numFmtId="2" fontId="7" fillId="0" borderId="1" xfId="78" applyNumberFormat="1" applyFont="1" applyFill="1" applyBorder="1" applyAlignment="1">
      <alignment horizontal="center" vertical="center"/>
    </xf>
    <xf numFmtId="2" fontId="4" fillId="0" borderId="0" xfId="78" applyNumberFormat="1" applyFont="1" applyFill="1" applyAlignment="1">
      <alignment horizontal="center" vertical="center"/>
    </xf>
    <xf numFmtId="0" fontId="13" fillId="0" borderId="1" xfId="78" applyFont="1" applyFill="1" applyBorder="1" applyAlignment="1">
      <alignment horizontal="center"/>
    </xf>
    <xf numFmtId="0" fontId="4" fillId="0" borderId="3" xfId="78" applyFont="1" applyFill="1" applyBorder="1" applyAlignment="1">
      <alignment horizontal="center" vertical="center"/>
    </xf>
    <xf numFmtId="4" fontId="4" fillId="0" borderId="3" xfId="78" applyNumberFormat="1" applyFont="1" applyFill="1" applyBorder="1" applyAlignment="1">
      <alignment horizontal="center" vertical="center"/>
    </xf>
    <xf numFmtId="4" fontId="4" fillId="0" borderId="0" xfId="78" applyNumberFormat="1" applyFont="1" applyFill="1" applyBorder="1" applyAlignment="1">
      <alignment horizontal="center" vertical="center"/>
    </xf>
    <xf numFmtId="0" fontId="9" fillId="0" borderId="0" xfId="0" applyFont="1" applyFill="1" applyBorder="1">
      <alignment vertical="center"/>
    </xf>
    <xf numFmtId="179" fontId="7" fillId="0" borderId="1" xfId="78" applyNumberFormat="1" applyFont="1" applyFill="1" applyBorder="1" applyAlignment="1">
      <alignment horizontal="center" vertical="center"/>
    </xf>
    <xf numFmtId="0" fontId="4" fillId="0" borderId="3" xfId="78" applyFont="1" applyFill="1" applyBorder="1" applyAlignment="1">
      <alignment horizontal="center" vertical="center" wrapText="1"/>
    </xf>
    <xf numFmtId="178" fontId="7" fillId="0" borderId="0" xfId="0" applyNumberFormat="1" applyFont="1" applyFill="1">
      <alignment vertical="center"/>
    </xf>
    <xf numFmtId="179" fontId="7" fillId="0" borderId="0" xfId="0" applyNumberFormat="1" applyFont="1" applyFill="1">
      <alignment vertical="center"/>
    </xf>
    <xf numFmtId="4" fontId="7" fillId="0" borderId="0" xfId="0" applyNumberFormat="1" applyFont="1" applyFill="1">
      <alignment vertical="center"/>
    </xf>
    <xf numFmtId="182" fontId="7" fillId="0" borderId="0" xfId="0" applyNumberFormat="1" applyFont="1" applyFill="1">
      <alignment vertical="center"/>
    </xf>
    <xf numFmtId="43" fontId="9" fillId="0" borderId="0" xfId="0" applyNumberFormat="1" applyFont="1" applyFill="1">
      <alignment vertical="center"/>
    </xf>
    <xf numFmtId="0" fontId="7" fillId="0" borderId="18" xfId="0" applyFont="1" applyFill="1" applyBorder="1">
      <alignment vertical="center"/>
    </xf>
    <xf numFmtId="0" fontId="15" fillId="0" borderId="6" xfId="72" applyFont="1" applyFill="1" applyBorder="1" applyAlignment="1">
      <alignment horizontal="center" vertical="center"/>
    </xf>
    <xf numFmtId="0" fontId="15" fillId="2" borderId="6" xfId="72" applyFont="1" applyFill="1" applyBorder="1" applyAlignment="1">
      <alignment horizontal="center" vertical="center"/>
    </xf>
    <xf numFmtId="0" fontId="14" fillId="0" borderId="6" xfId="78" applyFont="1" applyBorder="1" applyAlignment="1">
      <alignment horizontal="center" vertical="center"/>
    </xf>
    <xf numFmtId="14" fontId="16" fillId="2" borderId="6" xfId="72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180" fontId="4" fillId="0" borderId="6" xfId="78" applyNumberFormat="1" applyFont="1" applyFill="1" applyBorder="1" applyAlignment="1">
      <alignment horizontal="center" vertical="center"/>
    </xf>
    <xf numFmtId="2" fontId="4" fillId="0" borderId="6" xfId="78" applyNumberFormat="1" applyFont="1" applyFill="1" applyBorder="1" applyAlignment="1">
      <alignment horizontal="center" vertical="center"/>
    </xf>
    <xf numFmtId="178" fontId="4" fillId="0" borderId="6" xfId="78" applyNumberFormat="1" applyFont="1" applyFill="1" applyBorder="1" applyAlignment="1">
      <alignment horizontal="center" vertical="center"/>
    </xf>
    <xf numFmtId="4" fontId="4" fillId="0" borderId="6" xfId="78" applyNumberFormat="1" applyFont="1" applyFill="1" applyBorder="1" applyAlignment="1">
      <alignment horizontal="center" vertical="center"/>
    </xf>
    <xf numFmtId="0" fontId="4" fillId="0" borderId="6" xfId="72" applyFont="1" applyFill="1" applyBorder="1" applyAlignment="1">
      <alignment horizontal="center" vertical="center"/>
    </xf>
    <xf numFmtId="0" fontId="7" fillId="0" borderId="6" xfId="0" applyFont="1" applyFill="1" applyBorder="1">
      <alignment vertical="center"/>
    </xf>
    <xf numFmtId="0" fontId="12" fillId="0" borderId="0" xfId="78" applyFont="1" applyFill="1" applyAlignment="1">
      <alignment horizontal="center"/>
    </xf>
    <xf numFmtId="0" fontId="4" fillId="0" borderId="2" xfId="78" applyFont="1" applyFill="1" applyBorder="1" applyAlignment="1">
      <alignment horizontal="center" vertical="center"/>
    </xf>
    <xf numFmtId="0" fontId="4" fillId="0" borderId="4" xfId="78" applyFont="1" applyFill="1" applyBorder="1" applyAlignment="1">
      <alignment horizontal="center" vertical="center"/>
    </xf>
    <xf numFmtId="0" fontId="4" fillId="0" borderId="5" xfId="78" applyFont="1" applyFill="1" applyBorder="1" applyAlignment="1">
      <alignment horizontal="center" vertical="center"/>
    </xf>
    <xf numFmtId="0" fontId="13" fillId="0" borderId="4" xfId="78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4" fillId="0" borderId="3" xfId="78" applyFont="1" applyFill="1" applyBorder="1" applyAlignment="1">
      <alignment horizontal="center" vertical="center"/>
    </xf>
    <xf numFmtId="0" fontId="4" fillId="0" borderId="8" xfId="78" applyFont="1" applyFill="1" applyBorder="1" applyAlignment="1">
      <alignment horizontal="center"/>
    </xf>
    <xf numFmtId="0" fontId="15" fillId="0" borderId="4" xfId="72" applyFont="1" applyFill="1" applyBorder="1" applyAlignment="1">
      <alignment horizontal="center" vertical="center"/>
    </xf>
    <xf numFmtId="0" fontId="4" fillId="0" borderId="7" xfId="78" applyFont="1" applyFill="1" applyBorder="1" applyAlignment="1">
      <alignment horizontal="left" vertical="center" wrapText="1"/>
    </xf>
    <xf numFmtId="0" fontId="7" fillId="0" borderId="18" xfId="0" applyFont="1" applyFill="1" applyBorder="1" applyAlignment="1">
      <alignment horizontal="center" vertical="center"/>
    </xf>
    <xf numFmtId="0" fontId="5" fillId="0" borderId="0" xfId="78" applyFont="1" applyFill="1" applyAlignment="1">
      <alignment horizontal="center"/>
    </xf>
  </cellXfs>
  <cellStyles count="107">
    <cellStyle name="20% - 着色 1 2" xfId="16" xr:uid="{00000000-0005-0000-0000-000000000000}"/>
    <cellStyle name="20% - 着色 1 3" xfId="30" xr:uid="{00000000-0005-0000-0000-000001000000}"/>
    <cellStyle name="20% - 着色 2 2" xfId="19" xr:uid="{00000000-0005-0000-0000-000002000000}"/>
    <cellStyle name="20% - 着色 2 3" xfId="20" xr:uid="{00000000-0005-0000-0000-000003000000}"/>
    <cellStyle name="20% - 着色 3 2" xfId="28" xr:uid="{00000000-0005-0000-0000-000004000000}"/>
    <cellStyle name="20% - 着色 3 3" xfId="4" xr:uid="{00000000-0005-0000-0000-000005000000}"/>
    <cellStyle name="20% - 着色 4 2" xfId="32" xr:uid="{00000000-0005-0000-0000-000006000000}"/>
    <cellStyle name="20% - 着色 4 3" xfId="34" xr:uid="{00000000-0005-0000-0000-000007000000}"/>
    <cellStyle name="20% - 着色 5" xfId="13" xr:uid="{00000000-0005-0000-0000-000008000000}"/>
    <cellStyle name="20% - 着色 5 2" xfId="36" xr:uid="{00000000-0005-0000-0000-000009000000}"/>
    <cellStyle name="20% - 着色 5 3" xfId="38" xr:uid="{00000000-0005-0000-0000-00000A000000}"/>
    <cellStyle name="20% - 着色 6 2" xfId="6" xr:uid="{00000000-0005-0000-0000-00000B000000}"/>
    <cellStyle name="20% - 着色 6 3" xfId="9" xr:uid="{00000000-0005-0000-0000-00000C000000}"/>
    <cellStyle name="40% - 着色 1 2" xfId="39" xr:uid="{00000000-0005-0000-0000-00000D000000}"/>
    <cellStyle name="40% - 着色 1 3" xfId="1" xr:uid="{00000000-0005-0000-0000-00000E000000}"/>
    <cellStyle name="40% - 着色 2 2" xfId="15" xr:uid="{00000000-0005-0000-0000-00000F000000}"/>
    <cellStyle name="40% - 着色 2 3" xfId="40" xr:uid="{00000000-0005-0000-0000-000010000000}"/>
    <cellStyle name="40% - 着色 3 2" xfId="41" xr:uid="{00000000-0005-0000-0000-000011000000}"/>
    <cellStyle name="40% - 着色 3 3" xfId="14" xr:uid="{00000000-0005-0000-0000-000012000000}"/>
    <cellStyle name="40% - 着色 4 2" xfId="42" xr:uid="{00000000-0005-0000-0000-000013000000}"/>
    <cellStyle name="40% - 着色 4 3" xfId="43" xr:uid="{00000000-0005-0000-0000-000014000000}"/>
    <cellStyle name="40% - 着色 5 2" xfId="17" xr:uid="{00000000-0005-0000-0000-000015000000}"/>
    <cellStyle name="40% - 着色 5 3" xfId="44" xr:uid="{00000000-0005-0000-0000-000016000000}"/>
    <cellStyle name="40% - 着色 6 2" xfId="45" xr:uid="{00000000-0005-0000-0000-000017000000}"/>
    <cellStyle name="40% - 着色 6 3" xfId="46" xr:uid="{00000000-0005-0000-0000-000018000000}"/>
    <cellStyle name="60% - 着色 1 2" xfId="47" xr:uid="{00000000-0005-0000-0000-000019000000}"/>
    <cellStyle name="60% - 着色 1 3" xfId="48" xr:uid="{00000000-0005-0000-0000-00001A000000}"/>
    <cellStyle name="60% - 着色 2" xfId="3" xr:uid="{00000000-0005-0000-0000-00001B000000}"/>
    <cellStyle name="60% - 着色 2 2" xfId="49" xr:uid="{00000000-0005-0000-0000-00001C000000}"/>
    <cellStyle name="60% - 着色 2 3" xfId="50" xr:uid="{00000000-0005-0000-0000-00001D000000}"/>
    <cellStyle name="60% - 着色 3 2" xfId="51" xr:uid="{00000000-0005-0000-0000-00001E000000}"/>
    <cellStyle name="60% - 着色 3 3" xfId="53" xr:uid="{00000000-0005-0000-0000-00001F000000}"/>
    <cellStyle name="60% - 着色 4 2" xfId="54" xr:uid="{00000000-0005-0000-0000-000020000000}"/>
    <cellStyle name="60% - 着色 4 3" xfId="55" xr:uid="{00000000-0005-0000-0000-000021000000}"/>
    <cellStyle name="60% - 着色 5 2" xfId="56" xr:uid="{00000000-0005-0000-0000-000022000000}"/>
    <cellStyle name="60% - 着色 5 3" xfId="57" xr:uid="{00000000-0005-0000-0000-000023000000}"/>
    <cellStyle name="60% - 着色 6 2" xfId="25" xr:uid="{00000000-0005-0000-0000-000024000000}"/>
    <cellStyle name="60% - 着色 6 3" xfId="29" xr:uid="{00000000-0005-0000-0000-000025000000}"/>
    <cellStyle name="标题 1 2" xfId="58" xr:uid="{00000000-0005-0000-0000-000026000000}"/>
    <cellStyle name="标题 2 2" xfId="59" xr:uid="{00000000-0005-0000-0000-000027000000}"/>
    <cellStyle name="标题 3 2" xfId="60" xr:uid="{00000000-0005-0000-0000-000028000000}"/>
    <cellStyle name="标题 4 2" xfId="61" xr:uid="{00000000-0005-0000-0000-000029000000}"/>
    <cellStyle name="标题 5" xfId="62" xr:uid="{00000000-0005-0000-0000-00002A000000}"/>
    <cellStyle name="差 2" xfId="52" xr:uid="{00000000-0005-0000-0000-00002B000000}"/>
    <cellStyle name="差 3" xfId="63" xr:uid="{00000000-0005-0000-0000-00002C000000}"/>
    <cellStyle name="差 4" xfId="64" xr:uid="{00000000-0005-0000-0000-00002D000000}"/>
    <cellStyle name="常规" xfId="0" builtinId="0"/>
    <cellStyle name="常规 10" xfId="65" xr:uid="{00000000-0005-0000-0000-00002F000000}"/>
    <cellStyle name="常规 11" xfId="66" xr:uid="{00000000-0005-0000-0000-000030000000}"/>
    <cellStyle name="常规 12" xfId="67" xr:uid="{00000000-0005-0000-0000-000031000000}"/>
    <cellStyle name="常规 13" xfId="31" xr:uid="{00000000-0005-0000-0000-000032000000}"/>
    <cellStyle name="常规 14" xfId="33" xr:uid="{00000000-0005-0000-0000-000033000000}"/>
    <cellStyle name="常规 15" xfId="68" xr:uid="{00000000-0005-0000-0000-000034000000}"/>
    <cellStyle name="常规 16" xfId="69" xr:uid="{00000000-0005-0000-0000-000035000000}"/>
    <cellStyle name="常规 17" xfId="70" xr:uid="{00000000-0005-0000-0000-000036000000}"/>
    <cellStyle name="常规 18" xfId="71" xr:uid="{00000000-0005-0000-0000-000037000000}"/>
    <cellStyle name="常规 2" xfId="72" xr:uid="{00000000-0005-0000-0000-000038000000}"/>
    <cellStyle name="常规 2 8" xfId="74" xr:uid="{00000000-0005-0000-0000-000039000000}"/>
    <cellStyle name="常规 27" xfId="75" xr:uid="{00000000-0005-0000-0000-00003A000000}"/>
    <cellStyle name="常规 3" xfId="76" xr:uid="{00000000-0005-0000-0000-00003B000000}"/>
    <cellStyle name="常规 4" xfId="77" xr:uid="{00000000-0005-0000-0000-00003C000000}"/>
    <cellStyle name="常规 5" xfId="78" xr:uid="{00000000-0005-0000-0000-00003D000000}"/>
    <cellStyle name="常规 6" xfId="10" xr:uid="{00000000-0005-0000-0000-00003E000000}"/>
    <cellStyle name="常规 7" xfId="79" xr:uid="{00000000-0005-0000-0000-00003F000000}"/>
    <cellStyle name="常规 8" xfId="80" xr:uid="{00000000-0005-0000-0000-000040000000}"/>
    <cellStyle name="常规 9" xfId="81" xr:uid="{00000000-0005-0000-0000-000041000000}"/>
    <cellStyle name="好 2" xfId="82" xr:uid="{00000000-0005-0000-0000-000042000000}"/>
    <cellStyle name="好 3" xfId="83" xr:uid="{00000000-0005-0000-0000-000043000000}"/>
    <cellStyle name="好 4" xfId="84" xr:uid="{00000000-0005-0000-0000-000044000000}"/>
    <cellStyle name="汇总 2" xfId="85" xr:uid="{00000000-0005-0000-0000-000045000000}"/>
    <cellStyle name="计算 2" xfId="7" xr:uid="{00000000-0005-0000-0000-000046000000}"/>
    <cellStyle name="计算 3" xfId="23" xr:uid="{00000000-0005-0000-0000-000047000000}"/>
    <cellStyle name="计算 4" xfId="24" xr:uid="{00000000-0005-0000-0000-000048000000}"/>
    <cellStyle name="检查单元格 2" xfId="86" xr:uid="{00000000-0005-0000-0000-000049000000}"/>
    <cellStyle name="检查单元格 3" xfId="87" xr:uid="{00000000-0005-0000-0000-00004A000000}"/>
    <cellStyle name="检查单元格 4" xfId="88" xr:uid="{00000000-0005-0000-0000-00004B000000}"/>
    <cellStyle name="解释性文本 2" xfId="89" xr:uid="{00000000-0005-0000-0000-00004C000000}"/>
    <cellStyle name="警告文本 2" xfId="90" xr:uid="{00000000-0005-0000-0000-00004D000000}"/>
    <cellStyle name="链接单元格 2" xfId="91" xr:uid="{00000000-0005-0000-0000-00004E000000}"/>
    <cellStyle name="千位分隔 2" xfId="92" xr:uid="{00000000-0005-0000-0000-00004F000000}"/>
    <cellStyle name="千位分隔 2 2" xfId="93" xr:uid="{00000000-0005-0000-0000-000050000000}"/>
    <cellStyle name="适中 2" xfId="27" xr:uid="{00000000-0005-0000-0000-000051000000}"/>
    <cellStyle name="适中 3" xfId="95" xr:uid="{00000000-0005-0000-0000-000052000000}"/>
    <cellStyle name="适中 4" xfId="12" xr:uid="{00000000-0005-0000-0000-000053000000}"/>
    <cellStyle name="输出 2" xfId="21" xr:uid="{00000000-0005-0000-0000-000054000000}"/>
    <cellStyle name="输出 3" xfId="2" xr:uid="{00000000-0005-0000-0000-000055000000}"/>
    <cellStyle name="输出 4" xfId="22" xr:uid="{00000000-0005-0000-0000-000056000000}"/>
    <cellStyle name="输入 2" xfId="73" xr:uid="{00000000-0005-0000-0000-000057000000}"/>
    <cellStyle name="输入 3" xfId="96" xr:uid="{00000000-0005-0000-0000-000058000000}"/>
    <cellStyle name="输入 4" xfId="97" xr:uid="{00000000-0005-0000-0000-000059000000}"/>
    <cellStyle name="着色 1" xfId="11" xr:uid="{00000000-0005-0000-0000-00005A000000}"/>
    <cellStyle name="着色 1 2" xfId="35" xr:uid="{00000000-0005-0000-0000-00005B000000}"/>
    <cellStyle name="着色 1 3" xfId="37" xr:uid="{00000000-0005-0000-0000-00005C000000}"/>
    <cellStyle name="着色 2 2" xfId="5" xr:uid="{00000000-0005-0000-0000-00005D000000}"/>
    <cellStyle name="着色 2 3" xfId="8" xr:uid="{00000000-0005-0000-0000-00005E000000}"/>
    <cellStyle name="着色 3 2" xfId="98" xr:uid="{00000000-0005-0000-0000-00005F000000}"/>
    <cellStyle name="着色 3 3" xfId="99" xr:uid="{00000000-0005-0000-0000-000060000000}"/>
    <cellStyle name="着色 4 2" xfId="100" xr:uid="{00000000-0005-0000-0000-000061000000}"/>
    <cellStyle name="着色 4 3" xfId="101" xr:uid="{00000000-0005-0000-0000-000062000000}"/>
    <cellStyle name="着色 5" xfId="18" xr:uid="{00000000-0005-0000-0000-000063000000}"/>
    <cellStyle name="着色 5 2" xfId="26" xr:uid="{00000000-0005-0000-0000-000064000000}"/>
    <cellStyle name="着色 5 3" xfId="94" xr:uid="{00000000-0005-0000-0000-000065000000}"/>
    <cellStyle name="着色 6 2" xfId="102" xr:uid="{00000000-0005-0000-0000-000066000000}"/>
    <cellStyle name="着色 6 3" xfId="103" xr:uid="{00000000-0005-0000-0000-000067000000}"/>
    <cellStyle name="注释 2" xfId="104" xr:uid="{00000000-0005-0000-0000-000068000000}"/>
    <cellStyle name="注释 3" xfId="105" xr:uid="{00000000-0005-0000-0000-000069000000}"/>
    <cellStyle name="注释 4" xfId="106" xr:uid="{00000000-0005-0000-0000-00006A000000}"/>
  </cellStyles>
  <dxfs count="0"/>
  <tableStyles count="0" defaultTableStyle="TableStyleMedium9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304800</xdr:colOff>
      <xdr:row>7</xdr:row>
      <xdr:rowOff>133350</xdr:rowOff>
    </xdr:from>
    <xdr:to>
      <xdr:col>26</xdr:col>
      <xdr:colOff>816610</xdr:colOff>
      <xdr:row>10</xdr:row>
      <xdr:rowOff>127000</xdr:rowOff>
    </xdr:to>
    <xdr:pic>
      <xdr:nvPicPr>
        <xdr:cNvPr id="2" name="图片 1" descr="签名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039725" y="18371820"/>
          <a:ext cx="511810" cy="5441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Z20"/>
  <sheetViews>
    <sheetView tabSelected="1" workbookViewId="0">
      <pane xSplit="4" ySplit="3" topLeftCell="E4" activePane="bottomRight" state="frozen"/>
      <selection pane="topRight"/>
      <selection pane="bottomLeft"/>
      <selection pane="bottomRight" activeCell="C14" sqref="C14"/>
    </sheetView>
  </sheetViews>
  <sheetFormatPr defaultColWidth="10.86328125" defaultRowHeight="18" customHeight="1" x14ac:dyDescent="0.3"/>
  <cols>
    <col min="1" max="7" width="10.86328125" style="8"/>
    <col min="8" max="8" width="10.86328125" style="9"/>
    <col min="9" max="9" width="0.1328125" style="8" customWidth="1"/>
    <col min="10" max="13" width="10.86328125" style="8" hidden="1" customWidth="1"/>
    <col min="14" max="16" width="10.86328125" style="8"/>
    <col min="17" max="17" width="0.1328125" style="8" customWidth="1"/>
    <col min="18" max="18" width="10.86328125" style="8"/>
    <col min="19" max="19" width="0.1328125" style="8" customWidth="1"/>
    <col min="20" max="21" width="10.86328125" style="8" hidden="1" customWidth="1"/>
    <col min="22" max="24" width="10.86328125" style="8"/>
    <col min="25" max="25" width="10.86328125" style="10"/>
    <col min="26" max="16380" width="10.86328125" style="8"/>
  </cols>
  <sheetData>
    <row r="1" spans="1:27" s="8" customFormat="1" ht="18" customHeight="1" x14ac:dyDescent="0.45">
      <c r="A1" s="60" t="s">
        <v>44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</row>
    <row r="2" spans="1:27" s="7" customFormat="1" ht="18" customHeight="1" x14ac:dyDescent="0.35">
      <c r="A2" s="61" t="s">
        <v>2</v>
      </c>
      <c r="B2" s="62"/>
      <c r="C2" s="62"/>
      <c r="D2" s="63"/>
      <c r="E2" s="61" t="s">
        <v>3</v>
      </c>
      <c r="F2" s="62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5"/>
      <c r="S2" s="35"/>
      <c r="T2" s="62" t="s">
        <v>4</v>
      </c>
      <c r="U2" s="62"/>
      <c r="V2" s="62"/>
      <c r="W2" s="62"/>
      <c r="X2" s="62"/>
      <c r="Y2" s="62"/>
      <c r="Z2" s="65"/>
      <c r="AA2" s="66" t="s">
        <v>5</v>
      </c>
    </row>
    <row r="3" spans="1:27" s="7" customFormat="1" ht="18" customHeight="1" x14ac:dyDescent="0.3">
      <c r="A3" s="2" t="s">
        <v>7</v>
      </c>
      <c r="B3" s="2" t="s">
        <v>8</v>
      </c>
      <c r="C3" s="2" t="s">
        <v>9</v>
      </c>
      <c r="D3" s="2" t="s">
        <v>10</v>
      </c>
      <c r="E3" s="2" t="s">
        <v>11</v>
      </c>
      <c r="F3" s="11" t="s">
        <v>12</v>
      </c>
      <c r="G3" s="12" t="s">
        <v>13</v>
      </c>
      <c r="H3" s="12" t="s">
        <v>14</v>
      </c>
      <c r="I3" s="2" t="s">
        <v>15</v>
      </c>
      <c r="J3" s="12" t="s">
        <v>16</v>
      </c>
      <c r="K3" s="12" t="s">
        <v>17</v>
      </c>
      <c r="L3" s="12" t="s">
        <v>18</v>
      </c>
      <c r="M3" s="12" t="s">
        <v>19</v>
      </c>
      <c r="N3" s="2" t="s">
        <v>20</v>
      </c>
      <c r="O3" s="2" t="s">
        <v>21</v>
      </c>
      <c r="P3" s="2" t="s">
        <v>22</v>
      </c>
      <c r="Q3" s="2" t="s">
        <v>23</v>
      </c>
      <c r="R3" s="36" t="s">
        <v>24</v>
      </c>
      <c r="S3" s="2" t="s">
        <v>25</v>
      </c>
      <c r="T3" s="2" t="s">
        <v>26</v>
      </c>
      <c r="U3" s="2" t="s">
        <v>27</v>
      </c>
      <c r="V3" s="2" t="s">
        <v>28</v>
      </c>
      <c r="W3" s="2" t="s">
        <v>29</v>
      </c>
      <c r="X3" s="2" t="s">
        <v>30</v>
      </c>
      <c r="Y3" s="40" t="s">
        <v>31</v>
      </c>
      <c r="Z3" s="41" t="s">
        <v>45</v>
      </c>
      <c r="AA3" s="67"/>
    </row>
    <row r="4" spans="1:27" s="7" customFormat="1" ht="30" customHeight="1" x14ac:dyDescent="0.3">
      <c r="A4" s="16" t="s">
        <v>33</v>
      </c>
      <c r="B4" s="16">
        <v>9001</v>
      </c>
      <c r="C4" s="17" t="s">
        <v>46</v>
      </c>
      <c r="D4" s="5">
        <v>43207</v>
      </c>
      <c r="E4" s="14">
        <v>2500</v>
      </c>
      <c r="F4" s="15">
        <v>0</v>
      </c>
      <c r="G4" s="1">
        <v>23</v>
      </c>
      <c r="H4" s="1">
        <f>20.5+1.5+1</f>
        <v>23</v>
      </c>
      <c r="I4" s="31"/>
      <c r="J4" s="1">
        <v>0</v>
      </c>
      <c r="K4" s="31">
        <v>0</v>
      </c>
      <c r="L4" s="1">
        <v>0</v>
      </c>
      <c r="M4" s="31">
        <v>0</v>
      </c>
      <c r="N4" s="32">
        <v>0</v>
      </c>
      <c r="O4" s="33">
        <v>9</v>
      </c>
      <c r="P4" s="31">
        <f t="shared" ref="P4:P14" si="0">ROUND((E4+F4)/G4*(G4-H4),2)</f>
        <v>0</v>
      </c>
      <c r="Q4" s="31">
        <v>0</v>
      </c>
      <c r="R4" s="6">
        <f>E4+F4+K4+M4+N4+O4-P4-Q4</f>
        <v>2509</v>
      </c>
      <c r="S4" s="31">
        <v>5000</v>
      </c>
      <c r="T4" s="31">
        <v>0</v>
      </c>
      <c r="U4" s="31">
        <v>0</v>
      </c>
      <c r="V4" s="31">
        <v>0</v>
      </c>
      <c r="W4" s="6">
        <v>205.84</v>
      </c>
      <c r="X4" s="6">
        <v>110</v>
      </c>
      <c r="Y4" s="4"/>
      <c r="Z4" s="6">
        <f>V4+W4+X4+Y4</f>
        <v>315.84000000000003</v>
      </c>
      <c r="AA4" s="6">
        <f>R4-Z4</f>
        <v>2193.16</v>
      </c>
    </row>
    <row r="5" spans="1:27" s="7" customFormat="1" ht="18" customHeight="1" x14ac:dyDescent="0.3">
      <c r="A5" s="68"/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</row>
    <row r="6" spans="1:27" s="7" customFormat="1" ht="18" customHeight="1" x14ac:dyDescent="0.45">
      <c r="A6" s="60" t="s">
        <v>44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</row>
    <row r="7" spans="1:27" s="7" customFormat="1" ht="18" customHeight="1" x14ac:dyDescent="0.35">
      <c r="A7" s="61" t="s">
        <v>2</v>
      </c>
      <c r="B7" s="62"/>
      <c r="C7" s="62"/>
      <c r="D7" s="63"/>
      <c r="E7" s="61" t="s">
        <v>3</v>
      </c>
      <c r="F7" s="62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5"/>
      <c r="S7" s="35"/>
      <c r="T7" s="62" t="s">
        <v>4</v>
      </c>
      <c r="U7" s="62"/>
      <c r="V7" s="62"/>
      <c r="W7" s="62"/>
      <c r="X7" s="62"/>
      <c r="Y7" s="62"/>
      <c r="Z7" s="65"/>
      <c r="AA7" s="66" t="s">
        <v>5</v>
      </c>
    </row>
    <row r="8" spans="1:27" s="7" customFormat="1" ht="18" customHeight="1" x14ac:dyDescent="0.3">
      <c r="A8" s="2" t="s">
        <v>7</v>
      </c>
      <c r="B8" s="2" t="s">
        <v>8</v>
      </c>
      <c r="C8" s="2" t="s">
        <v>9</v>
      </c>
      <c r="D8" s="2" t="s">
        <v>10</v>
      </c>
      <c r="E8" s="2" t="s">
        <v>11</v>
      </c>
      <c r="F8" s="11" t="s">
        <v>12</v>
      </c>
      <c r="G8" s="12" t="s">
        <v>13</v>
      </c>
      <c r="H8" s="12" t="s">
        <v>14</v>
      </c>
      <c r="I8" s="2" t="s">
        <v>15</v>
      </c>
      <c r="J8" s="12" t="s">
        <v>16</v>
      </c>
      <c r="K8" s="12" t="s">
        <v>17</v>
      </c>
      <c r="L8" s="12" t="s">
        <v>18</v>
      </c>
      <c r="M8" s="12" t="s">
        <v>19</v>
      </c>
      <c r="N8" s="2" t="s">
        <v>20</v>
      </c>
      <c r="O8" s="2" t="s">
        <v>21</v>
      </c>
      <c r="P8" s="2" t="s">
        <v>22</v>
      </c>
      <c r="Q8" s="2" t="s">
        <v>23</v>
      </c>
      <c r="R8" s="36" t="s">
        <v>24</v>
      </c>
      <c r="S8" s="2" t="s">
        <v>25</v>
      </c>
      <c r="T8" s="2" t="s">
        <v>26</v>
      </c>
      <c r="U8" s="2" t="s">
        <v>27</v>
      </c>
      <c r="V8" s="2" t="s">
        <v>28</v>
      </c>
      <c r="W8" s="2" t="s">
        <v>29</v>
      </c>
      <c r="X8" s="2" t="s">
        <v>30</v>
      </c>
      <c r="Y8" s="40" t="s">
        <v>31</v>
      </c>
      <c r="Z8" s="41" t="s">
        <v>45</v>
      </c>
      <c r="AA8" s="67"/>
    </row>
    <row r="9" spans="1:27" s="7" customFormat="1" ht="33" customHeight="1" x14ac:dyDescent="0.3">
      <c r="A9" s="16" t="s">
        <v>33</v>
      </c>
      <c r="B9" s="18">
        <v>4012</v>
      </c>
      <c r="C9" s="13" t="s">
        <v>47</v>
      </c>
      <c r="D9" s="3">
        <v>43405</v>
      </c>
      <c r="E9" s="14">
        <v>2500</v>
      </c>
      <c r="F9" s="14">
        <v>0</v>
      </c>
      <c r="G9" s="1">
        <v>23</v>
      </c>
      <c r="H9" s="1">
        <f>20+3</f>
        <v>23</v>
      </c>
      <c r="I9" s="31"/>
      <c r="J9" s="1">
        <v>0</v>
      </c>
      <c r="K9" s="31">
        <v>0</v>
      </c>
      <c r="L9" s="1">
        <v>0</v>
      </c>
      <c r="M9" s="31">
        <v>0</v>
      </c>
      <c r="N9" s="32">
        <v>0</v>
      </c>
      <c r="O9" s="31">
        <v>9</v>
      </c>
      <c r="P9" s="31">
        <f t="shared" si="0"/>
        <v>0</v>
      </c>
      <c r="Q9" s="31">
        <v>0</v>
      </c>
      <c r="R9" s="6">
        <f>E9+F9+K9+M9+N9+O9-P9-Q9</f>
        <v>2509</v>
      </c>
      <c r="S9" s="31">
        <v>5000</v>
      </c>
      <c r="T9" s="31">
        <v>0</v>
      </c>
      <c r="U9" s="31">
        <v>0</v>
      </c>
      <c r="V9" s="31">
        <v>0</v>
      </c>
      <c r="W9" s="6">
        <v>205.84</v>
      </c>
      <c r="X9" s="6">
        <v>110</v>
      </c>
      <c r="Y9" s="4"/>
      <c r="Z9" s="6">
        <f t="shared" ref="Z9:Z14" si="1">V9+W9+X9+Y9</f>
        <v>315.84000000000003</v>
      </c>
      <c r="AA9" s="6">
        <f t="shared" ref="AA9:AA14" si="2">R9-Z9</f>
        <v>2193.16</v>
      </c>
    </row>
    <row r="10" spans="1:27" s="7" customFormat="1" ht="18" customHeight="1" x14ac:dyDescent="0.3">
      <c r="A10" s="68"/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</row>
    <row r="11" spans="1:27" s="7" customFormat="1" ht="18" customHeight="1" x14ac:dyDescent="0.45">
      <c r="A11" s="60" t="s">
        <v>44</v>
      </c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</row>
    <row r="12" spans="1:27" s="7" customFormat="1" ht="18" customHeight="1" x14ac:dyDescent="0.35">
      <c r="A12" s="61" t="s">
        <v>2</v>
      </c>
      <c r="B12" s="62"/>
      <c r="C12" s="62"/>
      <c r="D12" s="63"/>
      <c r="E12" s="61" t="s">
        <v>3</v>
      </c>
      <c r="F12" s="62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5"/>
      <c r="S12" s="35"/>
      <c r="T12" s="62" t="s">
        <v>4</v>
      </c>
      <c r="U12" s="62"/>
      <c r="V12" s="62"/>
      <c r="W12" s="62"/>
      <c r="X12" s="62"/>
      <c r="Y12" s="62"/>
      <c r="Z12" s="65"/>
      <c r="AA12" s="66" t="s">
        <v>5</v>
      </c>
    </row>
    <row r="13" spans="1:27" s="7" customFormat="1" ht="18" customHeight="1" x14ac:dyDescent="0.3">
      <c r="A13" s="2" t="s">
        <v>7</v>
      </c>
      <c r="B13" s="2" t="s">
        <v>8</v>
      </c>
      <c r="C13" s="2" t="s">
        <v>9</v>
      </c>
      <c r="D13" s="2" t="s">
        <v>10</v>
      </c>
      <c r="E13" s="2" t="s">
        <v>11</v>
      </c>
      <c r="F13" s="11" t="s">
        <v>12</v>
      </c>
      <c r="G13" s="12" t="s">
        <v>13</v>
      </c>
      <c r="H13" s="12" t="s">
        <v>14</v>
      </c>
      <c r="I13" s="2" t="s">
        <v>15</v>
      </c>
      <c r="J13" s="12" t="s">
        <v>16</v>
      </c>
      <c r="K13" s="12" t="s">
        <v>17</v>
      </c>
      <c r="L13" s="12" t="s">
        <v>18</v>
      </c>
      <c r="M13" s="12" t="s">
        <v>19</v>
      </c>
      <c r="N13" s="2" t="s">
        <v>20</v>
      </c>
      <c r="O13" s="2" t="s">
        <v>21</v>
      </c>
      <c r="P13" s="2" t="s">
        <v>22</v>
      </c>
      <c r="Q13" s="2" t="s">
        <v>23</v>
      </c>
      <c r="R13" s="36" t="s">
        <v>24</v>
      </c>
      <c r="S13" s="2" t="s">
        <v>25</v>
      </c>
      <c r="T13" s="2" t="s">
        <v>26</v>
      </c>
      <c r="U13" s="2" t="s">
        <v>27</v>
      </c>
      <c r="V13" s="2" t="s">
        <v>28</v>
      </c>
      <c r="W13" s="2" t="s">
        <v>29</v>
      </c>
      <c r="X13" s="2" t="s">
        <v>30</v>
      </c>
      <c r="Y13" s="40" t="s">
        <v>31</v>
      </c>
      <c r="Z13" s="41" t="s">
        <v>45</v>
      </c>
      <c r="AA13" s="67"/>
    </row>
    <row r="14" spans="1:27" s="7" customFormat="1" ht="33" customHeight="1" x14ac:dyDescent="0.3">
      <c r="A14" s="16" t="s">
        <v>33</v>
      </c>
      <c r="B14" s="19">
        <v>9040</v>
      </c>
      <c r="C14" s="20" t="s">
        <v>48</v>
      </c>
      <c r="D14" s="21">
        <v>44060</v>
      </c>
      <c r="E14" s="22">
        <v>2500</v>
      </c>
      <c r="F14" s="14">
        <v>0</v>
      </c>
      <c r="G14" s="1">
        <v>23</v>
      </c>
      <c r="H14" s="1">
        <v>23</v>
      </c>
      <c r="I14" s="31"/>
      <c r="J14" s="1">
        <v>0</v>
      </c>
      <c r="K14" s="31">
        <v>0</v>
      </c>
      <c r="L14" s="1">
        <v>0</v>
      </c>
      <c r="M14" s="31">
        <v>0</v>
      </c>
      <c r="N14" s="32">
        <v>0</v>
      </c>
      <c r="O14" s="31">
        <v>9</v>
      </c>
      <c r="P14" s="31">
        <f t="shared" si="0"/>
        <v>0</v>
      </c>
      <c r="Q14" s="31">
        <v>0</v>
      </c>
      <c r="R14" s="6">
        <f>E14+F14+K14+M14+N14+O14-P14-Q14</f>
        <v>2509</v>
      </c>
      <c r="S14" s="31">
        <v>5000</v>
      </c>
      <c r="T14" s="31">
        <v>0</v>
      </c>
      <c r="U14" s="31">
        <v>0</v>
      </c>
      <c r="V14" s="31">
        <v>0</v>
      </c>
      <c r="W14" s="6">
        <v>205.84</v>
      </c>
      <c r="X14" s="6">
        <v>110</v>
      </c>
      <c r="Y14" s="4"/>
      <c r="Z14" s="6">
        <f t="shared" si="1"/>
        <v>315.84000000000003</v>
      </c>
      <c r="AA14" s="6">
        <f t="shared" si="2"/>
        <v>2193.16</v>
      </c>
    </row>
    <row r="15" spans="1:27" s="59" customFormat="1" ht="18" customHeight="1" x14ac:dyDescent="0.3">
      <c r="A15" s="48"/>
      <c r="B15" s="49"/>
      <c r="C15" s="50"/>
      <c r="D15" s="51"/>
      <c r="E15" s="52"/>
      <c r="F15" s="53"/>
      <c r="G15" s="54"/>
      <c r="H15" s="54"/>
      <c r="I15" s="55"/>
      <c r="J15" s="54"/>
      <c r="K15" s="55"/>
      <c r="L15" s="54"/>
      <c r="M15" s="55"/>
      <c r="N15" s="56"/>
      <c r="O15" s="55"/>
      <c r="P15" s="55"/>
      <c r="Q15" s="55"/>
      <c r="R15" s="57"/>
      <c r="S15" s="55"/>
      <c r="T15" s="55"/>
      <c r="U15" s="55"/>
      <c r="V15" s="55"/>
      <c r="W15" s="57"/>
      <c r="X15" s="57"/>
      <c r="Y15" s="58"/>
      <c r="Z15" s="57"/>
      <c r="AA15" s="57"/>
    </row>
    <row r="16" spans="1:27" ht="18" customHeight="1" x14ac:dyDescent="0.3">
      <c r="A16" s="28"/>
      <c r="B16" s="7"/>
      <c r="C16" s="7"/>
      <c r="D16" s="7"/>
      <c r="E16" s="29"/>
      <c r="F16" s="7"/>
      <c r="G16" s="7"/>
      <c r="H16" s="30"/>
      <c r="I16" s="7"/>
      <c r="J16" s="7"/>
      <c r="K16" s="7"/>
      <c r="L16" s="7"/>
      <c r="M16" s="7"/>
      <c r="N16" s="7"/>
      <c r="O16" s="7"/>
      <c r="P16" s="7"/>
      <c r="Q16" s="7"/>
      <c r="R16" s="38"/>
      <c r="S16" s="7"/>
      <c r="T16" s="7"/>
      <c r="U16" s="7"/>
      <c r="V16" s="7"/>
      <c r="W16" s="7"/>
      <c r="X16" s="7"/>
      <c r="Y16" s="43"/>
      <c r="Z16" s="7"/>
      <c r="AA16" s="44"/>
    </row>
    <row r="17" spans="18:27" ht="18" customHeight="1" x14ac:dyDescent="0.3">
      <c r="R17" s="38"/>
      <c r="AA17" s="46"/>
    </row>
    <row r="18" spans="18:27" ht="18" customHeight="1" x14ac:dyDescent="0.3">
      <c r="R18" s="39"/>
    </row>
    <row r="19" spans="18:27" ht="18" customHeight="1" x14ac:dyDescent="0.3">
      <c r="R19" s="39"/>
    </row>
    <row r="20" spans="18:27" ht="18" customHeight="1" x14ac:dyDescent="0.3">
      <c r="R20" s="39"/>
    </row>
  </sheetData>
  <autoFilter ref="A3:AA15" xr:uid="{00000000-0009-0000-0000-000000000000}"/>
  <mergeCells count="17">
    <mergeCell ref="AA7:AA8"/>
    <mergeCell ref="A11:AA11"/>
    <mergeCell ref="A12:D12"/>
    <mergeCell ref="A1:AA1"/>
    <mergeCell ref="A2:D2"/>
    <mergeCell ref="E2:R2"/>
    <mergeCell ref="T2:Z2"/>
    <mergeCell ref="AA2:AA3"/>
    <mergeCell ref="E12:R12"/>
    <mergeCell ref="T12:Z12"/>
    <mergeCell ref="AA12:AA13"/>
    <mergeCell ref="A5:AA5"/>
    <mergeCell ref="A10:AA10"/>
    <mergeCell ref="A6:AA6"/>
    <mergeCell ref="A7:D7"/>
    <mergeCell ref="E7:R7"/>
    <mergeCell ref="T7:Z7"/>
  </mergeCells>
  <phoneticPr fontId="6" type="noConversion"/>
  <pageMargins left="0.235416666666667" right="7.7777777777777807E-2" top="0.118055555555556" bottom="0.118055555555556" header="0.235416666666667" footer="0.196527777777778"/>
  <pageSetup paperSize="9" scale="7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13"/>
  <sheetViews>
    <sheetView workbookViewId="0">
      <pane xSplit="4" ySplit="4" topLeftCell="E5" activePane="bottomRight" state="frozen"/>
      <selection pane="topRight"/>
      <selection pane="bottomLeft"/>
      <selection pane="bottomRight" activeCell="G10" sqref="G10"/>
    </sheetView>
  </sheetViews>
  <sheetFormatPr defaultColWidth="9" defaultRowHeight="15.75" x14ac:dyDescent="0.3"/>
  <cols>
    <col min="1" max="1" width="11.73046875" style="8" customWidth="1"/>
    <col min="2" max="3" width="8.73046875" style="8" customWidth="1"/>
    <col min="4" max="4" width="10.59765625" style="8" customWidth="1"/>
    <col min="5" max="5" width="10.1328125" style="8" customWidth="1"/>
    <col min="6" max="6" width="12" style="8" customWidth="1"/>
    <col min="7" max="7" width="7.46484375" style="8" customWidth="1"/>
    <col min="8" max="8" width="5.86328125" style="9" customWidth="1"/>
    <col min="9" max="9" width="5.265625" style="8" hidden="1" customWidth="1"/>
    <col min="10" max="10" width="6.73046875" style="8" hidden="1" customWidth="1"/>
    <col min="11" max="11" width="6.3984375" style="8" hidden="1" customWidth="1"/>
    <col min="12" max="12" width="5.46484375" style="8" hidden="1" customWidth="1"/>
    <col min="13" max="13" width="0.265625" style="8" hidden="1" customWidth="1"/>
    <col min="14" max="14" width="9.3984375" style="8" customWidth="1"/>
    <col min="15" max="15" width="9.46484375" style="8" customWidth="1"/>
    <col min="16" max="16" width="9" style="8" customWidth="1"/>
    <col min="17" max="17" width="8.73046875" style="8" customWidth="1"/>
    <col min="18" max="18" width="12.1328125" style="8" customWidth="1"/>
    <col min="19" max="19" width="8.59765625" style="8" hidden="1" customWidth="1"/>
    <col min="20" max="20" width="0.265625" style="8" hidden="1" customWidth="1"/>
    <col min="21" max="21" width="0.86328125" style="8" hidden="1" customWidth="1"/>
    <col min="22" max="22" width="8" style="8" customWidth="1"/>
    <col min="23" max="23" width="8.86328125" style="8" customWidth="1"/>
    <col min="24" max="24" width="8.46484375" style="8" customWidth="1"/>
    <col min="25" max="25" width="10.46484375" style="10" customWidth="1"/>
    <col min="26" max="26" width="8.86328125" style="8" customWidth="1"/>
    <col min="27" max="27" width="12.1328125" style="8" customWidth="1"/>
    <col min="28" max="28" width="16.86328125" style="8" hidden="1" customWidth="1"/>
    <col min="29" max="29" width="9" style="8" hidden="1" customWidth="1"/>
    <col min="30" max="30" width="14.46484375" style="8" customWidth="1"/>
    <col min="31" max="16383" width="9" style="8"/>
  </cols>
  <sheetData>
    <row r="1" spans="1:30" ht="16.149999999999999" x14ac:dyDescent="0.45">
      <c r="A1" s="71" t="s">
        <v>0</v>
      </c>
      <c r="B1" s="71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</row>
    <row r="2" spans="1:30" ht="16.149999999999999" x14ac:dyDescent="0.45">
      <c r="A2" s="60" t="s">
        <v>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</row>
    <row r="3" spans="1:30" s="7" customFormat="1" ht="18.75" customHeight="1" x14ac:dyDescent="0.35">
      <c r="A3" s="61" t="s">
        <v>2</v>
      </c>
      <c r="B3" s="62"/>
      <c r="C3" s="62"/>
      <c r="D3" s="63"/>
      <c r="E3" s="61" t="s">
        <v>3</v>
      </c>
      <c r="F3" s="62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5"/>
      <c r="S3" s="35"/>
      <c r="T3" s="62" t="s">
        <v>4</v>
      </c>
      <c r="U3" s="62"/>
      <c r="V3" s="62"/>
      <c r="W3" s="62"/>
      <c r="X3" s="62"/>
      <c r="Y3" s="62"/>
      <c r="Z3" s="65"/>
      <c r="AA3" s="66" t="s">
        <v>5</v>
      </c>
      <c r="AB3" s="66" t="s">
        <v>6</v>
      </c>
      <c r="AD3" s="70" t="s">
        <v>43</v>
      </c>
    </row>
    <row r="4" spans="1:30" s="7" customFormat="1" ht="38.1" customHeight="1" x14ac:dyDescent="0.3">
      <c r="A4" s="2" t="s">
        <v>7</v>
      </c>
      <c r="B4" s="2" t="s">
        <v>8</v>
      </c>
      <c r="C4" s="2" t="s">
        <v>9</v>
      </c>
      <c r="D4" s="2" t="s">
        <v>10</v>
      </c>
      <c r="E4" s="2" t="s">
        <v>11</v>
      </c>
      <c r="F4" s="11" t="s">
        <v>12</v>
      </c>
      <c r="G4" s="12" t="s">
        <v>13</v>
      </c>
      <c r="H4" s="12" t="s">
        <v>14</v>
      </c>
      <c r="I4" s="2" t="s">
        <v>15</v>
      </c>
      <c r="J4" s="12" t="s">
        <v>16</v>
      </c>
      <c r="K4" s="12" t="s">
        <v>17</v>
      </c>
      <c r="L4" s="12" t="s">
        <v>18</v>
      </c>
      <c r="M4" s="12" t="s">
        <v>19</v>
      </c>
      <c r="N4" s="2" t="s">
        <v>20</v>
      </c>
      <c r="O4" s="2" t="s">
        <v>21</v>
      </c>
      <c r="P4" s="2" t="s">
        <v>22</v>
      </c>
      <c r="Q4" s="2" t="s">
        <v>23</v>
      </c>
      <c r="R4" s="36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40" t="s">
        <v>31</v>
      </c>
      <c r="Z4" s="41" t="s">
        <v>32</v>
      </c>
      <c r="AA4" s="67"/>
      <c r="AB4" s="67"/>
      <c r="AD4" s="70"/>
    </row>
    <row r="5" spans="1:30" s="7" customFormat="1" ht="45" customHeight="1" x14ac:dyDescent="0.3">
      <c r="A5" s="16" t="s">
        <v>33</v>
      </c>
      <c r="B5" s="16">
        <v>9001</v>
      </c>
      <c r="C5" s="17" t="s">
        <v>34</v>
      </c>
      <c r="D5" s="5">
        <v>43207</v>
      </c>
      <c r="E5" s="14">
        <v>2500</v>
      </c>
      <c r="F5" s="15">
        <v>0</v>
      </c>
      <c r="G5" s="1">
        <v>23</v>
      </c>
      <c r="H5" s="1">
        <f>20.5+1.5+1</f>
        <v>23</v>
      </c>
      <c r="I5" s="31"/>
      <c r="J5" s="1">
        <v>0</v>
      </c>
      <c r="K5" s="31">
        <v>0</v>
      </c>
      <c r="L5" s="1">
        <v>0</v>
      </c>
      <c r="M5" s="31">
        <v>0</v>
      </c>
      <c r="N5" s="32">
        <v>0</v>
      </c>
      <c r="O5" s="33">
        <v>9</v>
      </c>
      <c r="P5" s="31">
        <f t="shared" ref="P5:P7" si="0">ROUND((E5+F5)/G5*(G5-H5),2)</f>
        <v>0</v>
      </c>
      <c r="Q5" s="31">
        <v>0</v>
      </c>
      <c r="R5" s="6">
        <f t="shared" ref="R5:R7" si="1">E5+F5+K5+M5+N5+O5-P5-Q5</f>
        <v>2509</v>
      </c>
      <c r="S5" s="31">
        <v>5000</v>
      </c>
      <c r="T5" s="31">
        <v>0</v>
      </c>
      <c r="U5" s="31">
        <v>0</v>
      </c>
      <c r="V5" s="31">
        <v>0</v>
      </c>
      <c r="W5" s="6">
        <v>205.84</v>
      </c>
      <c r="X5" s="6">
        <v>110</v>
      </c>
      <c r="Y5" s="4">
        <v>0</v>
      </c>
      <c r="Z5" s="6">
        <f>V5+W5+X5+Y5</f>
        <v>315.84000000000003</v>
      </c>
      <c r="AA5" s="6">
        <f>R5-Z5</f>
        <v>2193.16</v>
      </c>
      <c r="AB5" s="4"/>
      <c r="AC5" s="42"/>
      <c r="AD5" s="47"/>
    </row>
    <row r="6" spans="1:30" s="7" customFormat="1" ht="45" customHeight="1" x14ac:dyDescent="0.3">
      <c r="A6" s="16" t="s">
        <v>33</v>
      </c>
      <c r="B6" s="18">
        <v>4012</v>
      </c>
      <c r="C6" s="13" t="s">
        <v>35</v>
      </c>
      <c r="D6" s="3">
        <v>43405</v>
      </c>
      <c r="E6" s="14">
        <v>2500</v>
      </c>
      <c r="F6" s="14">
        <v>0</v>
      </c>
      <c r="G6" s="1">
        <v>23</v>
      </c>
      <c r="H6" s="1">
        <f>20+3</f>
        <v>23</v>
      </c>
      <c r="I6" s="31"/>
      <c r="J6" s="1">
        <v>0</v>
      </c>
      <c r="K6" s="31">
        <v>0</v>
      </c>
      <c r="L6" s="1">
        <v>0</v>
      </c>
      <c r="M6" s="31">
        <v>0</v>
      </c>
      <c r="N6" s="32">
        <v>0</v>
      </c>
      <c r="O6" s="31">
        <v>9</v>
      </c>
      <c r="P6" s="31">
        <f t="shared" si="0"/>
        <v>0</v>
      </c>
      <c r="Q6" s="31">
        <v>0</v>
      </c>
      <c r="R6" s="6">
        <f t="shared" si="1"/>
        <v>2509</v>
      </c>
      <c r="S6" s="31">
        <v>5000</v>
      </c>
      <c r="T6" s="31">
        <v>0</v>
      </c>
      <c r="U6" s="31">
        <v>0</v>
      </c>
      <c r="V6" s="31">
        <v>0</v>
      </c>
      <c r="W6" s="6">
        <v>205.84</v>
      </c>
      <c r="X6" s="6">
        <v>110</v>
      </c>
      <c r="Y6" s="4">
        <v>0</v>
      </c>
      <c r="Z6" s="6">
        <f t="shared" ref="Z6" si="2">V6+W6+X6+Y6</f>
        <v>315.84000000000003</v>
      </c>
      <c r="AA6" s="6">
        <f t="shared" ref="AA6" si="3">R6-Z6</f>
        <v>2193.16</v>
      </c>
      <c r="AB6" s="4"/>
      <c r="AC6" s="42"/>
      <c r="AD6" s="47"/>
    </row>
    <row r="7" spans="1:30" s="7" customFormat="1" ht="45" customHeight="1" x14ac:dyDescent="0.3">
      <c r="A7" s="16" t="s">
        <v>33</v>
      </c>
      <c r="B7" s="19">
        <v>9040</v>
      </c>
      <c r="C7" s="20" t="s">
        <v>36</v>
      </c>
      <c r="D7" s="21">
        <v>44060</v>
      </c>
      <c r="E7" s="22">
        <v>2500</v>
      </c>
      <c r="F7" s="14">
        <v>0</v>
      </c>
      <c r="G7" s="1">
        <v>23</v>
      </c>
      <c r="H7" s="1">
        <v>23</v>
      </c>
      <c r="I7" s="31"/>
      <c r="J7" s="1">
        <v>0</v>
      </c>
      <c r="K7" s="31">
        <v>0</v>
      </c>
      <c r="L7" s="1">
        <v>0</v>
      </c>
      <c r="M7" s="31">
        <v>0</v>
      </c>
      <c r="N7" s="32">
        <v>0</v>
      </c>
      <c r="O7" s="31">
        <v>9</v>
      </c>
      <c r="P7" s="31">
        <f t="shared" si="0"/>
        <v>0</v>
      </c>
      <c r="Q7" s="31">
        <v>0</v>
      </c>
      <c r="R7" s="6">
        <f t="shared" si="1"/>
        <v>2509</v>
      </c>
      <c r="S7" s="31">
        <v>5000</v>
      </c>
      <c r="T7" s="31">
        <v>0</v>
      </c>
      <c r="U7" s="31">
        <v>0</v>
      </c>
      <c r="V7" s="31">
        <v>0</v>
      </c>
      <c r="W7" s="6">
        <v>205.84</v>
      </c>
      <c r="X7" s="6">
        <v>110</v>
      </c>
      <c r="Y7" s="4">
        <v>0</v>
      </c>
      <c r="Z7" s="6">
        <f t="shared" ref="Z7" si="4">V7+W7+X7+Y7</f>
        <v>315.84000000000003</v>
      </c>
      <c r="AA7" s="6">
        <f t="shared" ref="AA7" si="5">R7-Z7</f>
        <v>2193.16</v>
      </c>
      <c r="AB7" s="4"/>
      <c r="AC7" s="42"/>
      <c r="AD7" s="47"/>
    </row>
    <row r="8" spans="1:30" s="7" customFormat="1" ht="14.25" customHeight="1" x14ac:dyDescent="0.3">
      <c r="A8" s="69" t="s">
        <v>37</v>
      </c>
      <c r="B8" s="69"/>
      <c r="C8" s="23" t="s">
        <v>38</v>
      </c>
      <c r="D8" s="23"/>
      <c r="E8" s="24">
        <f>SUM(E5:E7)</f>
        <v>7500</v>
      </c>
      <c r="F8" s="25">
        <f>SUM(F5:F7)</f>
        <v>0</v>
      </c>
      <c r="G8" s="26"/>
      <c r="H8" s="27"/>
      <c r="I8" s="26" t="s">
        <v>39</v>
      </c>
      <c r="J8" s="26"/>
      <c r="K8" s="26"/>
      <c r="L8" s="26"/>
      <c r="M8" s="26"/>
      <c r="N8" s="26">
        <f>SUM(N5:N7)</f>
        <v>0</v>
      </c>
      <c r="O8" s="34">
        <f>SUM(O5:O7)</f>
        <v>27</v>
      </c>
      <c r="P8" s="34">
        <f>SUM(P5:P7)</f>
        <v>0</v>
      </c>
      <c r="Q8" s="34">
        <f>SUM(Q5:Q7)</f>
        <v>0</v>
      </c>
      <c r="R8" s="37">
        <f>SUM(R5:R7)</f>
        <v>7527</v>
      </c>
      <c r="S8" s="34"/>
      <c r="T8" s="34"/>
      <c r="U8" s="34"/>
      <c r="V8" s="34">
        <f t="shared" ref="V8:AA8" si="6">SUM(V5:V7)</f>
        <v>0</v>
      </c>
      <c r="W8" s="34">
        <f t="shared" si="6"/>
        <v>617.52</v>
      </c>
      <c r="X8" s="34">
        <f t="shared" si="6"/>
        <v>330</v>
      </c>
      <c r="Y8" s="34">
        <f t="shared" si="6"/>
        <v>0</v>
      </c>
      <c r="Z8" s="34">
        <f t="shared" si="6"/>
        <v>947.5200000000001</v>
      </c>
      <c r="AA8" s="34">
        <f t="shared" si="6"/>
        <v>6579.48</v>
      </c>
      <c r="AB8" s="26"/>
    </row>
    <row r="9" spans="1:30" s="7" customFormat="1" ht="14.85" customHeight="1" x14ac:dyDescent="0.3">
      <c r="A9" s="28" t="s">
        <v>40</v>
      </c>
      <c r="E9" s="29"/>
      <c r="H9" s="30"/>
      <c r="O9" s="7" t="s">
        <v>41</v>
      </c>
      <c r="R9" s="38">
        <f>E8+F8+N8+O8-P8-Q8</f>
        <v>7527</v>
      </c>
      <c r="Y9" s="43"/>
      <c r="AA9" s="44" t="s">
        <v>42</v>
      </c>
      <c r="AB9" s="45"/>
    </row>
    <row r="10" spans="1:30" x14ac:dyDescent="0.3">
      <c r="R10" s="38"/>
      <c r="AA10" s="46"/>
    </row>
    <row r="11" spans="1:30" x14ac:dyDescent="0.3">
      <c r="R11" s="39"/>
    </row>
    <row r="12" spans="1:30" x14ac:dyDescent="0.3">
      <c r="R12" s="39"/>
    </row>
    <row r="13" spans="1:30" x14ac:dyDescent="0.3">
      <c r="R13" s="39"/>
    </row>
  </sheetData>
  <autoFilter ref="A4:AC11" xr:uid="{00000000-0009-0000-0000-000001000000}"/>
  <mergeCells count="9">
    <mergeCell ref="A8:B8"/>
    <mergeCell ref="AA3:AA4"/>
    <mergeCell ref="AB3:AB4"/>
    <mergeCell ref="AD3:AD4"/>
    <mergeCell ref="A1:AB1"/>
    <mergeCell ref="A2:AB2"/>
    <mergeCell ref="A3:D3"/>
    <mergeCell ref="E3:R3"/>
    <mergeCell ref="T3:Z3"/>
  </mergeCells>
  <phoneticPr fontId="42" type="noConversion"/>
  <pageMargins left="0.235416666666667" right="7.7777777777777807E-2" top="0.118055555555556" bottom="0.118055555555556" header="0.235416666666667" footer="0.196527777777778"/>
  <pageSetup paperSize="9" scale="75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月薪工资条</vt:lpstr>
      <vt:lpstr>202109月月薪员工工资</vt:lpstr>
      <vt:lpstr>'202109月月薪员工工资'!Print_Titles</vt:lpstr>
      <vt:lpstr>月薪工资条!Print_Titles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xdong</cp:lastModifiedBy>
  <cp:lastPrinted>2021-10-19T07:57:48Z</cp:lastPrinted>
  <dcterms:created xsi:type="dcterms:W3CDTF">2019-02-15T03:46:00Z</dcterms:created>
  <dcterms:modified xsi:type="dcterms:W3CDTF">2022-04-22T03:58:33Z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