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onharris/Desktop/r_data/2024_eco/"/>
    </mc:Choice>
  </mc:AlternateContent>
  <xr:revisionPtr revIDLastSave="0" documentId="13_ncr:1_{4FE76D8D-08A0-2648-92BE-D5C990266195}" xr6:coauthVersionLast="47" xr6:coauthVersionMax="47" xr10:uidLastSave="{00000000-0000-0000-0000-000000000000}"/>
  <bookViews>
    <workbookView xWindow="-20" yWindow="500" windowWidth="28800" windowHeight="17500" xr2:uid="{33BADB2A-3670-644F-A743-05EA5E586C11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J22" i="1"/>
  <c r="J21" i="1"/>
  <c r="I2" i="1"/>
  <c r="J3" i="1"/>
  <c r="J2" i="1"/>
  <c r="J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G9" i="1"/>
  <c r="G11" i="1"/>
  <c r="G33" i="1"/>
  <c r="G18" i="1"/>
  <c r="G43" i="1"/>
  <c r="G37" i="1"/>
  <c r="G27" i="1"/>
  <c r="G34" i="1"/>
  <c r="G36" i="1"/>
  <c r="G40" i="1"/>
  <c r="G13" i="1"/>
  <c r="G39" i="1"/>
  <c r="G3" i="1"/>
  <c r="G10" i="1"/>
  <c r="G4" i="1"/>
  <c r="G2" i="1"/>
  <c r="G15" i="1"/>
  <c r="G6" i="1"/>
  <c r="G24" i="1"/>
  <c r="G42" i="1"/>
  <c r="G23" i="1"/>
  <c r="G16" i="1"/>
  <c r="G25" i="1"/>
  <c r="G32" i="1"/>
  <c r="G7" i="1"/>
  <c r="G35" i="1"/>
  <c r="G17" i="1"/>
  <c r="G19" i="1"/>
  <c r="G21" i="1"/>
  <c r="G5" i="1"/>
  <c r="G12" i="1"/>
  <c r="G31" i="1"/>
  <c r="G22" i="1"/>
  <c r="G41" i="1"/>
  <c r="G20" i="1"/>
  <c r="G8" i="1"/>
  <c r="G29" i="1"/>
  <c r="G14" i="1"/>
  <c r="G26" i="1"/>
  <c r="G38" i="1"/>
  <c r="G28" i="1"/>
  <c r="G30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3" i="1"/>
</calcChain>
</file>

<file path=xl/sharedStrings.xml><?xml version="1.0" encoding="utf-8"?>
<sst xmlns="http://schemas.openxmlformats.org/spreadsheetml/2006/main" count="7" uniqueCount="7">
  <si>
    <t>Year</t>
  </si>
  <si>
    <t>SWE</t>
  </si>
  <si>
    <t>Streamflow</t>
  </si>
  <si>
    <t>% Av SWE</t>
  </si>
  <si>
    <t>% Av StF</t>
  </si>
  <si>
    <t>Precip_inc</t>
  </si>
  <si>
    <t>% Av 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</si>
</sst>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4"/>
      <color theme="1"/>
      <name val="Calibri"/>
      <family val="2"/>
      <scheme val="minor"/>
    </font>
    <font>
      <sz val="12"/>
      <color rgb="FFFF0000"/>
      <name val="Verdana"/>
      <family val="2"/>
    </font>
    <font>
      <sz val="14"/>
      <color rgb="FFFF0000"/>
      <name val="Calibri"/>
      <family val="2"/>
      <scheme val="minor"/>
    </font>
    <font>
      <sz val="12"/>
      <color theme="4"/>
      <name val="Verdana"/>
      <family val="2"/>
    </font>
    <font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164" fontId="6" fillId="2" borderId="0" xfId="0" applyNumberFormat="1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% Av SWE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Sheet1!$E$2:$E$121</c:f>
              <c:numCache>
                <c:formatCode>0.0</c:formatCode>
                <c:ptCount val="120"/>
                <c:pt idx="0">
                  <c:v>154.27615869607678</c:v>
                </c:pt>
                <c:pt idx="1">
                  <c:v>149.44066087148164</c:v>
                </c:pt>
                <c:pt idx="2">
                  <c:v>145.58275841000338</c:v>
                </c:pt>
                <c:pt idx="3">
                  <c:v>143.67772459551153</c:v>
                </c:pt>
                <c:pt idx="4">
                  <c:v>142.86639010650197</c:v>
                </c:pt>
                <c:pt idx="5">
                  <c:v>138.34437298029349</c:v>
                </c:pt>
                <c:pt idx="6">
                  <c:v>138.04110943059499</c:v>
                </c:pt>
                <c:pt idx="7">
                  <c:v>131.59176652912049</c:v>
                </c:pt>
                <c:pt idx="8">
                  <c:v>129.98581652168198</c:v>
                </c:pt>
                <c:pt idx="9">
                  <c:v>125.45404666263479</c:v>
                </c:pt>
                <c:pt idx="10">
                  <c:v>124.421185813432</c:v>
                </c:pt>
                <c:pt idx="11">
                  <c:v>118.35545040361286</c:v>
                </c:pt>
                <c:pt idx="12">
                  <c:v>117.70108847172136</c:v>
                </c:pt>
                <c:pt idx="13">
                  <c:v>116.83077316983015</c:v>
                </c:pt>
                <c:pt idx="14">
                  <c:v>115.02465993127362</c:v>
                </c:pt>
                <c:pt idx="15">
                  <c:v>113.29424647617937</c:v>
                </c:pt>
                <c:pt idx="16">
                  <c:v>108.66820019969148</c:v>
                </c:pt>
                <c:pt idx="17">
                  <c:v>104.22606259959039</c:v>
                </c:pt>
                <c:pt idx="18">
                  <c:v>104.09416849834328</c:v>
                </c:pt>
                <c:pt idx="19">
                  <c:v>101.36572538275585</c:v>
                </c:pt>
                <c:pt idx="20">
                  <c:v>99.76534836551086</c:v>
                </c:pt>
                <c:pt idx="21">
                  <c:v>99.471837548651081</c:v>
                </c:pt>
                <c:pt idx="22">
                  <c:v>94.161706725906114</c:v>
                </c:pt>
                <c:pt idx="23">
                  <c:v>94.147774250422259</c:v>
                </c:pt>
                <c:pt idx="24">
                  <c:v>92.925431734639091</c:v>
                </c:pt>
                <c:pt idx="25">
                  <c:v>91.775538091371942</c:v>
                </c:pt>
                <c:pt idx="26">
                  <c:v>89.668483382364258</c:v>
                </c:pt>
                <c:pt idx="27">
                  <c:v>89.339676960945383</c:v>
                </c:pt>
                <c:pt idx="28">
                  <c:v>87.215438865507608</c:v>
                </c:pt>
                <c:pt idx="29">
                  <c:v>84.502785888801881</c:v>
                </c:pt>
                <c:pt idx="30">
                  <c:v>80.249665539431717</c:v>
                </c:pt>
                <c:pt idx="31">
                  <c:v>79.22562859136869</c:v>
                </c:pt>
                <c:pt idx="32">
                  <c:v>76.45445921763077</c:v>
                </c:pt>
                <c:pt idx="33">
                  <c:v>74.16721115903195</c:v>
                </c:pt>
                <c:pt idx="34">
                  <c:v>74.026957572494524</c:v>
                </c:pt>
                <c:pt idx="35">
                  <c:v>64.202704692981925</c:v>
                </c:pt>
                <c:pt idx="36">
                  <c:v>60.006707493095554</c:v>
                </c:pt>
                <c:pt idx="37">
                  <c:v>53.456121936438407</c:v>
                </c:pt>
                <c:pt idx="38">
                  <c:v>53.070192365535739</c:v>
                </c:pt>
                <c:pt idx="39">
                  <c:v>48.89648712642353</c:v>
                </c:pt>
                <c:pt idx="40">
                  <c:v>46.740668753222373</c:v>
                </c:pt>
                <c:pt idx="41">
                  <c:v>43.286808080775771</c:v>
                </c:pt>
              </c:numCache>
            </c:numRef>
          </c:xVal>
          <c:yVal>
            <c:numRef>
              <c:f>Sheet1!$F$2:$F$121</c:f>
              <c:numCache>
                <c:formatCode>0.0</c:formatCode>
                <c:ptCount val="120"/>
                <c:pt idx="0">
                  <c:v>161.78686758215429</c:v>
                </c:pt>
                <c:pt idx="1">
                  <c:v>155.65123787344984</c:v>
                </c:pt>
                <c:pt idx="2">
                  <c:v>121.09795477706157</c:v>
                </c:pt>
                <c:pt idx="3">
                  <c:v>121.42088265646709</c:v>
                </c:pt>
                <c:pt idx="4">
                  <c:v>165.66200213502023</c:v>
                </c:pt>
                <c:pt idx="5">
                  <c:v>135.95263722971447</c:v>
                </c:pt>
                <c:pt idx="6">
                  <c:v>98.17007533927125</c:v>
                </c:pt>
                <c:pt idx="7">
                  <c:v>154.03659847642234</c:v>
                </c:pt>
                <c:pt idx="8">
                  <c:v>123.03552205349457</c:v>
                </c:pt>
                <c:pt idx="9">
                  <c:v>119.80624325943961</c:v>
                </c:pt>
                <c:pt idx="10">
                  <c:v>121.74381053587257</c:v>
                </c:pt>
                <c:pt idx="11">
                  <c:v>98.493003218676762</c:v>
                </c:pt>
                <c:pt idx="12">
                  <c:v>109.14962323905817</c:v>
                </c:pt>
                <c:pt idx="13">
                  <c:v>85.252960163051355</c:v>
                </c:pt>
                <c:pt idx="14">
                  <c:v>110.44133475668016</c:v>
                </c:pt>
                <c:pt idx="15">
                  <c:v>118.83745962122309</c:v>
                </c:pt>
                <c:pt idx="16">
                  <c:v>105.2744886861922</c:v>
                </c:pt>
                <c:pt idx="17">
                  <c:v>96.232508062838278</c:v>
                </c:pt>
                <c:pt idx="18">
                  <c:v>103.01399353035372</c:v>
                </c:pt>
                <c:pt idx="19">
                  <c:v>66.846071036938</c:v>
                </c:pt>
                <c:pt idx="20">
                  <c:v>98.81593109808226</c:v>
                </c:pt>
                <c:pt idx="21">
                  <c:v>117.22282022419562</c:v>
                </c:pt>
                <c:pt idx="22">
                  <c:v>106.88912808321969</c:v>
                </c:pt>
                <c:pt idx="23">
                  <c:v>94.940796545216273</c:v>
                </c:pt>
                <c:pt idx="24">
                  <c:v>87.513455318889839</c:v>
                </c:pt>
                <c:pt idx="25">
                  <c:v>112.05597415370765</c:v>
                </c:pt>
                <c:pt idx="26">
                  <c:v>66.523143157532502</c:v>
                </c:pt>
                <c:pt idx="27">
                  <c:v>82.023681368996364</c:v>
                </c:pt>
                <c:pt idx="28">
                  <c:v>111.73304627430215</c:v>
                </c:pt>
                <c:pt idx="29">
                  <c:v>88.80516683651183</c:v>
                </c:pt>
                <c:pt idx="30">
                  <c:v>64.908503760505013</c:v>
                </c:pt>
                <c:pt idx="31">
                  <c:v>118.51453174181761</c:v>
                </c:pt>
                <c:pt idx="32">
                  <c:v>71.367061348614968</c:v>
                </c:pt>
                <c:pt idx="33">
                  <c:v>79.763186213157894</c:v>
                </c:pt>
                <c:pt idx="34">
                  <c:v>77.502691057319424</c:v>
                </c:pt>
                <c:pt idx="35">
                  <c:v>88.80516683651183</c:v>
                </c:pt>
                <c:pt idx="36">
                  <c:v>88.80516683651183</c:v>
                </c:pt>
                <c:pt idx="37">
                  <c:v>59.095801931206047</c:v>
                </c:pt>
                <c:pt idx="38">
                  <c:v>58.449946172395059</c:v>
                </c:pt>
                <c:pt idx="39">
                  <c:v>46.50161463439165</c:v>
                </c:pt>
                <c:pt idx="40">
                  <c:v>41.334768563903687</c:v>
                </c:pt>
                <c:pt idx="41">
                  <c:v>66.523143157532502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A-6842-83A2-BC3B3F14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62928"/>
        <c:axId val="2102464576"/>
      </c:scatterChart>
      <c:valAx>
        <c:axId val="21024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64576"/>
        <c:crosses val="autoZero"/>
        <c:crossBetween val="midCat"/>
      </c:valAx>
      <c:valAx>
        <c:axId val="2102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% Av Precip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Sheet1!$E$2:$E$123</c:f>
              <c:numCache>
                <c:formatCode>0.0</c:formatCode>
                <c:ptCount val="122"/>
                <c:pt idx="0">
                  <c:v>154.27615869607678</c:v>
                </c:pt>
                <c:pt idx="1">
                  <c:v>149.44066087148164</c:v>
                </c:pt>
                <c:pt idx="2">
                  <c:v>145.58275841000338</c:v>
                </c:pt>
                <c:pt idx="3">
                  <c:v>143.67772459551153</c:v>
                </c:pt>
                <c:pt idx="4">
                  <c:v>142.86639010650197</c:v>
                </c:pt>
                <c:pt idx="5">
                  <c:v>138.34437298029349</c:v>
                </c:pt>
                <c:pt idx="6">
                  <c:v>138.04110943059499</c:v>
                </c:pt>
                <c:pt idx="7">
                  <c:v>131.59176652912049</c:v>
                </c:pt>
                <c:pt idx="8">
                  <c:v>129.98581652168198</c:v>
                </c:pt>
                <c:pt idx="9">
                  <c:v>125.45404666263479</c:v>
                </c:pt>
                <c:pt idx="10">
                  <c:v>124.421185813432</c:v>
                </c:pt>
                <c:pt idx="11">
                  <c:v>118.35545040361286</c:v>
                </c:pt>
                <c:pt idx="12">
                  <c:v>117.70108847172136</c:v>
                </c:pt>
                <c:pt idx="13">
                  <c:v>116.83077316983015</c:v>
                </c:pt>
                <c:pt idx="14">
                  <c:v>115.02465993127362</c:v>
                </c:pt>
                <c:pt idx="15">
                  <c:v>113.29424647617937</c:v>
                </c:pt>
                <c:pt idx="16">
                  <c:v>108.66820019969148</c:v>
                </c:pt>
                <c:pt idx="17">
                  <c:v>104.22606259959039</c:v>
                </c:pt>
                <c:pt idx="18">
                  <c:v>104.09416849834328</c:v>
                </c:pt>
                <c:pt idx="19">
                  <c:v>101.36572538275585</c:v>
                </c:pt>
                <c:pt idx="20">
                  <c:v>99.76534836551086</c:v>
                </c:pt>
                <c:pt idx="21">
                  <c:v>99.471837548651081</c:v>
                </c:pt>
                <c:pt idx="22">
                  <c:v>94.161706725906114</c:v>
                </c:pt>
                <c:pt idx="23">
                  <c:v>94.147774250422259</c:v>
                </c:pt>
                <c:pt idx="24">
                  <c:v>92.925431734639091</c:v>
                </c:pt>
                <c:pt idx="25">
                  <c:v>91.775538091371942</c:v>
                </c:pt>
                <c:pt idx="26">
                  <c:v>89.668483382364258</c:v>
                </c:pt>
                <c:pt idx="27">
                  <c:v>89.339676960945383</c:v>
                </c:pt>
                <c:pt idx="28">
                  <c:v>87.215438865507608</c:v>
                </c:pt>
                <c:pt idx="29">
                  <c:v>84.502785888801881</c:v>
                </c:pt>
                <c:pt idx="30">
                  <c:v>80.249665539431717</c:v>
                </c:pt>
                <c:pt idx="31">
                  <c:v>79.22562859136869</c:v>
                </c:pt>
                <c:pt idx="32">
                  <c:v>76.45445921763077</c:v>
                </c:pt>
                <c:pt idx="33">
                  <c:v>74.16721115903195</c:v>
                </c:pt>
                <c:pt idx="34">
                  <c:v>74.026957572494524</c:v>
                </c:pt>
                <c:pt idx="35">
                  <c:v>64.202704692981925</c:v>
                </c:pt>
                <c:pt idx="36">
                  <c:v>60.006707493095554</c:v>
                </c:pt>
                <c:pt idx="37">
                  <c:v>53.456121936438407</c:v>
                </c:pt>
                <c:pt idx="38">
                  <c:v>53.070192365535739</c:v>
                </c:pt>
                <c:pt idx="39">
                  <c:v>48.89648712642353</c:v>
                </c:pt>
                <c:pt idx="40">
                  <c:v>46.740668753222373</c:v>
                </c:pt>
                <c:pt idx="41">
                  <c:v>43.286808080775771</c:v>
                </c:pt>
              </c:numCache>
            </c:numRef>
          </c:xVal>
          <c:yVal>
            <c:numRef>
              <c:f>Sheet1!$G$2:$G$123</c:f>
              <c:numCache>
                <c:formatCode>0.0</c:formatCode>
                <c:ptCount val="122"/>
                <c:pt idx="0">
                  <c:v>103.54236526348669</c:v>
                </c:pt>
                <c:pt idx="1">
                  <c:v>140.73719550376828</c:v>
                </c:pt>
                <c:pt idx="2">
                  <c:v>158.8319777828242</c:v>
                </c:pt>
                <c:pt idx="3">
                  <c:v>111.58449072084487</c:v>
                </c:pt>
                <c:pt idx="4">
                  <c:v>92.484442759619157</c:v>
                </c:pt>
                <c:pt idx="5">
                  <c:v>100.52656821697737</c:v>
                </c:pt>
                <c:pt idx="6">
                  <c:v>106.55816230999602</c:v>
                </c:pt>
                <c:pt idx="7">
                  <c:v>75.394926162733015</c:v>
                </c:pt>
                <c:pt idx="8">
                  <c:v>135.71086709291941</c:v>
                </c:pt>
                <c:pt idx="9">
                  <c:v>168.88463460452198</c:v>
                </c:pt>
                <c:pt idx="10">
                  <c:v>84.442317302260989</c:v>
                </c:pt>
                <c:pt idx="11">
                  <c:v>140.73719550376828</c:v>
                </c:pt>
                <c:pt idx="12">
                  <c:v>110.5792250386751</c:v>
                </c:pt>
                <c:pt idx="13">
                  <c:v>119.62661617820302</c:v>
                </c:pt>
                <c:pt idx="14">
                  <c:v>96.505505488298269</c:v>
                </c:pt>
                <c:pt idx="15">
                  <c:v>69.363332069714374</c:v>
                </c:pt>
                <c:pt idx="16">
                  <c:v>103.54236526348669</c:v>
                </c:pt>
                <c:pt idx="17">
                  <c:v>104.54763094565645</c:v>
                </c:pt>
                <c:pt idx="18">
                  <c:v>82.431785937921418</c:v>
                </c:pt>
                <c:pt idx="19">
                  <c:v>143.75299255027761</c:v>
                </c:pt>
                <c:pt idx="20">
                  <c:v>65.342269341035276</c:v>
                </c:pt>
                <c:pt idx="21">
                  <c:v>61.321206612356193</c:v>
                </c:pt>
                <c:pt idx="22">
                  <c:v>67.352800705374818</c:v>
                </c:pt>
                <c:pt idx="23">
                  <c:v>102.53709958131689</c:v>
                </c:pt>
                <c:pt idx="24">
                  <c:v>114.60028776735417</c:v>
                </c:pt>
                <c:pt idx="25">
                  <c:v>70.368597751884138</c:v>
                </c:pt>
                <c:pt idx="26">
                  <c:v>147.77405527895669</c:v>
                </c:pt>
                <c:pt idx="27">
                  <c:v>102.53709958131689</c:v>
                </c:pt>
                <c:pt idx="28">
                  <c:v>90.473911395279615</c:v>
                </c:pt>
                <c:pt idx="29">
                  <c:v>82.431785937921418</c:v>
                </c:pt>
                <c:pt idx="30">
                  <c:v>122.64241322471237</c:v>
                </c:pt>
                <c:pt idx="31">
                  <c:v>89.468645713109822</c:v>
                </c:pt>
                <c:pt idx="32">
                  <c:v>101.53183389914713</c:v>
                </c:pt>
                <c:pt idx="33">
                  <c:v>59.310675248016643</c:v>
                </c:pt>
                <c:pt idx="34">
                  <c:v>130.68453868207055</c:v>
                </c:pt>
                <c:pt idx="35">
                  <c:v>101.53183389914713</c:v>
                </c:pt>
                <c:pt idx="36">
                  <c:v>46.242221379809578</c:v>
                </c:pt>
                <c:pt idx="37">
                  <c:v>84.442317302260989</c:v>
                </c:pt>
                <c:pt idx="38">
                  <c:v>92.484442759619185</c:v>
                </c:pt>
                <c:pt idx="39">
                  <c:v>58.30540956584688</c:v>
                </c:pt>
                <c:pt idx="40">
                  <c:v>90.473911395279615</c:v>
                </c:pt>
                <c:pt idx="41">
                  <c:v>68.358066387544596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9-FC47-9401-B17EF9B9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23"/>
        <c:axId val="1225071"/>
      </c:scatterChart>
      <c:valAx>
        <c:axId val="12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71"/>
        <c:crosses val="autoZero"/>
        <c:crossBetween val="midCat"/>
      </c:valAx>
      <c:valAx>
        <c:axId val="12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[1]snow_hydro!$B$1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[1]snow_hydro!$A$2:$A$43</c:f>
              <c:numCache>
                <c:formatCode>General</c:formatCode>
                <c:ptCount val="4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</c:numCache>
            </c:numRef>
          </c:cat>
          <c:val>
            <c:numRef>
              <c:f>[1]snow_hydro!$B$2:$B$43</c:f>
              <c:numCache>
                <c:formatCode>General</c:formatCode>
                <c:ptCount val="42"/>
                <c:pt idx="0">
                  <c:v>149.44066087148164</c:v>
                </c:pt>
                <c:pt idx="1">
                  <c:v>131.59176652912049</c:v>
                </c:pt>
                <c:pt idx="2">
                  <c:v>125.45404666263479</c:v>
                </c:pt>
                <c:pt idx="3">
                  <c:v>79.22562859136869</c:v>
                </c:pt>
                <c:pt idx="4">
                  <c:v>108.66820019969148</c:v>
                </c:pt>
                <c:pt idx="5">
                  <c:v>43.286808080775771</c:v>
                </c:pt>
                <c:pt idx="6">
                  <c:v>64.202704692981925</c:v>
                </c:pt>
                <c:pt idx="7">
                  <c:v>91.775538091371942</c:v>
                </c:pt>
                <c:pt idx="8">
                  <c:v>76.45445921763077</c:v>
                </c:pt>
                <c:pt idx="9">
                  <c:v>74.026957572494524</c:v>
                </c:pt>
                <c:pt idx="10">
                  <c:v>53.070192365535739</c:v>
                </c:pt>
                <c:pt idx="11">
                  <c:v>118.35545040361286</c:v>
                </c:pt>
                <c:pt idx="12">
                  <c:v>53.456121936438407</c:v>
                </c:pt>
                <c:pt idx="13">
                  <c:v>129.98581652168198</c:v>
                </c:pt>
                <c:pt idx="14">
                  <c:v>145.58275841000338</c:v>
                </c:pt>
                <c:pt idx="15">
                  <c:v>154.27615869607678</c:v>
                </c:pt>
                <c:pt idx="16">
                  <c:v>116.83077316983015</c:v>
                </c:pt>
                <c:pt idx="17">
                  <c:v>142.86639010650197</c:v>
                </c:pt>
                <c:pt idx="18">
                  <c:v>94.161706725906114</c:v>
                </c:pt>
                <c:pt idx="19">
                  <c:v>46.740668753222373</c:v>
                </c:pt>
                <c:pt idx="20">
                  <c:v>99.471837548651081</c:v>
                </c:pt>
                <c:pt idx="21">
                  <c:v>115.02465993127362</c:v>
                </c:pt>
                <c:pt idx="22">
                  <c:v>94.147774250422259</c:v>
                </c:pt>
                <c:pt idx="23">
                  <c:v>80.249665539431717</c:v>
                </c:pt>
                <c:pt idx="24">
                  <c:v>138.34437298029349</c:v>
                </c:pt>
                <c:pt idx="25">
                  <c:v>74.16721115903195</c:v>
                </c:pt>
                <c:pt idx="26">
                  <c:v>113.29424647617937</c:v>
                </c:pt>
                <c:pt idx="27">
                  <c:v>104.22606259959039</c:v>
                </c:pt>
                <c:pt idx="28">
                  <c:v>101.36572538275585</c:v>
                </c:pt>
                <c:pt idx="29">
                  <c:v>143.67772459551153</c:v>
                </c:pt>
                <c:pt idx="30">
                  <c:v>124.421185813432</c:v>
                </c:pt>
                <c:pt idx="31">
                  <c:v>84.502785888801881</c:v>
                </c:pt>
                <c:pt idx="32">
                  <c:v>99.76534836551086</c:v>
                </c:pt>
                <c:pt idx="33">
                  <c:v>48.89648712642353</c:v>
                </c:pt>
                <c:pt idx="34">
                  <c:v>104.09416849834328</c:v>
                </c:pt>
                <c:pt idx="35">
                  <c:v>138.04110943059499</c:v>
                </c:pt>
                <c:pt idx="36">
                  <c:v>89.339676960945383</c:v>
                </c:pt>
                <c:pt idx="37">
                  <c:v>117.70108847172136</c:v>
                </c:pt>
                <c:pt idx="38">
                  <c:v>92.925431734639091</c:v>
                </c:pt>
                <c:pt idx="39">
                  <c:v>60.006707493095554</c:v>
                </c:pt>
                <c:pt idx="40">
                  <c:v>89.668483382364258</c:v>
                </c:pt>
                <c:pt idx="41">
                  <c:v>87.215438865507608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F-5340-AFE3-BBC844207526}"/>
            </c:ext>
          </c:extLst>
        </c:ser>
        <c:ser>
          <c:idx val="1"/>
          <c:order val="1"/>
          <c:tx>
            <c:strRef>
              <c:f>[1]snow_hydro!$C$1</c:f>
              <c:strCache>
                <c:ptCount val="1"/>
                <c:pt idx="0">
                  <c:v>Type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[1]snow_hydro!$A$2:$A$43</c:f>
              <c:numCache>
                <c:formatCode>General</c:formatCode>
                <c:ptCount val="4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</c:numCache>
            </c:numRef>
          </c:cat>
          <c:val>
            <c:numRef>
              <c:f>[1]snow_hydro!$C$2:$C$43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F-5340-AFE3-BBC844207526}"/>
            </c:ext>
          </c:extLst>
        </c:ser>
        <c:ser>
          <c:idx val="2"/>
          <c:order val="2"/>
          <c:tx>
            <c:strRef>
              <c:f>[1]snow_hydro!$D$1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[1]snow_hydro!$A$2:$A$43</c:f>
              <c:numCache>
                <c:formatCode>General</c:formatCode>
                <c:ptCount val="4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</c:numCache>
            </c:numRef>
          </c:cat>
          <c:val>
            <c:numRef>
              <c:f>[1]snow_hydro!$D$2:$D$43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F-5340-AFE3-BBC844207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5503"/>
        <c:axId val="13935471"/>
      </c:lineChart>
      <c:catAx>
        <c:axId val="1399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71"/>
        <c:crosses val="autoZero"/>
        <c:auto val="1"/>
        <c:lblAlgn val="ctr"/>
        <c:lblOffset val="100"/>
        <c:noMultiLvlLbl val="0"/>
      </c:catAx>
      <c:valAx>
        <c:axId val="13935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[1]snow_hydro!$B$1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[1]snow_hydro!$A$2:$A$43</c:f>
              <c:numCache>
                <c:formatCode>General</c:formatCode>
                <c:ptCount val="4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</c:numCache>
            </c:numRef>
          </c:cat>
          <c:val>
            <c:numRef>
              <c:f>[1]snow_hydro!$B$2:$B$43</c:f>
              <c:numCache>
                <c:formatCode>General</c:formatCode>
                <c:ptCount val="42"/>
                <c:pt idx="0">
                  <c:v>149.44066087148164</c:v>
                </c:pt>
                <c:pt idx="1">
                  <c:v>131.59176652912049</c:v>
                </c:pt>
                <c:pt idx="2">
                  <c:v>125.45404666263479</c:v>
                </c:pt>
                <c:pt idx="3">
                  <c:v>79.22562859136869</c:v>
                </c:pt>
                <c:pt idx="4">
                  <c:v>108.66820019969148</c:v>
                </c:pt>
                <c:pt idx="5">
                  <c:v>43.286808080775771</c:v>
                </c:pt>
                <c:pt idx="6">
                  <c:v>64.202704692981925</c:v>
                </c:pt>
                <c:pt idx="7">
                  <c:v>91.775538091371942</c:v>
                </c:pt>
                <c:pt idx="8">
                  <c:v>76.45445921763077</c:v>
                </c:pt>
                <c:pt idx="9">
                  <c:v>74.026957572494524</c:v>
                </c:pt>
                <c:pt idx="10">
                  <c:v>53.070192365535739</c:v>
                </c:pt>
                <c:pt idx="11">
                  <c:v>118.35545040361286</c:v>
                </c:pt>
                <c:pt idx="12">
                  <c:v>53.456121936438407</c:v>
                </c:pt>
                <c:pt idx="13">
                  <c:v>129.98581652168198</c:v>
                </c:pt>
                <c:pt idx="14">
                  <c:v>145.58275841000338</c:v>
                </c:pt>
                <c:pt idx="15">
                  <c:v>154.27615869607678</c:v>
                </c:pt>
                <c:pt idx="16">
                  <c:v>116.83077316983015</c:v>
                </c:pt>
                <c:pt idx="17">
                  <c:v>142.86639010650197</c:v>
                </c:pt>
                <c:pt idx="18">
                  <c:v>94.161706725906114</c:v>
                </c:pt>
                <c:pt idx="19">
                  <c:v>46.740668753222373</c:v>
                </c:pt>
                <c:pt idx="20">
                  <c:v>99.471837548651081</c:v>
                </c:pt>
                <c:pt idx="21">
                  <c:v>115.02465993127362</c:v>
                </c:pt>
                <c:pt idx="22">
                  <c:v>94.147774250422259</c:v>
                </c:pt>
                <c:pt idx="23">
                  <c:v>80.249665539431717</c:v>
                </c:pt>
                <c:pt idx="24">
                  <c:v>138.34437298029349</c:v>
                </c:pt>
                <c:pt idx="25">
                  <c:v>74.16721115903195</c:v>
                </c:pt>
                <c:pt idx="26">
                  <c:v>113.29424647617937</c:v>
                </c:pt>
                <c:pt idx="27">
                  <c:v>104.22606259959039</c:v>
                </c:pt>
                <c:pt idx="28">
                  <c:v>101.36572538275585</c:v>
                </c:pt>
                <c:pt idx="29">
                  <c:v>143.67772459551153</c:v>
                </c:pt>
                <c:pt idx="30">
                  <c:v>124.421185813432</c:v>
                </c:pt>
                <c:pt idx="31">
                  <c:v>84.502785888801881</c:v>
                </c:pt>
                <c:pt idx="32">
                  <c:v>99.76534836551086</c:v>
                </c:pt>
                <c:pt idx="33">
                  <c:v>48.89648712642353</c:v>
                </c:pt>
                <c:pt idx="34">
                  <c:v>104.09416849834328</c:v>
                </c:pt>
                <c:pt idx="35">
                  <c:v>138.04110943059499</c:v>
                </c:pt>
                <c:pt idx="36">
                  <c:v>89.339676960945383</c:v>
                </c:pt>
                <c:pt idx="37">
                  <c:v>117.70108847172136</c:v>
                </c:pt>
                <c:pt idx="38">
                  <c:v>92.925431734639091</c:v>
                </c:pt>
                <c:pt idx="39">
                  <c:v>60.006707493095554</c:v>
                </c:pt>
                <c:pt idx="40">
                  <c:v>89.668483382364258</c:v>
                </c:pt>
                <c:pt idx="41">
                  <c:v>87.215438865507608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4-404D-A0CC-60EE09DB6F2E}"/>
            </c:ext>
          </c:extLst>
        </c:ser>
        <c:ser>
          <c:idx val="2"/>
          <c:order val="1"/>
          <c:tx>
            <c:strRef>
              <c:f>[1]snow_hydro!$D$1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[1]snow_hydro!$A$2:$A$43</c:f>
              <c:numCache>
                <c:formatCode>General</c:formatCode>
                <c:ptCount val="4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</c:numCache>
            </c:numRef>
          </c:cat>
          <c:val>
            <c:numRef>
              <c:f>[1]snow_hydro!$D$2:$D$43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4-404D-A0CC-60EE09DB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5503"/>
        <c:axId val="13935471"/>
      </c:lineChart>
      <c:catAx>
        <c:axId val="1399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71"/>
        <c:crosses val="autoZero"/>
        <c:auto val="1"/>
        <c:lblAlgn val="ctr"/>
        <c:lblOffset val="100"/>
        <c:noMultiLvlLbl val="0"/>
      </c:catAx>
      <c:valAx>
        <c:axId val="13935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490559</xdr:colOff>
      <xdr:row>2</xdr:row>
      <xdr:rowOff>145249</xdr:rowOff>
    </xdr:from>
    <xdr:to>
      <xdr:col>17</xdr:col>
      <xdr:colOff>121320</xdr:colOff>
      <xdr:row>13</xdr:row>
      <xdr:rowOff>215178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DE61D-F2C9-F8C8-A19B-A8B109F4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111124</xdr:colOff>
      <xdr:row>13</xdr:row>
      <xdr:rowOff>128588</xdr:rowOff>
    </xdr:from>
    <xdr:to>
      <xdr:col>15</xdr:col>
      <xdr:colOff>555624</xdr:colOff>
      <xdr:row>25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94727-A91E-987D-8251-4F529409A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20</xdr:col>
      <xdr:colOff>203200</xdr:colOff>
      <xdr:row>54</xdr:row>
      <xdr:rowOff>222250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97F67-FC3B-A347-8206-02ED564E4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634999</xdr:colOff>
      <xdr:row>33</xdr:row>
      <xdr:rowOff>214313</xdr:rowOff>
    </xdr:from>
    <xdr:to>
      <xdr:col>31</xdr:col>
      <xdr:colOff>12699</xdr:colOff>
      <xdr:row>54</xdr:row>
      <xdr:rowOff>198438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EDA602-4FE0-3A4E-BD1B-48A29B161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disonharris/Desktop/r_data/2024_eco/snow_hydro.csv" TargetMode="External"/><Relationship Id="rId1" Type="http://schemas.openxmlformats.org/officeDocument/2006/relationships/externalLinkPath" Target="snow_hydr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now_hydro"/>
    </sheetNames>
    <sheetDataSet>
      <sheetData sheetId="0">
        <row r="1">
          <cell r="B1" t="str">
            <v>Value</v>
          </cell>
          <cell r="C1" t="str">
            <v>Type</v>
          </cell>
        </row>
        <row r="2">
          <cell r="A2">
            <v>1982</v>
          </cell>
          <cell r="B2">
            <v>149.44066087148164</v>
          </cell>
          <cell r="C2" t="str">
            <v>streamflow</v>
          </cell>
        </row>
        <row r="3">
          <cell r="A3">
            <v>1983</v>
          </cell>
          <cell r="B3">
            <v>131.59176652912049</v>
          </cell>
          <cell r="C3" t="str">
            <v>streamflow</v>
          </cell>
        </row>
        <row r="4">
          <cell r="A4">
            <v>1984</v>
          </cell>
          <cell r="B4">
            <v>125.45404666263479</v>
          </cell>
          <cell r="C4" t="str">
            <v>streamflow</v>
          </cell>
        </row>
        <row r="5">
          <cell r="A5">
            <v>1985</v>
          </cell>
          <cell r="B5">
            <v>79.22562859136869</v>
          </cell>
          <cell r="C5" t="str">
            <v>streamflow</v>
          </cell>
        </row>
        <row r="6">
          <cell r="A6">
            <v>1986</v>
          </cell>
          <cell r="B6">
            <v>108.66820019969148</v>
          </cell>
          <cell r="C6" t="str">
            <v>streamflow</v>
          </cell>
        </row>
        <row r="7">
          <cell r="A7">
            <v>1987</v>
          </cell>
          <cell r="B7">
            <v>43.286808080775771</v>
          </cell>
          <cell r="C7" t="str">
            <v>streamflow</v>
          </cell>
        </row>
        <row r="8">
          <cell r="A8">
            <v>1988</v>
          </cell>
          <cell r="B8">
            <v>64.202704692981925</v>
          </cell>
          <cell r="C8" t="str">
            <v>streamflow</v>
          </cell>
        </row>
        <row r="9">
          <cell r="A9">
            <v>1989</v>
          </cell>
          <cell r="B9">
            <v>91.775538091371942</v>
          </cell>
          <cell r="C9" t="str">
            <v>streamflow</v>
          </cell>
        </row>
        <row r="10">
          <cell r="A10">
            <v>1990</v>
          </cell>
          <cell r="B10">
            <v>76.45445921763077</v>
          </cell>
          <cell r="C10" t="str">
            <v>streamflow</v>
          </cell>
        </row>
        <row r="11">
          <cell r="A11">
            <v>1991</v>
          </cell>
          <cell r="B11">
            <v>74.026957572494524</v>
          </cell>
          <cell r="C11" t="str">
            <v>streamflow</v>
          </cell>
        </row>
        <row r="12">
          <cell r="A12">
            <v>1992</v>
          </cell>
          <cell r="B12">
            <v>53.070192365535739</v>
          </cell>
          <cell r="C12" t="str">
            <v>streamflow</v>
          </cell>
        </row>
        <row r="13">
          <cell r="A13">
            <v>1993</v>
          </cell>
          <cell r="B13">
            <v>118.35545040361286</v>
          </cell>
          <cell r="C13" t="str">
            <v>streamflow</v>
          </cell>
        </row>
        <row r="14">
          <cell r="A14">
            <v>1994</v>
          </cell>
          <cell r="B14">
            <v>53.456121936438407</v>
          </cell>
          <cell r="C14" t="str">
            <v>streamflow</v>
          </cell>
        </row>
        <row r="15">
          <cell r="A15">
            <v>1995</v>
          </cell>
          <cell r="B15">
            <v>129.98581652168198</v>
          </cell>
          <cell r="C15" t="str">
            <v>streamflow</v>
          </cell>
        </row>
        <row r="16">
          <cell r="A16">
            <v>1996</v>
          </cell>
          <cell r="B16">
            <v>145.58275841000338</v>
          </cell>
          <cell r="C16" t="str">
            <v>streamflow</v>
          </cell>
        </row>
        <row r="17">
          <cell r="A17">
            <v>1997</v>
          </cell>
          <cell r="B17">
            <v>154.27615869607678</v>
          </cell>
          <cell r="C17" t="str">
            <v>streamflow</v>
          </cell>
        </row>
        <row r="18">
          <cell r="A18">
            <v>1998</v>
          </cell>
          <cell r="B18">
            <v>116.83077316983015</v>
          </cell>
          <cell r="C18" t="str">
            <v>streamflow</v>
          </cell>
        </row>
        <row r="19">
          <cell r="A19">
            <v>1999</v>
          </cell>
          <cell r="B19">
            <v>142.86639010650197</v>
          </cell>
          <cell r="C19" t="str">
            <v>streamflow</v>
          </cell>
        </row>
        <row r="20">
          <cell r="A20">
            <v>2000</v>
          </cell>
          <cell r="B20">
            <v>94.161706725906114</v>
          </cell>
          <cell r="C20" t="str">
            <v>streamflow</v>
          </cell>
        </row>
        <row r="21">
          <cell r="A21">
            <v>2001</v>
          </cell>
          <cell r="B21">
            <v>46.740668753222373</v>
          </cell>
          <cell r="C21" t="str">
            <v>streamflow</v>
          </cell>
        </row>
        <row r="22">
          <cell r="A22">
            <v>2002</v>
          </cell>
          <cell r="B22">
            <v>99.471837548651081</v>
          </cell>
          <cell r="C22" t="str">
            <v>streamflow</v>
          </cell>
        </row>
        <row r="23">
          <cell r="A23">
            <v>2003</v>
          </cell>
          <cell r="B23">
            <v>115.02465993127362</v>
          </cell>
          <cell r="C23" t="str">
            <v>streamflow</v>
          </cell>
        </row>
        <row r="24">
          <cell r="A24">
            <v>2004</v>
          </cell>
          <cell r="B24">
            <v>94.147774250422259</v>
          </cell>
          <cell r="C24" t="str">
            <v>streamflow</v>
          </cell>
        </row>
        <row r="25">
          <cell r="A25">
            <v>2005</v>
          </cell>
          <cell r="B25">
            <v>80.249665539431717</v>
          </cell>
          <cell r="C25" t="str">
            <v>streamflow</v>
          </cell>
        </row>
        <row r="26">
          <cell r="A26">
            <v>2006</v>
          </cell>
          <cell r="B26">
            <v>138.34437298029349</v>
          </cell>
          <cell r="C26" t="str">
            <v>streamflow</v>
          </cell>
        </row>
        <row r="27">
          <cell r="A27">
            <v>2007</v>
          </cell>
          <cell r="B27">
            <v>74.16721115903195</v>
          </cell>
          <cell r="C27" t="str">
            <v>streamflow</v>
          </cell>
        </row>
        <row r="28">
          <cell r="A28">
            <v>2008</v>
          </cell>
          <cell r="B28">
            <v>113.29424647617937</v>
          </cell>
          <cell r="C28" t="str">
            <v>streamflow</v>
          </cell>
        </row>
        <row r="29">
          <cell r="A29">
            <v>2009</v>
          </cell>
          <cell r="B29">
            <v>104.22606259959039</v>
          </cell>
          <cell r="C29" t="str">
            <v>streamflow</v>
          </cell>
        </row>
        <row r="30">
          <cell r="A30">
            <v>2010</v>
          </cell>
          <cell r="B30">
            <v>101.36572538275585</v>
          </cell>
          <cell r="C30" t="str">
            <v>streamflow</v>
          </cell>
        </row>
        <row r="31">
          <cell r="A31">
            <v>2011</v>
          </cell>
          <cell r="B31">
            <v>143.67772459551153</v>
          </cell>
          <cell r="C31" t="str">
            <v>streamflow</v>
          </cell>
        </row>
        <row r="32">
          <cell r="A32">
            <v>2012</v>
          </cell>
          <cell r="B32">
            <v>124.421185813432</v>
          </cell>
          <cell r="C32" t="str">
            <v>streamflow</v>
          </cell>
        </row>
        <row r="33">
          <cell r="A33">
            <v>2013</v>
          </cell>
          <cell r="B33">
            <v>84.502785888801881</v>
          </cell>
          <cell r="C33" t="str">
            <v>streamflow</v>
          </cell>
        </row>
        <row r="34">
          <cell r="A34">
            <v>2014</v>
          </cell>
          <cell r="B34">
            <v>99.76534836551086</v>
          </cell>
          <cell r="C34" t="str">
            <v>streamflow</v>
          </cell>
        </row>
        <row r="35">
          <cell r="A35">
            <v>2015</v>
          </cell>
          <cell r="B35">
            <v>48.89648712642353</v>
          </cell>
          <cell r="C35" t="str">
            <v>streamflow</v>
          </cell>
        </row>
        <row r="36">
          <cell r="A36">
            <v>2016</v>
          </cell>
          <cell r="B36">
            <v>104.09416849834328</v>
          </cell>
          <cell r="C36" t="str">
            <v>streamflow</v>
          </cell>
        </row>
        <row r="37">
          <cell r="A37">
            <v>2017</v>
          </cell>
          <cell r="B37">
            <v>138.04110943059499</v>
          </cell>
          <cell r="C37" t="str">
            <v>streamflow</v>
          </cell>
        </row>
        <row r="38">
          <cell r="A38">
            <v>2018</v>
          </cell>
          <cell r="B38">
            <v>89.339676960945383</v>
          </cell>
          <cell r="C38" t="str">
            <v>streamflow</v>
          </cell>
        </row>
        <row r="39">
          <cell r="A39">
            <v>2019</v>
          </cell>
          <cell r="B39">
            <v>117.70108847172136</v>
          </cell>
          <cell r="C39" t="str">
            <v>streamflow</v>
          </cell>
        </row>
        <row r="40">
          <cell r="A40">
            <v>2020</v>
          </cell>
          <cell r="B40">
            <v>92.925431734639091</v>
          </cell>
          <cell r="C40" t="str">
            <v>streamflow</v>
          </cell>
        </row>
        <row r="41">
          <cell r="A41">
            <v>2021</v>
          </cell>
          <cell r="B41">
            <v>60.006707493095554</v>
          </cell>
          <cell r="C41" t="str">
            <v>streamflow</v>
          </cell>
        </row>
        <row r="42">
          <cell r="A42">
            <v>2022</v>
          </cell>
          <cell r="B42">
            <v>89.668483382364258</v>
          </cell>
          <cell r="C42" t="str">
            <v>streamflow</v>
          </cell>
        </row>
        <row r="43">
          <cell r="A43">
            <v>2023</v>
          </cell>
          <cell r="B43">
            <v>87.215438865507608</v>
          </cell>
          <cell r="C43" t="str">
            <v>streamflow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9431-A554-034C-A19E-F244F1F853E6}">
  <dimension ref="A1:J120"/>
  <sheetViews>
    <sheetView tabSelected="1" zoomScale="160" zoomScaleNormal="160" workbookViewId="0">
      <pane ySplit="1" topLeftCell="A2" activePane="bottomLeft" state="frozen"/>
      <selection pane="bottomLeft" activeCell="E3" sqref="E3"/>
    </sheetView>
  </sheetViews>
  <sheetFormatPr baseColWidth="10" defaultRowHeight="19" x14ac:dyDescent="0.25"/>
  <cols>
    <col min="1" max="1" width="10.83203125" style="2"/>
    <col min="2" max="2" width="12" style="2" bestFit="1" customWidth="1"/>
    <col min="3" max="4" width="10.83203125" style="2"/>
    <col min="5" max="5" width="10.83203125" style="10"/>
    <col min="6" max="6" width="10.33203125" bestFit="1" customWidth="1"/>
    <col min="7" max="7" width="12" style="2" bestFit="1" customWidth="1"/>
    <col min="10" max="16384" width="10.83203125" style="2"/>
  </cols>
  <sheetData>
    <row r="1" spans="1:10" x14ac:dyDescent="0.25">
      <c r="A1" s="2" t="s">
        <v>0</v>
      </c>
      <c r="B1" s="2" t="s">
        <v>2</v>
      </c>
      <c r="C1" s="2" t="s">
        <v>1</v>
      </c>
      <c r="D1" s="2" t="s">
        <v>5</v>
      </c>
      <c r="E1" s="10" t="s">
        <v>4</v>
      </c>
      <c r="F1" s="2" t="s">
        <v>3</v>
      </c>
      <c r="G1" s="2" t="s">
        <v>6</v>
      </c>
    </row>
    <row r="2" spans="1:10" x14ac:dyDescent="0.25">
      <c r="A2" s="1">
        <v>1997</v>
      </c>
      <c r="B2" s="2">
        <v>332194</v>
      </c>
      <c r="C2" s="1">
        <v>50.1</v>
      </c>
      <c r="D2" s="2">
        <v>10.3</v>
      </c>
      <c r="E2" s="11">
        <f>(B2/215324.2619)*100</f>
        <v>154.27615869607678</v>
      </c>
      <c r="F2" s="3">
        <f t="shared" ref="F2:F43" si="0">(C2/30.96666667)*100</f>
        <v>161.78686758215429</v>
      </c>
      <c r="G2" s="3">
        <f t="shared" ref="G2:G43" si="1">(D2/9.947619)*100</f>
        <v>103.54236526348669</v>
      </c>
      <c r="I2" t="str">
        <f>IF(F2&gt;E2, "yes","no")</f>
        <v>yes</v>
      </c>
      <c r="J2" s="2">
        <f>COUNTIF(I2:I43,"yes")</f>
        <v>19</v>
      </c>
    </row>
    <row r="3" spans="1:10" x14ac:dyDescent="0.25">
      <c r="A3" s="1">
        <v>1982</v>
      </c>
      <c r="B3" s="2">
        <v>321782</v>
      </c>
      <c r="C3" s="1">
        <v>48.2</v>
      </c>
      <c r="D3" s="2">
        <v>14</v>
      </c>
      <c r="E3" s="11">
        <f t="shared" ref="E2:E43" si="2">(B3/215324.2619)*100</f>
        <v>149.44066087148164</v>
      </c>
      <c r="F3" s="3">
        <f t="shared" si="0"/>
        <v>155.65123787344984</v>
      </c>
      <c r="G3" s="3">
        <f t="shared" si="1"/>
        <v>140.73719550376828</v>
      </c>
      <c r="I3" t="str">
        <f t="shared" ref="I3:I43" si="3">IF(F3&gt;E3, "yes","no")</f>
        <v>yes</v>
      </c>
      <c r="J3" s="2">
        <f>COUNTIF(I2:I43,"no")</f>
        <v>23</v>
      </c>
    </row>
    <row r="4" spans="1:10" x14ac:dyDescent="0.25">
      <c r="A4" s="1">
        <v>1996</v>
      </c>
      <c r="B4" s="2">
        <v>313475</v>
      </c>
      <c r="C4" s="1">
        <v>37.5</v>
      </c>
      <c r="D4" s="2">
        <v>15.799999999999999</v>
      </c>
      <c r="E4" s="11">
        <f t="shared" si="2"/>
        <v>145.58275841000338</v>
      </c>
      <c r="F4" s="3">
        <f t="shared" si="0"/>
        <v>121.09795477706157</v>
      </c>
      <c r="G4" s="3">
        <f t="shared" si="1"/>
        <v>158.8319777828242</v>
      </c>
      <c r="I4" t="str">
        <f t="shared" si="3"/>
        <v>no</v>
      </c>
    </row>
    <row r="5" spans="1:10" x14ac:dyDescent="0.25">
      <c r="A5" s="1">
        <v>2011</v>
      </c>
      <c r="B5" s="2">
        <v>309373</v>
      </c>
      <c r="C5" s="1">
        <v>37.6</v>
      </c>
      <c r="D5" s="2">
        <v>11.1</v>
      </c>
      <c r="E5" s="11">
        <f t="shared" si="2"/>
        <v>143.67772459551153</v>
      </c>
      <c r="F5" s="3">
        <f t="shared" si="0"/>
        <v>121.42088265646709</v>
      </c>
      <c r="G5" s="3">
        <f t="shared" si="1"/>
        <v>111.58449072084487</v>
      </c>
      <c r="I5" t="str">
        <f t="shared" si="3"/>
        <v>no</v>
      </c>
    </row>
    <row r="6" spans="1:10" x14ac:dyDescent="0.25">
      <c r="A6" s="1">
        <v>1999</v>
      </c>
      <c r="B6" s="2">
        <v>307626</v>
      </c>
      <c r="C6" s="1">
        <v>51.3</v>
      </c>
      <c r="D6" s="2">
        <v>9.1999999999999993</v>
      </c>
      <c r="E6" s="11">
        <f t="shared" si="2"/>
        <v>142.86639010650197</v>
      </c>
      <c r="F6" s="3">
        <f t="shared" si="0"/>
        <v>165.66200213502023</v>
      </c>
      <c r="G6" s="3">
        <f t="shared" si="1"/>
        <v>92.484442759619157</v>
      </c>
      <c r="I6" t="str">
        <f t="shared" si="3"/>
        <v>yes</v>
      </c>
    </row>
    <row r="7" spans="1:10" x14ac:dyDescent="0.25">
      <c r="A7" s="1">
        <v>2006</v>
      </c>
      <c r="B7" s="2">
        <v>297889</v>
      </c>
      <c r="C7" s="1">
        <v>42.1</v>
      </c>
      <c r="D7" s="2">
        <v>10</v>
      </c>
      <c r="E7" s="11">
        <f t="shared" si="2"/>
        <v>138.34437298029349</v>
      </c>
      <c r="F7" s="3">
        <f t="shared" si="0"/>
        <v>135.95263722971447</v>
      </c>
      <c r="G7" s="3">
        <f t="shared" si="1"/>
        <v>100.52656821697737</v>
      </c>
      <c r="I7" t="str">
        <f t="shared" si="3"/>
        <v>no</v>
      </c>
    </row>
    <row r="8" spans="1:10" x14ac:dyDescent="0.25">
      <c r="A8" s="1">
        <v>2017</v>
      </c>
      <c r="B8" s="2">
        <v>297236</v>
      </c>
      <c r="C8" s="1">
        <v>30.4</v>
      </c>
      <c r="D8" s="2">
        <v>10.600000000000001</v>
      </c>
      <c r="E8" s="11">
        <f t="shared" si="2"/>
        <v>138.04110943059499</v>
      </c>
      <c r="F8" s="3">
        <f t="shared" si="0"/>
        <v>98.17007533927125</v>
      </c>
      <c r="G8" s="3">
        <f t="shared" si="1"/>
        <v>106.55816230999602</v>
      </c>
      <c r="I8" t="str">
        <f t="shared" si="3"/>
        <v>no</v>
      </c>
      <c r="J8" s="2">
        <f>SUM(J2:J3)</f>
        <v>42</v>
      </c>
    </row>
    <row r="9" spans="1:10" x14ac:dyDescent="0.25">
      <c r="A9" s="1">
        <v>1983</v>
      </c>
      <c r="B9" s="2">
        <v>283349</v>
      </c>
      <c r="C9" s="1">
        <v>47.7</v>
      </c>
      <c r="D9" s="2">
        <v>7.5</v>
      </c>
      <c r="E9" s="11">
        <f t="shared" si="2"/>
        <v>131.59176652912049</v>
      </c>
      <c r="F9" s="3">
        <f t="shared" si="0"/>
        <v>154.03659847642234</v>
      </c>
      <c r="G9" s="3">
        <f t="shared" si="1"/>
        <v>75.394926162733015</v>
      </c>
      <c r="I9" t="str">
        <f t="shared" si="3"/>
        <v>yes</v>
      </c>
    </row>
    <row r="10" spans="1:10" x14ac:dyDescent="0.25">
      <c r="A10" s="1">
        <v>1995</v>
      </c>
      <c r="B10" s="2">
        <v>279891</v>
      </c>
      <c r="C10" s="1">
        <v>38.1</v>
      </c>
      <c r="D10" s="2">
        <v>13.5</v>
      </c>
      <c r="E10" s="11">
        <f t="shared" si="2"/>
        <v>129.98581652168198</v>
      </c>
      <c r="F10" s="3">
        <f t="shared" si="0"/>
        <v>123.03552205349457</v>
      </c>
      <c r="G10" s="3">
        <f t="shared" si="1"/>
        <v>135.71086709291941</v>
      </c>
      <c r="I10" t="str">
        <f t="shared" si="3"/>
        <v>no</v>
      </c>
    </row>
    <row r="11" spans="1:10" x14ac:dyDescent="0.25">
      <c r="A11" s="1">
        <v>1984</v>
      </c>
      <c r="B11" s="2">
        <v>270133</v>
      </c>
      <c r="C11" s="1">
        <v>37.1</v>
      </c>
      <c r="D11" s="2">
        <v>16.8</v>
      </c>
      <c r="E11" s="11">
        <f t="shared" si="2"/>
        <v>125.45404666263479</v>
      </c>
      <c r="F11" s="3">
        <f t="shared" si="0"/>
        <v>119.80624325943961</v>
      </c>
      <c r="G11" s="3">
        <f t="shared" si="1"/>
        <v>168.88463460452198</v>
      </c>
      <c r="I11" t="str">
        <f t="shared" si="3"/>
        <v>no</v>
      </c>
    </row>
    <row r="12" spans="1:10" x14ac:dyDescent="0.25">
      <c r="A12" s="1">
        <v>2012</v>
      </c>
      <c r="B12" s="2">
        <v>267909</v>
      </c>
      <c r="C12" s="1">
        <v>37.700000000000003</v>
      </c>
      <c r="D12" s="2">
        <v>8.4</v>
      </c>
      <c r="E12" s="11">
        <f t="shared" si="2"/>
        <v>124.421185813432</v>
      </c>
      <c r="F12" s="3">
        <f t="shared" si="0"/>
        <v>121.74381053587257</v>
      </c>
      <c r="G12" s="3">
        <f t="shared" si="1"/>
        <v>84.442317302260989</v>
      </c>
      <c r="I12" t="str">
        <f t="shared" si="3"/>
        <v>no</v>
      </c>
    </row>
    <row r="13" spans="1:10" x14ac:dyDescent="0.25">
      <c r="A13" s="1">
        <v>1993</v>
      </c>
      <c r="B13" s="2">
        <v>254848</v>
      </c>
      <c r="C13" s="1">
        <v>30.5</v>
      </c>
      <c r="D13" s="2">
        <v>14</v>
      </c>
      <c r="E13" s="11">
        <f t="shared" si="2"/>
        <v>118.35545040361286</v>
      </c>
      <c r="F13" s="3">
        <f t="shared" si="0"/>
        <v>98.493003218676762</v>
      </c>
      <c r="G13" s="3">
        <f t="shared" si="1"/>
        <v>140.73719550376828</v>
      </c>
      <c r="I13" t="str">
        <f t="shared" si="3"/>
        <v>no</v>
      </c>
    </row>
    <row r="14" spans="1:10" x14ac:dyDescent="0.25">
      <c r="A14" s="1">
        <v>2019</v>
      </c>
      <c r="B14" s="2">
        <v>253439</v>
      </c>
      <c r="C14" s="1">
        <v>33.799999999999997</v>
      </c>
      <c r="D14" s="2">
        <v>11</v>
      </c>
      <c r="E14" s="11">
        <f t="shared" si="2"/>
        <v>117.70108847172136</v>
      </c>
      <c r="F14" s="3">
        <f t="shared" si="0"/>
        <v>109.14962323905817</v>
      </c>
      <c r="G14" s="3">
        <f t="shared" si="1"/>
        <v>110.5792250386751</v>
      </c>
      <c r="I14" t="str">
        <f t="shared" si="3"/>
        <v>no</v>
      </c>
    </row>
    <row r="15" spans="1:10" x14ac:dyDescent="0.25">
      <c r="A15" s="1">
        <v>1998</v>
      </c>
      <c r="B15" s="2">
        <v>251565</v>
      </c>
      <c r="C15" s="1">
        <v>26.4</v>
      </c>
      <c r="D15" s="2">
        <v>11.899999999999999</v>
      </c>
      <c r="E15" s="11">
        <f t="shared" si="2"/>
        <v>116.83077316983015</v>
      </c>
      <c r="F15" s="3">
        <f t="shared" si="0"/>
        <v>85.252960163051355</v>
      </c>
      <c r="G15" s="3">
        <f t="shared" si="1"/>
        <v>119.62661617820302</v>
      </c>
      <c r="I15" t="str">
        <f t="shared" si="3"/>
        <v>no</v>
      </c>
    </row>
    <row r="16" spans="1:10" x14ac:dyDescent="0.25">
      <c r="A16" s="1">
        <v>2003</v>
      </c>
      <c r="B16" s="2">
        <v>247676</v>
      </c>
      <c r="C16" s="1">
        <v>34.200000000000003</v>
      </c>
      <c r="D16" s="2">
        <v>9.6000000000000014</v>
      </c>
      <c r="E16" s="11">
        <f t="shared" si="2"/>
        <v>115.02465993127362</v>
      </c>
      <c r="F16" s="3">
        <f t="shared" si="0"/>
        <v>110.44133475668016</v>
      </c>
      <c r="G16" s="3">
        <f t="shared" si="1"/>
        <v>96.505505488298269</v>
      </c>
      <c r="I16" t="str">
        <f t="shared" si="3"/>
        <v>no</v>
      </c>
    </row>
    <row r="17" spans="1:10" x14ac:dyDescent="0.25">
      <c r="A17" s="1">
        <v>2008</v>
      </c>
      <c r="B17" s="2">
        <v>243950</v>
      </c>
      <c r="C17" s="1">
        <v>36.799999999999997</v>
      </c>
      <c r="D17" s="2">
        <v>6.9</v>
      </c>
      <c r="E17" s="11">
        <f t="shared" si="2"/>
        <v>113.29424647617937</v>
      </c>
      <c r="F17" s="3">
        <f t="shared" si="0"/>
        <v>118.83745962122309</v>
      </c>
      <c r="G17" s="3">
        <f t="shared" si="1"/>
        <v>69.363332069714374</v>
      </c>
      <c r="I17" t="str">
        <f t="shared" si="3"/>
        <v>yes</v>
      </c>
    </row>
    <row r="18" spans="1:10" x14ac:dyDescent="0.25">
      <c r="A18" s="1">
        <v>1986</v>
      </c>
      <c r="B18" s="2">
        <v>233989</v>
      </c>
      <c r="C18" s="1">
        <v>32.6</v>
      </c>
      <c r="D18" s="2">
        <v>10.3</v>
      </c>
      <c r="E18" s="11">
        <f t="shared" si="2"/>
        <v>108.66820019969148</v>
      </c>
      <c r="F18" s="3">
        <f t="shared" si="0"/>
        <v>105.2744886861922</v>
      </c>
      <c r="G18" s="3">
        <f t="shared" si="1"/>
        <v>103.54236526348669</v>
      </c>
      <c r="I18" t="str">
        <f t="shared" si="3"/>
        <v>no</v>
      </c>
    </row>
    <row r="19" spans="1:10" x14ac:dyDescent="0.25">
      <c r="A19" s="1">
        <v>2009</v>
      </c>
      <c r="B19" s="2">
        <v>224424</v>
      </c>
      <c r="C19" s="1">
        <v>29.8</v>
      </c>
      <c r="D19" s="2">
        <v>10.4</v>
      </c>
      <c r="E19" s="11">
        <f t="shared" si="2"/>
        <v>104.22606259959039</v>
      </c>
      <c r="F19" s="3">
        <f t="shared" si="0"/>
        <v>96.232508062838278</v>
      </c>
      <c r="G19" s="3">
        <f t="shared" si="1"/>
        <v>104.54763094565645</v>
      </c>
      <c r="I19" t="str">
        <f t="shared" si="3"/>
        <v>no</v>
      </c>
    </row>
    <row r="20" spans="1:10" x14ac:dyDescent="0.25">
      <c r="A20" s="7">
        <v>2016</v>
      </c>
      <c r="B20" s="8">
        <v>224140</v>
      </c>
      <c r="C20" s="7">
        <v>31.9</v>
      </c>
      <c r="D20" s="8">
        <v>8.1999999999999993</v>
      </c>
      <c r="E20" s="12">
        <f t="shared" si="2"/>
        <v>104.09416849834328</v>
      </c>
      <c r="F20" s="9">
        <f t="shared" si="0"/>
        <v>103.01399353035372</v>
      </c>
      <c r="G20" s="9">
        <f t="shared" si="1"/>
        <v>82.431785937921418</v>
      </c>
      <c r="I20" t="str">
        <f t="shared" si="3"/>
        <v>no</v>
      </c>
    </row>
    <row r="21" spans="1:10" x14ac:dyDescent="0.25">
      <c r="A21" s="4">
        <v>2010</v>
      </c>
      <c r="B21" s="5">
        <v>218265</v>
      </c>
      <c r="C21" s="4">
        <v>20.7</v>
      </c>
      <c r="D21" s="5">
        <v>14.3</v>
      </c>
      <c r="E21" s="13">
        <f t="shared" si="2"/>
        <v>101.36572538275585</v>
      </c>
      <c r="F21" s="6">
        <f t="shared" si="0"/>
        <v>66.846071036938</v>
      </c>
      <c r="G21" s="6">
        <f t="shared" si="1"/>
        <v>143.75299255027761</v>
      </c>
      <c r="I21" t="str">
        <f t="shared" si="3"/>
        <v>no</v>
      </c>
      <c r="J21" s="2">
        <f>COUNTIF(I21:I43, "yes")</f>
        <v>14</v>
      </c>
    </row>
    <row r="22" spans="1:10" x14ac:dyDescent="0.25">
      <c r="A22" s="1">
        <v>2014</v>
      </c>
      <c r="B22" s="2">
        <v>214819</v>
      </c>
      <c r="C22" s="1">
        <v>30.6</v>
      </c>
      <c r="D22" s="2">
        <v>6.5</v>
      </c>
      <c r="E22" s="11">
        <f t="shared" si="2"/>
        <v>99.76534836551086</v>
      </c>
      <c r="F22" s="3">
        <f t="shared" si="0"/>
        <v>98.81593109808226</v>
      </c>
      <c r="G22" s="3">
        <f t="shared" si="1"/>
        <v>65.342269341035276</v>
      </c>
      <c r="I22" t="str">
        <f t="shared" si="3"/>
        <v>no</v>
      </c>
      <c r="J22" s="2">
        <f>COUNTIF(I21:I43, "no")</f>
        <v>9</v>
      </c>
    </row>
    <row r="23" spans="1:10" x14ac:dyDescent="0.25">
      <c r="A23" s="1">
        <v>2002</v>
      </c>
      <c r="B23" s="2">
        <v>214187</v>
      </c>
      <c r="C23" s="1">
        <v>36.299999999999997</v>
      </c>
      <c r="D23" s="2">
        <v>6.1000000000000005</v>
      </c>
      <c r="E23" s="11">
        <f t="shared" si="2"/>
        <v>99.471837548651081</v>
      </c>
      <c r="F23" s="3">
        <f t="shared" si="0"/>
        <v>117.22282022419562</v>
      </c>
      <c r="G23" s="3">
        <f t="shared" si="1"/>
        <v>61.321206612356193</v>
      </c>
      <c r="I23" t="str">
        <f t="shared" si="3"/>
        <v>yes</v>
      </c>
    </row>
    <row r="24" spans="1:10" x14ac:dyDescent="0.25">
      <c r="A24" s="1">
        <v>2000</v>
      </c>
      <c r="B24" s="2">
        <v>202753</v>
      </c>
      <c r="C24" s="1">
        <v>33.1</v>
      </c>
      <c r="D24" s="2">
        <v>6.6999999999999993</v>
      </c>
      <c r="E24" s="11">
        <f t="shared" si="2"/>
        <v>94.161706725906114</v>
      </c>
      <c r="F24" s="3">
        <f t="shared" si="0"/>
        <v>106.88912808321969</v>
      </c>
      <c r="G24" s="3">
        <f t="shared" si="1"/>
        <v>67.352800705374818</v>
      </c>
      <c r="I24" t="str">
        <f t="shared" si="3"/>
        <v>yes</v>
      </c>
    </row>
    <row r="25" spans="1:10" x14ac:dyDescent="0.25">
      <c r="A25" s="1">
        <v>2004</v>
      </c>
      <c r="B25" s="2">
        <v>202723</v>
      </c>
      <c r="C25" s="1">
        <v>29.4</v>
      </c>
      <c r="D25" s="2">
        <v>10.199999999999999</v>
      </c>
      <c r="E25" s="11">
        <f t="shared" si="2"/>
        <v>94.147774250422259</v>
      </c>
      <c r="F25" s="3">
        <f t="shared" si="0"/>
        <v>94.940796545216273</v>
      </c>
      <c r="G25" s="3">
        <f t="shared" si="1"/>
        <v>102.53709958131689</v>
      </c>
      <c r="I25" t="str">
        <f t="shared" si="3"/>
        <v>yes</v>
      </c>
    </row>
    <row r="26" spans="1:10" x14ac:dyDescent="0.25">
      <c r="A26" s="1">
        <v>2020</v>
      </c>
      <c r="B26" s="2">
        <v>200091</v>
      </c>
      <c r="C26" s="1">
        <v>27.1</v>
      </c>
      <c r="D26" s="2">
        <v>11.4</v>
      </c>
      <c r="E26" s="11">
        <f t="shared" si="2"/>
        <v>92.925431734639091</v>
      </c>
      <c r="F26" s="3">
        <f t="shared" si="0"/>
        <v>87.513455318889839</v>
      </c>
      <c r="G26" s="3">
        <f t="shared" si="1"/>
        <v>114.60028776735417</v>
      </c>
      <c r="I26" t="str">
        <f t="shared" si="3"/>
        <v>no</v>
      </c>
    </row>
    <row r="27" spans="1:10" x14ac:dyDescent="0.25">
      <c r="A27" s="1">
        <v>1989</v>
      </c>
      <c r="B27" s="2">
        <v>197615</v>
      </c>
      <c r="C27" s="1">
        <v>34.700000000000003</v>
      </c>
      <c r="D27" s="2">
        <v>7</v>
      </c>
      <c r="E27" s="11">
        <f t="shared" si="2"/>
        <v>91.775538091371942</v>
      </c>
      <c r="F27" s="3">
        <f t="shared" si="0"/>
        <v>112.05597415370765</v>
      </c>
      <c r="G27" s="3">
        <f t="shared" si="1"/>
        <v>70.368597751884138</v>
      </c>
      <c r="I27" t="str">
        <f t="shared" si="3"/>
        <v>yes</v>
      </c>
    </row>
    <row r="28" spans="1:10" x14ac:dyDescent="0.25">
      <c r="A28" s="1">
        <v>2022</v>
      </c>
      <c r="B28" s="2">
        <v>193078</v>
      </c>
      <c r="C28" s="1">
        <v>20.6</v>
      </c>
      <c r="D28" s="2">
        <v>14.7</v>
      </c>
      <c r="E28" s="11">
        <f t="shared" si="2"/>
        <v>89.668483382364258</v>
      </c>
      <c r="F28" s="3">
        <f t="shared" si="0"/>
        <v>66.523143157532502</v>
      </c>
      <c r="G28" s="3">
        <f t="shared" si="1"/>
        <v>147.77405527895669</v>
      </c>
      <c r="I28" t="str">
        <f t="shared" si="3"/>
        <v>no</v>
      </c>
    </row>
    <row r="29" spans="1:10" x14ac:dyDescent="0.25">
      <c r="A29" s="1">
        <v>2018</v>
      </c>
      <c r="B29" s="2">
        <v>192370</v>
      </c>
      <c r="C29" s="1">
        <v>25.4</v>
      </c>
      <c r="D29" s="2">
        <v>10.199999999999999</v>
      </c>
      <c r="E29" s="11">
        <f t="shared" si="2"/>
        <v>89.339676960945383</v>
      </c>
      <c r="F29" s="3">
        <f t="shared" si="0"/>
        <v>82.023681368996364</v>
      </c>
      <c r="G29" s="3">
        <f t="shared" si="1"/>
        <v>102.53709958131689</v>
      </c>
      <c r="I29" t="str">
        <f t="shared" si="3"/>
        <v>no</v>
      </c>
    </row>
    <row r="30" spans="1:10" x14ac:dyDescent="0.25">
      <c r="A30" s="1">
        <v>2023</v>
      </c>
      <c r="B30" s="2">
        <v>187796</v>
      </c>
      <c r="C30" s="1">
        <v>34.6</v>
      </c>
      <c r="D30" s="2">
        <v>9</v>
      </c>
      <c r="E30" s="11">
        <f t="shared" si="2"/>
        <v>87.215438865507608</v>
      </c>
      <c r="F30" s="3">
        <f t="shared" si="0"/>
        <v>111.73304627430215</v>
      </c>
      <c r="G30" s="3">
        <f t="shared" si="1"/>
        <v>90.473911395279615</v>
      </c>
      <c r="I30" t="str">
        <f t="shared" si="3"/>
        <v>yes</v>
      </c>
    </row>
    <row r="31" spans="1:10" x14ac:dyDescent="0.25">
      <c r="A31" s="1">
        <v>2013</v>
      </c>
      <c r="B31" s="2">
        <v>181955</v>
      </c>
      <c r="C31" s="1">
        <v>27.5</v>
      </c>
      <c r="D31" s="2">
        <v>8.1999999999999993</v>
      </c>
      <c r="E31" s="11">
        <f t="shared" si="2"/>
        <v>84.502785888801881</v>
      </c>
      <c r="F31" s="3">
        <f t="shared" si="0"/>
        <v>88.80516683651183</v>
      </c>
      <c r="G31" s="3">
        <f t="shared" si="1"/>
        <v>82.431785937921418</v>
      </c>
      <c r="I31" t="str">
        <f t="shared" si="3"/>
        <v>yes</v>
      </c>
    </row>
    <row r="32" spans="1:10" x14ac:dyDescent="0.25">
      <c r="A32" s="1">
        <v>2005</v>
      </c>
      <c r="B32" s="2">
        <v>172797</v>
      </c>
      <c r="C32" s="1">
        <v>20.100000000000001</v>
      </c>
      <c r="D32" s="2">
        <v>12.2</v>
      </c>
      <c r="E32" s="11">
        <f t="shared" si="2"/>
        <v>80.249665539431717</v>
      </c>
      <c r="F32" s="3">
        <f t="shared" si="0"/>
        <v>64.908503760505013</v>
      </c>
      <c r="G32" s="3">
        <f t="shared" si="1"/>
        <v>122.64241322471237</v>
      </c>
      <c r="I32" t="str">
        <f t="shared" si="3"/>
        <v>no</v>
      </c>
    </row>
    <row r="33" spans="1:9" x14ac:dyDescent="0.25">
      <c r="A33" s="1">
        <v>1985</v>
      </c>
      <c r="B33" s="2">
        <v>170592</v>
      </c>
      <c r="C33" s="1">
        <v>36.700000000000003</v>
      </c>
      <c r="D33" s="2">
        <v>8.8999999999999986</v>
      </c>
      <c r="E33" s="11">
        <f t="shared" si="2"/>
        <v>79.22562859136869</v>
      </c>
      <c r="F33" s="3">
        <f t="shared" si="0"/>
        <v>118.51453174181761</v>
      </c>
      <c r="G33" s="3">
        <f t="shared" si="1"/>
        <v>89.468645713109822</v>
      </c>
      <c r="I33" t="str">
        <f t="shared" si="3"/>
        <v>yes</v>
      </c>
    </row>
    <row r="34" spans="1:9" x14ac:dyDescent="0.25">
      <c r="A34" s="1">
        <v>1990</v>
      </c>
      <c r="B34" s="2">
        <v>164625</v>
      </c>
      <c r="C34" s="1">
        <v>22.1</v>
      </c>
      <c r="D34" s="2">
        <v>10.1</v>
      </c>
      <c r="E34" s="11">
        <f t="shared" si="2"/>
        <v>76.45445921763077</v>
      </c>
      <c r="F34" s="3">
        <f t="shared" si="0"/>
        <v>71.367061348614968</v>
      </c>
      <c r="G34" s="3">
        <f t="shared" si="1"/>
        <v>101.53183389914713</v>
      </c>
      <c r="I34" t="str">
        <f t="shared" si="3"/>
        <v>no</v>
      </c>
    </row>
    <row r="35" spans="1:9" x14ac:dyDescent="0.25">
      <c r="A35" s="1">
        <v>2007</v>
      </c>
      <c r="B35" s="2">
        <v>159700</v>
      </c>
      <c r="C35" s="1">
        <v>24.7</v>
      </c>
      <c r="D35" s="2">
        <v>5.9</v>
      </c>
      <c r="E35" s="11">
        <f t="shared" si="2"/>
        <v>74.16721115903195</v>
      </c>
      <c r="F35" s="3">
        <f t="shared" si="0"/>
        <v>79.763186213157894</v>
      </c>
      <c r="G35" s="3">
        <f t="shared" si="1"/>
        <v>59.310675248016643</v>
      </c>
      <c r="I35" t="str">
        <f t="shared" si="3"/>
        <v>yes</v>
      </c>
    </row>
    <row r="36" spans="1:9" x14ac:dyDescent="0.25">
      <c r="A36" s="1">
        <v>1991</v>
      </c>
      <c r="B36" s="2">
        <v>159398</v>
      </c>
      <c r="C36" s="1">
        <v>24</v>
      </c>
      <c r="D36" s="2">
        <v>13</v>
      </c>
      <c r="E36" s="11">
        <f t="shared" si="2"/>
        <v>74.026957572494524</v>
      </c>
      <c r="F36" s="3">
        <f t="shared" si="0"/>
        <v>77.502691057319424</v>
      </c>
      <c r="G36" s="3">
        <f t="shared" si="1"/>
        <v>130.68453868207055</v>
      </c>
      <c r="I36" t="str">
        <f t="shared" si="3"/>
        <v>yes</v>
      </c>
    </row>
    <row r="37" spans="1:9" x14ac:dyDescent="0.25">
      <c r="A37" s="1">
        <v>1988</v>
      </c>
      <c r="B37" s="2">
        <v>138244</v>
      </c>
      <c r="C37" s="1">
        <v>27.5</v>
      </c>
      <c r="D37" s="2">
        <v>10.1</v>
      </c>
      <c r="E37" s="11">
        <f t="shared" si="2"/>
        <v>64.202704692981925</v>
      </c>
      <c r="F37" s="3">
        <f t="shared" si="0"/>
        <v>88.80516683651183</v>
      </c>
      <c r="G37" s="3">
        <f t="shared" si="1"/>
        <v>101.53183389914713</v>
      </c>
      <c r="I37" t="str">
        <f t="shared" si="3"/>
        <v>yes</v>
      </c>
    </row>
    <row r="38" spans="1:9" x14ac:dyDescent="0.25">
      <c r="A38" s="1">
        <v>2021</v>
      </c>
      <c r="B38" s="2">
        <v>129209</v>
      </c>
      <c r="C38" s="1">
        <v>27.5</v>
      </c>
      <c r="D38" s="2">
        <v>4.5999999999999996</v>
      </c>
      <c r="E38" s="11">
        <f t="shared" si="2"/>
        <v>60.006707493095554</v>
      </c>
      <c r="F38" s="3">
        <f t="shared" si="0"/>
        <v>88.80516683651183</v>
      </c>
      <c r="G38" s="3">
        <f t="shared" si="1"/>
        <v>46.242221379809578</v>
      </c>
      <c r="I38" t="str">
        <f t="shared" si="3"/>
        <v>yes</v>
      </c>
    </row>
    <row r="39" spans="1:9" x14ac:dyDescent="0.25">
      <c r="A39" s="1">
        <v>1994</v>
      </c>
      <c r="B39" s="2">
        <v>115104</v>
      </c>
      <c r="C39" s="1">
        <v>18.3</v>
      </c>
      <c r="D39" s="2">
        <v>8.4</v>
      </c>
      <c r="E39" s="11">
        <f t="shared" si="2"/>
        <v>53.456121936438407</v>
      </c>
      <c r="F39" s="3">
        <f t="shared" si="0"/>
        <v>59.095801931206047</v>
      </c>
      <c r="G39" s="3">
        <f t="shared" si="1"/>
        <v>84.442317302260989</v>
      </c>
      <c r="I39" t="str">
        <f t="shared" si="3"/>
        <v>yes</v>
      </c>
    </row>
    <row r="40" spans="1:9" x14ac:dyDescent="0.25">
      <c r="A40" s="1">
        <v>1992</v>
      </c>
      <c r="B40" s="2">
        <v>114273</v>
      </c>
      <c r="C40" s="1">
        <v>18.100000000000001</v>
      </c>
      <c r="D40" s="2">
        <v>9.2000000000000011</v>
      </c>
      <c r="E40" s="11">
        <f t="shared" si="2"/>
        <v>53.070192365535739</v>
      </c>
      <c r="F40" s="3">
        <f t="shared" si="0"/>
        <v>58.449946172395059</v>
      </c>
      <c r="G40" s="3">
        <f t="shared" si="1"/>
        <v>92.484442759619185</v>
      </c>
      <c r="I40" t="str">
        <f t="shared" si="3"/>
        <v>yes</v>
      </c>
    </row>
    <row r="41" spans="1:9" x14ac:dyDescent="0.25">
      <c r="A41" s="1">
        <v>2015</v>
      </c>
      <c r="B41" s="2">
        <v>105286</v>
      </c>
      <c r="C41" s="1">
        <v>14.4</v>
      </c>
      <c r="D41" s="2">
        <v>5.8000000000000007</v>
      </c>
      <c r="E41" s="11">
        <f t="shared" si="2"/>
        <v>48.89648712642353</v>
      </c>
      <c r="F41" s="3">
        <f t="shared" si="0"/>
        <v>46.50161463439165</v>
      </c>
      <c r="G41" s="3">
        <f t="shared" si="1"/>
        <v>58.30540956584688</v>
      </c>
      <c r="I41" t="str">
        <f t="shared" si="3"/>
        <v>no</v>
      </c>
    </row>
    <row r="42" spans="1:9" x14ac:dyDescent="0.25">
      <c r="A42" s="1">
        <v>2001</v>
      </c>
      <c r="B42" s="2">
        <v>100644</v>
      </c>
      <c r="C42" s="1">
        <v>12.8</v>
      </c>
      <c r="D42" s="2">
        <v>9</v>
      </c>
      <c r="E42" s="11">
        <f t="shared" si="2"/>
        <v>46.740668753222373</v>
      </c>
      <c r="F42" s="3">
        <f t="shared" si="0"/>
        <v>41.334768563903687</v>
      </c>
      <c r="G42" s="3">
        <f t="shared" si="1"/>
        <v>90.473911395279615</v>
      </c>
      <c r="I42" t="str">
        <f t="shared" si="3"/>
        <v>no</v>
      </c>
    </row>
    <row r="43" spans="1:9" x14ac:dyDescent="0.25">
      <c r="A43" s="1">
        <v>1987</v>
      </c>
      <c r="B43" s="2">
        <v>93207</v>
      </c>
      <c r="C43" s="1">
        <v>20.6</v>
      </c>
      <c r="D43" s="2">
        <v>6.8</v>
      </c>
      <c r="E43" s="11">
        <f t="shared" si="2"/>
        <v>43.286808080775771</v>
      </c>
      <c r="F43" s="3">
        <f t="shared" si="0"/>
        <v>66.523143157532502</v>
      </c>
      <c r="G43" s="3">
        <f t="shared" si="1"/>
        <v>68.358066387544596</v>
      </c>
      <c r="I43" t="str">
        <f t="shared" si="3"/>
        <v>yes</v>
      </c>
    </row>
    <row r="44" spans="1:9" x14ac:dyDescent="0.25">
      <c r="F44" s="2"/>
    </row>
    <row r="45" spans="1:9" x14ac:dyDescent="0.25">
      <c r="F45" s="2"/>
    </row>
    <row r="46" spans="1:9" x14ac:dyDescent="0.25">
      <c r="F46" s="2"/>
    </row>
    <row r="47" spans="1:9" x14ac:dyDescent="0.25">
      <c r="F47" s="2"/>
    </row>
    <row r="48" spans="1:9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</sheetData>
  <sortState xmlns:xlrd2="http://schemas.microsoft.com/office/spreadsheetml/2017/richdata2" ref="A2:G120">
    <sortCondition descending="1" ref="E2:E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31D7-0E23-7E4F-A06B-A29D9460D8C5}">
  <dimension ref="A1"/>
  <sheetViews>
    <sheetView workbookViewId="0">
      <selection sqref="A1:B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Harris</dc:creator>
  <cp:lastModifiedBy>Madison Harris</cp:lastModifiedBy>
  <dcterms:created xsi:type="dcterms:W3CDTF">2024-03-20T19:13:43Z</dcterms:created>
  <dcterms:modified xsi:type="dcterms:W3CDTF">2024-03-21T03:31:51Z</dcterms:modified>
</cp:coreProperties>
</file>