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4900" windowHeight="15600" tabRatio="500" activeTab="7"/>
  </bookViews>
  <sheets>
    <sheet name="Complete" sheetId="1" r:id="rId1"/>
    <sheet name="Qualicum" sheetId="6" r:id="rId2"/>
    <sheet name="Fraser" sheetId="5" r:id="rId3"/>
    <sheet name="Koeye" sheetId="3" r:id="rId4"/>
    <sheet name="Tahsis" sheetId="4" r:id="rId5"/>
    <sheet name="Bedwell" sheetId="8" r:id="rId6"/>
    <sheet name="Meta" sheetId="9" r:id="rId7"/>
    <sheet name="Al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86" i="10" l="1"/>
  <c r="N987" i="10"/>
  <c r="N988" i="10"/>
  <c r="N989" i="10"/>
  <c r="N990" i="10"/>
  <c r="N991" i="10"/>
  <c r="N992" i="10"/>
  <c r="N993" i="10"/>
  <c r="N994" i="10"/>
  <c r="N995" i="10"/>
  <c r="N985" i="10"/>
  <c r="O985" i="10"/>
  <c r="N978" i="10"/>
  <c r="N979" i="10"/>
  <c r="N980" i="10"/>
  <c r="N981" i="10"/>
  <c r="N982" i="10"/>
  <c r="N983" i="10"/>
  <c r="N984" i="10"/>
  <c r="N977" i="10"/>
  <c r="O977" i="10"/>
  <c r="N970" i="10"/>
  <c r="N971" i="10"/>
  <c r="N972" i="10"/>
  <c r="N973" i="10"/>
  <c r="N974" i="10"/>
  <c r="N975" i="10"/>
  <c r="N969" i="10"/>
  <c r="O969" i="10"/>
  <c r="N961" i="10"/>
  <c r="N962" i="10"/>
  <c r="N963" i="10"/>
  <c r="N964" i="10"/>
  <c r="N965" i="10"/>
  <c r="N966" i="10"/>
  <c r="N967" i="10"/>
  <c r="N968" i="10"/>
  <c r="N960" i="10"/>
  <c r="O960" i="10"/>
  <c r="N949" i="10"/>
  <c r="N950" i="10"/>
  <c r="N951" i="10"/>
  <c r="N952" i="10"/>
  <c r="N953" i="10"/>
  <c r="N954" i="10"/>
  <c r="N955" i="10"/>
  <c r="N956" i="10"/>
  <c r="N948" i="10"/>
  <c r="O948" i="10"/>
  <c r="N940" i="10"/>
  <c r="N941" i="10"/>
  <c r="N942" i="10"/>
  <c r="N943" i="10"/>
  <c r="N944" i="10"/>
  <c r="N945" i="10"/>
  <c r="N946" i="10"/>
  <c r="N947" i="10"/>
  <c r="N939" i="10"/>
  <c r="O939" i="10"/>
  <c r="N931" i="10"/>
  <c r="N932" i="10"/>
  <c r="N933" i="10"/>
  <c r="N934" i="10"/>
  <c r="N935" i="10"/>
  <c r="N936" i="10"/>
  <c r="N930" i="10"/>
  <c r="O930" i="10"/>
  <c r="N922" i="10"/>
  <c r="N923" i="10"/>
  <c r="N924" i="10"/>
  <c r="N925" i="10"/>
  <c r="N926" i="10"/>
  <c r="N927" i="10"/>
  <c r="N928" i="10"/>
  <c r="N929" i="10"/>
  <c r="N921" i="10"/>
  <c r="O921" i="10"/>
  <c r="N914" i="10"/>
  <c r="N915" i="10"/>
  <c r="N916" i="10"/>
  <c r="N917" i="10"/>
  <c r="N918" i="10"/>
  <c r="N919" i="10"/>
  <c r="N920" i="10"/>
  <c r="N913" i="10"/>
  <c r="O913" i="10"/>
  <c r="N907" i="10"/>
  <c r="N908" i="10"/>
  <c r="N909" i="10"/>
  <c r="N910" i="10"/>
  <c r="N906" i="10"/>
  <c r="O906" i="10"/>
  <c r="N901" i="10"/>
  <c r="N902" i="10"/>
  <c r="N903" i="10"/>
  <c r="N904" i="10"/>
  <c r="N905" i="10"/>
  <c r="N900" i="10"/>
  <c r="O900" i="10"/>
  <c r="N893" i="10"/>
  <c r="N894" i="10"/>
  <c r="N895" i="10"/>
  <c r="N896" i="10"/>
  <c r="N897" i="10"/>
  <c r="N898" i="10"/>
  <c r="N892" i="10"/>
  <c r="O892" i="10"/>
  <c r="N888" i="10"/>
  <c r="N889" i="10"/>
  <c r="N890" i="10"/>
  <c r="N891" i="10"/>
  <c r="N887" i="10"/>
  <c r="O887" i="10"/>
  <c r="N877" i="10"/>
  <c r="N878" i="10"/>
  <c r="N879" i="10"/>
  <c r="N880" i="10"/>
  <c r="N881" i="10"/>
  <c r="N882" i="10"/>
  <c r="N883" i="10"/>
  <c r="N884" i="10"/>
  <c r="N885" i="10"/>
  <c r="N876" i="10"/>
  <c r="O876" i="10"/>
  <c r="N867" i="10"/>
  <c r="N868" i="10"/>
  <c r="N869" i="10"/>
  <c r="N870" i="10"/>
  <c r="N871" i="10"/>
  <c r="N872" i="10"/>
  <c r="N873" i="10"/>
  <c r="N874" i="10"/>
  <c r="N866" i="10"/>
  <c r="O866" i="10"/>
  <c r="N860" i="10"/>
  <c r="N861" i="10"/>
  <c r="N862" i="10"/>
  <c r="N863" i="10"/>
  <c r="N864" i="10"/>
  <c r="N865" i="10"/>
  <c r="N859" i="10"/>
  <c r="O859" i="10"/>
  <c r="N851" i="10"/>
  <c r="N852" i="10"/>
  <c r="N853" i="10"/>
  <c r="N854" i="10"/>
  <c r="N855" i="10"/>
  <c r="N856" i="10"/>
  <c r="N857" i="10"/>
  <c r="N858" i="10"/>
  <c r="N850" i="10"/>
  <c r="O850" i="10"/>
  <c r="N843" i="10"/>
  <c r="N844" i="10"/>
  <c r="N845" i="10"/>
  <c r="N846" i="10"/>
  <c r="N847" i="10"/>
  <c r="N848" i="10"/>
  <c r="N849" i="10"/>
  <c r="N842" i="10"/>
  <c r="O842" i="10"/>
  <c r="N834" i="10"/>
  <c r="N835" i="10"/>
  <c r="N836" i="10"/>
  <c r="N837" i="10"/>
  <c r="N838" i="10"/>
  <c r="N839" i="10"/>
  <c r="N840" i="10"/>
  <c r="N841" i="10"/>
  <c r="N833" i="10"/>
  <c r="O833" i="10"/>
  <c r="N823" i="10"/>
  <c r="N824" i="10"/>
  <c r="N825" i="10"/>
  <c r="N826" i="10"/>
  <c r="N827" i="10"/>
  <c r="N828" i="10"/>
  <c r="N829" i="10"/>
  <c r="N830" i="10"/>
  <c r="N831" i="10"/>
  <c r="N832" i="10"/>
  <c r="N822" i="10"/>
  <c r="O822" i="10"/>
  <c r="N817" i="10"/>
  <c r="N816" i="10"/>
  <c r="O816" i="10"/>
  <c r="N812" i="10"/>
  <c r="N813" i="10"/>
  <c r="N814" i="10"/>
  <c r="N815" i="10"/>
  <c r="N811" i="10"/>
  <c r="O811" i="10"/>
  <c r="N806" i="10"/>
  <c r="N807" i="10"/>
  <c r="N808" i="10"/>
  <c r="N809" i="10"/>
  <c r="N810" i="10"/>
  <c r="N805" i="10"/>
  <c r="O805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791" i="10"/>
  <c r="O791" i="10"/>
  <c r="N782" i="10"/>
  <c r="N783" i="10"/>
  <c r="N784" i="10"/>
  <c r="N785" i="10"/>
  <c r="N786" i="10"/>
  <c r="N787" i="10"/>
  <c r="N781" i="10"/>
  <c r="O781" i="10"/>
  <c r="N779" i="10"/>
  <c r="N780" i="10"/>
  <c r="N778" i="10"/>
  <c r="O778" i="10"/>
  <c r="O777" i="10"/>
  <c r="N769" i="10"/>
  <c r="N770" i="10"/>
  <c r="N771" i="10"/>
  <c r="N772" i="10"/>
  <c r="N773" i="10"/>
  <c r="N774" i="10"/>
  <c r="N775" i="10"/>
  <c r="N776" i="10"/>
  <c r="N777" i="10"/>
  <c r="N768" i="10"/>
  <c r="O768" i="10"/>
  <c r="N763" i="10"/>
  <c r="N764" i="10"/>
  <c r="N765" i="10"/>
  <c r="N766" i="10"/>
  <c r="N767" i="10"/>
  <c r="N762" i="10"/>
  <c r="O762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41" i="10"/>
  <c r="O741" i="10"/>
  <c r="N732" i="10"/>
  <c r="N733" i="10"/>
  <c r="N734" i="10"/>
  <c r="N735" i="10"/>
  <c r="N736" i="10"/>
  <c r="N737" i="10"/>
  <c r="N738" i="10"/>
  <c r="N739" i="10"/>
  <c r="N740" i="10"/>
  <c r="N731" i="10"/>
  <c r="O731" i="10"/>
  <c r="N720" i="10"/>
  <c r="N721" i="10"/>
  <c r="N722" i="10"/>
  <c r="N723" i="10"/>
  <c r="N724" i="10"/>
  <c r="N725" i="10"/>
  <c r="N719" i="10"/>
  <c r="O719" i="10"/>
  <c r="N709" i="10"/>
  <c r="N710" i="10"/>
  <c r="N711" i="10"/>
  <c r="N712" i="10"/>
  <c r="N713" i="10"/>
  <c r="N714" i="10"/>
  <c r="N715" i="10"/>
  <c r="N716" i="10"/>
  <c r="N717" i="10"/>
  <c r="N718" i="10"/>
  <c r="N708" i="10"/>
  <c r="O708" i="10"/>
  <c r="N698" i="10"/>
  <c r="N699" i="10"/>
  <c r="N700" i="10"/>
  <c r="N701" i="10"/>
  <c r="N702" i="10"/>
  <c r="N703" i="10"/>
  <c r="N704" i="10"/>
  <c r="N705" i="10"/>
  <c r="N706" i="10"/>
  <c r="N707" i="10"/>
  <c r="N697" i="10"/>
  <c r="O697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78" i="10"/>
  <c r="O678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63" i="10"/>
  <c r="O663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41" i="10"/>
  <c r="O641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26" i="10"/>
  <c r="O626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02" i="10"/>
  <c r="O60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582" i="10"/>
  <c r="O582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56" i="10"/>
  <c r="O556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35" i="10"/>
  <c r="O535" i="10"/>
  <c r="N522" i="10"/>
  <c r="N523" i="10"/>
  <c r="N524" i="10"/>
  <c r="N525" i="10"/>
  <c r="N526" i="10"/>
  <c r="N527" i="10"/>
  <c r="N528" i="10"/>
  <c r="N529" i="10"/>
  <c r="N530" i="10"/>
  <c r="N531" i="10"/>
  <c r="N532" i="10"/>
  <c r="N521" i="10"/>
  <c r="O521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08" i="10"/>
  <c r="O50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488" i="10"/>
  <c r="O488" i="10"/>
  <c r="O487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71" i="10"/>
  <c r="O471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56" i="10"/>
  <c r="O45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36" i="10"/>
  <c r="O436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21" i="10"/>
  <c r="O421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08" i="10"/>
  <c r="O408" i="10"/>
  <c r="N396" i="10"/>
  <c r="N397" i="10"/>
  <c r="N398" i="10"/>
  <c r="N399" i="10"/>
  <c r="N400" i="10"/>
  <c r="N401" i="10"/>
  <c r="N402" i="10"/>
  <c r="N403" i="10"/>
  <c r="N404" i="10"/>
  <c r="N405" i="10"/>
  <c r="N395" i="10"/>
  <c r="O395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74" i="10"/>
  <c r="O374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48" i="10"/>
  <c r="O348" i="10"/>
  <c r="O34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27" i="10"/>
  <c r="O327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11" i="10"/>
  <c r="O311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284" i="10"/>
  <c r="O284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65" i="10"/>
  <c r="O265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50" i="10"/>
  <c r="O250" i="10"/>
  <c r="N244" i="10"/>
  <c r="N245" i="10"/>
  <c r="N246" i="10"/>
  <c r="N247" i="10"/>
  <c r="N248" i="10"/>
  <c r="N249" i="10"/>
  <c r="N243" i="10"/>
  <c r="O243" i="10"/>
  <c r="N239" i="10"/>
  <c r="N240" i="10"/>
  <c r="N241" i="10"/>
  <c r="N242" i="10"/>
  <c r="N238" i="10"/>
  <c r="O238" i="10"/>
  <c r="N234" i="10"/>
  <c r="N235" i="10"/>
  <c r="N236" i="10"/>
  <c r="N237" i="10"/>
  <c r="N233" i="10"/>
  <c r="O233" i="10"/>
  <c r="N221" i="10"/>
  <c r="N222" i="10"/>
  <c r="N223" i="10"/>
  <c r="N224" i="10"/>
  <c r="N225" i="10"/>
  <c r="N226" i="10"/>
  <c r="N227" i="10"/>
  <c r="N220" i="10"/>
  <c r="O220" i="10"/>
  <c r="N211" i="10"/>
  <c r="N212" i="10"/>
  <c r="N213" i="10"/>
  <c r="N214" i="10"/>
  <c r="N215" i="10"/>
  <c r="N216" i="10"/>
  <c r="N217" i="10"/>
  <c r="N218" i="10"/>
  <c r="N219" i="10"/>
  <c r="N210" i="10"/>
  <c r="O210" i="10"/>
  <c r="N205" i="10"/>
  <c r="N206" i="10"/>
  <c r="N207" i="10"/>
  <c r="N208" i="10"/>
  <c r="N209" i="10"/>
  <c r="N204" i="10"/>
  <c r="O204" i="10"/>
  <c r="N196" i="10"/>
  <c r="N197" i="10"/>
  <c r="N198" i="10"/>
  <c r="N199" i="10"/>
  <c r="N200" i="10"/>
  <c r="N201" i="10"/>
  <c r="N202" i="10"/>
  <c r="N203" i="10"/>
  <c r="N195" i="10"/>
  <c r="O195" i="10"/>
  <c r="N183" i="10"/>
  <c r="N184" i="10"/>
  <c r="N185" i="10"/>
  <c r="N186" i="10"/>
  <c r="N187" i="10"/>
  <c r="N188" i="10"/>
  <c r="N189" i="10"/>
  <c r="N190" i="10"/>
  <c r="N182" i="10"/>
  <c r="O182" i="10"/>
  <c r="N177" i="10"/>
  <c r="N178" i="10"/>
  <c r="N179" i="10"/>
  <c r="N180" i="10"/>
  <c r="N181" i="10"/>
  <c r="N176" i="10"/>
  <c r="O176" i="10"/>
  <c r="N169" i="10"/>
  <c r="N170" i="10"/>
  <c r="N171" i="10"/>
  <c r="N172" i="10"/>
  <c r="N173" i="10"/>
  <c r="N174" i="10"/>
  <c r="N175" i="10"/>
  <c r="N168" i="10"/>
  <c r="O168" i="10"/>
  <c r="O167" i="10"/>
  <c r="N161" i="10"/>
  <c r="N162" i="10"/>
  <c r="N163" i="10"/>
  <c r="N164" i="10"/>
  <c r="N165" i="10"/>
  <c r="N166" i="10"/>
  <c r="N167" i="10"/>
  <c r="N160" i="10"/>
  <c r="O160" i="10"/>
  <c r="O154" i="10"/>
  <c r="N147" i="10"/>
  <c r="N148" i="10"/>
  <c r="N149" i="10"/>
  <c r="N150" i="10"/>
  <c r="N151" i="10"/>
  <c r="N152" i="10"/>
  <c r="N153" i="10"/>
  <c r="N154" i="10"/>
  <c r="N146" i="10"/>
  <c r="O146" i="10"/>
  <c r="O144" i="10"/>
  <c r="N138" i="10"/>
  <c r="N139" i="10"/>
  <c r="N140" i="10"/>
  <c r="N141" i="10"/>
  <c r="N142" i="10"/>
  <c r="N143" i="10"/>
  <c r="N144" i="10"/>
  <c r="N137" i="10"/>
  <c r="O137" i="10"/>
  <c r="O136" i="10"/>
  <c r="N129" i="10"/>
  <c r="N130" i="10"/>
  <c r="N131" i="10"/>
  <c r="N132" i="10"/>
  <c r="N133" i="10"/>
  <c r="N134" i="10"/>
  <c r="N135" i="10"/>
  <c r="N136" i="10"/>
  <c r="O127" i="10"/>
  <c r="N128" i="10"/>
  <c r="O128" i="10"/>
  <c r="N122" i="10"/>
  <c r="N123" i="10"/>
  <c r="N124" i="10"/>
  <c r="N125" i="10"/>
  <c r="N126" i="10"/>
  <c r="N127" i="10"/>
  <c r="N121" i="10"/>
  <c r="O121" i="10"/>
  <c r="O120" i="10"/>
  <c r="N115" i="10"/>
  <c r="N116" i="10"/>
  <c r="N117" i="10"/>
  <c r="N118" i="10"/>
  <c r="N119" i="10"/>
  <c r="N120" i="10"/>
  <c r="N114" i="10"/>
  <c r="O114" i="10"/>
  <c r="O113" i="10"/>
  <c r="N105" i="10"/>
  <c r="N106" i="10"/>
  <c r="N107" i="10"/>
  <c r="N108" i="10"/>
  <c r="N109" i="10"/>
  <c r="N110" i="10"/>
  <c r="N111" i="10"/>
  <c r="N112" i="10"/>
  <c r="N113" i="10"/>
  <c r="N104" i="10"/>
  <c r="O104" i="10"/>
  <c r="O99" i="10"/>
  <c r="N95" i="10"/>
  <c r="N96" i="10"/>
  <c r="N97" i="10"/>
  <c r="N98" i="10"/>
  <c r="N99" i="10"/>
  <c r="N94" i="10"/>
  <c r="O94" i="10"/>
  <c r="O87" i="10"/>
  <c r="O93" i="10"/>
  <c r="N89" i="10"/>
  <c r="N90" i="10"/>
  <c r="N91" i="10"/>
  <c r="N92" i="10"/>
  <c r="N93" i="10"/>
  <c r="N88" i="10"/>
  <c r="O88" i="10"/>
  <c r="N84" i="10"/>
  <c r="N85" i="10"/>
  <c r="N86" i="10"/>
  <c r="N87" i="10"/>
  <c r="N83" i="10"/>
  <c r="O83" i="10"/>
  <c r="N79" i="10"/>
  <c r="N80" i="10"/>
  <c r="N81" i="10"/>
  <c r="N82" i="10"/>
  <c r="N78" i="10"/>
  <c r="O78" i="10"/>
  <c r="O73" i="10"/>
  <c r="N65" i="10"/>
  <c r="N66" i="10"/>
  <c r="N67" i="10"/>
  <c r="N68" i="10"/>
  <c r="N69" i="10"/>
  <c r="N70" i="10"/>
  <c r="N71" i="10"/>
  <c r="N72" i="10"/>
  <c r="N73" i="10"/>
  <c r="N64" i="10"/>
  <c r="O64" i="10"/>
  <c r="O63" i="10"/>
  <c r="N57" i="10"/>
  <c r="N58" i="10"/>
  <c r="N59" i="10"/>
  <c r="N60" i="10"/>
  <c r="N61" i="10"/>
  <c r="N62" i="10"/>
  <c r="N63" i="10"/>
  <c r="N56" i="10"/>
  <c r="N26" i="10"/>
  <c r="N27" i="10"/>
  <c r="N28" i="10"/>
  <c r="N29" i="10"/>
  <c r="N30" i="10"/>
  <c r="N31" i="10"/>
  <c r="N32" i="10"/>
  <c r="N25" i="10"/>
  <c r="O25" i="10"/>
  <c r="N20" i="10"/>
  <c r="N21" i="10"/>
  <c r="N22" i="10"/>
  <c r="N23" i="10"/>
  <c r="N24" i="10"/>
  <c r="N19" i="10"/>
  <c r="O19" i="10"/>
  <c r="N6" i="10"/>
  <c r="N7" i="10"/>
  <c r="N8" i="10"/>
  <c r="N9" i="10"/>
  <c r="N10" i="10"/>
  <c r="N11" i="10"/>
  <c r="N12" i="10"/>
  <c r="O12" i="10"/>
  <c r="O18" i="10"/>
  <c r="N14" i="10"/>
  <c r="N15" i="10"/>
  <c r="N16" i="10"/>
  <c r="N17" i="10"/>
  <c r="N18" i="10"/>
  <c r="N13" i="10"/>
  <c r="O13" i="10"/>
  <c r="O56" i="10"/>
  <c r="O55" i="10"/>
  <c r="N53" i="10"/>
  <c r="N54" i="10"/>
  <c r="N55" i="10"/>
  <c r="N47" i="10"/>
  <c r="N48" i="10"/>
  <c r="N49" i="10"/>
  <c r="N50" i="10"/>
  <c r="N51" i="10"/>
  <c r="N52" i="10"/>
  <c r="N46" i="10"/>
  <c r="O46" i="10"/>
  <c r="N38" i="10"/>
  <c r="N39" i="10"/>
  <c r="N40" i="10"/>
  <c r="N41" i="10"/>
  <c r="N42" i="10"/>
  <c r="N43" i="10"/>
  <c r="N44" i="10"/>
  <c r="N45" i="10"/>
  <c r="N37" i="10"/>
  <c r="O37" i="10"/>
  <c r="M974" i="10"/>
  <c r="M928" i="10"/>
  <c r="M927" i="10"/>
  <c r="J910" i="10"/>
  <c r="M910" i="10"/>
  <c r="J909" i="10"/>
  <c r="M909" i="10"/>
  <c r="J908" i="10"/>
  <c r="M908" i="10"/>
  <c r="J907" i="10"/>
  <c r="M907" i="10"/>
  <c r="M906" i="10"/>
  <c r="J906" i="10"/>
  <c r="J892" i="10"/>
  <c r="M898" i="10"/>
  <c r="J898" i="10"/>
  <c r="M897" i="10"/>
  <c r="J897" i="10"/>
  <c r="M896" i="10"/>
  <c r="J896" i="10"/>
  <c r="M895" i="10"/>
  <c r="J895" i="10"/>
  <c r="J894" i="10"/>
  <c r="J893" i="10"/>
  <c r="M888" i="10"/>
  <c r="M887" i="10"/>
  <c r="M885" i="10"/>
  <c r="M884" i="10"/>
  <c r="M874" i="10"/>
  <c r="M873" i="10"/>
  <c r="M872" i="10"/>
  <c r="M553" i="10"/>
  <c r="M552" i="10"/>
  <c r="M249" i="10"/>
  <c r="M246" i="10"/>
  <c r="M245" i="10"/>
  <c r="M244" i="10"/>
  <c r="M241" i="10"/>
  <c r="M237" i="10"/>
  <c r="M236" i="10"/>
  <c r="J220" i="10"/>
  <c r="M227" i="10"/>
  <c r="J227" i="10"/>
  <c r="M226" i="10"/>
  <c r="J226" i="10"/>
  <c r="M225" i="10"/>
  <c r="J225" i="10"/>
  <c r="M224" i="10"/>
  <c r="J224" i="10"/>
  <c r="M223" i="10"/>
  <c r="J223" i="10"/>
  <c r="M222" i="10"/>
  <c r="J222" i="10"/>
  <c r="J221" i="10"/>
  <c r="M219" i="10"/>
  <c r="M218" i="10"/>
  <c r="M217" i="10"/>
  <c r="M216" i="10"/>
  <c r="J204" i="10"/>
  <c r="M209" i="10"/>
  <c r="J209" i="10"/>
  <c r="M208" i="10"/>
  <c r="J208" i="10"/>
  <c r="M207" i="10"/>
  <c r="J207" i="10"/>
  <c r="M206" i="10"/>
  <c r="J206" i="10"/>
  <c r="M205" i="10"/>
  <c r="J205" i="10"/>
  <c r="M204" i="10"/>
  <c r="M190" i="10"/>
  <c r="M189" i="10"/>
  <c r="M188" i="10"/>
  <c r="M186" i="10"/>
  <c r="M181" i="10"/>
  <c r="M180" i="10"/>
  <c r="M179" i="10"/>
  <c r="M178" i="10"/>
  <c r="J128" i="10"/>
  <c r="M136" i="10"/>
  <c r="J136" i="10"/>
  <c r="M135" i="10"/>
  <c r="J135" i="10"/>
  <c r="M134" i="10"/>
  <c r="J134" i="10"/>
  <c r="M133" i="10"/>
  <c r="J133" i="10"/>
  <c r="M132" i="10"/>
  <c r="J132" i="10"/>
  <c r="M131" i="10"/>
  <c r="J131" i="10"/>
  <c r="M130" i="10"/>
  <c r="J130" i="10"/>
  <c r="M129" i="10"/>
  <c r="J129" i="10"/>
  <c r="M128" i="10"/>
  <c r="J121" i="10"/>
  <c r="M127" i="10"/>
  <c r="J127" i="10"/>
  <c r="M126" i="10"/>
  <c r="J126" i="10"/>
  <c r="M125" i="10"/>
  <c r="J125" i="10"/>
  <c r="M124" i="10"/>
  <c r="J124" i="10"/>
  <c r="M123" i="10"/>
  <c r="J123" i="10"/>
  <c r="J122" i="10"/>
  <c r="M113" i="10"/>
  <c r="M111" i="10"/>
  <c r="M110" i="10"/>
  <c r="M109" i="10"/>
  <c r="M108" i="10"/>
  <c r="M107" i="10"/>
  <c r="M106" i="10"/>
  <c r="M99" i="10"/>
  <c r="M98" i="10"/>
  <c r="M97" i="10"/>
  <c r="J45" i="10"/>
  <c r="M45" i="10"/>
  <c r="J44" i="10"/>
  <c r="M44" i="10"/>
  <c r="J43" i="10"/>
  <c r="M43" i="10"/>
  <c r="J42" i="10"/>
  <c r="M42" i="10"/>
  <c r="J41" i="10"/>
  <c r="M41" i="10"/>
  <c r="J40" i="10"/>
  <c r="M40" i="10"/>
  <c r="M39" i="10"/>
  <c r="J39" i="10"/>
  <c r="J38" i="10"/>
  <c r="M38" i="10"/>
  <c r="J37" i="10"/>
  <c r="J25" i="10"/>
  <c r="M32" i="10"/>
  <c r="J32" i="10"/>
  <c r="M31" i="10"/>
  <c r="J31" i="10"/>
  <c r="M30" i="10"/>
  <c r="J30" i="10"/>
  <c r="M29" i="10"/>
  <c r="J29" i="10"/>
  <c r="M28" i="10"/>
  <c r="J28" i="10"/>
  <c r="M27" i="10"/>
  <c r="J27" i="10"/>
  <c r="M26" i="10"/>
  <c r="J26" i="10"/>
  <c r="M25" i="10"/>
  <c r="M18" i="10"/>
  <c r="M17" i="10"/>
  <c r="M16" i="10"/>
  <c r="J15" i="10"/>
  <c r="M15" i="10"/>
  <c r="J13" i="10"/>
  <c r="M14" i="10"/>
  <c r="J14" i="10"/>
  <c r="M13" i="10"/>
  <c r="M79" i="4"/>
  <c r="M80" i="4"/>
  <c r="J50" i="4"/>
  <c r="J49" i="4"/>
  <c r="J48" i="4"/>
  <c r="J47" i="4"/>
  <c r="J46" i="4"/>
  <c r="J45" i="4"/>
  <c r="J44" i="4"/>
  <c r="M50" i="4"/>
  <c r="M49" i="4"/>
  <c r="M48" i="4"/>
  <c r="M47" i="4"/>
  <c r="M24" i="4"/>
  <c r="M25" i="4"/>
  <c r="M26" i="4"/>
  <c r="M37" i="4"/>
  <c r="M36" i="4"/>
  <c r="M40" i="4"/>
  <c r="M39" i="4"/>
  <c r="M305" i="6"/>
  <c r="M306" i="6"/>
  <c r="J127" i="5"/>
  <c r="J126" i="5"/>
  <c r="J125" i="5"/>
  <c r="J124" i="5"/>
  <c r="J123" i="5"/>
  <c r="J122" i="5"/>
  <c r="J121" i="5"/>
  <c r="M127" i="5"/>
  <c r="M126" i="5"/>
  <c r="M125" i="5"/>
  <c r="M124" i="5"/>
  <c r="M123" i="5"/>
  <c r="J136" i="5"/>
  <c r="J135" i="5"/>
  <c r="J134" i="5"/>
  <c r="J133" i="5"/>
  <c r="J132" i="5"/>
  <c r="J131" i="5"/>
  <c r="J130" i="5"/>
  <c r="J129" i="5"/>
  <c r="J128" i="5"/>
  <c r="M136" i="5"/>
  <c r="M135" i="5"/>
  <c r="M134" i="5"/>
  <c r="M133" i="5"/>
  <c r="M132" i="5"/>
  <c r="M131" i="5"/>
  <c r="M130" i="5"/>
  <c r="M129" i="5"/>
  <c r="M128" i="5"/>
  <c r="M113" i="5"/>
  <c r="M111" i="5"/>
  <c r="M110" i="5"/>
  <c r="M109" i="5"/>
  <c r="M108" i="5"/>
  <c r="M107" i="5"/>
  <c r="M106" i="5"/>
  <c r="M190" i="5"/>
  <c r="M189" i="5"/>
  <c r="M188" i="5"/>
  <c r="M186" i="5"/>
  <c r="M181" i="5"/>
  <c r="M180" i="5"/>
  <c r="M179" i="5"/>
  <c r="M178" i="5"/>
  <c r="J32" i="5"/>
  <c r="J31" i="5"/>
  <c r="J30" i="5"/>
  <c r="J29" i="5"/>
  <c r="J28" i="5"/>
  <c r="J27" i="5"/>
  <c r="J26" i="5"/>
  <c r="J25" i="5"/>
  <c r="M32" i="5"/>
  <c r="M27" i="5"/>
  <c r="M31" i="5"/>
  <c r="M30" i="5"/>
  <c r="M29" i="5"/>
  <c r="M28" i="5"/>
  <c r="M26" i="5"/>
  <c r="M25" i="5"/>
  <c r="M246" i="5"/>
  <c r="M245" i="5"/>
  <c r="M244" i="5"/>
  <c r="M99" i="5"/>
  <c r="M98" i="5"/>
  <c r="M97" i="5"/>
  <c r="M249" i="5"/>
  <c r="M241" i="5"/>
  <c r="M237" i="5"/>
  <c r="M236" i="5"/>
  <c r="J220" i="5"/>
  <c r="M227" i="5"/>
  <c r="J227" i="5"/>
  <c r="M226" i="5"/>
  <c r="J226" i="5"/>
  <c r="M225" i="5"/>
  <c r="J225" i="5"/>
  <c r="M224" i="5"/>
  <c r="J224" i="5"/>
  <c r="M223" i="5"/>
  <c r="J223" i="5"/>
  <c r="M222" i="5"/>
  <c r="J222" i="5"/>
  <c r="J221" i="5"/>
  <c r="M219" i="5"/>
  <c r="M218" i="5"/>
  <c r="M217" i="5"/>
  <c r="M216" i="5"/>
  <c r="J204" i="5"/>
  <c r="M209" i="5"/>
  <c r="J209" i="5"/>
  <c r="M208" i="5"/>
  <c r="J208" i="5"/>
  <c r="M207" i="5"/>
  <c r="J207" i="5"/>
  <c r="M206" i="5"/>
  <c r="J206" i="5"/>
  <c r="M205" i="5"/>
  <c r="J205" i="5"/>
  <c r="M204" i="5"/>
  <c r="J45" i="5"/>
  <c r="M45" i="5"/>
  <c r="J44" i="5"/>
  <c r="M44" i="5"/>
  <c r="J43" i="5"/>
  <c r="M43" i="5"/>
  <c r="J42" i="5"/>
  <c r="M42" i="5"/>
  <c r="J41" i="5"/>
  <c r="M41" i="5"/>
  <c r="J40" i="5"/>
  <c r="M40" i="5"/>
  <c r="M39" i="5"/>
  <c r="J38" i="5"/>
  <c r="M38" i="5"/>
  <c r="J39" i="5"/>
  <c r="J37" i="5"/>
  <c r="M18" i="5"/>
  <c r="M17" i="5"/>
  <c r="M16" i="5"/>
  <c r="J15" i="5"/>
  <c r="M15" i="5"/>
  <c r="J13" i="5"/>
  <c r="M14" i="5"/>
  <c r="J14" i="5"/>
  <c r="M13" i="5"/>
  <c r="J62" i="4"/>
  <c r="M62" i="4"/>
  <c r="J61" i="4"/>
  <c r="M61" i="4"/>
  <c r="J60" i="4"/>
  <c r="M60" i="4"/>
  <c r="J59" i="4"/>
  <c r="M59" i="4"/>
  <c r="J58" i="4"/>
  <c r="M58" i="4"/>
  <c r="M46" i="8"/>
</calcChain>
</file>

<file path=xl/sharedStrings.xml><?xml version="1.0" encoding="utf-8"?>
<sst xmlns="http://schemas.openxmlformats.org/spreadsheetml/2006/main" count="7966" uniqueCount="136">
  <si>
    <t xml:space="preserve">Qualicum </t>
  </si>
  <si>
    <t>Date</t>
  </si>
  <si>
    <t>Set</t>
  </si>
  <si>
    <t>Location</t>
  </si>
  <si>
    <t>Samples</t>
  </si>
  <si>
    <t>Completed</t>
  </si>
  <si>
    <t>Eelgrass</t>
  </si>
  <si>
    <t>Paired</t>
  </si>
  <si>
    <t>Region</t>
  </si>
  <si>
    <t>Bowser L4</t>
  </si>
  <si>
    <t>Bowser L2</t>
  </si>
  <si>
    <t>Bedwell</t>
  </si>
  <si>
    <t>ES3</t>
  </si>
  <si>
    <t>ES4</t>
  </si>
  <si>
    <t>Koeye</t>
  </si>
  <si>
    <t xml:space="preserve">Fraser </t>
  </si>
  <si>
    <t>FR_017</t>
  </si>
  <si>
    <t>WPT 017_FR Rob Bank</t>
  </si>
  <si>
    <t>FR_016 Sand</t>
  </si>
  <si>
    <t>MRB SF FR 016</t>
  </si>
  <si>
    <t>MRB FR 017B</t>
  </si>
  <si>
    <t>MRB FR 017B (NEW)</t>
  </si>
  <si>
    <t xml:space="preserve">MRB SF FR 016 </t>
  </si>
  <si>
    <t xml:space="preserve">FR 017 </t>
  </si>
  <si>
    <t>FR 017B</t>
  </si>
  <si>
    <t>FR 017</t>
  </si>
  <si>
    <t>016_FR NRB SF RB</t>
  </si>
  <si>
    <t>NRB WP FR 017</t>
  </si>
  <si>
    <t>WPT 016_FR NRB SF</t>
  </si>
  <si>
    <t>Set 2</t>
  </si>
  <si>
    <t>MRB FR 017</t>
  </si>
  <si>
    <t>FR 016 Sand</t>
  </si>
  <si>
    <t>NRB SF WP FR 016</t>
  </si>
  <si>
    <t>NRB WPT FR 017</t>
  </si>
  <si>
    <t>NRB SF WB FR 016</t>
  </si>
  <si>
    <t xml:space="preserve">Site 3 SF FR 016 </t>
  </si>
  <si>
    <t>Site 2 FR 017</t>
  </si>
  <si>
    <t>Site 3 FR 016</t>
  </si>
  <si>
    <t>Tahsis</t>
  </si>
  <si>
    <t>Set 1</t>
  </si>
  <si>
    <t>Gravel bank</t>
  </si>
  <si>
    <t>Gravel Bank</t>
  </si>
  <si>
    <t>Sandbank</t>
  </si>
  <si>
    <t xml:space="preserve">Set 2 </t>
  </si>
  <si>
    <t xml:space="preserve">Sunny Beach </t>
  </si>
  <si>
    <t>Sunny Beach</t>
  </si>
  <si>
    <t xml:space="preserve">SF FR 016 </t>
  </si>
  <si>
    <t>Notes</t>
  </si>
  <si>
    <t>MM</t>
  </si>
  <si>
    <t xml:space="preserve">Metadata </t>
  </si>
  <si>
    <t xml:space="preserve">1mm </t>
  </si>
  <si>
    <t>&lt;1mm</t>
  </si>
  <si>
    <t>Meaning</t>
  </si>
  <si>
    <t>2mm</t>
  </si>
  <si>
    <t xml:space="preserve">1-4mm </t>
  </si>
  <si>
    <t>4mm</t>
  </si>
  <si>
    <t xml:space="preserve">4mm </t>
  </si>
  <si>
    <t xml:space="preserve">All entry are already adjusted for sample fraction. </t>
  </si>
  <si>
    <t>6mm</t>
  </si>
  <si>
    <t xml:space="preserve">4-8mm </t>
  </si>
  <si>
    <t xml:space="preserve">10mm </t>
  </si>
  <si>
    <t xml:space="preserve">8-12mm </t>
  </si>
  <si>
    <t>12-16mm</t>
  </si>
  <si>
    <t>14mm</t>
  </si>
  <si>
    <t>18mm</t>
  </si>
  <si>
    <t>16-20mm</t>
  </si>
  <si>
    <t xml:space="preserve">22mm </t>
  </si>
  <si>
    <t>20-24mm</t>
  </si>
  <si>
    <t>26mm</t>
  </si>
  <si>
    <t>24-28mm</t>
  </si>
  <si>
    <t>comp</t>
  </si>
  <si>
    <t>eel</t>
  </si>
  <si>
    <t>location</t>
  </si>
  <si>
    <t>set</t>
  </si>
  <si>
    <t>date</t>
  </si>
  <si>
    <t>region</t>
  </si>
  <si>
    <t>proc</t>
  </si>
  <si>
    <t>date_proc</t>
  </si>
  <si>
    <t>sz_frac</t>
  </si>
  <si>
    <t>orgnsm</t>
  </si>
  <si>
    <t>count</t>
  </si>
  <si>
    <t>biomass</t>
  </si>
  <si>
    <t>1_frac_corr</t>
  </si>
  <si>
    <t>Harpac</t>
  </si>
  <si>
    <t>Cumacea</t>
  </si>
  <si>
    <t>Calanoid</t>
  </si>
  <si>
    <t>Gammarid</t>
  </si>
  <si>
    <t>Cladoceran</t>
  </si>
  <si>
    <t>Brachyura</t>
  </si>
  <si>
    <t>Valvifera</t>
  </si>
  <si>
    <t>UK25</t>
  </si>
  <si>
    <t>UK24</t>
  </si>
  <si>
    <t>Appendicularia</t>
  </si>
  <si>
    <t>Ostracod</t>
  </si>
  <si>
    <t>UK27</t>
  </si>
  <si>
    <t>Calanoid UK28</t>
  </si>
  <si>
    <t>Natantia</t>
  </si>
  <si>
    <t>Barnacle</t>
  </si>
  <si>
    <t>Euphausiid</t>
  </si>
  <si>
    <t>NAN</t>
  </si>
  <si>
    <t>Cyclopoid</t>
  </si>
  <si>
    <t>Pleuronecti</t>
  </si>
  <si>
    <t>Echinoderm</t>
  </si>
  <si>
    <t>Hyperiidea</t>
  </si>
  <si>
    <t>Calanoida</t>
  </si>
  <si>
    <t>UK9</t>
  </si>
  <si>
    <t>UK10</t>
  </si>
  <si>
    <t>UK13</t>
  </si>
  <si>
    <t>Mysida</t>
  </si>
  <si>
    <t>Phyllodocida</t>
  </si>
  <si>
    <t>Cyclopoida</t>
  </si>
  <si>
    <t>Cnetophora</t>
  </si>
  <si>
    <t>UK21</t>
  </si>
  <si>
    <t xml:space="preserve">All count values are already adjusted for sampling sub fractioning for 1mm, sometimes done with formula sometimes in head </t>
  </si>
  <si>
    <t>UK16</t>
  </si>
  <si>
    <t>Gastropoda</t>
  </si>
  <si>
    <t>UK4</t>
  </si>
  <si>
    <t>Natantia UK18</t>
  </si>
  <si>
    <t>Gastropod</t>
  </si>
  <si>
    <t>UK8</t>
  </si>
  <si>
    <t>30mm</t>
  </si>
  <si>
    <t>28-32mm</t>
  </si>
  <si>
    <t>Size Fractions</t>
  </si>
  <si>
    <t>UK15</t>
  </si>
  <si>
    <t>Fish Larvae</t>
  </si>
  <si>
    <t>Caprellidea</t>
  </si>
  <si>
    <t>Bivalvia</t>
  </si>
  <si>
    <t>UK11</t>
  </si>
  <si>
    <t>UK12</t>
  </si>
  <si>
    <t>UK19</t>
  </si>
  <si>
    <t>Cardidae</t>
  </si>
  <si>
    <t>UK7</t>
  </si>
  <si>
    <t>NA</t>
  </si>
  <si>
    <t>Need 2 instead of 1</t>
  </si>
  <si>
    <t>Sum</t>
  </si>
  <si>
    <t>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</si>
</sst>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1009]mmmm\ d\,\ 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/>
    <xf numFmtId="15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5" fillId="0" borderId="0" xfId="0" applyFont="1"/>
    <xf numFmtId="0" fontId="0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1" fillId="0" borderId="0" xfId="0" applyNumberFormat="1" applyFont="1"/>
    <xf numFmtId="15" fontId="1" fillId="0" borderId="0" xfId="0" applyNumberFormat="1" applyFont="1"/>
    <xf numFmtId="0" fontId="1" fillId="0" borderId="0" xfId="0" applyFont="1" applyFill="1"/>
    <xf numFmtId="0" fontId="4" fillId="0" borderId="0" xfId="0" applyFont="1" applyFill="1"/>
    <xf numFmtId="0" fontId="8" fillId="0" borderId="0" xfId="0" applyFont="1"/>
    <xf numFmtId="15" fontId="0" fillId="0" borderId="0" xfId="0" applyNumberFormat="1" applyFont="1"/>
    <xf numFmtId="164" fontId="7" fillId="0" borderId="0" xfId="0" applyNumberFormat="1" applyFont="1"/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0" workbookViewId="0">
      <selection activeCell="B61" sqref="A3:G181"/>
    </sheetView>
  </sheetViews>
  <sheetFormatPr baseColWidth="10" defaultRowHeight="15" x14ac:dyDescent="0.75"/>
  <cols>
    <col min="1" max="1" width="15.33203125" customWidth="1"/>
    <col min="2" max="2" width="14.83203125" customWidth="1"/>
    <col min="3" max="3" width="7.1640625" customWidth="1"/>
    <col min="4" max="4" width="20.33203125" customWidth="1"/>
  </cols>
  <sheetData>
    <row r="1" spans="1:7">
      <c r="A1" t="s">
        <v>4</v>
      </c>
    </row>
    <row r="3" spans="1:7">
      <c r="A3" t="s">
        <v>8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5</v>
      </c>
    </row>
    <row r="4" spans="1:7">
      <c r="A4" t="s">
        <v>0</v>
      </c>
      <c r="B4" s="6">
        <v>42557</v>
      </c>
      <c r="C4">
        <v>1.1000000000000001</v>
      </c>
      <c r="D4" t="s">
        <v>9</v>
      </c>
      <c r="E4">
        <v>1</v>
      </c>
    </row>
    <row r="5" spans="1:7">
      <c r="A5" t="s">
        <v>0</v>
      </c>
      <c r="B5" s="6">
        <v>42557</v>
      </c>
      <c r="C5">
        <v>2.2000000000000002</v>
      </c>
      <c r="D5" t="s">
        <v>10</v>
      </c>
      <c r="E5">
        <v>1</v>
      </c>
    </row>
    <row r="6" spans="1:7">
      <c r="A6" t="s">
        <v>0</v>
      </c>
      <c r="B6" s="6">
        <v>42557</v>
      </c>
      <c r="C6">
        <v>2.1</v>
      </c>
      <c r="D6" t="s">
        <v>10</v>
      </c>
      <c r="E6">
        <v>1</v>
      </c>
    </row>
    <row r="7" spans="1:7">
      <c r="A7" t="s">
        <v>0</v>
      </c>
      <c r="B7" s="6">
        <v>42557</v>
      </c>
      <c r="C7">
        <v>1.2</v>
      </c>
      <c r="D7" t="s">
        <v>9</v>
      </c>
      <c r="E7">
        <v>1</v>
      </c>
    </row>
    <row r="8" spans="1:7">
      <c r="A8" s="3" t="s">
        <v>0</v>
      </c>
      <c r="B8" s="6">
        <v>42470</v>
      </c>
      <c r="C8">
        <v>1.1000000000000001</v>
      </c>
      <c r="D8" t="s">
        <v>9</v>
      </c>
      <c r="E8">
        <v>1</v>
      </c>
      <c r="G8">
        <v>1</v>
      </c>
    </row>
    <row r="9" spans="1:7">
      <c r="A9" t="s">
        <v>0</v>
      </c>
      <c r="B9" s="6">
        <v>42471</v>
      </c>
      <c r="C9">
        <v>1.1000000000000001</v>
      </c>
      <c r="D9" t="s">
        <v>44</v>
      </c>
      <c r="E9">
        <v>0</v>
      </c>
      <c r="G9">
        <v>1</v>
      </c>
    </row>
    <row r="10" spans="1:7">
      <c r="A10" t="s">
        <v>0</v>
      </c>
      <c r="B10" s="6">
        <v>42484</v>
      </c>
      <c r="C10">
        <v>1.1000000000000001</v>
      </c>
      <c r="D10" t="s">
        <v>9</v>
      </c>
      <c r="E10">
        <v>1</v>
      </c>
      <c r="G10">
        <v>1</v>
      </c>
    </row>
    <row r="11" spans="1:7">
      <c r="A11" t="s">
        <v>0</v>
      </c>
      <c r="B11" s="6">
        <v>42484</v>
      </c>
      <c r="C11">
        <v>2.1</v>
      </c>
      <c r="D11" t="s">
        <v>10</v>
      </c>
      <c r="E11">
        <v>1</v>
      </c>
      <c r="G11">
        <v>1</v>
      </c>
    </row>
    <row r="12" spans="1:7">
      <c r="A12" t="s">
        <v>0</v>
      </c>
      <c r="B12" s="6">
        <v>42485</v>
      </c>
      <c r="C12">
        <v>1.1000000000000001</v>
      </c>
      <c r="D12" t="s">
        <v>45</v>
      </c>
      <c r="E12">
        <v>0</v>
      </c>
      <c r="G12">
        <v>1</v>
      </c>
    </row>
    <row r="13" spans="1:7">
      <c r="A13" t="s">
        <v>0</v>
      </c>
      <c r="B13" s="6">
        <v>42485</v>
      </c>
      <c r="C13">
        <v>2.1</v>
      </c>
      <c r="D13" t="s">
        <v>45</v>
      </c>
      <c r="E13">
        <v>0</v>
      </c>
      <c r="G13">
        <v>1</v>
      </c>
    </row>
    <row r="14" spans="1:7">
      <c r="A14" t="s">
        <v>0</v>
      </c>
      <c r="B14" s="6">
        <v>42499</v>
      </c>
      <c r="C14">
        <v>1.1000000000000001</v>
      </c>
      <c r="D14" t="s">
        <v>45</v>
      </c>
      <c r="E14">
        <v>0</v>
      </c>
      <c r="G14">
        <v>1</v>
      </c>
    </row>
    <row r="15" spans="1:7">
      <c r="A15" t="s">
        <v>0</v>
      </c>
      <c r="B15" s="6">
        <v>42499</v>
      </c>
      <c r="C15">
        <v>2.1</v>
      </c>
      <c r="D15" t="s">
        <v>45</v>
      </c>
      <c r="E15">
        <v>0</v>
      </c>
      <c r="G15">
        <v>1</v>
      </c>
    </row>
    <row r="16" spans="1:7">
      <c r="A16" s="3" t="s">
        <v>0</v>
      </c>
      <c r="B16" s="6">
        <v>42500</v>
      </c>
      <c r="C16">
        <v>2.1</v>
      </c>
      <c r="D16" t="s">
        <v>9</v>
      </c>
      <c r="E16">
        <v>1</v>
      </c>
      <c r="G16">
        <v>1</v>
      </c>
    </row>
    <row r="17" spans="1:7">
      <c r="A17" s="3" t="s">
        <v>0</v>
      </c>
      <c r="B17" s="6">
        <v>42500</v>
      </c>
      <c r="C17">
        <v>2.1</v>
      </c>
      <c r="D17" t="s">
        <v>10</v>
      </c>
      <c r="E17">
        <v>1</v>
      </c>
      <c r="G17">
        <v>1</v>
      </c>
    </row>
    <row r="18" spans="1:7">
      <c r="A18" s="3" t="s">
        <v>0</v>
      </c>
      <c r="B18" s="6">
        <v>42514</v>
      </c>
      <c r="C18">
        <v>1.1000000000000001</v>
      </c>
      <c r="D18" t="s">
        <v>9</v>
      </c>
      <c r="E18">
        <v>1</v>
      </c>
      <c r="G18">
        <v>1</v>
      </c>
    </row>
    <row r="19" spans="1:7">
      <c r="A19" s="3" t="s">
        <v>0</v>
      </c>
      <c r="B19" s="6">
        <v>42514</v>
      </c>
      <c r="C19">
        <v>2.1</v>
      </c>
      <c r="D19" t="s">
        <v>9</v>
      </c>
      <c r="E19">
        <v>1</v>
      </c>
      <c r="G19">
        <v>1</v>
      </c>
    </row>
    <row r="20" spans="1:7">
      <c r="A20" s="3" t="s">
        <v>0</v>
      </c>
      <c r="B20" s="6">
        <v>42515</v>
      </c>
      <c r="C20">
        <v>1.1000000000000001</v>
      </c>
      <c r="D20" t="s">
        <v>45</v>
      </c>
      <c r="E20">
        <v>0</v>
      </c>
      <c r="G20">
        <v>1</v>
      </c>
    </row>
    <row r="21" spans="1:7">
      <c r="A21" s="3" t="s">
        <v>0</v>
      </c>
      <c r="B21" s="6">
        <v>42515</v>
      </c>
      <c r="C21">
        <v>2.1</v>
      </c>
      <c r="D21" t="s">
        <v>45</v>
      </c>
      <c r="E21">
        <v>0</v>
      </c>
      <c r="G21">
        <v>1</v>
      </c>
    </row>
    <row r="22" spans="1:7">
      <c r="A22" s="3" t="s">
        <v>0</v>
      </c>
      <c r="B22" s="6">
        <v>42526</v>
      </c>
      <c r="C22">
        <v>1.1000000000000001</v>
      </c>
      <c r="D22" t="s">
        <v>9</v>
      </c>
      <c r="E22">
        <v>1</v>
      </c>
      <c r="G22">
        <v>1</v>
      </c>
    </row>
    <row r="23" spans="1:7">
      <c r="A23" s="3" t="s">
        <v>0</v>
      </c>
      <c r="B23" s="6">
        <v>42526</v>
      </c>
      <c r="C23">
        <v>2.1</v>
      </c>
      <c r="D23" t="s">
        <v>10</v>
      </c>
      <c r="E23">
        <v>1</v>
      </c>
      <c r="G23">
        <v>1</v>
      </c>
    </row>
    <row r="24" spans="1:7">
      <c r="A24" s="3" t="s">
        <v>0</v>
      </c>
      <c r="B24" s="6">
        <v>42527</v>
      </c>
      <c r="C24">
        <v>1.1000000000000001</v>
      </c>
      <c r="D24" t="s">
        <v>45</v>
      </c>
      <c r="E24">
        <v>0</v>
      </c>
      <c r="G24">
        <v>1</v>
      </c>
    </row>
    <row r="25" spans="1:7">
      <c r="A25" s="3" t="s">
        <v>0</v>
      </c>
      <c r="B25" s="6">
        <v>42527</v>
      </c>
      <c r="C25">
        <v>2.1</v>
      </c>
      <c r="D25" t="s">
        <v>45</v>
      </c>
      <c r="E25">
        <v>0</v>
      </c>
      <c r="G25">
        <v>1</v>
      </c>
    </row>
    <row r="26" spans="1:7">
      <c r="A26" s="3" t="s">
        <v>0</v>
      </c>
      <c r="B26" s="6">
        <v>42542</v>
      </c>
      <c r="C26">
        <v>1.1000000000000001</v>
      </c>
      <c r="D26" t="s">
        <v>9</v>
      </c>
      <c r="E26">
        <v>1</v>
      </c>
      <c r="G26">
        <v>1</v>
      </c>
    </row>
    <row r="27" spans="1:7">
      <c r="A27" s="3" t="s">
        <v>0</v>
      </c>
      <c r="B27" s="6">
        <v>42542</v>
      </c>
      <c r="C27">
        <v>2.1</v>
      </c>
      <c r="D27" t="s">
        <v>10</v>
      </c>
      <c r="E27">
        <v>1</v>
      </c>
      <c r="G27">
        <v>1</v>
      </c>
    </row>
    <row r="28" spans="1:7">
      <c r="A28" s="3" t="s">
        <v>0</v>
      </c>
      <c r="B28" s="6">
        <v>42543</v>
      </c>
      <c r="C28">
        <v>1.1000000000000001</v>
      </c>
      <c r="D28" t="s">
        <v>45</v>
      </c>
      <c r="E28">
        <v>0</v>
      </c>
      <c r="G28">
        <v>1</v>
      </c>
    </row>
    <row r="29" spans="1:7">
      <c r="A29" s="3" t="s">
        <v>0</v>
      </c>
      <c r="B29" s="6">
        <v>42543</v>
      </c>
      <c r="C29">
        <v>2.1</v>
      </c>
      <c r="D29" t="s">
        <v>45</v>
      </c>
      <c r="E29">
        <v>0</v>
      </c>
      <c r="G29">
        <v>1</v>
      </c>
    </row>
    <row r="30" spans="1:7">
      <c r="A30" s="3" t="s">
        <v>0</v>
      </c>
      <c r="B30" s="6">
        <v>42527</v>
      </c>
      <c r="C30">
        <v>2.2000000000000002</v>
      </c>
      <c r="D30" t="s">
        <v>45</v>
      </c>
      <c r="E30">
        <v>0</v>
      </c>
    </row>
    <row r="31" spans="1:7">
      <c r="A31" s="3" t="s">
        <v>0</v>
      </c>
      <c r="B31" s="6">
        <v>42526</v>
      </c>
      <c r="C31">
        <v>1.2</v>
      </c>
      <c r="D31" t="s">
        <v>9</v>
      </c>
      <c r="E31">
        <v>1</v>
      </c>
    </row>
    <row r="32" spans="1:7">
      <c r="A32" s="3" t="s">
        <v>0</v>
      </c>
      <c r="B32" s="6">
        <v>42526</v>
      </c>
      <c r="C32">
        <v>2.2000000000000002</v>
      </c>
      <c r="D32" t="s">
        <v>10</v>
      </c>
      <c r="E32">
        <v>1</v>
      </c>
    </row>
    <row r="33" spans="1:5">
      <c r="A33" s="3" t="s">
        <v>0</v>
      </c>
      <c r="B33" s="6">
        <v>42542</v>
      </c>
      <c r="C33">
        <v>2.2000000000000002</v>
      </c>
      <c r="D33" t="s">
        <v>10</v>
      </c>
      <c r="E33">
        <v>1</v>
      </c>
    </row>
    <row r="34" spans="1:5">
      <c r="A34" s="3" t="s">
        <v>0</v>
      </c>
      <c r="B34" s="6">
        <v>42527</v>
      </c>
      <c r="C34">
        <v>1.2</v>
      </c>
      <c r="D34" t="s">
        <v>45</v>
      </c>
      <c r="E34">
        <v>0</v>
      </c>
    </row>
    <row r="35" spans="1:5">
      <c r="A35" s="3" t="s">
        <v>0</v>
      </c>
      <c r="B35" s="6">
        <v>42543</v>
      </c>
      <c r="C35">
        <v>1.2</v>
      </c>
      <c r="D35" t="s">
        <v>45</v>
      </c>
      <c r="E35">
        <v>0</v>
      </c>
    </row>
    <row r="36" spans="1:5">
      <c r="A36" s="3" t="s">
        <v>0</v>
      </c>
      <c r="B36" s="6">
        <v>42500</v>
      </c>
      <c r="C36">
        <v>2.2000000000000002</v>
      </c>
      <c r="D36" t="s">
        <v>10</v>
      </c>
      <c r="E36">
        <v>1</v>
      </c>
    </row>
    <row r="37" spans="1:5">
      <c r="A37" s="3" t="s">
        <v>0</v>
      </c>
      <c r="B37" s="6">
        <v>42514</v>
      </c>
      <c r="C37">
        <v>1.2</v>
      </c>
      <c r="D37" t="s">
        <v>9</v>
      </c>
      <c r="E37">
        <v>1</v>
      </c>
    </row>
    <row r="38" spans="1:5">
      <c r="A38" s="3" t="s">
        <v>0</v>
      </c>
      <c r="B38" s="6">
        <v>42499</v>
      </c>
      <c r="C38">
        <v>2.2000000000000002</v>
      </c>
      <c r="D38" t="s">
        <v>45</v>
      </c>
      <c r="E38">
        <v>0</v>
      </c>
    </row>
    <row r="39" spans="1:5">
      <c r="A39" s="3" t="s">
        <v>0</v>
      </c>
      <c r="B39" s="6">
        <v>42470</v>
      </c>
      <c r="C39">
        <v>1.2</v>
      </c>
      <c r="D39" t="s">
        <v>9</v>
      </c>
      <c r="E39">
        <v>1</v>
      </c>
    </row>
    <row r="40" spans="1:5">
      <c r="A40" s="3" t="s">
        <v>0</v>
      </c>
      <c r="B40" s="6">
        <v>42471</v>
      </c>
      <c r="C40">
        <v>1.2</v>
      </c>
      <c r="D40" t="s">
        <v>45</v>
      </c>
      <c r="E40">
        <v>0</v>
      </c>
    </row>
    <row r="41" spans="1:5">
      <c r="A41" s="3" t="s">
        <v>0</v>
      </c>
      <c r="B41" s="6">
        <v>42515</v>
      </c>
      <c r="C41">
        <v>1.2</v>
      </c>
      <c r="D41" t="s">
        <v>45</v>
      </c>
      <c r="E41">
        <v>0</v>
      </c>
    </row>
    <row r="42" spans="1:5">
      <c r="A42" s="3" t="s">
        <v>0</v>
      </c>
      <c r="B42" s="6">
        <v>42514</v>
      </c>
      <c r="C42">
        <v>2.2000000000000002</v>
      </c>
      <c r="D42" t="s">
        <v>9</v>
      </c>
      <c r="E42">
        <v>1</v>
      </c>
    </row>
    <row r="43" spans="1:5">
      <c r="A43" s="3" t="s">
        <v>0</v>
      </c>
      <c r="B43" s="6">
        <v>42543</v>
      </c>
      <c r="C43">
        <v>2.2000000000000002</v>
      </c>
      <c r="D43" t="s">
        <v>45</v>
      </c>
      <c r="E43">
        <v>0</v>
      </c>
    </row>
    <row r="44" spans="1:5">
      <c r="A44" s="3" t="s">
        <v>0</v>
      </c>
      <c r="B44" s="6">
        <v>42485</v>
      </c>
      <c r="C44">
        <v>2.2000000000000002</v>
      </c>
      <c r="D44" t="s">
        <v>45</v>
      </c>
      <c r="E44">
        <v>0</v>
      </c>
    </row>
    <row r="45" spans="1:5">
      <c r="A45" s="3" t="s">
        <v>0</v>
      </c>
      <c r="B45" s="6">
        <v>42484</v>
      </c>
      <c r="C45">
        <v>2.2000000000000002</v>
      </c>
      <c r="D45" t="s">
        <v>10</v>
      </c>
      <c r="E45">
        <v>1</v>
      </c>
    </row>
    <row r="46" spans="1:5">
      <c r="A46" s="3" t="s">
        <v>0</v>
      </c>
      <c r="B46" s="6">
        <v>42500</v>
      </c>
      <c r="C46">
        <v>1.2</v>
      </c>
      <c r="D46" t="s">
        <v>9</v>
      </c>
      <c r="E46">
        <v>1</v>
      </c>
    </row>
    <row r="47" spans="1:5">
      <c r="A47" s="3" t="s">
        <v>0</v>
      </c>
      <c r="B47" s="6">
        <v>42470</v>
      </c>
      <c r="C47">
        <v>2.2000000000000002</v>
      </c>
      <c r="D47" t="s">
        <v>10</v>
      </c>
      <c r="E47">
        <v>1</v>
      </c>
    </row>
    <row r="48" spans="1:5">
      <c r="A48" s="3" t="s">
        <v>0</v>
      </c>
      <c r="B48" s="6">
        <v>42499</v>
      </c>
      <c r="C48">
        <v>1.2</v>
      </c>
      <c r="D48" t="s">
        <v>45</v>
      </c>
      <c r="E48">
        <v>0</v>
      </c>
    </row>
    <row r="49" spans="1:5">
      <c r="A49" s="3" t="s">
        <v>0</v>
      </c>
      <c r="B49" s="6">
        <v>42515</v>
      </c>
      <c r="C49">
        <v>2.2000000000000002</v>
      </c>
      <c r="D49" t="s">
        <v>45</v>
      </c>
      <c r="E49">
        <v>0</v>
      </c>
    </row>
    <row r="50" spans="1:5">
      <c r="A50" s="3" t="s">
        <v>0</v>
      </c>
      <c r="B50" s="6">
        <v>42514</v>
      </c>
      <c r="C50">
        <v>1.2</v>
      </c>
      <c r="D50" t="s">
        <v>9</v>
      </c>
      <c r="E50">
        <v>1</v>
      </c>
    </row>
    <row r="51" spans="1:5">
      <c r="A51" s="3" t="s">
        <v>0</v>
      </c>
      <c r="B51" s="6">
        <v>42542</v>
      </c>
      <c r="C51">
        <v>1.2</v>
      </c>
      <c r="D51" t="s">
        <v>9</v>
      </c>
      <c r="E51">
        <v>1</v>
      </c>
    </row>
    <row r="52" spans="1:5">
      <c r="A52" s="3" t="s">
        <v>0</v>
      </c>
      <c r="B52" s="6">
        <v>42485</v>
      </c>
      <c r="C52">
        <v>1.2</v>
      </c>
      <c r="D52" t="s">
        <v>45</v>
      </c>
      <c r="E52">
        <v>0</v>
      </c>
    </row>
    <row r="53" spans="1:5">
      <c r="A53" t="s">
        <v>11</v>
      </c>
      <c r="B53" s="6">
        <v>42501</v>
      </c>
      <c r="C53">
        <v>3.1</v>
      </c>
      <c r="E53">
        <v>1</v>
      </c>
    </row>
    <row r="54" spans="1:5">
      <c r="A54" t="s">
        <v>11</v>
      </c>
      <c r="B54" s="6">
        <v>42474</v>
      </c>
      <c r="C54">
        <v>3.1</v>
      </c>
      <c r="E54">
        <v>0</v>
      </c>
    </row>
    <row r="55" spans="1:5">
      <c r="A55" t="s">
        <v>11</v>
      </c>
      <c r="B55" s="6">
        <v>42530</v>
      </c>
      <c r="C55">
        <v>3.1</v>
      </c>
      <c r="D55" t="s">
        <v>12</v>
      </c>
      <c r="E55">
        <v>1</v>
      </c>
    </row>
    <row r="56" spans="1:5">
      <c r="A56" t="s">
        <v>11</v>
      </c>
      <c r="B56" s="6">
        <v>42517</v>
      </c>
      <c r="C56">
        <v>1.1000000000000001</v>
      </c>
      <c r="D56" t="s">
        <v>12</v>
      </c>
    </row>
    <row r="57" spans="1:5">
      <c r="A57" t="s">
        <v>11</v>
      </c>
      <c r="B57" s="6">
        <v>42488</v>
      </c>
      <c r="C57">
        <v>3.1</v>
      </c>
      <c r="E57">
        <v>1</v>
      </c>
    </row>
    <row r="58" spans="1:5">
      <c r="A58" t="s">
        <v>11</v>
      </c>
      <c r="B58" s="6">
        <v>42517</v>
      </c>
      <c r="C58">
        <v>4.0999999999999996</v>
      </c>
      <c r="E58">
        <v>0</v>
      </c>
    </row>
    <row r="59" spans="1:5">
      <c r="A59" t="s">
        <v>11</v>
      </c>
      <c r="B59" s="6">
        <v>42530</v>
      </c>
      <c r="C59">
        <v>3.2</v>
      </c>
    </row>
    <row r="60" spans="1:5">
      <c r="A60" t="s">
        <v>11</v>
      </c>
      <c r="B60" s="6">
        <v>42488</v>
      </c>
      <c r="C60">
        <v>4.2</v>
      </c>
      <c r="E60">
        <v>1</v>
      </c>
    </row>
    <row r="61" spans="1:5">
      <c r="A61" t="s">
        <v>11</v>
      </c>
      <c r="B61" s="6">
        <v>42474</v>
      </c>
      <c r="C61">
        <v>3.1</v>
      </c>
      <c r="E61">
        <v>0</v>
      </c>
    </row>
    <row r="62" spans="1:5">
      <c r="A62" t="s">
        <v>11</v>
      </c>
      <c r="B62" s="6">
        <v>42517</v>
      </c>
      <c r="C62">
        <v>1.2</v>
      </c>
      <c r="D62" t="s">
        <v>13</v>
      </c>
      <c r="E62">
        <v>1</v>
      </c>
    </row>
    <row r="63" spans="1:5">
      <c r="A63" t="s">
        <v>11</v>
      </c>
      <c r="B63" s="6">
        <v>42530</v>
      </c>
      <c r="C63">
        <v>3.2</v>
      </c>
    </row>
    <row r="64" spans="1:5">
      <c r="A64" t="s">
        <v>11</v>
      </c>
      <c r="B64" s="6">
        <v>42517</v>
      </c>
      <c r="C64">
        <v>1.2</v>
      </c>
      <c r="D64" t="s">
        <v>12</v>
      </c>
    </row>
    <row r="65" spans="1:5">
      <c r="A65" t="s">
        <v>14</v>
      </c>
      <c r="B65" s="6">
        <v>42532</v>
      </c>
      <c r="C65">
        <v>2.2000000000000002</v>
      </c>
      <c r="E65">
        <v>0</v>
      </c>
    </row>
    <row r="66" spans="1:5">
      <c r="A66" t="s">
        <v>14</v>
      </c>
      <c r="B66" s="6">
        <v>42532</v>
      </c>
      <c r="C66">
        <v>1.2</v>
      </c>
      <c r="E66">
        <v>0</v>
      </c>
    </row>
    <row r="67" spans="1:5">
      <c r="A67" t="s">
        <v>14</v>
      </c>
      <c r="B67" s="6">
        <v>42560</v>
      </c>
      <c r="C67">
        <v>1.2</v>
      </c>
      <c r="E67">
        <v>0</v>
      </c>
    </row>
    <row r="68" spans="1:5">
      <c r="A68" t="s">
        <v>14</v>
      </c>
      <c r="B68" s="6">
        <v>42501</v>
      </c>
      <c r="C68">
        <v>1.2</v>
      </c>
      <c r="E68">
        <v>1</v>
      </c>
    </row>
    <row r="69" spans="1:5">
      <c r="A69" t="s">
        <v>14</v>
      </c>
      <c r="B69" s="6">
        <v>42532</v>
      </c>
      <c r="C69">
        <v>2.2000000000000002</v>
      </c>
      <c r="E69">
        <v>1</v>
      </c>
    </row>
    <row r="70" spans="1:5">
      <c r="A70" t="s">
        <v>14</v>
      </c>
      <c r="B70" s="6">
        <v>42532</v>
      </c>
      <c r="C70">
        <v>1.2</v>
      </c>
      <c r="E70">
        <v>1</v>
      </c>
    </row>
    <row r="71" spans="1:5">
      <c r="A71" t="s">
        <v>14</v>
      </c>
      <c r="B71" s="6">
        <v>42490</v>
      </c>
      <c r="C71">
        <v>2.2000000000000002</v>
      </c>
      <c r="E71">
        <v>1</v>
      </c>
    </row>
    <row r="72" spans="1:5">
      <c r="A72" t="s">
        <v>14</v>
      </c>
      <c r="B72" s="6">
        <v>42490</v>
      </c>
      <c r="C72">
        <v>1.2</v>
      </c>
      <c r="E72">
        <v>1</v>
      </c>
    </row>
    <row r="73" spans="1:5">
      <c r="A73" t="s">
        <v>14</v>
      </c>
      <c r="B73" s="6">
        <v>42490</v>
      </c>
      <c r="C73">
        <v>2.2000000000000002</v>
      </c>
      <c r="E73">
        <v>0</v>
      </c>
    </row>
    <row r="74" spans="1:5">
      <c r="A74" t="s">
        <v>14</v>
      </c>
      <c r="B74" s="6">
        <v>42490</v>
      </c>
      <c r="C74">
        <v>1.2</v>
      </c>
      <c r="E74">
        <v>0</v>
      </c>
    </row>
    <row r="75" spans="1:5">
      <c r="A75" t="s">
        <v>14</v>
      </c>
      <c r="B75" s="6">
        <v>42501</v>
      </c>
      <c r="C75">
        <v>1.2</v>
      </c>
      <c r="E75">
        <v>0</v>
      </c>
    </row>
    <row r="76" spans="1:5">
      <c r="A76" t="s">
        <v>14</v>
      </c>
      <c r="B76" s="6">
        <v>42501</v>
      </c>
      <c r="C76">
        <v>2.2000000000000002</v>
      </c>
      <c r="E76">
        <v>1</v>
      </c>
    </row>
    <row r="77" spans="1:5">
      <c r="A77" t="s">
        <v>14</v>
      </c>
      <c r="B77" s="6">
        <v>42532</v>
      </c>
      <c r="C77">
        <v>2.1</v>
      </c>
      <c r="E77">
        <v>1</v>
      </c>
    </row>
    <row r="78" spans="1:5">
      <c r="A78" t="s">
        <v>14</v>
      </c>
      <c r="B78" s="6">
        <v>42501</v>
      </c>
      <c r="C78">
        <v>2.1</v>
      </c>
      <c r="E78">
        <v>1</v>
      </c>
    </row>
    <row r="79" spans="1:5">
      <c r="A79" t="s">
        <v>14</v>
      </c>
      <c r="B79" s="6">
        <v>42560</v>
      </c>
      <c r="C79">
        <v>1.1000000000000001</v>
      </c>
      <c r="E79">
        <v>1</v>
      </c>
    </row>
    <row r="80" spans="1:5">
      <c r="A80" t="s">
        <v>14</v>
      </c>
      <c r="B80" s="6">
        <v>42520</v>
      </c>
      <c r="C80">
        <v>2.1</v>
      </c>
      <c r="E80">
        <v>1</v>
      </c>
    </row>
    <row r="81" spans="1:5">
      <c r="A81" t="s">
        <v>14</v>
      </c>
      <c r="B81" s="6">
        <v>42490</v>
      </c>
      <c r="C81">
        <v>1.1000000000000001</v>
      </c>
      <c r="E81">
        <v>1</v>
      </c>
    </row>
    <row r="82" spans="1:5">
      <c r="A82" t="s">
        <v>14</v>
      </c>
      <c r="B82" s="6">
        <v>42490</v>
      </c>
      <c r="C82">
        <v>1.1000000000000001</v>
      </c>
      <c r="E82">
        <v>0</v>
      </c>
    </row>
    <row r="83" spans="1:5">
      <c r="A83" t="s">
        <v>14</v>
      </c>
      <c r="B83" s="6">
        <v>42560</v>
      </c>
      <c r="C83">
        <v>1.1000000000000001</v>
      </c>
      <c r="E83">
        <v>0</v>
      </c>
    </row>
    <row r="84" spans="1:5">
      <c r="A84" t="s">
        <v>14</v>
      </c>
      <c r="B84" s="6">
        <v>42560</v>
      </c>
      <c r="C84">
        <v>1.1000000000000001</v>
      </c>
      <c r="E84">
        <v>0</v>
      </c>
    </row>
    <row r="85" spans="1:5">
      <c r="A85" t="s">
        <v>14</v>
      </c>
      <c r="B85" s="6">
        <v>42532</v>
      </c>
      <c r="C85">
        <v>2.1</v>
      </c>
      <c r="E85">
        <v>0</v>
      </c>
    </row>
    <row r="86" spans="1:5">
      <c r="A86" t="s">
        <v>14</v>
      </c>
      <c r="B86" s="6">
        <v>42532</v>
      </c>
      <c r="C86">
        <v>1.1000000000000001</v>
      </c>
      <c r="E86">
        <v>1</v>
      </c>
    </row>
    <row r="87" spans="1:5">
      <c r="A87" t="s">
        <v>14</v>
      </c>
      <c r="B87" s="6">
        <v>42501</v>
      </c>
      <c r="C87">
        <v>1.1000000000000001</v>
      </c>
      <c r="E87">
        <v>1</v>
      </c>
    </row>
    <row r="88" spans="1:5">
      <c r="A88" t="s">
        <v>14</v>
      </c>
      <c r="B88" s="6">
        <v>42501</v>
      </c>
      <c r="C88">
        <v>1.1000000000000001</v>
      </c>
      <c r="E88">
        <v>0</v>
      </c>
    </row>
    <row r="89" spans="1:5">
      <c r="A89" t="s">
        <v>14</v>
      </c>
      <c r="B89" s="6">
        <v>42501</v>
      </c>
      <c r="C89">
        <v>1.1000000000000001</v>
      </c>
      <c r="E89">
        <v>0</v>
      </c>
    </row>
    <row r="90" spans="1:5">
      <c r="A90" t="s">
        <v>14</v>
      </c>
      <c r="B90" s="6">
        <v>42560</v>
      </c>
      <c r="C90">
        <v>2.1</v>
      </c>
      <c r="E90">
        <v>0</v>
      </c>
    </row>
    <row r="91" spans="1:5">
      <c r="A91" t="s">
        <v>14</v>
      </c>
      <c r="B91" s="6">
        <v>42490</v>
      </c>
      <c r="C91">
        <v>2.1</v>
      </c>
      <c r="E91">
        <v>0</v>
      </c>
    </row>
    <row r="92" spans="1:5">
      <c r="A92" t="s">
        <v>14</v>
      </c>
      <c r="B92" s="6">
        <v>42501</v>
      </c>
      <c r="C92">
        <v>2.1</v>
      </c>
      <c r="E92">
        <v>0</v>
      </c>
    </row>
    <row r="93" spans="1:5">
      <c r="A93" t="s">
        <v>14</v>
      </c>
      <c r="B93" s="6">
        <v>42560</v>
      </c>
      <c r="C93">
        <v>2.1</v>
      </c>
      <c r="E93">
        <v>1</v>
      </c>
    </row>
    <row r="94" spans="1:5">
      <c r="A94" t="s">
        <v>14</v>
      </c>
      <c r="B94" s="6">
        <v>42589</v>
      </c>
      <c r="C94">
        <v>1.1000000000000001</v>
      </c>
      <c r="E94">
        <v>0</v>
      </c>
    </row>
    <row r="95" spans="1:5">
      <c r="A95" t="s">
        <v>14</v>
      </c>
      <c r="B95" s="6">
        <v>42589</v>
      </c>
      <c r="C95">
        <v>2.1</v>
      </c>
      <c r="E95">
        <v>1</v>
      </c>
    </row>
    <row r="96" spans="1:5">
      <c r="A96" t="s">
        <v>14</v>
      </c>
      <c r="B96" s="6">
        <v>42589</v>
      </c>
      <c r="C96">
        <v>2.1</v>
      </c>
      <c r="E96">
        <v>0</v>
      </c>
    </row>
    <row r="97" spans="1:5">
      <c r="A97" t="s">
        <v>14</v>
      </c>
      <c r="B97" s="6">
        <v>42589</v>
      </c>
      <c r="C97">
        <v>1.1000000000000001</v>
      </c>
      <c r="E97">
        <v>1</v>
      </c>
    </row>
    <row r="98" spans="1:5">
      <c r="A98" t="s">
        <v>14</v>
      </c>
      <c r="B98" s="6">
        <v>42589</v>
      </c>
      <c r="C98">
        <v>2.2000000000000002</v>
      </c>
      <c r="E98">
        <v>1</v>
      </c>
    </row>
    <row r="99" spans="1:5">
      <c r="A99" t="s">
        <v>14</v>
      </c>
      <c r="B99" s="6">
        <v>42589</v>
      </c>
      <c r="C99">
        <v>2.2000000000000002</v>
      </c>
      <c r="E99">
        <v>0</v>
      </c>
    </row>
    <row r="100" spans="1:5">
      <c r="A100" t="s">
        <v>14</v>
      </c>
      <c r="B100" s="6">
        <v>42589</v>
      </c>
      <c r="C100">
        <v>1.2</v>
      </c>
      <c r="E100">
        <v>0</v>
      </c>
    </row>
    <row r="101" spans="1:5">
      <c r="A101" t="s">
        <v>14</v>
      </c>
      <c r="B101" s="6">
        <v>42589</v>
      </c>
      <c r="C101">
        <v>1.2</v>
      </c>
      <c r="E101">
        <v>1</v>
      </c>
    </row>
    <row r="102" spans="1:5">
      <c r="A102" t="s">
        <v>14</v>
      </c>
      <c r="B102" s="6">
        <v>42560</v>
      </c>
      <c r="C102">
        <v>2.2000000000000002</v>
      </c>
      <c r="E102">
        <v>0</v>
      </c>
    </row>
    <row r="103" spans="1:5">
      <c r="A103" t="s">
        <v>14</v>
      </c>
      <c r="B103" s="6">
        <v>42560</v>
      </c>
      <c r="C103">
        <v>2.2000000000000002</v>
      </c>
      <c r="E103">
        <v>1</v>
      </c>
    </row>
    <row r="104" spans="1:5">
      <c r="A104" t="s">
        <v>14</v>
      </c>
      <c r="B104" s="6">
        <v>42560</v>
      </c>
      <c r="C104">
        <v>1.2</v>
      </c>
      <c r="E104">
        <v>1</v>
      </c>
    </row>
    <row r="105" spans="1:5">
      <c r="A105" t="s">
        <v>15</v>
      </c>
      <c r="B105" s="6">
        <v>42476</v>
      </c>
      <c r="C105">
        <v>1.2</v>
      </c>
      <c r="D105" t="s">
        <v>16</v>
      </c>
      <c r="E105">
        <v>1</v>
      </c>
    </row>
    <row r="106" spans="1:5">
      <c r="A106" t="s">
        <v>15</v>
      </c>
      <c r="B106" s="6">
        <v>42459</v>
      </c>
      <c r="C106">
        <v>1.2</v>
      </c>
      <c r="D106" t="s">
        <v>17</v>
      </c>
      <c r="E106">
        <v>1</v>
      </c>
    </row>
    <row r="107" spans="1:5">
      <c r="A107" t="s">
        <v>15</v>
      </c>
      <c r="B107" s="6">
        <v>42476</v>
      </c>
      <c r="C107">
        <v>2.2000000000000002</v>
      </c>
      <c r="D107" t="s">
        <v>18</v>
      </c>
      <c r="E107">
        <v>0</v>
      </c>
    </row>
    <row r="108" spans="1:5">
      <c r="A108" t="s">
        <v>15</v>
      </c>
      <c r="B108" s="6">
        <v>42563</v>
      </c>
      <c r="C108">
        <v>1.2</v>
      </c>
      <c r="D108" t="s">
        <v>19</v>
      </c>
      <c r="E108">
        <v>0</v>
      </c>
    </row>
    <row r="109" spans="1:5">
      <c r="A109" t="s">
        <v>15</v>
      </c>
      <c r="B109" s="6">
        <v>42563</v>
      </c>
      <c r="C109">
        <v>2.2000000000000002</v>
      </c>
      <c r="D109" t="s">
        <v>19</v>
      </c>
      <c r="E109">
        <v>0</v>
      </c>
    </row>
    <row r="110" spans="1:5">
      <c r="A110" t="s">
        <v>15</v>
      </c>
      <c r="B110" s="6">
        <v>42546</v>
      </c>
      <c r="C110">
        <v>1.2</v>
      </c>
      <c r="D110" t="s">
        <v>19</v>
      </c>
      <c r="E110">
        <v>0</v>
      </c>
    </row>
    <row r="111" spans="1:5">
      <c r="A111" t="s">
        <v>15</v>
      </c>
      <c r="B111" s="6">
        <v>42546</v>
      </c>
      <c r="C111">
        <v>1.2</v>
      </c>
      <c r="D111" t="s">
        <v>20</v>
      </c>
      <c r="E111">
        <v>1</v>
      </c>
    </row>
    <row r="112" spans="1:5">
      <c r="A112" t="s">
        <v>15</v>
      </c>
      <c r="B112" s="6">
        <v>42563</v>
      </c>
      <c r="C112">
        <v>2.2000000000000002</v>
      </c>
      <c r="D112" t="s">
        <v>20</v>
      </c>
      <c r="E112">
        <v>1</v>
      </c>
    </row>
    <row r="113" spans="1:5">
      <c r="A113" t="s">
        <v>15</v>
      </c>
      <c r="B113" s="6">
        <v>42532</v>
      </c>
      <c r="C113">
        <v>2.2000000000000002</v>
      </c>
      <c r="D113" t="s">
        <v>20</v>
      </c>
      <c r="E113">
        <v>1</v>
      </c>
    </row>
    <row r="114" spans="1:5">
      <c r="A114" t="s">
        <v>15</v>
      </c>
      <c r="B114" s="6">
        <v>42547</v>
      </c>
      <c r="C114">
        <v>2.2000000000000002</v>
      </c>
      <c r="D114" t="s">
        <v>21</v>
      </c>
      <c r="E114">
        <v>1</v>
      </c>
    </row>
    <row r="115" spans="1:5">
      <c r="A115" t="s">
        <v>15</v>
      </c>
      <c r="B115" s="6">
        <v>42563</v>
      </c>
      <c r="C115">
        <v>1.2</v>
      </c>
      <c r="D115" t="s">
        <v>21</v>
      </c>
      <c r="E115">
        <v>1</v>
      </c>
    </row>
    <row r="116" spans="1:5">
      <c r="A116" t="s">
        <v>15</v>
      </c>
      <c r="B116" s="6">
        <v>42546</v>
      </c>
      <c r="C116">
        <v>2.2000000000000002</v>
      </c>
      <c r="D116" t="s">
        <v>22</v>
      </c>
      <c r="E116">
        <v>0</v>
      </c>
    </row>
    <row r="117" spans="1:5">
      <c r="A117" t="s">
        <v>15</v>
      </c>
      <c r="B117" s="6">
        <v>42532</v>
      </c>
      <c r="C117">
        <v>1.2</v>
      </c>
      <c r="D117" t="s">
        <v>24</v>
      </c>
      <c r="E117">
        <v>1</v>
      </c>
    </row>
    <row r="118" spans="1:5">
      <c r="A118" t="s">
        <v>15</v>
      </c>
      <c r="B118" s="6">
        <v>42476</v>
      </c>
      <c r="C118">
        <v>2.2000000000000002</v>
      </c>
      <c r="D118" t="s">
        <v>25</v>
      </c>
      <c r="E118">
        <v>1</v>
      </c>
    </row>
    <row r="119" spans="1:5">
      <c r="A119" t="s">
        <v>15</v>
      </c>
      <c r="B119" s="6">
        <v>42459</v>
      </c>
      <c r="C119">
        <v>1.2</v>
      </c>
      <c r="D119" t="s">
        <v>26</v>
      </c>
      <c r="E119">
        <v>0</v>
      </c>
    </row>
    <row r="120" spans="1:5">
      <c r="A120" t="s">
        <v>15</v>
      </c>
      <c r="B120" s="6">
        <v>42459</v>
      </c>
      <c r="C120">
        <v>2.2000000000000002</v>
      </c>
      <c r="D120" t="s">
        <v>27</v>
      </c>
      <c r="E120">
        <v>1</v>
      </c>
    </row>
    <row r="121" spans="1:5">
      <c r="A121" t="s">
        <v>15</v>
      </c>
      <c r="B121" s="6">
        <v>42459</v>
      </c>
      <c r="C121">
        <v>2.2000000000000002</v>
      </c>
      <c r="D121" t="s">
        <v>28</v>
      </c>
      <c r="E121">
        <v>0</v>
      </c>
    </row>
    <row r="122" spans="1:5">
      <c r="A122" t="s">
        <v>15</v>
      </c>
      <c r="B122" s="6">
        <v>42517</v>
      </c>
      <c r="C122">
        <v>2.2000000000000002</v>
      </c>
      <c r="D122" t="s">
        <v>19</v>
      </c>
      <c r="E122">
        <v>0</v>
      </c>
    </row>
    <row r="123" spans="1:5">
      <c r="A123" t="s">
        <v>15</v>
      </c>
      <c r="B123" s="6">
        <v>42532</v>
      </c>
      <c r="C123">
        <v>2.2000000000000002</v>
      </c>
      <c r="D123" t="s">
        <v>19</v>
      </c>
      <c r="E123">
        <v>0</v>
      </c>
    </row>
    <row r="124" spans="1:5">
      <c r="A124" t="s">
        <v>15</v>
      </c>
      <c r="B124" s="6">
        <v>42517</v>
      </c>
      <c r="C124">
        <v>1.2</v>
      </c>
      <c r="D124" t="s">
        <v>20</v>
      </c>
      <c r="E124">
        <v>1</v>
      </c>
    </row>
    <row r="125" spans="1:5">
      <c r="A125" t="s">
        <v>15</v>
      </c>
      <c r="B125" s="6">
        <v>42501</v>
      </c>
      <c r="C125" t="s">
        <v>29</v>
      </c>
      <c r="D125" t="s">
        <v>20</v>
      </c>
      <c r="E125">
        <v>1</v>
      </c>
    </row>
    <row r="126" spans="1:5">
      <c r="A126" t="s">
        <v>15</v>
      </c>
      <c r="B126" s="6">
        <v>42501</v>
      </c>
      <c r="C126" t="s">
        <v>29</v>
      </c>
      <c r="D126" t="s">
        <v>19</v>
      </c>
      <c r="E126">
        <v>0</v>
      </c>
    </row>
    <row r="127" spans="1:5">
      <c r="A127" t="s">
        <v>15</v>
      </c>
      <c r="B127" s="6">
        <v>42490</v>
      </c>
      <c r="C127">
        <v>2.2000000000000002</v>
      </c>
      <c r="D127" t="s">
        <v>19</v>
      </c>
      <c r="E127">
        <v>0</v>
      </c>
    </row>
    <row r="128" spans="1:5">
      <c r="A128" t="s">
        <v>15</v>
      </c>
      <c r="B128" s="6">
        <v>42490</v>
      </c>
      <c r="C128">
        <v>1.2</v>
      </c>
      <c r="D128" t="s">
        <v>30</v>
      </c>
      <c r="E128">
        <v>1</v>
      </c>
    </row>
    <row r="129" spans="1:5">
      <c r="A129" t="s">
        <v>15</v>
      </c>
      <c r="B129" s="6">
        <v>42490</v>
      </c>
      <c r="C129">
        <v>2.2000000000000002</v>
      </c>
      <c r="D129" t="s">
        <v>30</v>
      </c>
      <c r="E129">
        <v>1</v>
      </c>
    </row>
    <row r="130" spans="1:5">
      <c r="A130" t="s">
        <v>15</v>
      </c>
      <c r="B130" s="6">
        <v>42476</v>
      </c>
      <c r="C130">
        <v>1.2</v>
      </c>
      <c r="D130" t="s">
        <v>31</v>
      </c>
      <c r="E130">
        <v>0</v>
      </c>
    </row>
    <row r="131" spans="1:5">
      <c r="A131" t="s">
        <v>15</v>
      </c>
      <c r="B131" s="6">
        <v>42517</v>
      </c>
      <c r="C131">
        <v>1.2</v>
      </c>
      <c r="D131" t="s">
        <v>19</v>
      </c>
      <c r="E131">
        <v>0</v>
      </c>
    </row>
    <row r="132" spans="1:5">
      <c r="A132" t="s">
        <v>15</v>
      </c>
      <c r="B132" s="6">
        <v>42517</v>
      </c>
      <c r="C132">
        <v>2.2000000000000002</v>
      </c>
      <c r="D132" t="s">
        <v>20</v>
      </c>
      <c r="E132">
        <v>1</v>
      </c>
    </row>
    <row r="133" spans="1:5">
      <c r="A133" t="s">
        <v>15</v>
      </c>
      <c r="B133" s="6">
        <v>42532</v>
      </c>
      <c r="C133">
        <v>1.2</v>
      </c>
      <c r="D133" t="s">
        <v>19</v>
      </c>
      <c r="E133">
        <v>0</v>
      </c>
    </row>
    <row r="134" spans="1:5">
      <c r="A134" t="s">
        <v>15</v>
      </c>
      <c r="B134" s="6">
        <v>42490</v>
      </c>
      <c r="C134">
        <v>1.2</v>
      </c>
      <c r="D134" t="s">
        <v>19</v>
      </c>
      <c r="E134">
        <v>0</v>
      </c>
    </row>
    <row r="135" spans="1:5">
      <c r="A135" t="s">
        <v>15</v>
      </c>
      <c r="B135" s="6">
        <v>42563</v>
      </c>
      <c r="C135">
        <v>1.1000000000000001</v>
      </c>
      <c r="D135" t="s">
        <v>19</v>
      </c>
      <c r="E135">
        <v>0</v>
      </c>
    </row>
    <row r="136" spans="1:5">
      <c r="A136" t="s">
        <v>15</v>
      </c>
      <c r="B136" s="6">
        <v>42563</v>
      </c>
      <c r="C136">
        <v>2.1</v>
      </c>
      <c r="D136" t="s">
        <v>21</v>
      </c>
      <c r="E136">
        <v>1</v>
      </c>
    </row>
    <row r="137" spans="1:5">
      <c r="A137" t="s">
        <v>15</v>
      </c>
      <c r="B137" s="6">
        <v>42476</v>
      </c>
      <c r="C137">
        <v>1.1000000000000001</v>
      </c>
      <c r="D137" t="s">
        <v>23</v>
      </c>
      <c r="E137">
        <v>1</v>
      </c>
    </row>
    <row r="138" spans="1:5">
      <c r="A138" s="3" t="s">
        <v>15</v>
      </c>
      <c r="B138" s="6">
        <v>42563</v>
      </c>
      <c r="C138">
        <v>2.1</v>
      </c>
      <c r="D138" t="s">
        <v>19</v>
      </c>
      <c r="E138">
        <v>0</v>
      </c>
    </row>
    <row r="139" spans="1:5">
      <c r="A139" s="3" t="s">
        <v>15</v>
      </c>
      <c r="B139" s="6">
        <v>42459</v>
      </c>
      <c r="C139">
        <v>2.1</v>
      </c>
      <c r="D139" t="s">
        <v>27</v>
      </c>
      <c r="E139">
        <v>1</v>
      </c>
    </row>
    <row r="140" spans="1:5">
      <c r="A140" s="3" t="s">
        <v>15</v>
      </c>
      <c r="B140" s="6">
        <v>42563</v>
      </c>
      <c r="C140">
        <v>1.1000000000000001</v>
      </c>
      <c r="D140" t="s">
        <v>21</v>
      </c>
      <c r="E140">
        <v>1</v>
      </c>
    </row>
    <row r="141" spans="1:5">
      <c r="A141" s="3" t="s">
        <v>15</v>
      </c>
      <c r="B141" s="6">
        <v>42546</v>
      </c>
      <c r="C141">
        <v>2.1</v>
      </c>
      <c r="D141" t="s">
        <v>19</v>
      </c>
      <c r="E141">
        <v>0</v>
      </c>
    </row>
    <row r="142" spans="1:5">
      <c r="A142" s="3" t="s">
        <v>15</v>
      </c>
      <c r="B142" s="6">
        <v>42546</v>
      </c>
      <c r="C142">
        <v>2.1</v>
      </c>
      <c r="D142" t="s">
        <v>20</v>
      </c>
      <c r="E142">
        <v>1</v>
      </c>
    </row>
    <row r="143" spans="1:5">
      <c r="A143" s="3" t="s">
        <v>15</v>
      </c>
      <c r="B143" s="6">
        <v>42459</v>
      </c>
      <c r="C143">
        <v>1.1000000000000001</v>
      </c>
      <c r="D143" t="s">
        <v>32</v>
      </c>
      <c r="E143">
        <v>0</v>
      </c>
    </row>
    <row r="144" spans="1:5">
      <c r="A144" s="3" t="s">
        <v>15</v>
      </c>
      <c r="B144" s="6">
        <v>42532</v>
      </c>
      <c r="C144">
        <v>1.1000000000000001</v>
      </c>
      <c r="D144" t="s">
        <v>20</v>
      </c>
      <c r="E144">
        <v>1</v>
      </c>
    </row>
    <row r="145" spans="1:7">
      <c r="A145" s="3" t="s">
        <v>15</v>
      </c>
      <c r="B145" s="6">
        <v>42532</v>
      </c>
      <c r="C145">
        <v>1.1000000000000001</v>
      </c>
      <c r="D145" t="s">
        <v>19</v>
      </c>
      <c r="E145">
        <v>0</v>
      </c>
    </row>
    <row r="146" spans="1:7">
      <c r="A146" s="3" t="s">
        <v>15</v>
      </c>
      <c r="B146" s="6">
        <v>42459</v>
      </c>
      <c r="C146">
        <v>1.1000000000000001</v>
      </c>
      <c r="D146" t="s">
        <v>33</v>
      </c>
      <c r="E146">
        <v>1</v>
      </c>
    </row>
    <row r="147" spans="1:7">
      <c r="A147" s="3" t="s">
        <v>15</v>
      </c>
      <c r="B147" s="6">
        <v>42546</v>
      </c>
      <c r="C147">
        <v>1.1000000000000001</v>
      </c>
      <c r="D147" t="s">
        <v>19</v>
      </c>
      <c r="E147">
        <v>0</v>
      </c>
    </row>
    <row r="148" spans="1:7">
      <c r="A148" s="3" t="s">
        <v>15</v>
      </c>
      <c r="B148" s="6">
        <v>42459</v>
      </c>
      <c r="C148">
        <v>2.1</v>
      </c>
      <c r="D148" t="s">
        <v>34</v>
      </c>
      <c r="E148">
        <v>0</v>
      </c>
    </row>
    <row r="149" spans="1:7">
      <c r="A149" s="3" t="s">
        <v>15</v>
      </c>
      <c r="B149" s="6">
        <v>42532</v>
      </c>
      <c r="C149">
        <v>2.1</v>
      </c>
      <c r="D149" t="s">
        <v>19</v>
      </c>
      <c r="E149">
        <v>0</v>
      </c>
    </row>
    <row r="150" spans="1:7">
      <c r="A150" s="3" t="s">
        <v>15</v>
      </c>
      <c r="B150" s="6">
        <v>42476</v>
      </c>
      <c r="C150">
        <v>2.1</v>
      </c>
      <c r="D150" t="s">
        <v>35</v>
      </c>
      <c r="E150">
        <v>0</v>
      </c>
    </row>
    <row r="151" spans="1:7">
      <c r="A151" s="3" t="s">
        <v>15</v>
      </c>
      <c r="B151" s="6">
        <v>42476</v>
      </c>
      <c r="C151">
        <v>2.1</v>
      </c>
      <c r="D151" t="s">
        <v>36</v>
      </c>
      <c r="E151">
        <v>1</v>
      </c>
    </row>
    <row r="152" spans="1:7">
      <c r="A152" s="3" t="s">
        <v>15</v>
      </c>
      <c r="B152" s="6">
        <v>42546</v>
      </c>
      <c r="C152">
        <v>1.1000000000000001</v>
      </c>
      <c r="D152" t="s">
        <v>20</v>
      </c>
      <c r="E152">
        <v>1</v>
      </c>
    </row>
    <row r="153" spans="1:7">
      <c r="A153" s="3" t="s">
        <v>15</v>
      </c>
      <c r="B153" s="6">
        <v>42532</v>
      </c>
      <c r="C153">
        <v>2.1</v>
      </c>
      <c r="D153" t="s">
        <v>20</v>
      </c>
      <c r="E153">
        <v>1</v>
      </c>
    </row>
    <row r="154" spans="1:7">
      <c r="A154" s="3" t="s">
        <v>15</v>
      </c>
      <c r="B154" s="6">
        <v>42476</v>
      </c>
      <c r="C154">
        <v>1.1000000000000001</v>
      </c>
      <c r="D154" t="s">
        <v>37</v>
      </c>
      <c r="E154">
        <v>0</v>
      </c>
    </row>
    <row r="155" spans="1:7">
      <c r="A155" s="3" t="s">
        <v>15</v>
      </c>
      <c r="B155" s="6">
        <v>42490</v>
      </c>
      <c r="C155">
        <v>1.1000000000000001</v>
      </c>
      <c r="D155" t="s">
        <v>19</v>
      </c>
      <c r="E155">
        <v>0</v>
      </c>
      <c r="G155">
        <v>1</v>
      </c>
    </row>
    <row r="156" spans="1:7">
      <c r="A156" s="3" t="s">
        <v>15</v>
      </c>
      <c r="B156" s="6">
        <v>42490</v>
      </c>
      <c r="C156">
        <v>2.1</v>
      </c>
      <c r="D156" t="s">
        <v>19</v>
      </c>
      <c r="E156">
        <v>0</v>
      </c>
      <c r="G156">
        <v>1</v>
      </c>
    </row>
    <row r="157" spans="1:7">
      <c r="A157" s="3" t="s">
        <v>15</v>
      </c>
      <c r="B157" s="7">
        <v>42490</v>
      </c>
      <c r="C157">
        <v>1.1000000000000001</v>
      </c>
      <c r="D157" t="s">
        <v>30</v>
      </c>
      <c r="E157">
        <v>1</v>
      </c>
      <c r="G157">
        <v>1</v>
      </c>
    </row>
    <row r="158" spans="1:7">
      <c r="A158" s="3" t="s">
        <v>15</v>
      </c>
      <c r="B158" s="7">
        <v>42490</v>
      </c>
      <c r="C158">
        <v>2.1</v>
      </c>
      <c r="D158" t="s">
        <v>30</v>
      </c>
      <c r="E158">
        <v>1</v>
      </c>
      <c r="G158">
        <v>1</v>
      </c>
    </row>
    <row r="159" spans="1:7">
      <c r="A159" s="3" t="s">
        <v>15</v>
      </c>
      <c r="B159" s="6">
        <v>42501</v>
      </c>
      <c r="C159">
        <v>1.1000000000000001</v>
      </c>
      <c r="D159" t="s">
        <v>19</v>
      </c>
      <c r="E159">
        <v>0</v>
      </c>
      <c r="G159">
        <v>1</v>
      </c>
    </row>
    <row r="160" spans="1:7">
      <c r="A160" s="3" t="s">
        <v>15</v>
      </c>
      <c r="B160" s="6">
        <v>42501</v>
      </c>
      <c r="C160">
        <v>2.1</v>
      </c>
      <c r="D160" t="s">
        <v>19</v>
      </c>
      <c r="E160">
        <v>0</v>
      </c>
      <c r="G160">
        <v>1</v>
      </c>
    </row>
    <row r="161" spans="1:7">
      <c r="A161" s="3" t="s">
        <v>15</v>
      </c>
      <c r="B161" s="6">
        <v>42517</v>
      </c>
      <c r="C161">
        <v>1.1000000000000001</v>
      </c>
      <c r="D161" t="s">
        <v>19</v>
      </c>
      <c r="E161">
        <v>0</v>
      </c>
      <c r="G161">
        <v>1</v>
      </c>
    </row>
    <row r="162" spans="1:7">
      <c r="A162" s="3" t="s">
        <v>15</v>
      </c>
      <c r="B162" s="6">
        <v>42517</v>
      </c>
      <c r="C162">
        <v>2.1</v>
      </c>
      <c r="D162" t="s">
        <v>19</v>
      </c>
      <c r="E162">
        <v>0</v>
      </c>
      <c r="G162">
        <v>1</v>
      </c>
    </row>
    <row r="163" spans="1:7">
      <c r="A163" s="3" t="s">
        <v>15</v>
      </c>
      <c r="B163" s="6">
        <v>42517</v>
      </c>
      <c r="C163">
        <v>1.1000000000000001</v>
      </c>
      <c r="D163" t="s">
        <v>30</v>
      </c>
      <c r="E163">
        <v>1</v>
      </c>
      <c r="G163">
        <v>1</v>
      </c>
    </row>
    <row r="164" spans="1:7">
      <c r="A164" s="3" t="s">
        <v>15</v>
      </c>
      <c r="B164" s="6">
        <v>42517</v>
      </c>
      <c r="C164">
        <v>2.1</v>
      </c>
      <c r="D164" t="s">
        <v>30</v>
      </c>
      <c r="E164">
        <v>1</v>
      </c>
      <c r="G164">
        <v>1</v>
      </c>
    </row>
    <row r="165" spans="1:7">
      <c r="A165" s="3" t="s">
        <v>38</v>
      </c>
      <c r="B165" s="6">
        <v>42500</v>
      </c>
      <c r="C165" t="s">
        <v>39</v>
      </c>
      <c r="D165" t="s">
        <v>40</v>
      </c>
      <c r="E165">
        <v>0</v>
      </c>
    </row>
    <row r="166" spans="1:7">
      <c r="A166" s="3" t="s">
        <v>38</v>
      </c>
      <c r="B166" s="6">
        <v>42529</v>
      </c>
      <c r="C166" t="s">
        <v>39</v>
      </c>
      <c r="E166">
        <v>1</v>
      </c>
    </row>
    <row r="167" spans="1:7">
      <c r="A167" s="3" t="s">
        <v>38</v>
      </c>
      <c r="B167" s="6">
        <v>42516</v>
      </c>
      <c r="C167" t="s">
        <v>39</v>
      </c>
      <c r="D167" t="s">
        <v>40</v>
      </c>
      <c r="E167">
        <v>0</v>
      </c>
    </row>
    <row r="168" spans="1:7">
      <c r="A168" s="3" t="s">
        <v>38</v>
      </c>
      <c r="B168" s="6">
        <v>42498</v>
      </c>
      <c r="C168" t="s">
        <v>39</v>
      </c>
      <c r="E168">
        <v>0</v>
      </c>
    </row>
    <row r="169" spans="1:7">
      <c r="A169" s="3" t="s">
        <v>38</v>
      </c>
      <c r="B169" s="6">
        <v>42498</v>
      </c>
      <c r="C169">
        <v>2.1</v>
      </c>
      <c r="E169">
        <v>1</v>
      </c>
    </row>
    <row r="170" spans="1:7">
      <c r="A170" s="3" t="s">
        <v>38</v>
      </c>
      <c r="B170" s="6">
        <v>42500</v>
      </c>
      <c r="C170" t="s">
        <v>39</v>
      </c>
      <c r="E170">
        <v>1</v>
      </c>
    </row>
    <row r="171" spans="1:7">
      <c r="A171" s="3" t="s">
        <v>38</v>
      </c>
      <c r="B171" s="6">
        <v>42516</v>
      </c>
      <c r="C171" t="s">
        <v>39</v>
      </c>
      <c r="E171">
        <v>1</v>
      </c>
    </row>
    <row r="172" spans="1:7">
      <c r="A172" s="3" t="s">
        <v>38</v>
      </c>
      <c r="B172" s="6">
        <v>42544</v>
      </c>
      <c r="C172" t="s">
        <v>39</v>
      </c>
      <c r="D172" t="s">
        <v>41</v>
      </c>
      <c r="E172">
        <v>0</v>
      </c>
    </row>
    <row r="173" spans="1:7">
      <c r="A173" s="3" t="s">
        <v>38</v>
      </c>
      <c r="B173" s="6">
        <v>42544</v>
      </c>
      <c r="C173" t="s">
        <v>39</v>
      </c>
      <c r="E173">
        <v>1</v>
      </c>
    </row>
    <row r="174" spans="1:7">
      <c r="A174" s="3" t="s">
        <v>38</v>
      </c>
      <c r="B174" s="6">
        <v>42544</v>
      </c>
      <c r="C174">
        <v>2.1</v>
      </c>
      <c r="E174">
        <v>1</v>
      </c>
    </row>
    <row r="175" spans="1:7">
      <c r="A175" s="3" t="s">
        <v>38</v>
      </c>
      <c r="B175" s="6">
        <v>42500</v>
      </c>
      <c r="C175" t="s">
        <v>29</v>
      </c>
      <c r="D175" t="s">
        <v>41</v>
      </c>
      <c r="E175">
        <v>0</v>
      </c>
    </row>
    <row r="176" spans="1:7">
      <c r="A176" s="3" t="s">
        <v>38</v>
      </c>
      <c r="B176" s="6">
        <v>42544</v>
      </c>
      <c r="C176" t="s">
        <v>29</v>
      </c>
      <c r="D176" t="s">
        <v>41</v>
      </c>
      <c r="E176">
        <v>0</v>
      </c>
    </row>
    <row r="177" spans="1:5">
      <c r="A177" s="3" t="s">
        <v>38</v>
      </c>
      <c r="B177" s="6">
        <v>42516</v>
      </c>
      <c r="C177" t="s">
        <v>29</v>
      </c>
      <c r="D177" t="s">
        <v>41</v>
      </c>
      <c r="E177">
        <v>0</v>
      </c>
    </row>
    <row r="178" spans="1:5">
      <c r="A178" s="3" t="s">
        <v>38</v>
      </c>
      <c r="B178" s="6">
        <v>42529</v>
      </c>
      <c r="C178" t="s">
        <v>29</v>
      </c>
      <c r="D178" t="s">
        <v>42</v>
      </c>
      <c r="E178">
        <v>0</v>
      </c>
    </row>
    <row r="179" spans="1:5">
      <c r="A179" s="3" t="s">
        <v>38</v>
      </c>
      <c r="B179" s="6">
        <v>42500</v>
      </c>
      <c r="C179" t="s">
        <v>29</v>
      </c>
      <c r="E179">
        <v>1</v>
      </c>
    </row>
    <row r="180" spans="1:5">
      <c r="A180" s="3" t="s">
        <v>38</v>
      </c>
      <c r="B180" s="6">
        <v>42516</v>
      </c>
      <c r="C180" t="s">
        <v>43</v>
      </c>
      <c r="E180">
        <v>1</v>
      </c>
    </row>
    <row r="181" spans="1:5">
      <c r="A181" s="3" t="s">
        <v>38</v>
      </c>
      <c r="B181" s="6">
        <v>42516</v>
      </c>
      <c r="C181" t="s">
        <v>43</v>
      </c>
      <c r="E181">
        <v>1</v>
      </c>
    </row>
    <row r="1048576" spans="1:1">
      <c r="A104857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36"/>
  <sheetViews>
    <sheetView zoomScale="75" zoomScaleNormal="75" zoomScalePageLayoutView="75" workbookViewId="0">
      <selection activeCell="A2" sqref="A2:M449"/>
    </sheetView>
  </sheetViews>
  <sheetFormatPr baseColWidth="10" defaultRowHeight="15" x14ac:dyDescent="0.75"/>
  <cols>
    <col min="1" max="1" width="10.83203125" customWidth="1"/>
    <col min="2" max="2" width="11" customWidth="1"/>
    <col min="3" max="3" width="4.5" customWidth="1"/>
    <col min="4" max="4" width="13" customWidth="1"/>
    <col min="5" max="5" width="5" customWidth="1"/>
    <col min="6" max="6" width="5.33203125" customWidth="1"/>
    <col min="7" max="7" width="6.33203125" customWidth="1"/>
    <col min="8" max="8" width="13" customWidth="1"/>
    <col min="9" max="9" width="4.83203125" customWidth="1"/>
    <col min="10" max="10" width="5" customWidth="1"/>
    <col min="11" max="11" width="4.33203125" customWidth="1"/>
    <col min="12" max="12" width="13.33203125" customWidth="1"/>
    <col min="13" max="13" width="5.5" customWidth="1"/>
    <col min="14" max="14" width="19.1640625" customWidth="1"/>
    <col min="15" max="15" width="17.83203125" customWidth="1"/>
    <col min="16" max="16" width="12.1640625" customWidth="1"/>
    <col min="17" max="17" width="11.1640625" customWidth="1"/>
    <col min="18" max="18" width="10.83203125" customWidth="1"/>
    <col min="19" max="19" width="11.83203125" customWidth="1"/>
    <col min="20" max="20" width="10.83203125" customWidth="1"/>
    <col min="21" max="22" width="11.5" customWidth="1"/>
    <col min="23" max="23" width="13.1640625" customWidth="1"/>
    <col min="26" max="26" width="16.5" customWidth="1"/>
    <col min="27" max="27" width="15.5" customWidth="1"/>
    <col min="28" max="28" width="14.5" customWidth="1"/>
    <col min="29" max="30" width="16.83203125" customWidth="1"/>
    <col min="31" max="31" width="11.83203125" customWidth="1"/>
    <col min="32" max="32" width="14.83203125" customWidth="1"/>
    <col min="33" max="33" width="13.5" customWidth="1"/>
    <col min="34" max="34" width="17.5" customWidth="1"/>
    <col min="35" max="35" width="13.1640625" customWidth="1"/>
    <col min="36" max="36" width="12.83203125" customWidth="1"/>
  </cols>
  <sheetData>
    <row r="1" spans="1:37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>
      <c r="A2" t="s">
        <v>0</v>
      </c>
      <c r="B2" s="1">
        <v>42557</v>
      </c>
      <c r="C2">
        <v>1.1000000000000001</v>
      </c>
      <c r="D2" t="s">
        <v>9</v>
      </c>
      <c r="E2">
        <v>1</v>
      </c>
      <c r="G2">
        <v>1</v>
      </c>
      <c r="H2" s="1">
        <v>42642</v>
      </c>
      <c r="I2" t="s">
        <v>48</v>
      </c>
      <c r="J2" s="4">
        <v>1</v>
      </c>
      <c r="K2" s="9">
        <v>10</v>
      </c>
      <c r="L2" s="9" t="s">
        <v>86</v>
      </c>
      <c r="M2" s="9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t="s">
        <v>0</v>
      </c>
      <c r="B3" s="1">
        <v>42557</v>
      </c>
      <c r="C3">
        <v>1.1000000000000001</v>
      </c>
      <c r="D3" t="s">
        <v>9</v>
      </c>
      <c r="E3">
        <v>1</v>
      </c>
      <c r="G3">
        <v>1</v>
      </c>
      <c r="H3" s="1">
        <v>42642</v>
      </c>
      <c r="I3" t="s">
        <v>48</v>
      </c>
      <c r="J3" s="4">
        <v>1</v>
      </c>
      <c r="K3" s="9">
        <v>6</v>
      </c>
      <c r="L3" s="9" t="s">
        <v>86</v>
      </c>
      <c r="M3" s="9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t="s">
        <v>0</v>
      </c>
      <c r="B4" s="1">
        <v>42557</v>
      </c>
      <c r="C4">
        <v>1.1000000000000001</v>
      </c>
      <c r="D4" t="s">
        <v>9</v>
      </c>
      <c r="E4">
        <v>1</v>
      </c>
      <c r="G4">
        <v>1</v>
      </c>
      <c r="H4" s="1">
        <v>42642</v>
      </c>
      <c r="I4" t="s">
        <v>48</v>
      </c>
      <c r="J4" s="4">
        <v>1</v>
      </c>
      <c r="K4" s="9">
        <v>26</v>
      </c>
      <c r="L4" s="4" t="s">
        <v>105</v>
      </c>
      <c r="M4" s="9">
        <v>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A5" t="s">
        <v>0</v>
      </c>
      <c r="B5" s="1">
        <v>42557</v>
      </c>
      <c r="C5">
        <v>1.1000000000000001</v>
      </c>
      <c r="D5" t="s">
        <v>9</v>
      </c>
      <c r="E5">
        <v>1</v>
      </c>
      <c r="G5">
        <v>1</v>
      </c>
      <c r="H5" s="1">
        <v>42642</v>
      </c>
      <c r="I5" t="s">
        <v>48</v>
      </c>
      <c r="J5" s="4">
        <v>1</v>
      </c>
      <c r="K5" s="9">
        <v>22</v>
      </c>
      <c r="L5" s="4" t="s">
        <v>105</v>
      </c>
      <c r="M5" s="9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t="s">
        <v>0</v>
      </c>
      <c r="B6" s="1">
        <v>42557</v>
      </c>
      <c r="C6">
        <v>1.1000000000000001</v>
      </c>
      <c r="D6" t="s">
        <v>9</v>
      </c>
      <c r="E6">
        <v>1</v>
      </c>
      <c r="G6">
        <v>1</v>
      </c>
      <c r="H6" s="1">
        <v>42642</v>
      </c>
      <c r="I6" t="s">
        <v>48</v>
      </c>
      <c r="J6" s="4">
        <v>1</v>
      </c>
      <c r="K6" s="9">
        <v>18</v>
      </c>
      <c r="L6" s="4" t="s">
        <v>105</v>
      </c>
      <c r="M6" s="9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t="s">
        <v>0</v>
      </c>
      <c r="B7" s="1">
        <v>42557</v>
      </c>
      <c r="C7">
        <v>1.1000000000000001</v>
      </c>
      <c r="D7" t="s">
        <v>9</v>
      </c>
      <c r="E7">
        <v>1</v>
      </c>
      <c r="G7">
        <v>1</v>
      </c>
      <c r="H7" s="1">
        <v>42642</v>
      </c>
      <c r="I7" t="s">
        <v>48</v>
      </c>
      <c r="J7" s="4">
        <v>1</v>
      </c>
      <c r="K7" s="9">
        <v>14</v>
      </c>
      <c r="L7" s="4" t="s">
        <v>105</v>
      </c>
      <c r="M7" s="9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t="s">
        <v>0</v>
      </c>
      <c r="B8" s="1">
        <v>42557</v>
      </c>
      <c r="C8">
        <v>1.1000000000000001</v>
      </c>
      <c r="D8" t="s">
        <v>9</v>
      </c>
      <c r="E8">
        <v>1</v>
      </c>
      <c r="G8">
        <v>1</v>
      </c>
      <c r="H8" s="1">
        <v>42642</v>
      </c>
      <c r="I8" t="s">
        <v>48</v>
      </c>
      <c r="J8" s="4">
        <v>1</v>
      </c>
      <c r="K8" s="9">
        <v>10</v>
      </c>
      <c r="L8" s="4" t="s">
        <v>105</v>
      </c>
      <c r="M8" s="9">
        <v>18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t="s">
        <v>0</v>
      </c>
      <c r="B9" s="1">
        <v>42557</v>
      </c>
      <c r="C9">
        <v>1.1000000000000001</v>
      </c>
      <c r="D9" t="s">
        <v>9</v>
      </c>
      <c r="E9">
        <v>1</v>
      </c>
      <c r="G9">
        <v>1</v>
      </c>
      <c r="H9" s="1">
        <v>42642</v>
      </c>
      <c r="I9" t="s">
        <v>48</v>
      </c>
      <c r="J9" s="4">
        <v>1</v>
      </c>
      <c r="K9" s="9">
        <v>6</v>
      </c>
      <c r="L9" s="4" t="s">
        <v>105</v>
      </c>
      <c r="M9" s="9">
        <v>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t="s">
        <v>0</v>
      </c>
      <c r="B10" s="1">
        <v>42557</v>
      </c>
      <c r="C10">
        <v>1.1000000000000001</v>
      </c>
      <c r="D10" t="s">
        <v>9</v>
      </c>
      <c r="E10">
        <v>1</v>
      </c>
      <c r="G10">
        <v>1</v>
      </c>
      <c r="H10" s="1">
        <v>42642</v>
      </c>
      <c r="I10" t="s">
        <v>48</v>
      </c>
      <c r="J10" s="4">
        <v>1</v>
      </c>
      <c r="K10" s="9">
        <v>22</v>
      </c>
      <c r="L10" s="4" t="s">
        <v>106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>
      <c r="A11" t="s">
        <v>0</v>
      </c>
      <c r="B11" s="1">
        <v>42557</v>
      </c>
      <c r="C11">
        <v>1.1000000000000001</v>
      </c>
      <c r="D11" t="s">
        <v>9</v>
      </c>
      <c r="E11">
        <v>1</v>
      </c>
      <c r="G11">
        <v>1</v>
      </c>
      <c r="H11" s="1">
        <v>42642</v>
      </c>
      <c r="I11" t="s">
        <v>48</v>
      </c>
      <c r="J11" s="4">
        <v>1</v>
      </c>
      <c r="K11" s="9">
        <v>2</v>
      </c>
      <c r="L11" s="9" t="s">
        <v>86</v>
      </c>
      <c r="M11" s="9">
        <v>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t="s">
        <v>0</v>
      </c>
      <c r="B12" s="1">
        <v>42557</v>
      </c>
      <c r="C12">
        <v>1.1000000000000001</v>
      </c>
      <c r="D12" t="s">
        <v>9</v>
      </c>
      <c r="E12">
        <v>1</v>
      </c>
      <c r="G12">
        <v>1</v>
      </c>
      <c r="H12" s="1">
        <v>42642</v>
      </c>
      <c r="I12" t="s">
        <v>48</v>
      </c>
      <c r="J12" s="4">
        <v>1</v>
      </c>
      <c r="K12" s="9">
        <v>2</v>
      </c>
      <c r="L12" s="9" t="s">
        <v>89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>
      <c r="A13" t="s">
        <v>0</v>
      </c>
      <c r="B13" s="1">
        <v>42557</v>
      </c>
      <c r="C13">
        <v>1.1000000000000001</v>
      </c>
      <c r="D13" t="s">
        <v>9</v>
      </c>
      <c r="E13">
        <v>1</v>
      </c>
      <c r="G13">
        <v>1</v>
      </c>
      <c r="H13" s="1">
        <v>42642</v>
      </c>
      <c r="I13" t="s">
        <v>48</v>
      </c>
      <c r="J13" s="4">
        <v>1</v>
      </c>
      <c r="K13" s="9">
        <v>2</v>
      </c>
      <c r="L13" s="4" t="s">
        <v>105</v>
      </c>
      <c r="M13" s="9">
        <v>47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t="s">
        <v>0</v>
      </c>
      <c r="B14" s="1">
        <v>42557</v>
      </c>
      <c r="C14">
        <v>1.1000000000000001</v>
      </c>
      <c r="D14" t="s">
        <v>9</v>
      </c>
      <c r="E14">
        <v>1</v>
      </c>
      <c r="G14">
        <v>1</v>
      </c>
      <c r="H14" s="1">
        <v>42642</v>
      </c>
      <c r="I14" t="s">
        <v>48</v>
      </c>
      <c r="J14" s="4">
        <v>1</v>
      </c>
      <c r="K14" s="9">
        <v>1</v>
      </c>
      <c r="L14" s="9" t="s">
        <v>86</v>
      </c>
      <c r="M14" s="9">
        <v>37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3" customFormat="1">
      <c r="A15" s="3" t="s">
        <v>0</v>
      </c>
      <c r="B15" s="5">
        <v>42557</v>
      </c>
      <c r="C15" s="3">
        <v>1.1000000000000001</v>
      </c>
      <c r="D15" s="3" t="s">
        <v>9</v>
      </c>
      <c r="E15" s="3">
        <v>1</v>
      </c>
      <c r="F15" s="3"/>
      <c r="G15" s="3">
        <v>1</v>
      </c>
      <c r="H15" s="5">
        <v>42642</v>
      </c>
      <c r="I15" s="3" t="s">
        <v>48</v>
      </c>
      <c r="J15" s="14">
        <v>1</v>
      </c>
      <c r="K15" s="15">
        <v>1</v>
      </c>
      <c r="L15" s="15" t="s">
        <v>89</v>
      </c>
      <c r="M15" s="15">
        <v>4</v>
      </c>
    </row>
    <row r="16" spans="1:37">
      <c r="A16" t="s">
        <v>0</v>
      </c>
      <c r="B16" s="1">
        <v>42557</v>
      </c>
      <c r="C16">
        <v>2.2000000000000002</v>
      </c>
      <c r="D16" t="s">
        <v>10</v>
      </c>
      <c r="E16">
        <v>1</v>
      </c>
      <c r="G16">
        <v>0</v>
      </c>
      <c r="K16" s="9"/>
      <c r="L16" s="15" t="s">
        <v>99</v>
      </c>
      <c r="M16" s="9"/>
    </row>
    <row r="17" spans="1:13">
      <c r="A17" t="s">
        <v>0</v>
      </c>
      <c r="B17" s="1">
        <v>42557</v>
      </c>
      <c r="C17">
        <v>2.1</v>
      </c>
      <c r="D17" t="s">
        <v>10</v>
      </c>
      <c r="E17">
        <v>1</v>
      </c>
      <c r="G17">
        <v>1</v>
      </c>
      <c r="H17" s="1">
        <v>42642</v>
      </c>
      <c r="I17" t="s">
        <v>48</v>
      </c>
      <c r="J17">
        <v>1</v>
      </c>
      <c r="K17" s="15">
        <v>22</v>
      </c>
      <c r="L17" s="18" t="s">
        <v>105</v>
      </c>
      <c r="M17" s="15">
        <v>1</v>
      </c>
    </row>
    <row r="18" spans="1:13">
      <c r="A18" t="s">
        <v>0</v>
      </c>
      <c r="B18" s="1">
        <v>42557</v>
      </c>
      <c r="C18">
        <v>2.1</v>
      </c>
      <c r="D18" t="s">
        <v>10</v>
      </c>
      <c r="E18">
        <v>1</v>
      </c>
      <c r="G18">
        <v>1</v>
      </c>
      <c r="H18" s="1">
        <v>42642</v>
      </c>
      <c r="I18" t="s">
        <v>48</v>
      </c>
      <c r="J18">
        <v>1</v>
      </c>
      <c r="K18" s="15">
        <v>18</v>
      </c>
      <c r="L18" s="18" t="s">
        <v>105</v>
      </c>
      <c r="M18" s="15">
        <v>9</v>
      </c>
    </row>
    <row r="19" spans="1:13">
      <c r="A19" t="s">
        <v>0</v>
      </c>
      <c r="B19" s="1">
        <v>42557</v>
      </c>
      <c r="C19">
        <v>2.1</v>
      </c>
      <c r="D19" t="s">
        <v>10</v>
      </c>
      <c r="E19">
        <v>1</v>
      </c>
      <c r="G19">
        <v>1</v>
      </c>
      <c r="H19" s="1">
        <v>42642</v>
      </c>
      <c r="I19" t="s">
        <v>48</v>
      </c>
      <c r="J19">
        <v>1</v>
      </c>
      <c r="K19" s="15">
        <v>14</v>
      </c>
      <c r="L19" s="18" t="s">
        <v>105</v>
      </c>
      <c r="M19" s="15">
        <v>21</v>
      </c>
    </row>
    <row r="20" spans="1:13">
      <c r="A20" t="s">
        <v>0</v>
      </c>
      <c r="B20" s="1">
        <v>42557</v>
      </c>
      <c r="C20">
        <v>2.1</v>
      </c>
      <c r="D20" t="s">
        <v>10</v>
      </c>
      <c r="E20">
        <v>1</v>
      </c>
      <c r="G20">
        <v>1</v>
      </c>
      <c r="H20" s="1">
        <v>42642</v>
      </c>
      <c r="I20" t="s">
        <v>48</v>
      </c>
      <c r="J20">
        <v>1</v>
      </c>
      <c r="K20" s="15">
        <v>10</v>
      </c>
      <c r="L20" s="18" t="s">
        <v>105</v>
      </c>
      <c r="M20" s="15">
        <v>13</v>
      </c>
    </row>
    <row r="21" spans="1:13">
      <c r="A21" t="s">
        <v>0</v>
      </c>
      <c r="B21" s="1">
        <v>42557</v>
      </c>
      <c r="C21">
        <v>2.1</v>
      </c>
      <c r="D21" t="s">
        <v>10</v>
      </c>
      <c r="E21">
        <v>1</v>
      </c>
      <c r="G21">
        <v>1</v>
      </c>
      <c r="H21" s="1">
        <v>42642</v>
      </c>
      <c r="I21" t="s">
        <v>48</v>
      </c>
      <c r="J21">
        <v>1</v>
      </c>
      <c r="K21" s="15">
        <v>6</v>
      </c>
      <c r="L21" s="18" t="s">
        <v>105</v>
      </c>
      <c r="M21" s="15">
        <v>2</v>
      </c>
    </row>
    <row r="22" spans="1:13">
      <c r="A22" t="s">
        <v>0</v>
      </c>
      <c r="B22" s="1">
        <v>42557</v>
      </c>
      <c r="C22">
        <v>2.1</v>
      </c>
      <c r="D22" t="s">
        <v>10</v>
      </c>
      <c r="E22">
        <v>1</v>
      </c>
      <c r="G22">
        <v>1</v>
      </c>
      <c r="H22" s="1">
        <v>42642</v>
      </c>
      <c r="I22" t="s">
        <v>48</v>
      </c>
      <c r="J22">
        <v>1</v>
      </c>
      <c r="K22" s="15">
        <v>18</v>
      </c>
      <c r="L22" s="18" t="s">
        <v>106</v>
      </c>
      <c r="M22" s="15">
        <v>1</v>
      </c>
    </row>
    <row r="23" spans="1:13">
      <c r="A23" t="s">
        <v>0</v>
      </c>
      <c r="B23" s="1">
        <v>42557</v>
      </c>
      <c r="C23">
        <v>2.1</v>
      </c>
      <c r="D23" t="s">
        <v>10</v>
      </c>
      <c r="E23">
        <v>1</v>
      </c>
      <c r="G23">
        <v>1</v>
      </c>
      <c r="H23" s="1">
        <v>42642</v>
      </c>
      <c r="I23" t="s">
        <v>48</v>
      </c>
      <c r="J23">
        <v>1</v>
      </c>
      <c r="K23" s="15">
        <v>42</v>
      </c>
      <c r="L23" s="18" t="s">
        <v>106</v>
      </c>
      <c r="M23" s="15">
        <v>1</v>
      </c>
    </row>
    <row r="24" spans="1:13">
      <c r="A24" t="s">
        <v>0</v>
      </c>
      <c r="B24" s="1">
        <v>42557</v>
      </c>
      <c r="C24">
        <v>2.1</v>
      </c>
      <c r="D24" t="s">
        <v>10</v>
      </c>
      <c r="E24">
        <v>1</v>
      </c>
      <c r="G24">
        <v>1</v>
      </c>
      <c r="H24" s="1">
        <v>42642</v>
      </c>
      <c r="I24" t="s">
        <v>48</v>
      </c>
      <c r="J24">
        <v>1</v>
      </c>
      <c r="K24" s="15">
        <v>26</v>
      </c>
      <c r="L24" s="18" t="s">
        <v>107</v>
      </c>
      <c r="M24" s="15">
        <v>1</v>
      </c>
    </row>
    <row r="25" spans="1:13">
      <c r="A25" t="s">
        <v>0</v>
      </c>
      <c r="B25" s="1">
        <v>42557</v>
      </c>
      <c r="C25">
        <v>2.1</v>
      </c>
      <c r="D25" t="s">
        <v>10</v>
      </c>
      <c r="E25">
        <v>1</v>
      </c>
      <c r="G25">
        <v>1</v>
      </c>
      <c r="H25" s="1">
        <v>42642</v>
      </c>
      <c r="I25" t="s">
        <v>48</v>
      </c>
      <c r="J25">
        <v>1</v>
      </c>
      <c r="K25" s="15">
        <v>14</v>
      </c>
      <c r="L25" s="15" t="s">
        <v>88</v>
      </c>
      <c r="M25" s="15">
        <v>2</v>
      </c>
    </row>
    <row r="26" spans="1:13">
      <c r="A26" t="s">
        <v>0</v>
      </c>
      <c r="B26" s="1">
        <v>42557</v>
      </c>
      <c r="C26">
        <v>2.1</v>
      </c>
      <c r="D26" t="s">
        <v>10</v>
      </c>
      <c r="E26">
        <v>1</v>
      </c>
      <c r="G26">
        <v>1</v>
      </c>
      <c r="H26" s="1">
        <v>42642</v>
      </c>
      <c r="I26" t="s">
        <v>48</v>
      </c>
      <c r="J26">
        <v>1</v>
      </c>
      <c r="K26" s="15">
        <v>10</v>
      </c>
      <c r="L26" s="15" t="s">
        <v>88</v>
      </c>
      <c r="M26" s="15">
        <v>2</v>
      </c>
    </row>
    <row r="27" spans="1:13">
      <c r="A27" t="s">
        <v>0</v>
      </c>
      <c r="B27" s="1">
        <v>42557</v>
      </c>
      <c r="C27">
        <v>2.1</v>
      </c>
      <c r="D27" t="s">
        <v>10</v>
      </c>
      <c r="E27">
        <v>1</v>
      </c>
      <c r="G27">
        <v>1</v>
      </c>
      <c r="H27" s="1">
        <v>42642</v>
      </c>
      <c r="I27" t="s">
        <v>48</v>
      </c>
      <c r="J27">
        <v>1</v>
      </c>
      <c r="K27" s="15">
        <v>6</v>
      </c>
      <c r="L27" s="15" t="s">
        <v>88</v>
      </c>
      <c r="M27" s="15">
        <v>1</v>
      </c>
    </row>
    <row r="28" spans="1:13">
      <c r="A28" t="s">
        <v>0</v>
      </c>
      <c r="B28" s="1">
        <v>42557</v>
      </c>
      <c r="C28">
        <v>2.1</v>
      </c>
      <c r="D28" t="s">
        <v>10</v>
      </c>
      <c r="E28">
        <v>1</v>
      </c>
      <c r="G28">
        <v>1</v>
      </c>
      <c r="H28" s="1">
        <v>42642</v>
      </c>
      <c r="I28" t="s">
        <v>48</v>
      </c>
      <c r="J28">
        <v>1</v>
      </c>
      <c r="K28" s="15">
        <v>2</v>
      </c>
      <c r="L28" s="15" t="s">
        <v>86</v>
      </c>
      <c r="M28" s="15">
        <v>15</v>
      </c>
    </row>
    <row r="29" spans="1:13">
      <c r="A29" t="s">
        <v>0</v>
      </c>
      <c r="B29" s="1">
        <v>42557</v>
      </c>
      <c r="C29">
        <v>2.1</v>
      </c>
      <c r="D29" t="s">
        <v>10</v>
      </c>
      <c r="E29">
        <v>1</v>
      </c>
      <c r="G29">
        <v>1</v>
      </c>
      <c r="H29" s="1">
        <v>42642</v>
      </c>
      <c r="I29" t="s">
        <v>48</v>
      </c>
      <c r="J29">
        <v>1</v>
      </c>
      <c r="K29" s="15">
        <v>2</v>
      </c>
      <c r="L29" s="18" t="s">
        <v>105</v>
      </c>
      <c r="M29" s="15">
        <v>36</v>
      </c>
    </row>
    <row r="30" spans="1:13">
      <c r="A30" t="s">
        <v>0</v>
      </c>
      <c r="B30" s="1">
        <v>42557</v>
      </c>
      <c r="C30">
        <v>2.1</v>
      </c>
      <c r="D30" t="s">
        <v>10</v>
      </c>
      <c r="E30">
        <v>1</v>
      </c>
      <c r="G30">
        <v>1</v>
      </c>
      <c r="H30" s="1">
        <v>42642</v>
      </c>
      <c r="I30" t="s">
        <v>48</v>
      </c>
      <c r="J30">
        <v>1</v>
      </c>
      <c r="K30" s="15">
        <v>1</v>
      </c>
      <c r="L30" s="15" t="s">
        <v>86</v>
      </c>
      <c r="M30" s="15">
        <v>11</v>
      </c>
    </row>
    <row r="31" spans="1:13">
      <c r="A31" t="s">
        <v>0</v>
      </c>
      <c r="B31" s="1">
        <v>42557</v>
      </c>
      <c r="C31">
        <v>2.1</v>
      </c>
      <c r="D31" t="s">
        <v>10</v>
      </c>
      <c r="E31">
        <v>1</v>
      </c>
      <c r="G31">
        <v>1</v>
      </c>
      <c r="H31" s="1">
        <v>42642</v>
      </c>
      <c r="I31" t="s">
        <v>48</v>
      </c>
      <c r="J31">
        <v>1</v>
      </c>
      <c r="K31" s="15">
        <v>1</v>
      </c>
      <c r="L31" s="15" t="s">
        <v>89</v>
      </c>
      <c r="M31" s="15">
        <v>3</v>
      </c>
    </row>
    <row r="32" spans="1:13">
      <c r="A32" t="s">
        <v>0</v>
      </c>
      <c r="B32" s="1">
        <v>42557</v>
      </c>
      <c r="C32">
        <v>2.1</v>
      </c>
      <c r="D32" t="s">
        <v>10</v>
      </c>
      <c r="E32">
        <v>1</v>
      </c>
      <c r="G32">
        <v>1</v>
      </c>
      <c r="H32" s="1">
        <v>42642</v>
      </c>
      <c r="I32" t="s">
        <v>48</v>
      </c>
      <c r="J32">
        <v>1</v>
      </c>
      <c r="K32" s="15">
        <v>1</v>
      </c>
      <c r="L32" s="15" t="s">
        <v>83</v>
      </c>
      <c r="M32" s="15">
        <v>6</v>
      </c>
    </row>
    <row r="33" spans="1:13">
      <c r="A33" t="s">
        <v>0</v>
      </c>
      <c r="B33" s="1">
        <v>42557</v>
      </c>
      <c r="C33">
        <v>2.1</v>
      </c>
      <c r="D33" t="s">
        <v>10</v>
      </c>
      <c r="E33">
        <v>1</v>
      </c>
      <c r="G33">
        <v>1</v>
      </c>
      <c r="H33" s="1">
        <v>42642</v>
      </c>
      <c r="I33" t="s">
        <v>48</v>
      </c>
      <c r="J33">
        <v>1</v>
      </c>
      <c r="K33" s="15">
        <v>1</v>
      </c>
      <c r="L33" s="15" t="s">
        <v>108</v>
      </c>
      <c r="M33" s="15">
        <v>4</v>
      </c>
    </row>
    <row r="34" spans="1:13">
      <c r="A34" t="s">
        <v>0</v>
      </c>
      <c r="B34" s="1">
        <v>42557</v>
      </c>
      <c r="C34">
        <v>2.1</v>
      </c>
      <c r="D34" t="s">
        <v>10</v>
      </c>
      <c r="E34">
        <v>1</v>
      </c>
      <c r="G34">
        <v>1</v>
      </c>
      <c r="H34" s="1">
        <v>42642</v>
      </c>
      <c r="I34" t="s">
        <v>48</v>
      </c>
      <c r="J34">
        <v>1</v>
      </c>
      <c r="K34" s="15">
        <v>1</v>
      </c>
      <c r="L34" s="15" t="s">
        <v>84</v>
      </c>
      <c r="M34" s="15">
        <v>1</v>
      </c>
    </row>
    <row r="35" spans="1:13">
      <c r="A35" t="s">
        <v>0</v>
      </c>
      <c r="B35" s="1">
        <v>42557</v>
      </c>
      <c r="C35">
        <v>1.2</v>
      </c>
      <c r="D35" t="s">
        <v>9</v>
      </c>
      <c r="E35">
        <v>1</v>
      </c>
      <c r="G35">
        <v>0</v>
      </c>
      <c r="L35" s="15" t="s">
        <v>99</v>
      </c>
    </row>
    <row r="36" spans="1:13">
      <c r="A36" s="3" t="s">
        <v>0</v>
      </c>
      <c r="B36" s="1">
        <v>42543</v>
      </c>
      <c r="C36">
        <v>1.1000000000000001</v>
      </c>
      <c r="D36" t="s">
        <v>45</v>
      </c>
      <c r="E36">
        <v>0</v>
      </c>
      <c r="G36">
        <v>1</v>
      </c>
      <c r="H36" s="1">
        <v>42580</v>
      </c>
      <c r="I36" t="s">
        <v>48</v>
      </c>
      <c r="J36">
        <v>1</v>
      </c>
      <c r="K36">
        <v>6</v>
      </c>
      <c r="L36" s="15" t="s">
        <v>115</v>
      </c>
      <c r="M36" s="15">
        <v>1</v>
      </c>
    </row>
    <row r="37" spans="1:13">
      <c r="A37" s="3" t="s">
        <v>0</v>
      </c>
      <c r="B37" s="1">
        <v>42543</v>
      </c>
      <c r="C37">
        <v>1.1000000000000001</v>
      </c>
      <c r="D37" t="s">
        <v>45</v>
      </c>
      <c r="E37">
        <v>0</v>
      </c>
      <c r="G37">
        <v>1</v>
      </c>
      <c r="H37" s="1">
        <v>42580</v>
      </c>
      <c r="I37" t="s">
        <v>48</v>
      </c>
      <c r="J37">
        <v>1</v>
      </c>
      <c r="K37">
        <v>6</v>
      </c>
      <c r="L37" s="15" t="s">
        <v>109</v>
      </c>
      <c r="M37" s="15">
        <v>1</v>
      </c>
    </row>
    <row r="38" spans="1:13">
      <c r="A38" s="3" t="s">
        <v>0</v>
      </c>
      <c r="B38" s="1">
        <v>42543</v>
      </c>
      <c r="C38">
        <v>1.1000000000000001</v>
      </c>
      <c r="D38" t="s">
        <v>45</v>
      </c>
      <c r="E38">
        <v>0</v>
      </c>
      <c r="G38">
        <v>1</v>
      </c>
      <c r="H38" s="1">
        <v>42580</v>
      </c>
      <c r="I38" t="s">
        <v>48</v>
      </c>
      <c r="J38">
        <v>1</v>
      </c>
      <c r="K38">
        <v>22</v>
      </c>
      <c r="L38" s="15" t="s">
        <v>109</v>
      </c>
      <c r="M38" s="15">
        <v>1</v>
      </c>
    </row>
    <row r="39" spans="1:13">
      <c r="A39" s="3" t="s">
        <v>0</v>
      </c>
      <c r="B39" s="1">
        <v>42543</v>
      </c>
      <c r="C39">
        <v>1.1000000000000001</v>
      </c>
      <c r="D39" t="s">
        <v>45</v>
      </c>
      <c r="E39">
        <v>0</v>
      </c>
      <c r="G39">
        <v>1</v>
      </c>
      <c r="H39" s="1">
        <v>42580</v>
      </c>
      <c r="I39" t="s">
        <v>48</v>
      </c>
      <c r="J39">
        <v>1</v>
      </c>
      <c r="K39">
        <v>14</v>
      </c>
      <c r="L39" s="15" t="s">
        <v>109</v>
      </c>
      <c r="M39" s="15">
        <v>1</v>
      </c>
    </row>
    <row r="40" spans="1:13">
      <c r="A40" s="3" t="s">
        <v>0</v>
      </c>
      <c r="B40" s="1">
        <v>42543</v>
      </c>
      <c r="C40">
        <v>1.1000000000000001</v>
      </c>
      <c r="D40" t="s">
        <v>45</v>
      </c>
      <c r="E40">
        <v>0</v>
      </c>
      <c r="G40">
        <v>1</v>
      </c>
      <c r="H40" s="1">
        <v>42580</v>
      </c>
      <c r="I40" t="s">
        <v>48</v>
      </c>
      <c r="J40">
        <v>1</v>
      </c>
      <c r="K40">
        <v>22</v>
      </c>
      <c r="L40" s="18" t="s">
        <v>105</v>
      </c>
      <c r="M40" s="15">
        <v>1</v>
      </c>
    </row>
    <row r="41" spans="1:13">
      <c r="A41" s="3" t="s">
        <v>0</v>
      </c>
      <c r="B41" s="1">
        <v>42543</v>
      </c>
      <c r="C41">
        <v>1.1000000000000001</v>
      </c>
      <c r="D41" t="s">
        <v>45</v>
      </c>
      <c r="E41">
        <v>0</v>
      </c>
      <c r="G41">
        <v>1</v>
      </c>
      <c r="H41" s="1">
        <v>42580</v>
      </c>
      <c r="I41" t="s">
        <v>48</v>
      </c>
      <c r="J41">
        <v>1</v>
      </c>
      <c r="K41">
        <v>18</v>
      </c>
      <c r="L41" s="14" t="s">
        <v>105</v>
      </c>
      <c r="M41" s="15">
        <v>2</v>
      </c>
    </row>
    <row r="42" spans="1:13">
      <c r="A42" s="3" t="s">
        <v>0</v>
      </c>
      <c r="B42" s="1">
        <v>42543</v>
      </c>
      <c r="C42">
        <v>1.1000000000000001</v>
      </c>
      <c r="D42" t="s">
        <v>45</v>
      </c>
      <c r="E42">
        <v>0</v>
      </c>
      <c r="G42">
        <v>1</v>
      </c>
      <c r="H42" s="1">
        <v>42580</v>
      </c>
      <c r="I42" t="s">
        <v>48</v>
      </c>
      <c r="J42">
        <v>1</v>
      </c>
      <c r="K42">
        <v>14</v>
      </c>
      <c r="L42" s="14" t="s">
        <v>105</v>
      </c>
      <c r="M42" s="15">
        <v>5</v>
      </c>
    </row>
    <row r="43" spans="1:13">
      <c r="A43" s="3" t="s">
        <v>0</v>
      </c>
      <c r="B43" s="1">
        <v>42543</v>
      </c>
      <c r="C43">
        <v>1.1000000000000001</v>
      </c>
      <c r="D43" t="s">
        <v>45</v>
      </c>
      <c r="E43">
        <v>0</v>
      </c>
      <c r="G43">
        <v>1</v>
      </c>
      <c r="H43" s="1">
        <v>42580</v>
      </c>
      <c r="I43" t="s">
        <v>48</v>
      </c>
      <c r="J43">
        <v>1</v>
      </c>
      <c r="K43">
        <v>10</v>
      </c>
      <c r="L43" s="14" t="s">
        <v>105</v>
      </c>
      <c r="M43" s="15">
        <v>9</v>
      </c>
    </row>
    <row r="44" spans="1:13">
      <c r="A44" s="3" t="s">
        <v>0</v>
      </c>
      <c r="B44" s="1">
        <v>42543</v>
      </c>
      <c r="C44">
        <v>1.1000000000000001</v>
      </c>
      <c r="D44" t="s">
        <v>45</v>
      </c>
      <c r="E44">
        <v>0</v>
      </c>
      <c r="G44">
        <v>1</v>
      </c>
      <c r="H44" s="1">
        <v>42580</v>
      </c>
      <c r="I44" t="s">
        <v>48</v>
      </c>
      <c r="J44">
        <v>1</v>
      </c>
      <c r="K44">
        <v>6</v>
      </c>
      <c r="L44" s="14" t="s">
        <v>105</v>
      </c>
      <c r="M44" s="15">
        <v>9</v>
      </c>
    </row>
    <row r="45" spans="1:13">
      <c r="A45" s="3" t="s">
        <v>0</v>
      </c>
      <c r="B45" s="1">
        <v>42543</v>
      </c>
      <c r="C45">
        <v>1.1000000000000001</v>
      </c>
      <c r="D45" t="s">
        <v>45</v>
      </c>
      <c r="E45">
        <v>0</v>
      </c>
      <c r="G45">
        <v>1</v>
      </c>
      <c r="H45" s="1">
        <v>42580</v>
      </c>
      <c r="I45" t="s">
        <v>48</v>
      </c>
      <c r="J45">
        <v>1</v>
      </c>
      <c r="K45">
        <v>22</v>
      </c>
      <c r="L45" s="3" t="s">
        <v>88</v>
      </c>
      <c r="M45" s="15">
        <v>1</v>
      </c>
    </row>
    <row r="46" spans="1:13">
      <c r="A46" s="3" t="s">
        <v>0</v>
      </c>
      <c r="B46" s="1">
        <v>42543</v>
      </c>
      <c r="C46">
        <v>1.1000000000000001</v>
      </c>
      <c r="D46" t="s">
        <v>45</v>
      </c>
      <c r="E46">
        <v>0</v>
      </c>
      <c r="G46">
        <v>1</v>
      </c>
      <c r="H46" s="1">
        <v>42580</v>
      </c>
      <c r="I46" t="s">
        <v>48</v>
      </c>
      <c r="J46">
        <v>1</v>
      </c>
      <c r="K46">
        <v>6</v>
      </c>
      <c r="L46" s="3" t="s">
        <v>88</v>
      </c>
      <c r="M46" s="15">
        <v>1</v>
      </c>
    </row>
    <row r="47" spans="1:13">
      <c r="A47" s="3" t="s">
        <v>0</v>
      </c>
      <c r="B47" s="1">
        <v>42543</v>
      </c>
      <c r="C47">
        <v>1.1000000000000001</v>
      </c>
      <c r="D47" t="s">
        <v>45</v>
      </c>
      <c r="E47">
        <v>0</v>
      </c>
      <c r="G47">
        <v>1</v>
      </c>
      <c r="H47" s="1">
        <v>42580</v>
      </c>
      <c r="I47" t="s">
        <v>48</v>
      </c>
      <c r="J47">
        <v>1</v>
      </c>
      <c r="K47">
        <v>2</v>
      </c>
      <c r="L47" s="3" t="s">
        <v>86</v>
      </c>
      <c r="M47" s="15">
        <v>13</v>
      </c>
    </row>
    <row r="48" spans="1:13">
      <c r="A48" s="3" t="s">
        <v>0</v>
      </c>
      <c r="B48" s="1">
        <v>42543</v>
      </c>
      <c r="C48">
        <v>1.1000000000000001</v>
      </c>
      <c r="D48" t="s">
        <v>45</v>
      </c>
      <c r="E48">
        <v>0</v>
      </c>
      <c r="G48">
        <v>1</v>
      </c>
      <c r="H48" s="1">
        <v>42580</v>
      </c>
      <c r="I48" t="s">
        <v>48</v>
      </c>
      <c r="J48">
        <v>1</v>
      </c>
      <c r="K48">
        <v>2</v>
      </c>
      <c r="L48" s="3" t="s">
        <v>125</v>
      </c>
      <c r="M48" s="15">
        <v>106</v>
      </c>
    </row>
    <row r="49" spans="1:13">
      <c r="A49" s="3" t="s">
        <v>0</v>
      </c>
      <c r="B49" s="1">
        <v>42543</v>
      </c>
      <c r="C49">
        <v>1.1000000000000001</v>
      </c>
      <c r="D49" t="s">
        <v>45</v>
      </c>
      <c r="E49">
        <v>0</v>
      </c>
      <c r="G49">
        <v>1</v>
      </c>
      <c r="H49" s="1">
        <v>42580</v>
      </c>
      <c r="I49" t="s">
        <v>48</v>
      </c>
      <c r="J49">
        <v>1</v>
      </c>
      <c r="K49">
        <v>2</v>
      </c>
      <c r="L49" s="3" t="s">
        <v>89</v>
      </c>
      <c r="M49" s="15">
        <v>7</v>
      </c>
    </row>
    <row r="50" spans="1:13">
      <c r="A50" s="3" t="s">
        <v>0</v>
      </c>
      <c r="B50" s="1">
        <v>42543</v>
      </c>
      <c r="C50">
        <v>1.1000000000000001</v>
      </c>
      <c r="D50" t="s">
        <v>45</v>
      </c>
      <c r="E50">
        <v>0</v>
      </c>
      <c r="G50">
        <v>1</v>
      </c>
      <c r="H50" s="1">
        <v>42580</v>
      </c>
      <c r="I50" t="s">
        <v>48</v>
      </c>
      <c r="J50">
        <v>1</v>
      </c>
      <c r="K50">
        <v>2</v>
      </c>
      <c r="L50" s="3" t="s">
        <v>109</v>
      </c>
      <c r="M50" s="15">
        <v>57</v>
      </c>
    </row>
    <row r="51" spans="1:13">
      <c r="A51" s="3" t="s">
        <v>0</v>
      </c>
      <c r="B51" s="1">
        <v>42543</v>
      </c>
      <c r="C51">
        <v>1.1000000000000001</v>
      </c>
      <c r="D51" t="s">
        <v>45</v>
      </c>
      <c r="E51">
        <v>0</v>
      </c>
      <c r="G51">
        <v>1</v>
      </c>
      <c r="H51" s="1">
        <v>42580</v>
      </c>
      <c r="I51" t="s">
        <v>48</v>
      </c>
      <c r="J51">
        <v>1</v>
      </c>
      <c r="K51">
        <v>2</v>
      </c>
      <c r="L51" s="14" t="s">
        <v>106</v>
      </c>
      <c r="M51" s="15">
        <v>9</v>
      </c>
    </row>
    <row r="52" spans="1:13">
      <c r="A52" s="3" t="s">
        <v>0</v>
      </c>
      <c r="B52" s="1">
        <v>42543</v>
      </c>
      <c r="C52">
        <v>1.1000000000000001</v>
      </c>
      <c r="D52" t="s">
        <v>45</v>
      </c>
      <c r="E52">
        <v>0</v>
      </c>
      <c r="G52">
        <v>1</v>
      </c>
      <c r="H52" s="1">
        <v>42580</v>
      </c>
      <c r="I52" t="s">
        <v>48</v>
      </c>
      <c r="J52">
        <v>1</v>
      </c>
      <c r="K52">
        <v>2</v>
      </c>
      <c r="L52" s="14" t="s">
        <v>105</v>
      </c>
      <c r="M52" s="15">
        <v>309</v>
      </c>
    </row>
    <row r="53" spans="1:13">
      <c r="A53" s="3" t="s">
        <v>0</v>
      </c>
      <c r="B53" s="1">
        <v>42543</v>
      </c>
      <c r="C53">
        <v>1.1000000000000001</v>
      </c>
      <c r="D53" t="s">
        <v>45</v>
      </c>
      <c r="E53">
        <v>0</v>
      </c>
      <c r="G53">
        <v>1</v>
      </c>
      <c r="H53" s="1">
        <v>42580</v>
      </c>
      <c r="I53" t="s">
        <v>48</v>
      </c>
      <c r="J53">
        <v>1</v>
      </c>
      <c r="K53">
        <v>2</v>
      </c>
      <c r="L53" s="3" t="s">
        <v>88</v>
      </c>
      <c r="M53" s="15">
        <v>9</v>
      </c>
    </row>
    <row r="54" spans="1:13">
      <c r="A54" s="3" t="s">
        <v>0</v>
      </c>
      <c r="B54" s="1">
        <v>42543</v>
      </c>
      <c r="C54">
        <v>1.1000000000000001</v>
      </c>
      <c r="D54" t="s">
        <v>45</v>
      </c>
      <c r="E54">
        <v>0</v>
      </c>
      <c r="G54">
        <v>1</v>
      </c>
      <c r="H54" s="1">
        <v>42580</v>
      </c>
      <c r="I54" t="s">
        <v>48</v>
      </c>
      <c r="J54">
        <v>1</v>
      </c>
      <c r="K54">
        <v>1</v>
      </c>
      <c r="L54" s="3" t="s">
        <v>86</v>
      </c>
      <c r="M54" s="15">
        <v>19</v>
      </c>
    </row>
    <row r="55" spans="1:13">
      <c r="A55" s="3" t="s">
        <v>0</v>
      </c>
      <c r="B55" s="1">
        <v>42543</v>
      </c>
      <c r="C55">
        <v>1.1000000000000001</v>
      </c>
      <c r="D55" t="s">
        <v>45</v>
      </c>
      <c r="E55">
        <v>0</v>
      </c>
      <c r="G55">
        <v>1</v>
      </c>
      <c r="H55" s="1">
        <v>42580</v>
      </c>
      <c r="I55" t="s">
        <v>48</v>
      </c>
      <c r="J55">
        <v>1</v>
      </c>
      <c r="K55">
        <v>1</v>
      </c>
      <c r="L55" s="3" t="s">
        <v>125</v>
      </c>
      <c r="M55" s="15">
        <v>91</v>
      </c>
    </row>
    <row r="56" spans="1:13">
      <c r="A56" s="3" t="s">
        <v>0</v>
      </c>
      <c r="B56" s="5">
        <v>42543</v>
      </c>
      <c r="C56" s="3">
        <v>1.1000000000000001</v>
      </c>
      <c r="D56" s="3" t="s">
        <v>45</v>
      </c>
      <c r="E56" s="3">
        <v>0</v>
      </c>
      <c r="F56" s="3"/>
      <c r="G56" s="3">
        <v>1</v>
      </c>
      <c r="H56" s="5">
        <v>42580</v>
      </c>
      <c r="I56" s="3" t="s">
        <v>48</v>
      </c>
      <c r="J56" s="3">
        <v>1</v>
      </c>
      <c r="K56">
        <v>1</v>
      </c>
      <c r="L56" s="3" t="s">
        <v>89</v>
      </c>
      <c r="M56" s="15">
        <v>2</v>
      </c>
    </row>
    <row r="57" spans="1:13">
      <c r="A57" s="3" t="s">
        <v>0</v>
      </c>
      <c r="B57" s="5">
        <v>42543</v>
      </c>
      <c r="C57" s="3">
        <v>1.1000000000000001</v>
      </c>
      <c r="D57" s="3" t="s">
        <v>45</v>
      </c>
      <c r="E57" s="3">
        <v>0</v>
      </c>
      <c r="F57" s="3"/>
      <c r="G57" s="3">
        <v>1</v>
      </c>
      <c r="H57" s="5">
        <v>42580</v>
      </c>
      <c r="I57" s="3" t="s">
        <v>48</v>
      </c>
      <c r="J57" s="3">
        <v>1</v>
      </c>
      <c r="K57">
        <v>1</v>
      </c>
      <c r="L57" s="3" t="s">
        <v>109</v>
      </c>
      <c r="M57" s="15">
        <v>107</v>
      </c>
    </row>
    <row r="58" spans="1:13">
      <c r="A58" s="3" t="s">
        <v>0</v>
      </c>
      <c r="B58" s="5">
        <v>42543</v>
      </c>
      <c r="C58" s="3">
        <v>1.1000000000000001</v>
      </c>
      <c r="D58" s="3" t="s">
        <v>45</v>
      </c>
      <c r="E58" s="3">
        <v>0</v>
      </c>
      <c r="F58" s="3"/>
      <c r="G58" s="3">
        <v>1</v>
      </c>
      <c r="H58" s="5">
        <v>42580</v>
      </c>
      <c r="I58" s="3" t="s">
        <v>48</v>
      </c>
      <c r="J58" s="3">
        <v>1</v>
      </c>
      <c r="K58">
        <v>1</v>
      </c>
      <c r="L58" s="3" t="s">
        <v>92</v>
      </c>
      <c r="M58" s="15">
        <v>2</v>
      </c>
    </row>
    <row r="59" spans="1:13">
      <c r="A59" s="3" t="s">
        <v>0</v>
      </c>
      <c r="B59" s="5">
        <v>42543</v>
      </c>
      <c r="C59" s="3">
        <v>1.1000000000000001</v>
      </c>
      <c r="D59" s="3" t="s">
        <v>45</v>
      </c>
      <c r="E59" s="3">
        <v>0</v>
      </c>
      <c r="F59" s="3"/>
      <c r="G59" s="3">
        <v>1</v>
      </c>
      <c r="H59" s="5">
        <v>42580</v>
      </c>
      <c r="I59" s="3" t="s">
        <v>48</v>
      </c>
      <c r="J59" s="3">
        <v>1</v>
      </c>
      <c r="K59">
        <v>1</v>
      </c>
      <c r="L59" s="3" t="s">
        <v>83</v>
      </c>
      <c r="M59" s="15">
        <v>1</v>
      </c>
    </row>
    <row r="60" spans="1:13">
      <c r="A60" s="3" t="s">
        <v>0</v>
      </c>
      <c r="B60" s="5">
        <v>42543</v>
      </c>
      <c r="C60" s="3">
        <v>1.1000000000000001</v>
      </c>
      <c r="D60" s="3" t="s">
        <v>45</v>
      </c>
      <c r="E60" s="3">
        <v>0</v>
      </c>
      <c r="F60" s="3"/>
      <c r="G60" s="3">
        <v>1</v>
      </c>
      <c r="H60" s="5">
        <v>42580</v>
      </c>
      <c r="I60" s="3" t="s">
        <v>48</v>
      </c>
      <c r="J60" s="3">
        <v>1</v>
      </c>
      <c r="K60">
        <v>1</v>
      </c>
      <c r="L60" s="14" t="s">
        <v>105</v>
      </c>
      <c r="M60" s="15">
        <v>10</v>
      </c>
    </row>
    <row r="61" spans="1:13">
      <c r="A61" s="3" t="s">
        <v>0</v>
      </c>
      <c r="B61" s="5">
        <v>42543</v>
      </c>
      <c r="C61" s="3">
        <v>1.1000000000000001</v>
      </c>
      <c r="D61" s="3" t="s">
        <v>45</v>
      </c>
      <c r="E61" s="3">
        <v>0</v>
      </c>
      <c r="F61" s="3"/>
      <c r="G61" s="3">
        <v>1</v>
      </c>
      <c r="H61" s="5">
        <v>42580</v>
      </c>
      <c r="I61" s="3" t="s">
        <v>48</v>
      </c>
      <c r="J61" s="3">
        <v>1</v>
      </c>
      <c r="K61">
        <v>1</v>
      </c>
      <c r="L61" s="3" t="s">
        <v>84</v>
      </c>
      <c r="M61" s="15">
        <v>3</v>
      </c>
    </row>
    <row r="62" spans="1:13">
      <c r="A62" s="3" t="s">
        <v>0</v>
      </c>
      <c r="B62" s="5">
        <v>42543</v>
      </c>
      <c r="C62" s="3">
        <v>1.1000000000000001</v>
      </c>
      <c r="D62" s="3" t="s">
        <v>45</v>
      </c>
      <c r="E62" s="3">
        <v>0</v>
      </c>
      <c r="F62" s="3"/>
      <c r="G62" s="3">
        <v>1</v>
      </c>
      <c r="H62" s="5">
        <v>42580</v>
      </c>
      <c r="I62" s="3" t="s">
        <v>48</v>
      </c>
      <c r="J62" s="3">
        <v>1</v>
      </c>
      <c r="K62">
        <v>1</v>
      </c>
      <c r="L62" s="3" t="s">
        <v>93</v>
      </c>
      <c r="M62" s="15">
        <v>9</v>
      </c>
    </row>
    <row r="63" spans="1:13">
      <c r="A63" s="3" t="s">
        <v>0</v>
      </c>
      <c r="B63" s="1">
        <v>42543</v>
      </c>
      <c r="C63">
        <v>2.1</v>
      </c>
      <c r="D63" t="s">
        <v>45</v>
      </c>
      <c r="E63">
        <v>0</v>
      </c>
      <c r="G63">
        <v>1</v>
      </c>
      <c r="H63" s="1">
        <v>42578</v>
      </c>
      <c r="I63" t="s">
        <v>48</v>
      </c>
      <c r="J63">
        <v>1</v>
      </c>
      <c r="K63">
        <v>6</v>
      </c>
      <c r="L63" s="15" t="s">
        <v>109</v>
      </c>
      <c r="M63" s="15">
        <v>2</v>
      </c>
    </row>
    <row r="64" spans="1:13">
      <c r="A64" s="3" t="s">
        <v>0</v>
      </c>
      <c r="B64" s="1">
        <v>42543</v>
      </c>
      <c r="C64">
        <v>2.1</v>
      </c>
      <c r="D64" t="s">
        <v>45</v>
      </c>
      <c r="E64">
        <v>0</v>
      </c>
      <c r="G64">
        <v>1</v>
      </c>
      <c r="H64" s="1">
        <v>42578</v>
      </c>
      <c r="I64" t="s">
        <v>48</v>
      </c>
      <c r="J64">
        <v>1</v>
      </c>
      <c r="K64">
        <v>2</v>
      </c>
      <c r="L64" s="3" t="s">
        <v>86</v>
      </c>
      <c r="M64" s="15">
        <v>1</v>
      </c>
    </row>
    <row r="65" spans="1:13">
      <c r="A65" s="3" t="s">
        <v>0</v>
      </c>
      <c r="B65" s="1">
        <v>42543</v>
      </c>
      <c r="C65">
        <v>2.1</v>
      </c>
      <c r="D65" t="s">
        <v>45</v>
      </c>
      <c r="E65">
        <v>0</v>
      </c>
      <c r="G65">
        <v>1</v>
      </c>
      <c r="H65" s="1">
        <v>42578</v>
      </c>
      <c r="I65" t="s">
        <v>48</v>
      </c>
      <c r="J65">
        <v>1</v>
      </c>
      <c r="K65">
        <v>2</v>
      </c>
      <c r="L65" s="3" t="s">
        <v>125</v>
      </c>
      <c r="M65" s="15">
        <v>4</v>
      </c>
    </row>
    <row r="66" spans="1:13">
      <c r="A66" s="3" t="s">
        <v>0</v>
      </c>
      <c r="B66" s="1">
        <v>42543</v>
      </c>
      <c r="C66">
        <v>2.1</v>
      </c>
      <c r="D66" t="s">
        <v>45</v>
      </c>
      <c r="E66">
        <v>0</v>
      </c>
      <c r="G66">
        <v>1</v>
      </c>
      <c r="H66" s="1">
        <v>42578</v>
      </c>
      <c r="I66" t="s">
        <v>48</v>
      </c>
      <c r="J66">
        <v>1</v>
      </c>
      <c r="K66">
        <v>2</v>
      </c>
      <c r="L66" s="3" t="s">
        <v>109</v>
      </c>
      <c r="M66" s="15">
        <v>7</v>
      </c>
    </row>
    <row r="67" spans="1:13">
      <c r="A67" s="3" t="s">
        <v>0</v>
      </c>
      <c r="B67" s="1">
        <v>42543</v>
      </c>
      <c r="C67">
        <v>2.1</v>
      </c>
      <c r="D67" t="s">
        <v>45</v>
      </c>
      <c r="E67">
        <v>0</v>
      </c>
      <c r="G67">
        <v>1</v>
      </c>
      <c r="H67" s="1">
        <v>42578</v>
      </c>
      <c r="I67" t="s">
        <v>48</v>
      </c>
      <c r="J67">
        <v>1</v>
      </c>
      <c r="K67">
        <v>2</v>
      </c>
      <c r="L67" s="3" t="s">
        <v>83</v>
      </c>
      <c r="M67" s="15">
        <v>1</v>
      </c>
    </row>
    <row r="68" spans="1:13">
      <c r="A68" s="3" t="s">
        <v>0</v>
      </c>
      <c r="B68" s="1">
        <v>42543</v>
      </c>
      <c r="C68">
        <v>2.1</v>
      </c>
      <c r="D68" t="s">
        <v>45</v>
      </c>
      <c r="E68">
        <v>0</v>
      </c>
      <c r="G68">
        <v>1</v>
      </c>
      <c r="H68" s="1">
        <v>42578</v>
      </c>
      <c r="I68" t="s">
        <v>48</v>
      </c>
      <c r="J68">
        <v>1</v>
      </c>
      <c r="K68">
        <v>2</v>
      </c>
      <c r="L68" s="14" t="s">
        <v>105</v>
      </c>
      <c r="M68" s="15">
        <v>5</v>
      </c>
    </row>
    <row r="69" spans="1:13">
      <c r="A69" s="3" t="s">
        <v>0</v>
      </c>
      <c r="B69" s="1">
        <v>42543</v>
      </c>
      <c r="C69">
        <v>2.1</v>
      </c>
      <c r="D69" t="s">
        <v>45</v>
      </c>
      <c r="E69">
        <v>0</v>
      </c>
      <c r="G69">
        <v>1</v>
      </c>
      <c r="H69" s="1">
        <v>42578</v>
      </c>
      <c r="I69" t="s">
        <v>48</v>
      </c>
      <c r="J69">
        <v>1</v>
      </c>
      <c r="K69">
        <v>2</v>
      </c>
      <c r="L69" s="3" t="s">
        <v>84</v>
      </c>
      <c r="M69" s="15">
        <v>11</v>
      </c>
    </row>
    <row r="70" spans="1:13">
      <c r="A70" s="3" t="s">
        <v>0</v>
      </c>
      <c r="B70" s="1">
        <v>42543</v>
      </c>
      <c r="C70">
        <v>2.1</v>
      </c>
      <c r="D70" t="s">
        <v>45</v>
      </c>
      <c r="E70">
        <v>0</v>
      </c>
      <c r="G70">
        <v>1</v>
      </c>
      <c r="H70" s="1">
        <v>42578</v>
      </c>
      <c r="I70" t="s">
        <v>48</v>
      </c>
      <c r="J70">
        <v>1</v>
      </c>
      <c r="K70">
        <v>1</v>
      </c>
      <c r="L70" s="3" t="s">
        <v>86</v>
      </c>
      <c r="M70" s="15">
        <v>1</v>
      </c>
    </row>
    <row r="71" spans="1:13">
      <c r="A71" s="3" t="s">
        <v>0</v>
      </c>
      <c r="B71" s="1">
        <v>42543</v>
      </c>
      <c r="C71">
        <v>2.1</v>
      </c>
      <c r="D71" t="s">
        <v>45</v>
      </c>
      <c r="E71">
        <v>0</v>
      </c>
      <c r="G71">
        <v>1</v>
      </c>
      <c r="H71" s="1">
        <v>42578</v>
      </c>
      <c r="I71" t="s">
        <v>48</v>
      </c>
      <c r="J71">
        <v>1</v>
      </c>
      <c r="K71">
        <v>1</v>
      </c>
      <c r="L71" s="3" t="s">
        <v>115</v>
      </c>
      <c r="M71" s="15">
        <v>1</v>
      </c>
    </row>
    <row r="72" spans="1:13">
      <c r="A72" s="3" t="s">
        <v>0</v>
      </c>
      <c r="B72" s="1">
        <v>42543</v>
      </c>
      <c r="C72">
        <v>2.1</v>
      </c>
      <c r="D72" t="s">
        <v>45</v>
      </c>
      <c r="E72">
        <v>0</v>
      </c>
      <c r="G72">
        <v>1</v>
      </c>
      <c r="H72" s="1">
        <v>42578</v>
      </c>
      <c r="I72" t="s">
        <v>48</v>
      </c>
      <c r="J72">
        <v>1</v>
      </c>
      <c r="K72">
        <v>1</v>
      </c>
      <c r="L72" s="3" t="s">
        <v>109</v>
      </c>
      <c r="M72" s="15">
        <v>8</v>
      </c>
    </row>
    <row r="73" spans="1:13">
      <c r="A73" s="3" t="s">
        <v>0</v>
      </c>
      <c r="B73" s="1">
        <v>42543</v>
      </c>
      <c r="C73">
        <v>2.1</v>
      </c>
      <c r="D73" t="s">
        <v>45</v>
      </c>
      <c r="E73">
        <v>0</v>
      </c>
      <c r="G73">
        <v>1</v>
      </c>
      <c r="H73" s="1">
        <v>42578</v>
      </c>
      <c r="I73" t="s">
        <v>48</v>
      </c>
      <c r="J73">
        <v>1</v>
      </c>
      <c r="K73">
        <v>1</v>
      </c>
      <c r="L73" s="3" t="s">
        <v>83</v>
      </c>
      <c r="M73" s="15">
        <v>1</v>
      </c>
    </row>
    <row r="74" spans="1:13">
      <c r="A74" s="3" t="s">
        <v>0</v>
      </c>
      <c r="B74" s="1">
        <v>42543</v>
      </c>
      <c r="C74">
        <v>2.1</v>
      </c>
      <c r="D74" t="s">
        <v>45</v>
      </c>
      <c r="E74">
        <v>0</v>
      </c>
      <c r="G74">
        <v>1</v>
      </c>
      <c r="H74" s="1">
        <v>42578</v>
      </c>
      <c r="I74" t="s">
        <v>48</v>
      </c>
      <c r="J74">
        <v>1</v>
      </c>
      <c r="K74">
        <v>1</v>
      </c>
      <c r="L74" s="3" t="s">
        <v>104</v>
      </c>
      <c r="M74" s="15">
        <v>1</v>
      </c>
    </row>
    <row r="75" spans="1:13">
      <c r="A75" s="3" t="s">
        <v>0</v>
      </c>
      <c r="B75" s="1">
        <v>42543</v>
      </c>
      <c r="C75">
        <v>2.1</v>
      </c>
      <c r="D75" t="s">
        <v>45</v>
      </c>
      <c r="E75">
        <v>0</v>
      </c>
      <c r="G75">
        <v>1</v>
      </c>
      <c r="H75" s="1">
        <v>42578</v>
      </c>
      <c r="I75" t="s">
        <v>48</v>
      </c>
      <c r="J75">
        <v>1</v>
      </c>
      <c r="K75">
        <v>1</v>
      </c>
      <c r="L75" s="3" t="s">
        <v>84</v>
      </c>
      <c r="M75" s="15">
        <v>16</v>
      </c>
    </row>
    <row r="76" spans="1:13">
      <c r="A76" s="3" t="s">
        <v>0</v>
      </c>
      <c r="B76" s="1">
        <v>42543</v>
      </c>
      <c r="C76">
        <v>2.1</v>
      </c>
      <c r="D76" t="s">
        <v>45</v>
      </c>
      <c r="E76">
        <v>0</v>
      </c>
      <c r="G76">
        <v>1</v>
      </c>
      <c r="H76" s="1">
        <v>42578</v>
      </c>
      <c r="I76" t="s">
        <v>48</v>
      </c>
      <c r="J76">
        <v>1</v>
      </c>
      <c r="K76">
        <v>1</v>
      </c>
      <c r="L76" s="19" t="s">
        <v>93</v>
      </c>
      <c r="M76" s="15">
        <v>1</v>
      </c>
    </row>
    <row r="77" spans="1:13">
      <c r="A77" s="3" t="s">
        <v>0</v>
      </c>
      <c r="B77" s="1">
        <v>42543</v>
      </c>
      <c r="C77">
        <v>1.2</v>
      </c>
      <c r="D77" t="s">
        <v>45</v>
      </c>
      <c r="E77">
        <v>0</v>
      </c>
      <c r="G77">
        <v>0</v>
      </c>
      <c r="L77" s="15" t="s">
        <v>99</v>
      </c>
    </row>
    <row r="78" spans="1:13">
      <c r="A78" s="3" t="s">
        <v>0</v>
      </c>
      <c r="B78" s="1">
        <v>42543</v>
      </c>
      <c r="C78">
        <v>2.2000000000000002</v>
      </c>
      <c r="D78" t="s">
        <v>45</v>
      </c>
      <c r="E78">
        <v>0</v>
      </c>
      <c r="G78">
        <v>0</v>
      </c>
      <c r="L78" s="15" t="s">
        <v>99</v>
      </c>
    </row>
    <row r="79" spans="1:13">
      <c r="A79" s="3" t="s">
        <v>0</v>
      </c>
      <c r="B79" s="1">
        <v>42542</v>
      </c>
      <c r="C79">
        <v>1.1000000000000001</v>
      </c>
      <c r="D79" t="s">
        <v>9</v>
      </c>
      <c r="E79">
        <v>1</v>
      </c>
      <c r="G79">
        <v>1</v>
      </c>
      <c r="H79" s="1">
        <v>42585</v>
      </c>
      <c r="I79" t="s">
        <v>48</v>
      </c>
      <c r="J79">
        <v>1</v>
      </c>
      <c r="K79">
        <v>10</v>
      </c>
      <c r="L79" s="15" t="s">
        <v>125</v>
      </c>
      <c r="M79" s="15">
        <v>2</v>
      </c>
    </row>
    <row r="80" spans="1:13">
      <c r="A80" s="3" t="s">
        <v>0</v>
      </c>
      <c r="B80" s="1">
        <v>42542</v>
      </c>
      <c r="C80">
        <v>1.1000000000000001</v>
      </c>
      <c r="D80" t="s">
        <v>9</v>
      </c>
      <c r="E80">
        <v>1</v>
      </c>
      <c r="G80">
        <v>1</v>
      </c>
      <c r="H80" s="1">
        <v>42585</v>
      </c>
      <c r="I80" t="s">
        <v>48</v>
      </c>
      <c r="J80">
        <v>1</v>
      </c>
      <c r="K80">
        <v>6</v>
      </c>
      <c r="L80" s="15" t="s">
        <v>125</v>
      </c>
      <c r="M80">
        <v>4</v>
      </c>
    </row>
    <row r="81" spans="1:13">
      <c r="A81" s="3" t="s">
        <v>0</v>
      </c>
      <c r="B81" s="1">
        <v>42542</v>
      </c>
      <c r="C81">
        <v>1.1000000000000001</v>
      </c>
      <c r="D81" t="s">
        <v>9</v>
      </c>
      <c r="E81">
        <v>1</v>
      </c>
      <c r="G81">
        <v>1</v>
      </c>
      <c r="H81" s="1">
        <v>42585</v>
      </c>
      <c r="I81" t="s">
        <v>48</v>
      </c>
      <c r="J81">
        <v>1</v>
      </c>
      <c r="K81">
        <v>6</v>
      </c>
      <c r="L81" s="15" t="s">
        <v>115</v>
      </c>
      <c r="M81">
        <v>2</v>
      </c>
    </row>
    <row r="82" spans="1:13">
      <c r="A82" s="3" t="s">
        <v>0</v>
      </c>
      <c r="B82" s="1">
        <v>42542</v>
      </c>
      <c r="C82">
        <v>1.1000000000000001</v>
      </c>
      <c r="D82" t="s">
        <v>9</v>
      </c>
      <c r="E82">
        <v>1</v>
      </c>
      <c r="G82">
        <v>1</v>
      </c>
      <c r="H82" s="1">
        <v>42585</v>
      </c>
      <c r="I82" t="s">
        <v>48</v>
      </c>
      <c r="J82">
        <v>1</v>
      </c>
      <c r="K82">
        <v>6</v>
      </c>
      <c r="L82" s="18" t="s">
        <v>106</v>
      </c>
      <c r="M82">
        <v>1</v>
      </c>
    </row>
    <row r="83" spans="1:13">
      <c r="A83" s="3" t="s">
        <v>0</v>
      </c>
      <c r="B83" s="1">
        <v>42542</v>
      </c>
      <c r="C83">
        <v>1.1000000000000001</v>
      </c>
      <c r="D83" t="s">
        <v>9</v>
      </c>
      <c r="E83">
        <v>1</v>
      </c>
      <c r="G83">
        <v>1</v>
      </c>
      <c r="H83" s="1">
        <v>42585</v>
      </c>
      <c r="I83" t="s">
        <v>48</v>
      </c>
      <c r="J83">
        <v>1</v>
      </c>
      <c r="K83">
        <v>22</v>
      </c>
      <c r="L83" s="18" t="s">
        <v>105</v>
      </c>
      <c r="M83">
        <v>2</v>
      </c>
    </row>
    <row r="84" spans="1:13">
      <c r="A84" s="3" t="s">
        <v>0</v>
      </c>
      <c r="B84" s="1">
        <v>42542</v>
      </c>
      <c r="C84">
        <v>1.1000000000000001</v>
      </c>
      <c r="D84" t="s">
        <v>9</v>
      </c>
      <c r="E84">
        <v>1</v>
      </c>
      <c r="G84">
        <v>1</v>
      </c>
      <c r="H84" s="1">
        <v>42585</v>
      </c>
      <c r="I84" t="s">
        <v>48</v>
      </c>
      <c r="J84">
        <v>1</v>
      </c>
      <c r="K84">
        <v>18</v>
      </c>
      <c r="L84" s="18" t="s">
        <v>105</v>
      </c>
      <c r="M84">
        <v>17</v>
      </c>
    </row>
    <row r="85" spans="1:13">
      <c r="A85" s="3" t="s">
        <v>0</v>
      </c>
      <c r="B85" s="1">
        <v>42542</v>
      </c>
      <c r="C85">
        <v>1.1000000000000001</v>
      </c>
      <c r="D85" t="s">
        <v>9</v>
      </c>
      <c r="E85">
        <v>1</v>
      </c>
      <c r="G85">
        <v>1</v>
      </c>
      <c r="H85" s="1">
        <v>42585</v>
      </c>
      <c r="I85" t="s">
        <v>48</v>
      </c>
      <c r="J85">
        <v>1</v>
      </c>
      <c r="K85">
        <v>14</v>
      </c>
      <c r="L85" s="14" t="s">
        <v>105</v>
      </c>
      <c r="M85">
        <v>26</v>
      </c>
    </row>
    <row r="86" spans="1:13">
      <c r="A86" s="3" t="s">
        <v>0</v>
      </c>
      <c r="B86" s="1">
        <v>42542</v>
      </c>
      <c r="C86">
        <v>1.1000000000000001</v>
      </c>
      <c r="D86" t="s">
        <v>9</v>
      </c>
      <c r="E86">
        <v>1</v>
      </c>
      <c r="G86">
        <v>1</v>
      </c>
      <c r="H86" s="1">
        <v>42585</v>
      </c>
      <c r="I86" t="s">
        <v>48</v>
      </c>
      <c r="J86">
        <v>1</v>
      </c>
      <c r="K86">
        <v>10</v>
      </c>
      <c r="L86" s="14" t="s">
        <v>105</v>
      </c>
      <c r="M86">
        <v>71</v>
      </c>
    </row>
    <row r="87" spans="1:13">
      <c r="A87" s="3" t="s">
        <v>0</v>
      </c>
      <c r="B87" s="1">
        <v>42542</v>
      </c>
      <c r="C87">
        <v>1.1000000000000001</v>
      </c>
      <c r="D87" t="s">
        <v>9</v>
      </c>
      <c r="E87">
        <v>1</v>
      </c>
      <c r="G87">
        <v>1</v>
      </c>
      <c r="H87" s="1">
        <v>42585</v>
      </c>
      <c r="I87" t="s">
        <v>48</v>
      </c>
      <c r="J87">
        <v>1</v>
      </c>
      <c r="K87">
        <v>6</v>
      </c>
      <c r="L87" s="14" t="s">
        <v>105</v>
      </c>
      <c r="M87">
        <v>38</v>
      </c>
    </row>
    <row r="88" spans="1:13">
      <c r="A88" s="3" t="s">
        <v>0</v>
      </c>
      <c r="B88" s="1">
        <v>42542</v>
      </c>
      <c r="C88">
        <v>1.1000000000000001</v>
      </c>
      <c r="D88" t="s">
        <v>9</v>
      </c>
      <c r="E88">
        <v>1</v>
      </c>
      <c r="G88">
        <v>1</v>
      </c>
      <c r="H88" s="1">
        <v>42585</v>
      </c>
      <c r="I88" t="s">
        <v>48</v>
      </c>
      <c r="J88">
        <v>1</v>
      </c>
      <c r="K88">
        <v>10</v>
      </c>
      <c r="L88" s="14" t="s">
        <v>124</v>
      </c>
      <c r="M88">
        <v>2</v>
      </c>
    </row>
    <row r="89" spans="1:13">
      <c r="A89" s="3" t="s">
        <v>0</v>
      </c>
      <c r="B89" s="1">
        <v>42542</v>
      </c>
      <c r="C89">
        <v>1.1000000000000001</v>
      </c>
      <c r="D89" t="s">
        <v>9</v>
      </c>
      <c r="E89">
        <v>1</v>
      </c>
      <c r="G89">
        <v>1</v>
      </c>
      <c r="H89" s="1">
        <v>42585</v>
      </c>
      <c r="I89" t="s">
        <v>48</v>
      </c>
      <c r="J89">
        <v>1</v>
      </c>
      <c r="K89">
        <v>2</v>
      </c>
      <c r="L89" s="3" t="s">
        <v>86</v>
      </c>
      <c r="M89">
        <v>12</v>
      </c>
    </row>
    <row r="90" spans="1:13">
      <c r="A90" s="3" t="s">
        <v>0</v>
      </c>
      <c r="B90" s="1">
        <v>42542</v>
      </c>
      <c r="C90">
        <v>1.1000000000000001</v>
      </c>
      <c r="D90" t="s">
        <v>9</v>
      </c>
      <c r="E90">
        <v>1</v>
      </c>
      <c r="G90">
        <v>1</v>
      </c>
      <c r="H90" s="1">
        <v>42585</v>
      </c>
      <c r="I90" t="s">
        <v>48</v>
      </c>
      <c r="J90">
        <v>1</v>
      </c>
      <c r="K90">
        <v>2</v>
      </c>
      <c r="L90" s="3" t="s">
        <v>125</v>
      </c>
      <c r="M90">
        <v>6</v>
      </c>
    </row>
    <row r="91" spans="1:13">
      <c r="A91" s="3" t="s">
        <v>0</v>
      </c>
      <c r="B91" s="1">
        <v>42542</v>
      </c>
      <c r="C91">
        <v>1.1000000000000001</v>
      </c>
      <c r="D91" t="s">
        <v>9</v>
      </c>
      <c r="E91">
        <v>1</v>
      </c>
      <c r="G91">
        <v>1</v>
      </c>
      <c r="H91" s="1">
        <v>42585</v>
      </c>
      <c r="I91" t="s">
        <v>48</v>
      </c>
      <c r="J91">
        <v>1</v>
      </c>
      <c r="K91">
        <v>2</v>
      </c>
      <c r="L91" s="14" t="s">
        <v>105</v>
      </c>
      <c r="M91">
        <v>140</v>
      </c>
    </row>
    <row r="92" spans="1:13">
      <c r="A92" s="3" t="s">
        <v>0</v>
      </c>
      <c r="B92" s="1">
        <v>42542</v>
      </c>
      <c r="C92">
        <v>1.1000000000000001</v>
      </c>
      <c r="D92" t="s">
        <v>9</v>
      </c>
      <c r="E92">
        <v>1</v>
      </c>
      <c r="G92">
        <v>1</v>
      </c>
      <c r="H92" s="1">
        <v>42585</v>
      </c>
      <c r="I92" t="s">
        <v>48</v>
      </c>
      <c r="J92">
        <v>1</v>
      </c>
      <c r="K92">
        <v>2</v>
      </c>
      <c r="L92" s="3" t="s">
        <v>88</v>
      </c>
      <c r="M92">
        <v>6</v>
      </c>
    </row>
    <row r="93" spans="1:13">
      <c r="A93" s="3" t="s">
        <v>0</v>
      </c>
      <c r="B93" s="1">
        <v>42542</v>
      </c>
      <c r="C93">
        <v>1.1000000000000001</v>
      </c>
      <c r="D93" t="s">
        <v>9</v>
      </c>
      <c r="E93">
        <v>1</v>
      </c>
      <c r="G93">
        <v>1</v>
      </c>
      <c r="H93" s="1">
        <v>42585</v>
      </c>
      <c r="I93" t="s">
        <v>48</v>
      </c>
      <c r="J93">
        <v>1</v>
      </c>
      <c r="K93">
        <v>1</v>
      </c>
      <c r="L93" s="3" t="s">
        <v>86</v>
      </c>
      <c r="M93">
        <v>19</v>
      </c>
    </row>
    <row r="94" spans="1:13">
      <c r="A94" s="3" t="s">
        <v>0</v>
      </c>
      <c r="B94" s="1">
        <v>42542</v>
      </c>
      <c r="C94">
        <v>1.1000000000000001</v>
      </c>
      <c r="D94" t="s">
        <v>9</v>
      </c>
      <c r="E94">
        <v>1</v>
      </c>
      <c r="G94">
        <v>1</v>
      </c>
      <c r="H94" s="1">
        <v>42585</v>
      </c>
      <c r="I94" t="s">
        <v>48</v>
      </c>
      <c r="J94">
        <v>1</v>
      </c>
      <c r="K94">
        <v>1</v>
      </c>
      <c r="L94" s="3" t="s">
        <v>125</v>
      </c>
      <c r="M94">
        <v>4</v>
      </c>
    </row>
    <row r="95" spans="1:13">
      <c r="A95" s="3" t="s">
        <v>0</v>
      </c>
      <c r="B95" s="1">
        <v>42542</v>
      </c>
      <c r="C95">
        <v>1.1000000000000001</v>
      </c>
      <c r="D95" t="s">
        <v>9</v>
      </c>
      <c r="E95">
        <v>1</v>
      </c>
      <c r="G95">
        <v>1</v>
      </c>
      <c r="H95" s="1">
        <v>42585</v>
      </c>
      <c r="I95" t="s">
        <v>48</v>
      </c>
      <c r="J95">
        <v>1</v>
      </c>
      <c r="K95">
        <v>1</v>
      </c>
      <c r="L95" s="3" t="s">
        <v>115</v>
      </c>
      <c r="M95">
        <v>3</v>
      </c>
    </row>
    <row r="96" spans="1:13">
      <c r="A96" s="3" t="s">
        <v>0</v>
      </c>
      <c r="B96" s="1">
        <v>42542</v>
      </c>
      <c r="C96">
        <v>1.1000000000000001</v>
      </c>
      <c r="D96" t="s">
        <v>9</v>
      </c>
      <c r="E96">
        <v>1</v>
      </c>
      <c r="G96">
        <v>1</v>
      </c>
      <c r="H96" s="1">
        <v>42585</v>
      </c>
      <c r="I96" t="s">
        <v>48</v>
      </c>
      <c r="J96">
        <v>1</v>
      </c>
      <c r="K96">
        <v>1</v>
      </c>
      <c r="L96" s="3" t="s">
        <v>104</v>
      </c>
      <c r="M96">
        <v>2</v>
      </c>
    </row>
    <row r="97" spans="1:13">
      <c r="A97" s="3" t="s">
        <v>0</v>
      </c>
      <c r="B97" s="1">
        <v>42542</v>
      </c>
      <c r="C97">
        <v>1.1000000000000001</v>
      </c>
      <c r="D97" t="s">
        <v>9</v>
      </c>
      <c r="E97">
        <v>1</v>
      </c>
      <c r="G97">
        <v>1</v>
      </c>
      <c r="H97" s="1">
        <v>42585</v>
      </c>
      <c r="I97" t="s">
        <v>48</v>
      </c>
      <c r="J97">
        <v>1</v>
      </c>
      <c r="K97">
        <v>1</v>
      </c>
      <c r="L97" s="14" t="s">
        <v>105</v>
      </c>
      <c r="M97">
        <v>1</v>
      </c>
    </row>
    <row r="98" spans="1:13">
      <c r="A98" s="3" t="s">
        <v>0</v>
      </c>
      <c r="B98" s="1">
        <v>42542</v>
      </c>
      <c r="C98">
        <v>1.1000000000000001</v>
      </c>
      <c r="D98" t="s">
        <v>9</v>
      </c>
      <c r="E98">
        <v>1</v>
      </c>
      <c r="G98">
        <v>1</v>
      </c>
      <c r="H98" s="1">
        <v>42585</v>
      </c>
      <c r="I98" t="s">
        <v>48</v>
      </c>
      <c r="J98">
        <v>1</v>
      </c>
      <c r="K98">
        <v>1</v>
      </c>
      <c r="L98" s="3" t="s">
        <v>89</v>
      </c>
      <c r="M98">
        <v>5</v>
      </c>
    </row>
    <row r="99" spans="1:13">
      <c r="A99" s="3" t="s">
        <v>0</v>
      </c>
      <c r="B99" s="1">
        <v>42542</v>
      </c>
      <c r="C99">
        <v>1.1000000000000001</v>
      </c>
      <c r="D99" t="s">
        <v>9</v>
      </c>
      <c r="E99">
        <v>1</v>
      </c>
      <c r="G99">
        <v>1</v>
      </c>
      <c r="H99" s="1">
        <v>42585</v>
      </c>
      <c r="I99" t="s">
        <v>48</v>
      </c>
      <c r="J99">
        <v>1</v>
      </c>
      <c r="K99">
        <v>1</v>
      </c>
      <c r="L99" s="3" t="s">
        <v>93</v>
      </c>
      <c r="M99">
        <v>3</v>
      </c>
    </row>
    <row r="100" spans="1:13">
      <c r="A100" s="3" t="s">
        <v>0</v>
      </c>
      <c r="B100" s="1">
        <v>42542</v>
      </c>
      <c r="C100">
        <v>2.1</v>
      </c>
      <c r="D100" t="s">
        <v>10</v>
      </c>
      <c r="E100">
        <v>1</v>
      </c>
      <c r="G100">
        <v>1</v>
      </c>
      <c r="H100" s="1">
        <v>42586</v>
      </c>
      <c r="I100" t="s">
        <v>48</v>
      </c>
      <c r="J100">
        <v>1</v>
      </c>
      <c r="K100">
        <v>6</v>
      </c>
      <c r="L100" s="15" t="s">
        <v>86</v>
      </c>
      <c r="M100" s="15">
        <v>1</v>
      </c>
    </row>
    <row r="101" spans="1:13">
      <c r="A101" s="3" t="s">
        <v>0</v>
      </c>
      <c r="B101" s="1">
        <v>42542</v>
      </c>
      <c r="C101">
        <v>2.1</v>
      </c>
      <c r="D101" t="s">
        <v>10</v>
      </c>
      <c r="E101">
        <v>1</v>
      </c>
      <c r="G101">
        <v>1</v>
      </c>
      <c r="H101" s="1">
        <v>42586</v>
      </c>
      <c r="I101" t="s">
        <v>48</v>
      </c>
      <c r="J101">
        <v>1</v>
      </c>
      <c r="K101">
        <v>6</v>
      </c>
      <c r="L101" s="3" t="s">
        <v>125</v>
      </c>
      <c r="M101" s="15">
        <v>1</v>
      </c>
    </row>
    <row r="102" spans="1:13">
      <c r="A102" s="3" t="s">
        <v>0</v>
      </c>
      <c r="B102" s="1">
        <v>42542</v>
      </c>
      <c r="C102">
        <v>2.1</v>
      </c>
      <c r="D102" t="s">
        <v>10</v>
      </c>
      <c r="E102">
        <v>1</v>
      </c>
      <c r="G102">
        <v>1</v>
      </c>
      <c r="H102" s="1">
        <v>42586</v>
      </c>
      <c r="I102" t="s">
        <v>48</v>
      </c>
      <c r="J102">
        <v>1</v>
      </c>
      <c r="K102">
        <v>50</v>
      </c>
      <c r="L102" s="14" t="s">
        <v>106</v>
      </c>
      <c r="M102" s="15">
        <v>1</v>
      </c>
    </row>
    <row r="103" spans="1:13">
      <c r="A103" s="3" t="s">
        <v>0</v>
      </c>
      <c r="B103" s="1">
        <v>42542</v>
      </c>
      <c r="C103">
        <v>2.1</v>
      </c>
      <c r="D103" t="s">
        <v>10</v>
      </c>
      <c r="E103">
        <v>1</v>
      </c>
      <c r="G103">
        <v>1</v>
      </c>
      <c r="H103" s="1">
        <v>42586</v>
      </c>
      <c r="I103" t="s">
        <v>48</v>
      </c>
      <c r="J103">
        <v>1</v>
      </c>
      <c r="K103">
        <v>34</v>
      </c>
      <c r="L103" s="14" t="s">
        <v>105</v>
      </c>
      <c r="M103" s="15">
        <v>1</v>
      </c>
    </row>
    <row r="104" spans="1:13">
      <c r="A104" s="3" t="s">
        <v>0</v>
      </c>
      <c r="B104" s="1">
        <v>42542</v>
      </c>
      <c r="C104">
        <v>2.1</v>
      </c>
      <c r="D104" t="s">
        <v>10</v>
      </c>
      <c r="E104">
        <v>1</v>
      </c>
      <c r="G104">
        <v>1</v>
      </c>
      <c r="H104" s="1">
        <v>42586</v>
      </c>
      <c r="I104" t="s">
        <v>48</v>
      </c>
      <c r="J104">
        <v>1</v>
      </c>
      <c r="K104">
        <v>18</v>
      </c>
      <c r="L104" s="14" t="s">
        <v>105</v>
      </c>
      <c r="M104" s="15">
        <v>10</v>
      </c>
    </row>
    <row r="105" spans="1:13">
      <c r="A105" s="3" t="s">
        <v>0</v>
      </c>
      <c r="B105" s="1">
        <v>42542</v>
      </c>
      <c r="C105">
        <v>2.1</v>
      </c>
      <c r="D105" t="s">
        <v>10</v>
      </c>
      <c r="E105">
        <v>1</v>
      </c>
      <c r="G105">
        <v>1</v>
      </c>
      <c r="H105" s="1">
        <v>42586</v>
      </c>
      <c r="I105" t="s">
        <v>48</v>
      </c>
      <c r="J105">
        <v>1</v>
      </c>
      <c r="K105">
        <v>14</v>
      </c>
      <c r="L105" s="14" t="s">
        <v>105</v>
      </c>
      <c r="M105" s="15">
        <v>25</v>
      </c>
    </row>
    <row r="106" spans="1:13">
      <c r="A106" s="3" t="s">
        <v>0</v>
      </c>
      <c r="B106" s="1">
        <v>42542</v>
      </c>
      <c r="C106">
        <v>2.1</v>
      </c>
      <c r="D106" t="s">
        <v>10</v>
      </c>
      <c r="E106">
        <v>1</v>
      </c>
      <c r="G106">
        <v>1</v>
      </c>
      <c r="H106" s="1">
        <v>42586</v>
      </c>
      <c r="I106" t="s">
        <v>48</v>
      </c>
      <c r="J106">
        <v>1</v>
      </c>
      <c r="K106">
        <v>10</v>
      </c>
      <c r="L106" s="14" t="s">
        <v>105</v>
      </c>
      <c r="M106" s="15">
        <v>49</v>
      </c>
    </row>
    <row r="107" spans="1:13">
      <c r="A107" s="3" t="s">
        <v>0</v>
      </c>
      <c r="B107" s="1">
        <v>42542</v>
      </c>
      <c r="C107">
        <v>2.1</v>
      </c>
      <c r="D107" t="s">
        <v>10</v>
      </c>
      <c r="E107">
        <v>1</v>
      </c>
      <c r="G107">
        <v>1</v>
      </c>
      <c r="H107" s="1">
        <v>42586</v>
      </c>
      <c r="I107" t="s">
        <v>48</v>
      </c>
      <c r="J107">
        <v>1</v>
      </c>
      <c r="K107">
        <v>6</v>
      </c>
      <c r="L107" s="14" t="s">
        <v>105</v>
      </c>
      <c r="M107" s="15">
        <v>26</v>
      </c>
    </row>
    <row r="108" spans="1:13">
      <c r="A108" s="3" t="s">
        <v>0</v>
      </c>
      <c r="B108" s="1">
        <v>42542</v>
      </c>
      <c r="C108">
        <v>2.1</v>
      </c>
      <c r="D108" t="s">
        <v>10</v>
      </c>
      <c r="E108">
        <v>1</v>
      </c>
      <c r="G108">
        <v>1</v>
      </c>
      <c r="H108" s="1">
        <v>42586</v>
      </c>
      <c r="I108" t="s">
        <v>48</v>
      </c>
      <c r="J108">
        <v>1</v>
      </c>
      <c r="K108">
        <v>10</v>
      </c>
      <c r="L108" s="3" t="s">
        <v>88</v>
      </c>
      <c r="M108" s="15">
        <v>1</v>
      </c>
    </row>
    <row r="109" spans="1:13">
      <c r="A109" s="3" t="s">
        <v>0</v>
      </c>
      <c r="B109" s="1">
        <v>42542</v>
      </c>
      <c r="C109">
        <v>2.1</v>
      </c>
      <c r="D109" t="s">
        <v>10</v>
      </c>
      <c r="E109">
        <v>1</v>
      </c>
      <c r="G109">
        <v>1</v>
      </c>
      <c r="H109" s="1">
        <v>42586</v>
      </c>
      <c r="I109" t="s">
        <v>48</v>
      </c>
      <c r="J109">
        <v>1</v>
      </c>
      <c r="K109">
        <v>14</v>
      </c>
      <c r="L109" s="3" t="s">
        <v>88</v>
      </c>
      <c r="M109" s="15">
        <v>4</v>
      </c>
    </row>
    <row r="110" spans="1:13">
      <c r="A110" s="3" t="s">
        <v>0</v>
      </c>
      <c r="B110" s="1">
        <v>42542</v>
      </c>
      <c r="C110">
        <v>2.1</v>
      </c>
      <c r="D110" t="s">
        <v>10</v>
      </c>
      <c r="E110">
        <v>1</v>
      </c>
      <c r="G110">
        <v>1</v>
      </c>
      <c r="H110" s="1">
        <v>42586</v>
      </c>
      <c r="I110" t="s">
        <v>48</v>
      </c>
      <c r="J110">
        <v>1</v>
      </c>
      <c r="K110">
        <v>2</v>
      </c>
      <c r="L110" s="3" t="s">
        <v>86</v>
      </c>
      <c r="M110" s="15">
        <v>18</v>
      </c>
    </row>
    <row r="111" spans="1:13">
      <c r="A111" s="3" t="s">
        <v>0</v>
      </c>
      <c r="B111" s="1">
        <v>42542</v>
      </c>
      <c r="C111">
        <v>2.1</v>
      </c>
      <c r="D111" t="s">
        <v>10</v>
      </c>
      <c r="E111">
        <v>1</v>
      </c>
      <c r="G111">
        <v>1</v>
      </c>
      <c r="H111" s="1">
        <v>42586</v>
      </c>
      <c r="I111" t="s">
        <v>48</v>
      </c>
      <c r="J111">
        <v>1</v>
      </c>
      <c r="K111">
        <v>2</v>
      </c>
      <c r="L111" s="3" t="s">
        <v>109</v>
      </c>
      <c r="M111" s="15">
        <v>1</v>
      </c>
    </row>
    <row r="112" spans="1:13">
      <c r="A112" s="3" t="s">
        <v>0</v>
      </c>
      <c r="B112" s="1">
        <v>42542</v>
      </c>
      <c r="C112">
        <v>2.1</v>
      </c>
      <c r="D112" t="s">
        <v>10</v>
      </c>
      <c r="E112">
        <v>1</v>
      </c>
      <c r="G112">
        <v>1</v>
      </c>
      <c r="H112" s="1">
        <v>42586</v>
      </c>
      <c r="I112" t="s">
        <v>48</v>
      </c>
      <c r="J112">
        <v>1</v>
      </c>
      <c r="K112">
        <v>2</v>
      </c>
      <c r="L112" s="14" t="s">
        <v>105</v>
      </c>
      <c r="M112" s="15">
        <v>149</v>
      </c>
    </row>
    <row r="113" spans="1:13">
      <c r="A113" s="3" t="s">
        <v>0</v>
      </c>
      <c r="B113" s="1">
        <v>42542</v>
      </c>
      <c r="C113">
        <v>2.1</v>
      </c>
      <c r="D113" t="s">
        <v>10</v>
      </c>
      <c r="E113">
        <v>1</v>
      </c>
      <c r="G113">
        <v>1</v>
      </c>
      <c r="H113" s="1">
        <v>42586</v>
      </c>
      <c r="I113" t="s">
        <v>48</v>
      </c>
      <c r="J113">
        <v>1</v>
      </c>
      <c r="K113">
        <v>2</v>
      </c>
      <c r="L113" s="3" t="s">
        <v>88</v>
      </c>
      <c r="M113" s="15">
        <v>1</v>
      </c>
    </row>
    <row r="114" spans="1:13">
      <c r="A114" s="3" t="s">
        <v>0</v>
      </c>
      <c r="B114" s="1">
        <v>42542</v>
      </c>
      <c r="C114">
        <v>2.1</v>
      </c>
      <c r="D114" t="s">
        <v>10</v>
      </c>
      <c r="E114">
        <v>1</v>
      </c>
      <c r="G114">
        <v>1</v>
      </c>
      <c r="H114" s="1">
        <v>42586</v>
      </c>
      <c r="I114" t="s">
        <v>48</v>
      </c>
      <c r="J114">
        <v>1</v>
      </c>
      <c r="K114">
        <v>2</v>
      </c>
      <c r="L114" s="14" t="s">
        <v>127</v>
      </c>
      <c r="M114" s="15">
        <v>1</v>
      </c>
    </row>
    <row r="115" spans="1:13">
      <c r="A115" s="3" t="s">
        <v>0</v>
      </c>
      <c r="B115" s="1">
        <v>42542</v>
      </c>
      <c r="C115">
        <v>2.1</v>
      </c>
      <c r="D115" t="s">
        <v>10</v>
      </c>
      <c r="E115">
        <v>1</v>
      </c>
      <c r="G115">
        <v>1</v>
      </c>
      <c r="H115" s="1">
        <v>42586</v>
      </c>
      <c r="I115" t="s">
        <v>48</v>
      </c>
      <c r="J115">
        <v>1</v>
      </c>
      <c r="K115">
        <v>1</v>
      </c>
      <c r="L115" s="3" t="s">
        <v>86</v>
      </c>
      <c r="M115" s="15">
        <v>31</v>
      </c>
    </row>
    <row r="116" spans="1:13">
      <c r="A116" s="3" t="s">
        <v>0</v>
      </c>
      <c r="B116" s="1">
        <v>42542</v>
      </c>
      <c r="C116">
        <v>2.1</v>
      </c>
      <c r="D116" t="s">
        <v>10</v>
      </c>
      <c r="E116">
        <v>1</v>
      </c>
      <c r="G116">
        <v>1</v>
      </c>
      <c r="H116" s="1">
        <v>42586</v>
      </c>
      <c r="I116" t="s">
        <v>48</v>
      </c>
      <c r="J116">
        <v>1</v>
      </c>
      <c r="K116">
        <v>1</v>
      </c>
      <c r="L116" s="3" t="s">
        <v>125</v>
      </c>
      <c r="M116" s="15">
        <v>3</v>
      </c>
    </row>
    <row r="117" spans="1:13">
      <c r="A117" s="3" t="s">
        <v>0</v>
      </c>
      <c r="B117" s="1">
        <v>42542</v>
      </c>
      <c r="C117">
        <v>2.1</v>
      </c>
      <c r="D117" t="s">
        <v>10</v>
      </c>
      <c r="E117">
        <v>1</v>
      </c>
      <c r="G117">
        <v>1</v>
      </c>
      <c r="H117" s="1">
        <v>42586</v>
      </c>
      <c r="I117" t="s">
        <v>48</v>
      </c>
      <c r="J117">
        <v>1</v>
      </c>
      <c r="K117">
        <v>1</v>
      </c>
      <c r="L117" s="3" t="s">
        <v>110</v>
      </c>
      <c r="M117" s="15">
        <v>1</v>
      </c>
    </row>
    <row r="118" spans="1:13">
      <c r="A118" s="3" t="s">
        <v>0</v>
      </c>
      <c r="B118" s="1">
        <v>42542</v>
      </c>
      <c r="C118">
        <v>2.1</v>
      </c>
      <c r="D118" t="s">
        <v>10</v>
      </c>
      <c r="E118">
        <v>1</v>
      </c>
      <c r="G118">
        <v>1</v>
      </c>
      <c r="H118" s="1">
        <v>42586</v>
      </c>
      <c r="I118" t="s">
        <v>48</v>
      </c>
      <c r="J118">
        <v>1</v>
      </c>
      <c r="K118">
        <v>1</v>
      </c>
      <c r="L118" s="3" t="s">
        <v>83</v>
      </c>
      <c r="M118" s="15">
        <v>1</v>
      </c>
    </row>
    <row r="119" spans="1:13">
      <c r="A119" s="3" t="s">
        <v>0</v>
      </c>
      <c r="B119" s="1">
        <v>42542</v>
      </c>
      <c r="C119">
        <v>2.1</v>
      </c>
      <c r="D119" t="s">
        <v>10</v>
      </c>
      <c r="E119">
        <v>1</v>
      </c>
      <c r="G119">
        <v>1</v>
      </c>
      <c r="H119" s="1">
        <v>42586</v>
      </c>
      <c r="I119" t="s">
        <v>48</v>
      </c>
      <c r="J119">
        <v>1</v>
      </c>
      <c r="K119">
        <v>1</v>
      </c>
      <c r="L119" s="3" t="s">
        <v>104</v>
      </c>
      <c r="M119" s="15">
        <v>4</v>
      </c>
    </row>
    <row r="120" spans="1:13">
      <c r="A120" s="3" t="s">
        <v>0</v>
      </c>
      <c r="B120" s="1">
        <v>42542</v>
      </c>
      <c r="C120">
        <v>2.1</v>
      </c>
      <c r="D120" t="s">
        <v>10</v>
      </c>
      <c r="E120">
        <v>1</v>
      </c>
      <c r="G120">
        <v>1</v>
      </c>
      <c r="H120" s="1">
        <v>42586</v>
      </c>
      <c r="I120" t="s">
        <v>48</v>
      </c>
      <c r="J120">
        <v>1</v>
      </c>
      <c r="K120">
        <v>1</v>
      </c>
      <c r="L120" s="14" t="s">
        <v>105</v>
      </c>
      <c r="M120" s="15">
        <v>4</v>
      </c>
    </row>
    <row r="121" spans="1:13">
      <c r="A121" s="3" t="s">
        <v>0</v>
      </c>
      <c r="B121" s="1">
        <v>42542</v>
      </c>
      <c r="C121">
        <v>2.1</v>
      </c>
      <c r="D121" t="s">
        <v>10</v>
      </c>
      <c r="E121">
        <v>1</v>
      </c>
      <c r="G121">
        <v>1</v>
      </c>
      <c r="H121" s="1">
        <v>42586</v>
      </c>
      <c r="I121" t="s">
        <v>48</v>
      </c>
      <c r="J121">
        <v>1</v>
      </c>
      <c r="K121">
        <v>1</v>
      </c>
      <c r="L121" s="3" t="s">
        <v>84</v>
      </c>
      <c r="M121" s="15">
        <v>3</v>
      </c>
    </row>
    <row r="122" spans="1:13">
      <c r="A122" s="3" t="s">
        <v>0</v>
      </c>
      <c r="B122" s="1">
        <v>42542</v>
      </c>
      <c r="C122">
        <v>2.1</v>
      </c>
      <c r="D122" t="s">
        <v>10</v>
      </c>
      <c r="E122">
        <v>1</v>
      </c>
      <c r="G122">
        <v>1</v>
      </c>
      <c r="H122" s="1">
        <v>42586</v>
      </c>
      <c r="I122" t="s">
        <v>48</v>
      </c>
      <c r="J122">
        <v>1</v>
      </c>
      <c r="K122">
        <v>1</v>
      </c>
      <c r="L122" s="14" t="s">
        <v>128</v>
      </c>
      <c r="M122" s="15">
        <v>10</v>
      </c>
    </row>
    <row r="123" spans="1:13">
      <c r="A123" s="3" t="s">
        <v>0</v>
      </c>
      <c r="B123" s="1">
        <v>42542</v>
      </c>
      <c r="C123">
        <v>2.1</v>
      </c>
      <c r="D123" t="s">
        <v>10</v>
      </c>
      <c r="E123">
        <v>1</v>
      </c>
      <c r="G123">
        <v>1</v>
      </c>
      <c r="H123" s="1">
        <v>42586</v>
      </c>
      <c r="I123" t="s">
        <v>48</v>
      </c>
      <c r="J123">
        <v>1</v>
      </c>
      <c r="K123">
        <v>1</v>
      </c>
      <c r="L123" s="3" t="s">
        <v>109</v>
      </c>
      <c r="M123" s="15">
        <v>1</v>
      </c>
    </row>
    <row r="124" spans="1:13">
      <c r="A124" s="3" t="s">
        <v>0</v>
      </c>
      <c r="B124" s="1">
        <v>42542</v>
      </c>
      <c r="C124">
        <v>2.2000000000000002</v>
      </c>
      <c r="D124" t="s">
        <v>10</v>
      </c>
      <c r="E124">
        <v>1</v>
      </c>
      <c r="G124">
        <v>0</v>
      </c>
      <c r="L124" s="15" t="s">
        <v>99</v>
      </c>
    </row>
    <row r="125" spans="1:13">
      <c r="A125" s="3" t="s">
        <v>0</v>
      </c>
      <c r="B125" s="1">
        <v>42542</v>
      </c>
      <c r="C125">
        <v>1.2</v>
      </c>
      <c r="D125" t="s">
        <v>9</v>
      </c>
      <c r="E125">
        <v>1</v>
      </c>
      <c r="G125">
        <v>0</v>
      </c>
      <c r="L125" s="15" t="s">
        <v>99</v>
      </c>
    </row>
    <row r="126" spans="1:13">
      <c r="A126" s="3" t="s">
        <v>0</v>
      </c>
      <c r="B126" s="1">
        <v>42527</v>
      </c>
      <c r="C126">
        <v>1.1000000000000001</v>
      </c>
      <c r="D126" t="s">
        <v>45</v>
      </c>
      <c r="E126">
        <v>0</v>
      </c>
      <c r="G126">
        <v>1</v>
      </c>
      <c r="H126" s="1">
        <v>42590</v>
      </c>
      <c r="I126" t="s">
        <v>48</v>
      </c>
      <c r="J126">
        <v>1</v>
      </c>
      <c r="K126">
        <v>6</v>
      </c>
      <c r="L126" s="15" t="s">
        <v>125</v>
      </c>
      <c r="M126" s="15">
        <v>9</v>
      </c>
    </row>
    <row r="127" spans="1:13">
      <c r="A127" s="3" t="s">
        <v>0</v>
      </c>
      <c r="B127" s="1">
        <v>42527</v>
      </c>
      <c r="C127">
        <v>1.1000000000000001</v>
      </c>
      <c r="D127" t="s">
        <v>45</v>
      </c>
      <c r="E127">
        <v>0</v>
      </c>
      <c r="G127">
        <v>1</v>
      </c>
      <c r="H127" s="1">
        <v>42590</v>
      </c>
      <c r="I127" t="s">
        <v>48</v>
      </c>
      <c r="J127">
        <v>1</v>
      </c>
      <c r="K127">
        <v>6</v>
      </c>
      <c r="L127" s="15" t="s">
        <v>102</v>
      </c>
      <c r="M127">
        <v>3</v>
      </c>
    </row>
    <row r="128" spans="1:13">
      <c r="A128" s="3" t="s">
        <v>0</v>
      </c>
      <c r="B128" s="1">
        <v>42527</v>
      </c>
      <c r="C128">
        <v>1.1000000000000001</v>
      </c>
      <c r="D128" t="s">
        <v>45</v>
      </c>
      <c r="E128">
        <v>0</v>
      </c>
      <c r="G128">
        <v>1</v>
      </c>
      <c r="H128" s="1">
        <v>42590</v>
      </c>
      <c r="I128" t="s">
        <v>48</v>
      </c>
      <c r="J128">
        <v>1</v>
      </c>
      <c r="K128">
        <v>6</v>
      </c>
      <c r="L128" s="15" t="s">
        <v>89</v>
      </c>
      <c r="M128">
        <v>1</v>
      </c>
    </row>
    <row r="129" spans="1:13">
      <c r="A129" s="3" t="s">
        <v>0</v>
      </c>
      <c r="B129" s="1">
        <v>42527</v>
      </c>
      <c r="C129">
        <v>1.1000000000000001</v>
      </c>
      <c r="D129" t="s">
        <v>45</v>
      </c>
      <c r="E129">
        <v>0</v>
      </c>
      <c r="G129">
        <v>1</v>
      </c>
      <c r="H129" s="1">
        <v>42590</v>
      </c>
      <c r="I129" t="s">
        <v>48</v>
      </c>
      <c r="J129">
        <v>1</v>
      </c>
      <c r="K129">
        <v>6</v>
      </c>
      <c r="L129" s="15" t="s">
        <v>109</v>
      </c>
      <c r="M129">
        <v>3</v>
      </c>
    </row>
    <row r="130" spans="1:13">
      <c r="A130" s="3" t="s">
        <v>0</v>
      </c>
      <c r="B130" s="1">
        <v>42527</v>
      </c>
      <c r="C130">
        <v>1.1000000000000001</v>
      </c>
      <c r="D130" t="s">
        <v>45</v>
      </c>
      <c r="E130">
        <v>0</v>
      </c>
      <c r="G130">
        <v>1</v>
      </c>
      <c r="H130" s="1">
        <v>42590</v>
      </c>
      <c r="I130" t="s">
        <v>48</v>
      </c>
      <c r="J130">
        <v>1</v>
      </c>
      <c r="K130">
        <v>6</v>
      </c>
      <c r="L130" s="18" t="s">
        <v>105</v>
      </c>
      <c r="M130">
        <v>6</v>
      </c>
    </row>
    <row r="131" spans="1:13">
      <c r="A131" s="3" t="s">
        <v>0</v>
      </c>
      <c r="B131" s="1">
        <v>42527</v>
      </c>
      <c r="C131">
        <v>1.1000000000000001</v>
      </c>
      <c r="D131" t="s">
        <v>45</v>
      </c>
      <c r="E131">
        <v>0</v>
      </c>
      <c r="G131">
        <v>1</v>
      </c>
      <c r="H131" s="1">
        <v>42590</v>
      </c>
      <c r="I131" t="s">
        <v>48</v>
      </c>
      <c r="J131">
        <v>1</v>
      </c>
      <c r="K131">
        <v>10</v>
      </c>
      <c r="L131" s="18" t="s">
        <v>124</v>
      </c>
      <c r="M131">
        <v>3</v>
      </c>
    </row>
    <row r="132" spans="1:13">
      <c r="A132" s="3" t="s">
        <v>0</v>
      </c>
      <c r="B132" s="1">
        <v>42527</v>
      </c>
      <c r="C132">
        <v>1.1000000000000001</v>
      </c>
      <c r="D132" t="s">
        <v>45</v>
      </c>
      <c r="E132">
        <v>0</v>
      </c>
      <c r="G132">
        <v>1</v>
      </c>
      <c r="H132" s="1">
        <v>42590</v>
      </c>
      <c r="I132" t="s">
        <v>48</v>
      </c>
      <c r="J132">
        <v>1</v>
      </c>
      <c r="K132">
        <v>30</v>
      </c>
      <c r="L132" s="18" t="s">
        <v>107</v>
      </c>
      <c r="M132">
        <v>1</v>
      </c>
    </row>
    <row r="133" spans="1:13">
      <c r="A133" s="3" t="s">
        <v>0</v>
      </c>
      <c r="B133" s="1">
        <v>42527</v>
      </c>
      <c r="C133">
        <v>1.1000000000000001</v>
      </c>
      <c r="D133" t="s">
        <v>45</v>
      </c>
      <c r="E133">
        <v>0</v>
      </c>
      <c r="G133">
        <v>1</v>
      </c>
      <c r="H133" s="1">
        <v>42590</v>
      </c>
      <c r="I133" t="s">
        <v>48</v>
      </c>
      <c r="J133">
        <v>1</v>
      </c>
      <c r="K133">
        <v>22</v>
      </c>
      <c r="L133" s="15" t="s">
        <v>88</v>
      </c>
      <c r="M133">
        <v>1</v>
      </c>
    </row>
    <row r="134" spans="1:13">
      <c r="A134" s="3" t="s">
        <v>0</v>
      </c>
      <c r="B134" s="1">
        <v>42527</v>
      </c>
      <c r="C134">
        <v>1.1000000000000001</v>
      </c>
      <c r="D134" t="s">
        <v>45</v>
      </c>
      <c r="E134">
        <v>0</v>
      </c>
      <c r="G134">
        <v>1</v>
      </c>
      <c r="H134" s="1">
        <v>42590</v>
      </c>
      <c r="I134" t="s">
        <v>48</v>
      </c>
      <c r="J134">
        <v>1</v>
      </c>
      <c r="K134">
        <v>2</v>
      </c>
      <c r="L134" s="15" t="s">
        <v>86</v>
      </c>
      <c r="M134">
        <v>43</v>
      </c>
    </row>
    <row r="135" spans="1:13">
      <c r="A135" s="3" t="s">
        <v>0</v>
      </c>
      <c r="B135" s="1">
        <v>42527</v>
      </c>
      <c r="C135">
        <v>1.1000000000000001</v>
      </c>
      <c r="D135" t="s">
        <v>45</v>
      </c>
      <c r="E135">
        <v>0</v>
      </c>
      <c r="G135">
        <v>1</v>
      </c>
      <c r="H135" s="1">
        <v>42590</v>
      </c>
      <c r="I135" t="s">
        <v>48</v>
      </c>
      <c r="J135">
        <v>1</v>
      </c>
      <c r="K135">
        <v>2</v>
      </c>
      <c r="L135" s="15" t="s">
        <v>125</v>
      </c>
      <c r="M135">
        <v>206</v>
      </c>
    </row>
    <row r="136" spans="1:13">
      <c r="A136" s="3" t="s">
        <v>0</v>
      </c>
      <c r="B136" s="1">
        <v>42527</v>
      </c>
      <c r="C136">
        <v>1.1000000000000001</v>
      </c>
      <c r="D136" t="s">
        <v>45</v>
      </c>
      <c r="E136">
        <v>0</v>
      </c>
      <c r="G136">
        <v>1</v>
      </c>
      <c r="H136" s="1">
        <v>42590</v>
      </c>
      <c r="I136" t="s">
        <v>48</v>
      </c>
      <c r="J136">
        <v>1</v>
      </c>
      <c r="K136">
        <v>2</v>
      </c>
      <c r="L136" s="15" t="s">
        <v>102</v>
      </c>
      <c r="M136">
        <v>12</v>
      </c>
    </row>
    <row r="137" spans="1:13">
      <c r="A137" s="3" t="s">
        <v>0</v>
      </c>
      <c r="B137" s="1">
        <v>42527</v>
      </c>
      <c r="C137">
        <v>1.1000000000000001</v>
      </c>
      <c r="D137" t="s">
        <v>45</v>
      </c>
      <c r="E137">
        <v>0</v>
      </c>
      <c r="G137">
        <v>1</v>
      </c>
      <c r="H137" s="1">
        <v>42590</v>
      </c>
      <c r="I137" t="s">
        <v>48</v>
      </c>
      <c r="J137">
        <v>1</v>
      </c>
      <c r="K137">
        <v>2</v>
      </c>
      <c r="L137" s="15" t="s">
        <v>109</v>
      </c>
      <c r="M137">
        <v>24</v>
      </c>
    </row>
    <row r="138" spans="1:13">
      <c r="A138" s="3" t="s">
        <v>0</v>
      </c>
      <c r="B138" s="1">
        <v>42527</v>
      </c>
      <c r="C138">
        <v>1.1000000000000001</v>
      </c>
      <c r="D138" t="s">
        <v>45</v>
      </c>
      <c r="E138">
        <v>0</v>
      </c>
      <c r="G138">
        <v>1</v>
      </c>
      <c r="H138" s="1">
        <v>42590</v>
      </c>
      <c r="I138" t="s">
        <v>48</v>
      </c>
      <c r="J138">
        <v>1</v>
      </c>
      <c r="K138">
        <v>2</v>
      </c>
      <c r="L138" s="18" t="s">
        <v>105</v>
      </c>
      <c r="M138">
        <v>65</v>
      </c>
    </row>
    <row r="139" spans="1:13">
      <c r="A139" s="3" t="s">
        <v>0</v>
      </c>
      <c r="B139" s="1">
        <v>42527</v>
      </c>
      <c r="C139">
        <v>1.1000000000000001</v>
      </c>
      <c r="D139" t="s">
        <v>45</v>
      </c>
      <c r="E139">
        <v>0</v>
      </c>
      <c r="G139">
        <v>1</v>
      </c>
      <c r="H139" s="1">
        <v>42590</v>
      </c>
      <c r="I139" t="s">
        <v>48</v>
      </c>
      <c r="J139">
        <v>1</v>
      </c>
      <c r="K139">
        <v>2</v>
      </c>
      <c r="L139" s="18" t="s">
        <v>124</v>
      </c>
      <c r="M139">
        <v>1</v>
      </c>
    </row>
    <row r="140" spans="1:13">
      <c r="A140" s="3" t="s">
        <v>0</v>
      </c>
      <c r="B140" s="1">
        <v>42527</v>
      </c>
      <c r="C140">
        <v>1.1000000000000001</v>
      </c>
      <c r="D140" t="s">
        <v>45</v>
      </c>
      <c r="E140">
        <v>0</v>
      </c>
      <c r="G140">
        <v>1</v>
      </c>
      <c r="H140" s="1">
        <v>42590</v>
      </c>
      <c r="I140" t="s">
        <v>48</v>
      </c>
      <c r="J140">
        <v>1</v>
      </c>
      <c r="K140">
        <v>2</v>
      </c>
      <c r="L140" s="15" t="s">
        <v>88</v>
      </c>
      <c r="M140">
        <v>2</v>
      </c>
    </row>
    <row r="141" spans="1:13">
      <c r="A141" s="3" t="s">
        <v>0</v>
      </c>
      <c r="B141" s="1">
        <v>42527</v>
      </c>
      <c r="C141">
        <v>1.1000000000000001</v>
      </c>
      <c r="D141" t="s">
        <v>45</v>
      </c>
      <c r="E141">
        <v>0</v>
      </c>
      <c r="G141">
        <v>1</v>
      </c>
      <c r="H141" s="1">
        <v>42590</v>
      </c>
      <c r="I141" t="s">
        <v>48</v>
      </c>
      <c r="J141">
        <v>1</v>
      </c>
      <c r="K141">
        <v>1</v>
      </c>
      <c r="L141" s="15" t="s">
        <v>86</v>
      </c>
      <c r="M141">
        <v>72</v>
      </c>
    </row>
    <row r="142" spans="1:13">
      <c r="A142" s="3" t="s">
        <v>0</v>
      </c>
      <c r="B142" s="1">
        <v>42527</v>
      </c>
      <c r="C142">
        <v>1.1000000000000001</v>
      </c>
      <c r="D142" t="s">
        <v>45</v>
      </c>
      <c r="E142">
        <v>0</v>
      </c>
      <c r="G142">
        <v>1</v>
      </c>
      <c r="H142" s="1">
        <v>42590</v>
      </c>
      <c r="I142" t="s">
        <v>48</v>
      </c>
      <c r="J142">
        <v>1</v>
      </c>
      <c r="K142">
        <v>1</v>
      </c>
      <c r="L142" s="15" t="s">
        <v>125</v>
      </c>
      <c r="M142">
        <v>97</v>
      </c>
    </row>
    <row r="143" spans="1:13">
      <c r="A143" s="3" t="s">
        <v>0</v>
      </c>
      <c r="B143" s="1">
        <v>42527</v>
      </c>
      <c r="C143">
        <v>1.1000000000000001</v>
      </c>
      <c r="D143" t="s">
        <v>45</v>
      </c>
      <c r="E143">
        <v>0</v>
      </c>
      <c r="G143">
        <v>1</v>
      </c>
      <c r="H143" s="1">
        <v>42590</v>
      </c>
      <c r="I143" t="s">
        <v>48</v>
      </c>
      <c r="J143">
        <v>1</v>
      </c>
      <c r="K143">
        <v>1</v>
      </c>
      <c r="L143" s="15" t="s">
        <v>109</v>
      </c>
      <c r="M143">
        <v>51</v>
      </c>
    </row>
    <row r="144" spans="1:13">
      <c r="A144" s="3" t="s">
        <v>0</v>
      </c>
      <c r="B144" s="1">
        <v>42527</v>
      </c>
      <c r="C144">
        <v>1.1000000000000001</v>
      </c>
      <c r="D144" t="s">
        <v>45</v>
      </c>
      <c r="E144">
        <v>0</v>
      </c>
      <c r="G144">
        <v>1</v>
      </c>
      <c r="H144" s="1">
        <v>42590</v>
      </c>
      <c r="I144" t="s">
        <v>48</v>
      </c>
      <c r="J144">
        <v>1</v>
      </c>
      <c r="K144">
        <v>1</v>
      </c>
      <c r="L144" s="15" t="s">
        <v>104</v>
      </c>
      <c r="M144">
        <v>5</v>
      </c>
    </row>
    <row r="145" spans="1:13">
      <c r="A145" s="3" t="s">
        <v>0</v>
      </c>
      <c r="B145" s="1">
        <v>42527</v>
      </c>
      <c r="C145">
        <v>1.1000000000000001</v>
      </c>
      <c r="D145" t="s">
        <v>45</v>
      </c>
      <c r="E145">
        <v>0</v>
      </c>
      <c r="G145">
        <v>1</v>
      </c>
      <c r="H145" s="1">
        <v>42590</v>
      </c>
      <c r="I145" t="s">
        <v>48</v>
      </c>
      <c r="J145">
        <v>1</v>
      </c>
      <c r="K145">
        <v>1</v>
      </c>
      <c r="L145" s="15" t="s">
        <v>84</v>
      </c>
      <c r="M145">
        <v>6</v>
      </c>
    </row>
    <row r="146" spans="1:13">
      <c r="A146" s="3" t="s">
        <v>0</v>
      </c>
      <c r="B146" s="1">
        <v>42527</v>
      </c>
      <c r="C146">
        <v>1.1000000000000001</v>
      </c>
      <c r="D146" t="s">
        <v>45</v>
      </c>
      <c r="E146">
        <v>0</v>
      </c>
      <c r="G146">
        <v>1</v>
      </c>
      <c r="H146" s="1">
        <v>42590</v>
      </c>
      <c r="I146" t="s">
        <v>48</v>
      </c>
      <c r="J146">
        <v>1</v>
      </c>
      <c r="K146">
        <v>1</v>
      </c>
      <c r="L146" s="15" t="s">
        <v>97</v>
      </c>
      <c r="M146">
        <v>20</v>
      </c>
    </row>
    <row r="147" spans="1:13">
      <c r="A147" s="3" t="s">
        <v>0</v>
      </c>
      <c r="B147" s="1">
        <v>42527</v>
      </c>
      <c r="C147">
        <v>2.1</v>
      </c>
      <c r="D147" t="s">
        <v>45</v>
      </c>
      <c r="E147">
        <v>0</v>
      </c>
      <c r="G147">
        <v>1</v>
      </c>
      <c r="H147" s="1">
        <v>42591</v>
      </c>
      <c r="I147" t="s">
        <v>48</v>
      </c>
      <c r="J147">
        <v>1</v>
      </c>
      <c r="K147">
        <v>2</v>
      </c>
      <c r="L147" s="15" t="s">
        <v>86</v>
      </c>
      <c r="M147" s="15">
        <v>1</v>
      </c>
    </row>
    <row r="148" spans="1:13">
      <c r="A148" s="3" t="s">
        <v>0</v>
      </c>
      <c r="B148" s="1">
        <v>42527</v>
      </c>
      <c r="C148">
        <v>2.1</v>
      </c>
      <c r="D148" t="s">
        <v>45</v>
      </c>
      <c r="E148">
        <v>0</v>
      </c>
      <c r="G148">
        <v>1</v>
      </c>
      <c r="H148" s="1">
        <v>42591</v>
      </c>
      <c r="I148" t="s">
        <v>48</v>
      </c>
      <c r="J148">
        <v>1</v>
      </c>
      <c r="K148">
        <v>2</v>
      </c>
      <c r="L148" s="15" t="s">
        <v>125</v>
      </c>
      <c r="M148" s="15">
        <v>16</v>
      </c>
    </row>
    <row r="149" spans="1:13">
      <c r="A149" s="3" t="s">
        <v>0</v>
      </c>
      <c r="B149" s="1">
        <v>42527</v>
      </c>
      <c r="C149">
        <v>2.1</v>
      </c>
      <c r="D149" t="s">
        <v>45</v>
      </c>
      <c r="E149">
        <v>0</v>
      </c>
      <c r="G149">
        <v>1</v>
      </c>
      <c r="H149" s="1">
        <v>42591</v>
      </c>
      <c r="I149" t="s">
        <v>48</v>
      </c>
      <c r="J149">
        <v>1</v>
      </c>
      <c r="K149">
        <v>2</v>
      </c>
      <c r="L149" s="18" t="s">
        <v>105</v>
      </c>
      <c r="M149" s="15">
        <v>2</v>
      </c>
    </row>
    <row r="150" spans="1:13">
      <c r="A150" s="3" t="s">
        <v>0</v>
      </c>
      <c r="B150" s="1">
        <v>42527</v>
      </c>
      <c r="C150">
        <v>2.1</v>
      </c>
      <c r="D150" t="s">
        <v>45</v>
      </c>
      <c r="E150">
        <v>0</v>
      </c>
      <c r="G150">
        <v>1</v>
      </c>
      <c r="H150" s="1">
        <v>42591</v>
      </c>
      <c r="I150" t="s">
        <v>48</v>
      </c>
      <c r="J150">
        <v>1</v>
      </c>
      <c r="K150">
        <v>2</v>
      </c>
      <c r="L150" s="15" t="s">
        <v>84</v>
      </c>
      <c r="M150" s="15">
        <v>1</v>
      </c>
    </row>
    <row r="151" spans="1:13">
      <c r="A151" s="3" t="s">
        <v>0</v>
      </c>
      <c r="B151" s="1">
        <v>42527</v>
      </c>
      <c r="C151">
        <v>2.1</v>
      </c>
      <c r="D151" t="s">
        <v>45</v>
      </c>
      <c r="E151">
        <v>0</v>
      </c>
      <c r="G151">
        <v>1</v>
      </c>
      <c r="H151" s="1">
        <v>42591</v>
      </c>
      <c r="I151" t="s">
        <v>48</v>
      </c>
      <c r="J151">
        <v>1</v>
      </c>
      <c r="K151">
        <v>1</v>
      </c>
      <c r="L151" s="15" t="s">
        <v>125</v>
      </c>
      <c r="M151" s="15">
        <v>3</v>
      </c>
    </row>
    <row r="152" spans="1:13">
      <c r="A152" s="3" t="s">
        <v>0</v>
      </c>
      <c r="B152" s="1">
        <v>42527</v>
      </c>
      <c r="C152">
        <v>2.1</v>
      </c>
      <c r="D152" t="s">
        <v>45</v>
      </c>
      <c r="E152">
        <v>0</v>
      </c>
      <c r="G152">
        <v>1</v>
      </c>
      <c r="H152" s="1">
        <v>42591</v>
      </c>
      <c r="I152" t="s">
        <v>48</v>
      </c>
      <c r="J152">
        <v>1</v>
      </c>
      <c r="K152">
        <v>1</v>
      </c>
      <c r="L152" s="15" t="s">
        <v>109</v>
      </c>
      <c r="M152" s="15">
        <v>1</v>
      </c>
    </row>
    <row r="153" spans="1:13">
      <c r="A153" s="3" t="s">
        <v>0</v>
      </c>
      <c r="B153" s="1">
        <v>42527</v>
      </c>
      <c r="C153">
        <v>2.1</v>
      </c>
      <c r="D153" t="s">
        <v>45</v>
      </c>
      <c r="E153">
        <v>0</v>
      </c>
      <c r="G153">
        <v>1</v>
      </c>
      <c r="H153" s="1">
        <v>42591</v>
      </c>
      <c r="I153" t="s">
        <v>48</v>
      </c>
      <c r="J153">
        <v>1</v>
      </c>
      <c r="K153">
        <v>1</v>
      </c>
      <c r="L153" s="15" t="s">
        <v>92</v>
      </c>
      <c r="M153" s="15">
        <v>1</v>
      </c>
    </row>
    <row r="154" spans="1:13">
      <c r="A154" s="3" t="s">
        <v>0</v>
      </c>
      <c r="B154" s="1">
        <v>42527</v>
      </c>
      <c r="C154">
        <v>2.1</v>
      </c>
      <c r="D154" t="s">
        <v>45</v>
      </c>
      <c r="E154">
        <v>0</v>
      </c>
      <c r="G154">
        <v>1</v>
      </c>
      <c r="H154" s="1">
        <v>42591</v>
      </c>
      <c r="I154" t="s">
        <v>48</v>
      </c>
      <c r="J154">
        <v>1</v>
      </c>
      <c r="K154">
        <v>1</v>
      </c>
      <c r="L154" s="15" t="s">
        <v>104</v>
      </c>
      <c r="M154" s="15">
        <v>1</v>
      </c>
    </row>
    <row r="155" spans="1:13">
      <c r="A155" s="3" t="s">
        <v>0</v>
      </c>
      <c r="B155" s="1">
        <v>42527</v>
      </c>
      <c r="C155">
        <v>2.1</v>
      </c>
      <c r="D155" t="s">
        <v>45</v>
      </c>
      <c r="E155">
        <v>0</v>
      </c>
      <c r="G155">
        <v>1</v>
      </c>
      <c r="H155" s="1">
        <v>42591</v>
      </c>
      <c r="I155" t="s">
        <v>48</v>
      </c>
      <c r="J155">
        <v>1</v>
      </c>
      <c r="K155">
        <v>1</v>
      </c>
      <c r="L155" s="15" t="s">
        <v>84</v>
      </c>
      <c r="M155" s="15">
        <v>8</v>
      </c>
    </row>
    <row r="156" spans="1:13">
      <c r="A156" s="3" t="s">
        <v>0</v>
      </c>
      <c r="B156" s="1">
        <v>42527</v>
      </c>
      <c r="C156">
        <v>2.1</v>
      </c>
      <c r="D156" t="s">
        <v>45</v>
      </c>
      <c r="E156">
        <v>0</v>
      </c>
      <c r="G156">
        <v>1</v>
      </c>
      <c r="H156" s="1">
        <v>42591</v>
      </c>
      <c r="I156" t="s">
        <v>48</v>
      </c>
      <c r="J156">
        <v>1</v>
      </c>
      <c r="K156">
        <v>1</v>
      </c>
      <c r="L156" s="18" t="s">
        <v>131</v>
      </c>
      <c r="M156" s="15">
        <v>1</v>
      </c>
    </row>
    <row r="157" spans="1:13">
      <c r="A157" s="3" t="s">
        <v>0</v>
      </c>
      <c r="B157" s="1">
        <v>42527</v>
      </c>
      <c r="C157">
        <v>2.1</v>
      </c>
      <c r="D157" t="s">
        <v>45</v>
      </c>
      <c r="E157">
        <v>0</v>
      </c>
      <c r="G157">
        <v>1</v>
      </c>
      <c r="H157" s="1">
        <v>42591</v>
      </c>
      <c r="I157" t="s">
        <v>48</v>
      </c>
      <c r="J157">
        <v>1</v>
      </c>
      <c r="K157">
        <v>1</v>
      </c>
      <c r="L157" s="15" t="s">
        <v>93</v>
      </c>
      <c r="M157" s="15">
        <v>225</v>
      </c>
    </row>
    <row r="158" spans="1:13">
      <c r="A158" s="3" t="s">
        <v>0</v>
      </c>
      <c r="B158" s="1">
        <v>42527</v>
      </c>
      <c r="C158">
        <v>2.2000000000000002</v>
      </c>
      <c r="D158" t="s">
        <v>45</v>
      </c>
      <c r="E158">
        <v>0</v>
      </c>
      <c r="G158">
        <v>0</v>
      </c>
      <c r="L158" s="15" t="s">
        <v>99</v>
      </c>
    </row>
    <row r="159" spans="1:13">
      <c r="A159" s="3" t="s">
        <v>0</v>
      </c>
      <c r="B159" s="1">
        <v>42527</v>
      </c>
      <c r="C159">
        <v>1.2</v>
      </c>
      <c r="D159" t="s">
        <v>45</v>
      </c>
      <c r="E159">
        <v>0</v>
      </c>
      <c r="G159">
        <v>0</v>
      </c>
      <c r="L159" s="15" t="s">
        <v>99</v>
      </c>
    </row>
    <row r="160" spans="1:13">
      <c r="A160" s="3" t="s">
        <v>0</v>
      </c>
      <c r="B160" s="1">
        <v>42526</v>
      </c>
      <c r="C160">
        <v>1.1000000000000001</v>
      </c>
      <c r="D160" t="s">
        <v>9</v>
      </c>
      <c r="E160">
        <v>1</v>
      </c>
      <c r="G160">
        <v>0</v>
      </c>
      <c r="H160" s="1">
        <v>42590</v>
      </c>
      <c r="I160" t="s">
        <v>48</v>
      </c>
      <c r="J160">
        <v>1</v>
      </c>
      <c r="K160">
        <v>10</v>
      </c>
      <c r="L160" s="15" t="s">
        <v>115</v>
      </c>
      <c r="M160" s="15">
        <v>7</v>
      </c>
    </row>
    <row r="161" spans="1:13">
      <c r="A161" s="3" t="s">
        <v>0</v>
      </c>
      <c r="B161" s="1">
        <v>42526</v>
      </c>
      <c r="C161">
        <v>1.1000000000000001</v>
      </c>
      <c r="D161" t="s">
        <v>9</v>
      </c>
      <c r="E161">
        <v>1</v>
      </c>
      <c r="G161">
        <v>0</v>
      </c>
      <c r="H161" s="1">
        <v>42590</v>
      </c>
      <c r="I161" t="s">
        <v>48</v>
      </c>
      <c r="J161">
        <v>1</v>
      </c>
      <c r="K161">
        <v>22</v>
      </c>
      <c r="L161" s="18" t="s">
        <v>105</v>
      </c>
      <c r="M161">
        <v>2</v>
      </c>
    </row>
    <row r="162" spans="1:13">
      <c r="A162" s="3" t="s">
        <v>0</v>
      </c>
      <c r="B162" s="1">
        <v>42526</v>
      </c>
      <c r="C162">
        <v>1.1000000000000001</v>
      </c>
      <c r="D162" t="s">
        <v>9</v>
      </c>
      <c r="E162">
        <v>1</v>
      </c>
      <c r="G162">
        <v>0</v>
      </c>
      <c r="H162" s="1">
        <v>42590</v>
      </c>
      <c r="I162" t="s">
        <v>48</v>
      </c>
      <c r="J162">
        <v>1</v>
      </c>
      <c r="K162">
        <v>18</v>
      </c>
      <c r="L162" s="18" t="s">
        <v>105</v>
      </c>
      <c r="M162">
        <v>2</v>
      </c>
    </row>
    <row r="163" spans="1:13">
      <c r="A163" s="3" t="s">
        <v>0</v>
      </c>
      <c r="B163" s="1">
        <v>42526</v>
      </c>
      <c r="C163">
        <v>1.1000000000000001</v>
      </c>
      <c r="D163" t="s">
        <v>9</v>
      </c>
      <c r="E163">
        <v>1</v>
      </c>
      <c r="G163">
        <v>0</v>
      </c>
      <c r="H163" s="1">
        <v>42590</v>
      </c>
      <c r="I163" t="s">
        <v>48</v>
      </c>
      <c r="J163">
        <v>1</v>
      </c>
      <c r="K163">
        <v>14</v>
      </c>
      <c r="L163" s="18" t="s">
        <v>105</v>
      </c>
      <c r="M163">
        <v>1</v>
      </c>
    </row>
    <row r="164" spans="1:13">
      <c r="A164" s="3" t="s">
        <v>0</v>
      </c>
      <c r="B164" s="1">
        <v>42526</v>
      </c>
      <c r="C164">
        <v>1.1000000000000001</v>
      </c>
      <c r="D164" t="s">
        <v>9</v>
      </c>
      <c r="E164">
        <v>1</v>
      </c>
      <c r="G164">
        <v>0</v>
      </c>
      <c r="H164" s="1">
        <v>42590</v>
      </c>
      <c r="I164" t="s">
        <v>48</v>
      </c>
      <c r="J164">
        <v>1</v>
      </c>
      <c r="K164">
        <v>10</v>
      </c>
      <c r="L164" s="18" t="s">
        <v>105</v>
      </c>
      <c r="M164">
        <v>1</v>
      </c>
    </row>
    <row r="165" spans="1:13">
      <c r="A165" s="3" t="s">
        <v>0</v>
      </c>
      <c r="B165" s="1">
        <v>42526</v>
      </c>
      <c r="C165">
        <v>1.1000000000000001</v>
      </c>
      <c r="D165" t="s">
        <v>9</v>
      </c>
      <c r="E165">
        <v>1</v>
      </c>
      <c r="G165">
        <v>0</v>
      </c>
      <c r="H165" s="1">
        <v>42590</v>
      </c>
      <c r="I165" t="s">
        <v>48</v>
      </c>
      <c r="J165">
        <v>1</v>
      </c>
      <c r="K165">
        <v>2</v>
      </c>
      <c r="L165" s="15" t="s">
        <v>86</v>
      </c>
      <c r="M165">
        <v>8</v>
      </c>
    </row>
    <row r="166" spans="1:13">
      <c r="A166" s="3" t="s">
        <v>0</v>
      </c>
      <c r="B166" s="1">
        <v>42526</v>
      </c>
      <c r="C166">
        <v>1.1000000000000001</v>
      </c>
      <c r="D166" t="s">
        <v>9</v>
      </c>
      <c r="E166">
        <v>1</v>
      </c>
      <c r="G166">
        <v>0</v>
      </c>
      <c r="H166" s="1">
        <v>42590</v>
      </c>
      <c r="I166" t="s">
        <v>48</v>
      </c>
      <c r="J166">
        <v>1</v>
      </c>
      <c r="K166">
        <v>2</v>
      </c>
      <c r="L166" s="18" t="s">
        <v>105</v>
      </c>
      <c r="M166">
        <v>46</v>
      </c>
    </row>
    <row r="167" spans="1:13">
      <c r="A167" s="3" t="s">
        <v>0</v>
      </c>
      <c r="B167" s="1">
        <v>42526</v>
      </c>
      <c r="C167">
        <v>1.1000000000000001</v>
      </c>
      <c r="D167" t="s">
        <v>9</v>
      </c>
      <c r="E167">
        <v>1</v>
      </c>
      <c r="G167">
        <v>0</v>
      </c>
      <c r="H167" s="1">
        <v>42590</v>
      </c>
      <c r="I167" t="s">
        <v>48</v>
      </c>
      <c r="J167">
        <v>1</v>
      </c>
      <c r="K167">
        <v>2</v>
      </c>
      <c r="L167" s="15" t="s">
        <v>97</v>
      </c>
      <c r="M167">
        <v>1</v>
      </c>
    </row>
    <row r="168" spans="1:13">
      <c r="A168" s="3" t="s">
        <v>0</v>
      </c>
      <c r="B168" s="1">
        <v>42526</v>
      </c>
      <c r="C168">
        <v>1.1000000000000001</v>
      </c>
      <c r="D168" t="s">
        <v>9</v>
      </c>
      <c r="E168">
        <v>1</v>
      </c>
      <c r="G168">
        <v>0</v>
      </c>
      <c r="H168" s="1">
        <v>42590</v>
      </c>
      <c r="I168" t="s">
        <v>48</v>
      </c>
      <c r="J168">
        <v>1</v>
      </c>
      <c r="K168">
        <v>1</v>
      </c>
      <c r="L168" s="15" t="s">
        <v>86</v>
      </c>
      <c r="M168">
        <v>9</v>
      </c>
    </row>
    <row r="169" spans="1:13">
      <c r="A169" s="3" t="s">
        <v>0</v>
      </c>
      <c r="B169" s="1">
        <v>42526</v>
      </c>
      <c r="C169">
        <v>1.1000000000000001</v>
      </c>
      <c r="D169" t="s">
        <v>9</v>
      </c>
      <c r="E169">
        <v>1</v>
      </c>
      <c r="G169">
        <v>0</v>
      </c>
      <c r="H169" s="1">
        <v>42590</v>
      </c>
      <c r="I169" t="s">
        <v>48</v>
      </c>
      <c r="J169">
        <v>1</v>
      </c>
      <c r="K169">
        <v>1</v>
      </c>
      <c r="L169" s="15" t="s">
        <v>89</v>
      </c>
      <c r="M169">
        <v>4</v>
      </c>
    </row>
    <row r="170" spans="1:13">
      <c r="A170" s="3" t="s">
        <v>0</v>
      </c>
      <c r="B170" s="1">
        <v>42526</v>
      </c>
      <c r="C170">
        <v>1.1000000000000001</v>
      </c>
      <c r="D170" t="s">
        <v>9</v>
      </c>
      <c r="E170">
        <v>1</v>
      </c>
      <c r="G170">
        <v>0</v>
      </c>
      <c r="H170" s="1">
        <v>42590</v>
      </c>
      <c r="I170" t="s">
        <v>48</v>
      </c>
      <c r="J170">
        <v>1</v>
      </c>
      <c r="K170">
        <v>1</v>
      </c>
      <c r="L170" s="15" t="s">
        <v>83</v>
      </c>
      <c r="M170">
        <v>2</v>
      </c>
    </row>
    <row r="171" spans="1:13">
      <c r="A171" s="3" t="s">
        <v>0</v>
      </c>
      <c r="B171" s="1">
        <v>42526</v>
      </c>
      <c r="C171">
        <v>1.1000000000000001</v>
      </c>
      <c r="D171" t="s">
        <v>9</v>
      </c>
      <c r="E171">
        <v>1</v>
      </c>
      <c r="G171">
        <v>0</v>
      </c>
      <c r="H171" s="1">
        <v>42590</v>
      </c>
      <c r="I171" t="s">
        <v>48</v>
      </c>
      <c r="J171">
        <v>1</v>
      </c>
      <c r="K171">
        <v>1</v>
      </c>
      <c r="L171" s="18" t="s">
        <v>105</v>
      </c>
      <c r="M171">
        <v>1</v>
      </c>
    </row>
    <row r="172" spans="1:13">
      <c r="A172" s="3" t="s">
        <v>0</v>
      </c>
      <c r="B172" s="1">
        <v>42526</v>
      </c>
      <c r="C172">
        <v>1.1000000000000001</v>
      </c>
      <c r="D172" t="s">
        <v>9</v>
      </c>
      <c r="E172">
        <v>1</v>
      </c>
      <c r="G172">
        <v>0</v>
      </c>
      <c r="H172" s="1">
        <v>42590</v>
      </c>
      <c r="I172" t="s">
        <v>48</v>
      </c>
      <c r="J172">
        <v>1</v>
      </c>
      <c r="K172">
        <v>1</v>
      </c>
      <c r="L172" s="15" t="s">
        <v>97</v>
      </c>
      <c r="M172">
        <v>6</v>
      </c>
    </row>
    <row r="173" spans="1:13">
      <c r="A173" s="3" t="s">
        <v>0</v>
      </c>
      <c r="B173" s="1">
        <v>42526</v>
      </c>
      <c r="C173">
        <v>2.1</v>
      </c>
      <c r="D173" t="s">
        <v>10</v>
      </c>
      <c r="E173">
        <v>1</v>
      </c>
      <c r="G173">
        <v>1</v>
      </c>
      <c r="H173" s="1">
        <v>42590</v>
      </c>
      <c r="I173" t="s">
        <v>48</v>
      </c>
      <c r="J173">
        <v>1</v>
      </c>
      <c r="K173">
        <v>10</v>
      </c>
      <c r="L173" s="15" t="s">
        <v>125</v>
      </c>
      <c r="M173" s="15">
        <v>6</v>
      </c>
    </row>
    <row r="174" spans="1:13">
      <c r="A174" s="3" t="s">
        <v>0</v>
      </c>
      <c r="B174" s="1">
        <v>42526</v>
      </c>
      <c r="C174">
        <v>2.1</v>
      </c>
      <c r="D174" t="s">
        <v>10</v>
      </c>
      <c r="E174">
        <v>1</v>
      </c>
      <c r="G174">
        <v>1</v>
      </c>
      <c r="H174" s="1">
        <v>42590</v>
      </c>
      <c r="I174" t="s">
        <v>48</v>
      </c>
      <c r="J174">
        <v>1</v>
      </c>
      <c r="K174">
        <v>6</v>
      </c>
      <c r="L174" s="15" t="s">
        <v>125</v>
      </c>
      <c r="M174" s="15">
        <v>4</v>
      </c>
    </row>
    <row r="175" spans="1:13">
      <c r="A175" s="3" t="s">
        <v>0</v>
      </c>
      <c r="B175" s="1">
        <v>42526</v>
      </c>
      <c r="C175">
        <v>2.1</v>
      </c>
      <c r="D175" t="s">
        <v>10</v>
      </c>
      <c r="E175">
        <v>1</v>
      </c>
      <c r="G175">
        <v>1</v>
      </c>
      <c r="H175" s="1">
        <v>42590</v>
      </c>
      <c r="I175" t="s">
        <v>48</v>
      </c>
      <c r="J175">
        <v>1</v>
      </c>
      <c r="K175">
        <v>6</v>
      </c>
      <c r="L175" s="15" t="s">
        <v>115</v>
      </c>
      <c r="M175" s="15">
        <v>1</v>
      </c>
    </row>
    <row r="176" spans="1:13">
      <c r="A176" s="3" t="s">
        <v>0</v>
      </c>
      <c r="B176" s="1">
        <v>42526</v>
      </c>
      <c r="C176">
        <v>2.1</v>
      </c>
      <c r="D176" t="s">
        <v>10</v>
      </c>
      <c r="E176">
        <v>1</v>
      </c>
      <c r="G176">
        <v>1</v>
      </c>
      <c r="H176" s="1">
        <v>42590</v>
      </c>
      <c r="I176" t="s">
        <v>48</v>
      </c>
      <c r="J176">
        <v>1</v>
      </c>
      <c r="K176">
        <v>14</v>
      </c>
      <c r="L176" s="18" t="s">
        <v>105</v>
      </c>
      <c r="M176" s="15">
        <v>1</v>
      </c>
    </row>
    <row r="177" spans="1:13">
      <c r="A177" s="3" t="s">
        <v>0</v>
      </c>
      <c r="B177" s="1">
        <v>42526</v>
      </c>
      <c r="C177">
        <v>2.1</v>
      </c>
      <c r="D177" t="s">
        <v>10</v>
      </c>
      <c r="E177">
        <v>1</v>
      </c>
      <c r="G177">
        <v>1</v>
      </c>
      <c r="H177" s="1">
        <v>42590</v>
      </c>
      <c r="I177" t="s">
        <v>48</v>
      </c>
      <c r="J177">
        <v>1</v>
      </c>
      <c r="K177">
        <v>10</v>
      </c>
      <c r="L177" s="18" t="s">
        <v>105</v>
      </c>
      <c r="M177" s="15">
        <v>1</v>
      </c>
    </row>
    <row r="178" spans="1:13">
      <c r="A178" s="3" t="s">
        <v>0</v>
      </c>
      <c r="B178" s="1">
        <v>42526</v>
      </c>
      <c r="C178">
        <v>2.1</v>
      </c>
      <c r="D178" t="s">
        <v>10</v>
      </c>
      <c r="E178">
        <v>1</v>
      </c>
      <c r="G178">
        <v>1</v>
      </c>
      <c r="H178" s="1">
        <v>42590</v>
      </c>
      <c r="I178" t="s">
        <v>48</v>
      </c>
      <c r="J178">
        <v>1</v>
      </c>
      <c r="K178">
        <v>2</v>
      </c>
      <c r="L178" s="15" t="s">
        <v>86</v>
      </c>
      <c r="M178" s="15">
        <v>15</v>
      </c>
    </row>
    <row r="179" spans="1:13">
      <c r="A179" s="3" t="s">
        <v>0</v>
      </c>
      <c r="B179" s="1">
        <v>42526</v>
      </c>
      <c r="C179">
        <v>2.1</v>
      </c>
      <c r="D179" t="s">
        <v>10</v>
      </c>
      <c r="E179">
        <v>1</v>
      </c>
      <c r="G179">
        <v>1</v>
      </c>
      <c r="H179" s="1">
        <v>42590</v>
      </c>
      <c r="I179" t="s">
        <v>48</v>
      </c>
      <c r="J179">
        <v>1</v>
      </c>
      <c r="K179">
        <v>2</v>
      </c>
      <c r="L179" s="15" t="s">
        <v>125</v>
      </c>
      <c r="M179" s="15">
        <v>18</v>
      </c>
    </row>
    <row r="180" spans="1:13">
      <c r="A180" s="3" t="s">
        <v>0</v>
      </c>
      <c r="B180" s="1">
        <v>42526</v>
      </c>
      <c r="C180">
        <v>2.1</v>
      </c>
      <c r="D180" t="s">
        <v>10</v>
      </c>
      <c r="E180">
        <v>1</v>
      </c>
      <c r="G180">
        <v>1</v>
      </c>
      <c r="H180" s="1">
        <v>42590</v>
      </c>
      <c r="I180" t="s">
        <v>48</v>
      </c>
      <c r="J180">
        <v>1</v>
      </c>
      <c r="K180">
        <v>2</v>
      </c>
      <c r="L180" s="15" t="s">
        <v>102</v>
      </c>
      <c r="M180" s="15">
        <v>1</v>
      </c>
    </row>
    <row r="181" spans="1:13">
      <c r="A181" s="3" t="s">
        <v>0</v>
      </c>
      <c r="B181" s="1">
        <v>42526</v>
      </c>
      <c r="C181">
        <v>2.1</v>
      </c>
      <c r="D181" t="s">
        <v>10</v>
      </c>
      <c r="E181">
        <v>1</v>
      </c>
      <c r="G181">
        <v>1</v>
      </c>
      <c r="H181" s="1">
        <v>42590</v>
      </c>
      <c r="I181" t="s">
        <v>48</v>
      </c>
      <c r="J181">
        <v>1</v>
      </c>
      <c r="K181">
        <v>1</v>
      </c>
      <c r="L181" s="15" t="s">
        <v>89</v>
      </c>
      <c r="M181" s="15">
        <v>1</v>
      </c>
    </row>
    <row r="182" spans="1:13">
      <c r="A182" s="3" t="s">
        <v>0</v>
      </c>
      <c r="B182" s="1">
        <v>42526</v>
      </c>
      <c r="C182">
        <v>2.1</v>
      </c>
      <c r="D182" t="s">
        <v>10</v>
      </c>
      <c r="E182">
        <v>1</v>
      </c>
      <c r="G182">
        <v>1</v>
      </c>
      <c r="H182" s="1">
        <v>42590</v>
      </c>
      <c r="I182" t="s">
        <v>48</v>
      </c>
      <c r="J182">
        <v>1</v>
      </c>
      <c r="K182">
        <v>1</v>
      </c>
      <c r="L182" s="18" t="s">
        <v>105</v>
      </c>
      <c r="M182" s="15">
        <v>34</v>
      </c>
    </row>
    <row r="183" spans="1:13">
      <c r="A183" s="3" t="s">
        <v>0</v>
      </c>
      <c r="B183" s="1">
        <v>42526</v>
      </c>
      <c r="C183">
        <v>2.1</v>
      </c>
      <c r="D183" t="s">
        <v>10</v>
      </c>
      <c r="E183">
        <v>1</v>
      </c>
      <c r="G183">
        <v>1</v>
      </c>
      <c r="H183" s="1">
        <v>42590</v>
      </c>
      <c r="I183" t="s">
        <v>48</v>
      </c>
      <c r="J183">
        <v>1</v>
      </c>
      <c r="K183">
        <v>1</v>
      </c>
      <c r="L183" s="15" t="s">
        <v>84</v>
      </c>
      <c r="M183" s="15">
        <v>1</v>
      </c>
    </row>
    <row r="184" spans="1:13">
      <c r="A184" s="3" t="s">
        <v>0</v>
      </c>
      <c r="B184" s="1">
        <v>42526</v>
      </c>
      <c r="C184">
        <v>2.1</v>
      </c>
      <c r="D184" t="s">
        <v>10</v>
      </c>
      <c r="E184">
        <v>1</v>
      </c>
      <c r="G184">
        <v>1</v>
      </c>
      <c r="H184" s="1">
        <v>42590</v>
      </c>
      <c r="I184" t="s">
        <v>48</v>
      </c>
      <c r="J184">
        <v>1</v>
      </c>
      <c r="K184">
        <v>1</v>
      </c>
      <c r="L184" s="15" t="s">
        <v>88</v>
      </c>
      <c r="M184" s="15">
        <v>1</v>
      </c>
    </row>
    <row r="185" spans="1:13">
      <c r="A185" s="3" t="s">
        <v>0</v>
      </c>
      <c r="B185" s="1">
        <v>42526</v>
      </c>
      <c r="C185">
        <v>2.1</v>
      </c>
      <c r="D185" t="s">
        <v>10</v>
      </c>
      <c r="E185">
        <v>1</v>
      </c>
      <c r="G185">
        <v>1</v>
      </c>
      <c r="H185" s="1">
        <v>42590</v>
      </c>
      <c r="I185" t="s">
        <v>48</v>
      </c>
      <c r="J185">
        <v>1</v>
      </c>
      <c r="K185">
        <v>1</v>
      </c>
      <c r="L185" s="15" t="s">
        <v>84</v>
      </c>
      <c r="M185" s="15">
        <v>2</v>
      </c>
    </row>
    <row r="186" spans="1:13">
      <c r="A186" s="3" t="s">
        <v>0</v>
      </c>
      <c r="B186" s="1">
        <v>42526</v>
      </c>
      <c r="C186">
        <v>1.2</v>
      </c>
      <c r="D186" t="s">
        <v>9</v>
      </c>
      <c r="E186">
        <v>1</v>
      </c>
      <c r="G186">
        <v>0</v>
      </c>
      <c r="L186" s="15" t="s">
        <v>99</v>
      </c>
    </row>
    <row r="187" spans="1:13">
      <c r="A187" s="3" t="s">
        <v>0</v>
      </c>
      <c r="B187" s="1">
        <v>42526</v>
      </c>
      <c r="C187">
        <v>2.2000000000000002</v>
      </c>
      <c r="D187" t="s">
        <v>10</v>
      </c>
      <c r="E187">
        <v>1</v>
      </c>
      <c r="G187">
        <v>0</v>
      </c>
      <c r="L187" s="15" t="s">
        <v>99</v>
      </c>
    </row>
    <row r="188" spans="1:13">
      <c r="A188" s="3" t="s">
        <v>0</v>
      </c>
      <c r="B188" s="1">
        <v>42515</v>
      </c>
      <c r="C188">
        <v>1.1000000000000001</v>
      </c>
      <c r="D188" t="s">
        <v>45</v>
      </c>
      <c r="E188">
        <v>0</v>
      </c>
      <c r="G188">
        <v>1</v>
      </c>
      <c r="H188" s="1">
        <v>42591</v>
      </c>
      <c r="I188" t="s">
        <v>48</v>
      </c>
      <c r="J188">
        <v>1</v>
      </c>
      <c r="K188">
        <v>6</v>
      </c>
      <c r="L188" s="15" t="s">
        <v>86</v>
      </c>
      <c r="M188" s="15">
        <v>8</v>
      </c>
    </row>
    <row r="189" spans="1:13">
      <c r="A189" s="3" t="s">
        <v>0</v>
      </c>
      <c r="B189" s="1">
        <v>42515</v>
      </c>
      <c r="C189">
        <v>1.1000000000000001</v>
      </c>
      <c r="D189" t="s">
        <v>45</v>
      </c>
      <c r="E189">
        <v>0</v>
      </c>
      <c r="G189">
        <v>1</v>
      </c>
      <c r="H189" s="1">
        <v>42591</v>
      </c>
      <c r="I189" t="s">
        <v>48</v>
      </c>
      <c r="J189">
        <v>1</v>
      </c>
      <c r="K189">
        <v>10</v>
      </c>
      <c r="L189" s="15" t="s">
        <v>125</v>
      </c>
      <c r="M189">
        <v>2</v>
      </c>
    </row>
    <row r="190" spans="1:13">
      <c r="A190" s="3" t="s">
        <v>0</v>
      </c>
      <c r="B190" s="1">
        <v>42515</v>
      </c>
      <c r="C190">
        <v>1.1000000000000001</v>
      </c>
      <c r="D190" t="s">
        <v>45</v>
      </c>
      <c r="E190">
        <v>0</v>
      </c>
      <c r="G190">
        <v>1</v>
      </c>
      <c r="H190" s="1">
        <v>42591</v>
      </c>
      <c r="I190" t="s">
        <v>48</v>
      </c>
      <c r="J190">
        <v>1</v>
      </c>
      <c r="K190">
        <v>6</v>
      </c>
      <c r="L190" s="15" t="s">
        <v>125</v>
      </c>
      <c r="M190">
        <v>45</v>
      </c>
    </row>
    <row r="191" spans="1:13">
      <c r="A191" s="3" t="s">
        <v>0</v>
      </c>
      <c r="B191" s="1">
        <v>42515</v>
      </c>
      <c r="C191">
        <v>1.1000000000000001</v>
      </c>
      <c r="D191" t="s">
        <v>45</v>
      </c>
      <c r="E191">
        <v>0</v>
      </c>
      <c r="G191">
        <v>1</v>
      </c>
      <c r="H191" s="1">
        <v>42591</v>
      </c>
      <c r="I191" t="s">
        <v>48</v>
      </c>
      <c r="J191">
        <v>1</v>
      </c>
      <c r="K191">
        <v>14</v>
      </c>
      <c r="L191" s="15" t="s">
        <v>109</v>
      </c>
      <c r="M191">
        <v>2</v>
      </c>
    </row>
    <row r="192" spans="1:13">
      <c r="A192" s="3" t="s">
        <v>0</v>
      </c>
      <c r="B192" s="1">
        <v>42515</v>
      </c>
      <c r="C192">
        <v>1.1000000000000001</v>
      </c>
      <c r="D192" t="s">
        <v>45</v>
      </c>
      <c r="E192">
        <v>0</v>
      </c>
      <c r="G192">
        <v>1</v>
      </c>
      <c r="H192" s="1">
        <v>42591</v>
      </c>
      <c r="I192" t="s">
        <v>48</v>
      </c>
      <c r="J192">
        <v>1</v>
      </c>
      <c r="K192">
        <v>6</v>
      </c>
      <c r="L192" s="15" t="s">
        <v>109</v>
      </c>
      <c r="M192">
        <v>9</v>
      </c>
    </row>
    <row r="193" spans="1:13">
      <c r="A193" s="3" t="s">
        <v>0</v>
      </c>
      <c r="B193" s="1">
        <v>42515</v>
      </c>
      <c r="C193">
        <v>1.1000000000000001</v>
      </c>
      <c r="D193" t="s">
        <v>45</v>
      </c>
      <c r="E193">
        <v>0</v>
      </c>
      <c r="G193">
        <v>1</v>
      </c>
      <c r="H193" s="1">
        <v>42591</v>
      </c>
      <c r="I193" t="s">
        <v>48</v>
      </c>
      <c r="J193">
        <v>1</v>
      </c>
      <c r="K193">
        <v>10</v>
      </c>
      <c r="L193" s="18" t="s">
        <v>105</v>
      </c>
      <c r="M193">
        <v>2</v>
      </c>
    </row>
    <row r="194" spans="1:13">
      <c r="A194" s="3" t="s">
        <v>0</v>
      </c>
      <c r="B194" s="1">
        <v>42515</v>
      </c>
      <c r="C194">
        <v>1.1000000000000001</v>
      </c>
      <c r="D194" t="s">
        <v>45</v>
      </c>
      <c r="E194">
        <v>0</v>
      </c>
      <c r="G194">
        <v>1</v>
      </c>
      <c r="H194" s="1">
        <v>42591</v>
      </c>
      <c r="I194" t="s">
        <v>48</v>
      </c>
      <c r="J194">
        <v>1</v>
      </c>
      <c r="K194">
        <v>6</v>
      </c>
      <c r="L194" s="18" t="s">
        <v>105</v>
      </c>
      <c r="M194">
        <v>3</v>
      </c>
    </row>
    <row r="195" spans="1:13">
      <c r="A195" s="3" t="s">
        <v>0</v>
      </c>
      <c r="B195" s="1">
        <v>42515</v>
      </c>
      <c r="C195">
        <v>1.1000000000000001</v>
      </c>
      <c r="D195" t="s">
        <v>45</v>
      </c>
      <c r="E195">
        <v>0</v>
      </c>
      <c r="G195">
        <v>1</v>
      </c>
      <c r="H195" s="1">
        <v>42591</v>
      </c>
      <c r="I195" t="s">
        <v>48</v>
      </c>
      <c r="J195">
        <v>1</v>
      </c>
      <c r="K195">
        <v>6</v>
      </c>
      <c r="L195" s="15" t="s">
        <v>130</v>
      </c>
      <c r="M195">
        <v>1</v>
      </c>
    </row>
    <row r="196" spans="1:13">
      <c r="A196" s="3" t="s">
        <v>0</v>
      </c>
      <c r="B196" s="1">
        <v>42515</v>
      </c>
      <c r="C196">
        <v>1.1000000000000001</v>
      </c>
      <c r="D196" t="s">
        <v>45</v>
      </c>
      <c r="E196">
        <v>0</v>
      </c>
      <c r="G196">
        <v>1</v>
      </c>
      <c r="H196" s="1">
        <v>42591</v>
      </c>
      <c r="I196" t="s">
        <v>48</v>
      </c>
      <c r="J196">
        <v>1</v>
      </c>
      <c r="K196">
        <v>2</v>
      </c>
      <c r="L196" s="15" t="s">
        <v>102</v>
      </c>
      <c r="M196">
        <v>1</v>
      </c>
    </row>
    <row r="197" spans="1:13">
      <c r="A197" s="3" t="s">
        <v>0</v>
      </c>
      <c r="B197" s="1">
        <v>42515</v>
      </c>
      <c r="C197">
        <v>1.1000000000000001</v>
      </c>
      <c r="D197" t="s">
        <v>45</v>
      </c>
      <c r="E197">
        <v>0</v>
      </c>
      <c r="G197">
        <v>1</v>
      </c>
      <c r="H197" s="1">
        <v>42591</v>
      </c>
      <c r="I197" t="s">
        <v>48</v>
      </c>
      <c r="J197">
        <v>1</v>
      </c>
      <c r="K197">
        <v>2</v>
      </c>
      <c r="L197" s="15" t="s">
        <v>86</v>
      </c>
      <c r="M197">
        <v>76</v>
      </c>
    </row>
    <row r="198" spans="1:13">
      <c r="A198" s="3" t="s">
        <v>0</v>
      </c>
      <c r="B198" s="1">
        <v>42515</v>
      </c>
      <c r="C198">
        <v>1.1000000000000001</v>
      </c>
      <c r="D198" t="s">
        <v>45</v>
      </c>
      <c r="E198">
        <v>0</v>
      </c>
      <c r="G198">
        <v>1</v>
      </c>
      <c r="H198" s="1">
        <v>42591</v>
      </c>
      <c r="I198" t="s">
        <v>48</v>
      </c>
      <c r="J198">
        <v>1</v>
      </c>
      <c r="K198">
        <v>2</v>
      </c>
      <c r="L198" s="15" t="s">
        <v>125</v>
      </c>
      <c r="M198">
        <v>112</v>
      </c>
    </row>
    <row r="199" spans="1:13">
      <c r="A199" s="3" t="s">
        <v>0</v>
      </c>
      <c r="B199" s="1">
        <v>42515</v>
      </c>
      <c r="C199">
        <v>1.1000000000000001</v>
      </c>
      <c r="D199" t="s">
        <v>45</v>
      </c>
      <c r="E199">
        <v>0</v>
      </c>
      <c r="G199">
        <v>1</v>
      </c>
      <c r="H199" s="1">
        <v>42591</v>
      </c>
      <c r="I199" t="s">
        <v>48</v>
      </c>
      <c r="J199">
        <v>1</v>
      </c>
      <c r="K199">
        <v>2</v>
      </c>
      <c r="L199" s="15" t="s">
        <v>115</v>
      </c>
      <c r="M199">
        <v>3</v>
      </c>
    </row>
    <row r="200" spans="1:13">
      <c r="A200" s="3" t="s">
        <v>0</v>
      </c>
      <c r="B200" s="1">
        <v>42515</v>
      </c>
      <c r="C200">
        <v>1.1000000000000001</v>
      </c>
      <c r="D200" t="s">
        <v>45</v>
      </c>
      <c r="E200">
        <v>0</v>
      </c>
      <c r="G200">
        <v>1</v>
      </c>
      <c r="H200" s="1">
        <v>42591</v>
      </c>
      <c r="I200" t="s">
        <v>48</v>
      </c>
      <c r="J200">
        <v>1</v>
      </c>
      <c r="K200">
        <v>2</v>
      </c>
      <c r="L200" s="15" t="s">
        <v>109</v>
      </c>
      <c r="M200">
        <v>22</v>
      </c>
    </row>
    <row r="201" spans="1:13">
      <c r="A201" s="3" t="s">
        <v>0</v>
      </c>
      <c r="B201" s="1">
        <v>42515</v>
      </c>
      <c r="C201">
        <v>1.1000000000000001</v>
      </c>
      <c r="D201" t="s">
        <v>45</v>
      </c>
      <c r="E201">
        <v>0</v>
      </c>
      <c r="G201">
        <v>1</v>
      </c>
      <c r="H201" s="1">
        <v>42591</v>
      </c>
      <c r="I201" t="s">
        <v>48</v>
      </c>
      <c r="J201">
        <v>1</v>
      </c>
      <c r="K201">
        <v>2</v>
      </c>
      <c r="L201" s="18" t="s">
        <v>105</v>
      </c>
      <c r="M201">
        <v>100</v>
      </c>
    </row>
    <row r="202" spans="1:13">
      <c r="A202" s="3" t="s">
        <v>0</v>
      </c>
      <c r="B202" s="1">
        <v>42515</v>
      </c>
      <c r="C202">
        <v>1.1000000000000001</v>
      </c>
      <c r="D202" t="s">
        <v>45</v>
      </c>
      <c r="E202">
        <v>0</v>
      </c>
      <c r="G202">
        <v>1</v>
      </c>
      <c r="H202" s="1">
        <v>42591</v>
      </c>
      <c r="I202" t="s">
        <v>48</v>
      </c>
      <c r="J202">
        <v>1</v>
      </c>
      <c r="K202">
        <v>2</v>
      </c>
      <c r="L202" s="15" t="s">
        <v>88</v>
      </c>
      <c r="M202">
        <v>12</v>
      </c>
    </row>
    <row r="203" spans="1:13">
      <c r="A203" s="3" t="s">
        <v>0</v>
      </c>
      <c r="B203" s="1">
        <v>42515</v>
      </c>
      <c r="C203">
        <v>1.1000000000000001</v>
      </c>
      <c r="D203" t="s">
        <v>45</v>
      </c>
      <c r="E203">
        <v>0</v>
      </c>
      <c r="G203">
        <v>1</v>
      </c>
      <c r="H203" s="1">
        <v>42591</v>
      </c>
      <c r="I203" t="s">
        <v>48</v>
      </c>
      <c r="J203">
        <v>1</v>
      </c>
      <c r="K203">
        <v>2</v>
      </c>
      <c r="L203" s="15" t="s">
        <v>97</v>
      </c>
      <c r="M203">
        <v>8</v>
      </c>
    </row>
    <row r="204" spans="1:13">
      <c r="A204" s="3" t="s">
        <v>0</v>
      </c>
      <c r="B204" s="1">
        <v>42515</v>
      </c>
      <c r="C204">
        <v>1.1000000000000001</v>
      </c>
      <c r="D204" t="s">
        <v>45</v>
      </c>
      <c r="E204">
        <v>0</v>
      </c>
      <c r="G204">
        <v>1</v>
      </c>
      <c r="H204" s="1">
        <v>42591</v>
      </c>
      <c r="I204" t="s">
        <v>48</v>
      </c>
      <c r="J204">
        <v>1</v>
      </c>
      <c r="K204">
        <v>1</v>
      </c>
      <c r="L204" s="15" t="s">
        <v>86</v>
      </c>
      <c r="M204">
        <v>61</v>
      </c>
    </row>
    <row r="205" spans="1:13">
      <c r="A205" s="3" t="s">
        <v>0</v>
      </c>
      <c r="B205" s="1">
        <v>42515</v>
      </c>
      <c r="C205">
        <v>1.1000000000000001</v>
      </c>
      <c r="D205" t="s">
        <v>45</v>
      </c>
      <c r="E205">
        <v>0</v>
      </c>
      <c r="G205">
        <v>1</v>
      </c>
      <c r="H205" s="1">
        <v>42591</v>
      </c>
      <c r="I205" t="s">
        <v>48</v>
      </c>
      <c r="J205">
        <v>1</v>
      </c>
      <c r="K205">
        <v>1</v>
      </c>
      <c r="L205" s="15" t="s">
        <v>125</v>
      </c>
      <c r="M205">
        <v>17</v>
      </c>
    </row>
    <row r="206" spans="1:13">
      <c r="A206" s="3" t="s">
        <v>0</v>
      </c>
      <c r="B206" s="1">
        <v>42515</v>
      </c>
      <c r="C206">
        <v>1.1000000000000001</v>
      </c>
      <c r="D206" t="s">
        <v>45</v>
      </c>
      <c r="E206">
        <v>0</v>
      </c>
      <c r="G206">
        <v>1</v>
      </c>
      <c r="H206" s="1">
        <v>42591</v>
      </c>
      <c r="I206" t="s">
        <v>48</v>
      </c>
      <c r="J206">
        <v>1</v>
      </c>
      <c r="K206">
        <v>1</v>
      </c>
      <c r="L206" s="15" t="s">
        <v>109</v>
      </c>
      <c r="M206">
        <v>17</v>
      </c>
    </row>
    <row r="207" spans="1:13">
      <c r="A207" s="3" t="s">
        <v>0</v>
      </c>
      <c r="B207" s="1">
        <v>42515</v>
      </c>
      <c r="C207">
        <v>1.1000000000000001</v>
      </c>
      <c r="D207" t="s">
        <v>45</v>
      </c>
      <c r="E207">
        <v>0</v>
      </c>
      <c r="G207">
        <v>1</v>
      </c>
      <c r="H207" s="1">
        <v>42591</v>
      </c>
      <c r="I207" t="s">
        <v>48</v>
      </c>
      <c r="J207">
        <v>1</v>
      </c>
      <c r="K207">
        <v>1</v>
      </c>
      <c r="L207" s="15" t="s">
        <v>97</v>
      </c>
      <c r="M207">
        <v>8</v>
      </c>
    </row>
    <row r="208" spans="1:13">
      <c r="A208" s="3" t="s">
        <v>0</v>
      </c>
      <c r="B208" s="1">
        <v>42515</v>
      </c>
      <c r="C208">
        <v>2.1</v>
      </c>
      <c r="D208" t="s">
        <v>45</v>
      </c>
      <c r="E208">
        <v>0</v>
      </c>
      <c r="G208">
        <v>1</v>
      </c>
      <c r="H208" s="1">
        <v>42590</v>
      </c>
      <c r="I208" t="s">
        <v>48</v>
      </c>
      <c r="J208">
        <v>1</v>
      </c>
      <c r="K208">
        <v>10</v>
      </c>
      <c r="L208" s="15" t="s">
        <v>88</v>
      </c>
      <c r="M208" s="15">
        <v>1</v>
      </c>
    </row>
    <row r="209" spans="1:13">
      <c r="A209" s="3" t="s">
        <v>0</v>
      </c>
      <c r="B209" s="1">
        <v>42515</v>
      </c>
      <c r="C209">
        <v>2.1</v>
      </c>
      <c r="D209" t="s">
        <v>45</v>
      </c>
      <c r="E209">
        <v>0</v>
      </c>
      <c r="G209">
        <v>1</v>
      </c>
      <c r="H209" s="1">
        <v>42590</v>
      </c>
      <c r="I209" t="s">
        <v>48</v>
      </c>
      <c r="J209">
        <v>1</v>
      </c>
      <c r="K209">
        <v>2</v>
      </c>
      <c r="L209" s="15" t="s">
        <v>86</v>
      </c>
      <c r="M209" s="15">
        <v>16</v>
      </c>
    </row>
    <row r="210" spans="1:13">
      <c r="A210" s="3" t="s">
        <v>0</v>
      </c>
      <c r="B210" s="1">
        <v>42515</v>
      </c>
      <c r="C210">
        <v>2.1</v>
      </c>
      <c r="D210" t="s">
        <v>45</v>
      </c>
      <c r="E210">
        <v>0</v>
      </c>
      <c r="G210">
        <v>1</v>
      </c>
      <c r="H210" s="1">
        <v>42590</v>
      </c>
      <c r="I210" t="s">
        <v>48</v>
      </c>
      <c r="J210">
        <v>1</v>
      </c>
      <c r="K210">
        <v>2</v>
      </c>
      <c r="L210" s="15" t="s">
        <v>125</v>
      </c>
      <c r="M210" s="15">
        <v>3</v>
      </c>
    </row>
    <row r="211" spans="1:13">
      <c r="A211" s="3" t="s">
        <v>0</v>
      </c>
      <c r="B211" s="1">
        <v>42515</v>
      </c>
      <c r="C211">
        <v>2.1</v>
      </c>
      <c r="D211" t="s">
        <v>45</v>
      </c>
      <c r="E211">
        <v>0</v>
      </c>
      <c r="G211">
        <v>1</v>
      </c>
      <c r="H211" s="1">
        <v>42590</v>
      </c>
      <c r="I211" t="s">
        <v>48</v>
      </c>
      <c r="J211">
        <v>1</v>
      </c>
      <c r="K211">
        <v>2</v>
      </c>
      <c r="L211" s="15" t="s">
        <v>109</v>
      </c>
      <c r="M211" s="15">
        <v>9</v>
      </c>
    </row>
    <row r="212" spans="1:13">
      <c r="A212" s="3" t="s">
        <v>0</v>
      </c>
      <c r="B212" s="1">
        <v>42515</v>
      </c>
      <c r="C212">
        <v>2.1</v>
      </c>
      <c r="D212" t="s">
        <v>45</v>
      </c>
      <c r="E212">
        <v>0</v>
      </c>
      <c r="G212">
        <v>1</v>
      </c>
      <c r="H212" s="1">
        <v>42590</v>
      </c>
      <c r="I212" t="s">
        <v>48</v>
      </c>
      <c r="J212">
        <v>1</v>
      </c>
      <c r="K212">
        <v>2</v>
      </c>
      <c r="L212" s="18" t="s">
        <v>105</v>
      </c>
      <c r="M212" s="15">
        <v>4</v>
      </c>
    </row>
    <row r="213" spans="1:13">
      <c r="A213" s="3" t="s">
        <v>0</v>
      </c>
      <c r="B213" s="1">
        <v>42515</v>
      </c>
      <c r="C213">
        <v>2.1</v>
      </c>
      <c r="D213" t="s">
        <v>45</v>
      </c>
      <c r="E213">
        <v>0</v>
      </c>
      <c r="G213">
        <v>1</v>
      </c>
      <c r="H213" s="1">
        <v>42590</v>
      </c>
      <c r="I213" t="s">
        <v>48</v>
      </c>
      <c r="J213">
        <v>1</v>
      </c>
      <c r="K213">
        <v>2</v>
      </c>
      <c r="L213" s="15" t="s">
        <v>84</v>
      </c>
      <c r="M213" s="15">
        <v>6</v>
      </c>
    </row>
    <row r="214" spans="1:13">
      <c r="A214" s="3" t="s">
        <v>0</v>
      </c>
      <c r="B214" s="1">
        <v>42515</v>
      </c>
      <c r="C214">
        <v>2.1</v>
      </c>
      <c r="D214" t="s">
        <v>45</v>
      </c>
      <c r="E214">
        <v>0</v>
      </c>
      <c r="G214">
        <v>1</v>
      </c>
      <c r="H214" s="1">
        <v>42590</v>
      </c>
      <c r="I214" t="s">
        <v>48</v>
      </c>
      <c r="J214">
        <v>1</v>
      </c>
      <c r="K214">
        <v>2</v>
      </c>
      <c r="L214" s="15" t="s">
        <v>97</v>
      </c>
      <c r="M214" s="15">
        <v>5</v>
      </c>
    </row>
    <row r="215" spans="1:13">
      <c r="A215" s="3" t="s">
        <v>0</v>
      </c>
      <c r="B215" s="1">
        <v>42515</v>
      </c>
      <c r="C215">
        <v>2.1</v>
      </c>
      <c r="D215" t="s">
        <v>45</v>
      </c>
      <c r="E215">
        <v>0</v>
      </c>
      <c r="G215">
        <v>1</v>
      </c>
      <c r="H215" s="1">
        <v>42590</v>
      </c>
      <c r="I215" t="s">
        <v>48</v>
      </c>
      <c r="J215">
        <v>1</v>
      </c>
      <c r="K215">
        <v>1</v>
      </c>
      <c r="L215" s="15" t="s">
        <v>86</v>
      </c>
      <c r="M215" s="15">
        <v>19</v>
      </c>
    </row>
    <row r="216" spans="1:13">
      <c r="A216" s="3" t="s">
        <v>0</v>
      </c>
      <c r="B216" s="1">
        <v>42515</v>
      </c>
      <c r="C216">
        <v>2.1</v>
      </c>
      <c r="D216" t="s">
        <v>45</v>
      </c>
      <c r="E216">
        <v>0</v>
      </c>
      <c r="G216">
        <v>1</v>
      </c>
      <c r="H216" s="1">
        <v>42590</v>
      </c>
      <c r="I216" t="s">
        <v>48</v>
      </c>
      <c r="J216">
        <v>1</v>
      </c>
      <c r="K216">
        <v>1</v>
      </c>
      <c r="L216" s="15" t="s">
        <v>125</v>
      </c>
      <c r="M216" s="15">
        <v>5</v>
      </c>
    </row>
    <row r="217" spans="1:13">
      <c r="A217" s="3" t="s">
        <v>0</v>
      </c>
      <c r="B217" s="1">
        <v>42515</v>
      </c>
      <c r="C217">
        <v>2.1</v>
      </c>
      <c r="D217" t="s">
        <v>45</v>
      </c>
      <c r="E217">
        <v>0</v>
      </c>
      <c r="G217">
        <v>1</v>
      </c>
      <c r="H217" s="1">
        <v>42590</v>
      </c>
      <c r="I217" t="s">
        <v>48</v>
      </c>
      <c r="J217">
        <v>1</v>
      </c>
      <c r="K217">
        <v>1</v>
      </c>
      <c r="L217" s="15" t="s">
        <v>115</v>
      </c>
      <c r="M217" s="15">
        <v>15</v>
      </c>
    </row>
    <row r="218" spans="1:13">
      <c r="A218" s="3" t="s">
        <v>0</v>
      </c>
      <c r="B218" s="1">
        <v>42515</v>
      </c>
      <c r="C218">
        <v>2.1</v>
      </c>
      <c r="D218" t="s">
        <v>45</v>
      </c>
      <c r="E218">
        <v>0</v>
      </c>
      <c r="G218">
        <v>1</v>
      </c>
      <c r="H218" s="1">
        <v>42590</v>
      </c>
      <c r="I218" t="s">
        <v>48</v>
      </c>
      <c r="J218">
        <v>1</v>
      </c>
      <c r="K218">
        <v>1</v>
      </c>
      <c r="L218" s="15" t="s">
        <v>109</v>
      </c>
      <c r="M218" s="15">
        <v>8</v>
      </c>
    </row>
    <row r="219" spans="1:13">
      <c r="A219" s="3" t="s">
        <v>0</v>
      </c>
      <c r="B219" s="1">
        <v>42515</v>
      </c>
      <c r="C219">
        <v>2.1</v>
      </c>
      <c r="D219" t="s">
        <v>45</v>
      </c>
      <c r="E219">
        <v>0</v>
      </c>
      <c r="G219">
        <v>1</v>
      </c>
      <c r="H219" s="1">
        <v>42590</v>
      </c>
      <c r="I219" t="s">
        <v>48</v>
      </c>
      <c r="J219">
        <v>1</v>
      </c>
      <c r="K219">
        <v>1</v>
      </c>
      <c r="L219" s="18" t="s">
        <v>105</v>
      </c>
      <c r="M219" s="15">
        <v>1</v>
      </c>
    </row>
    <row r="220" spans="1:13">
      <c r="A220" s="3" t="s">
        <v>0</v>
      </c>
      <c r="B220" s="1">
        <v>42515</v>
      </c>
      <c r="C220">
        <v>2.1</v>
      </c>
      <c r="D220" t="s">
        <v>45</v>
      </c>
      <c r="E220">
        <v>0</v>
      </c>
      <c r="G220">
        <v>1</v>
      </c>
      <c r="H220" s="1">
        <v>42590</v>
      </c>
      <c r="I220" t="s">
        <v>48</v>
      </c>
      <c r="J220">
        <v>1</v>
      </c>
      <c r="K220">
        <v>1</v>
      </c>
      <c r="L220" s="15" t="s">
        <v>84</v>
      </c>
      <c r="M220" s="15">
        <v>11</v>
      </c>
    </row>
    <row r="221" spans="1:13">
      <c r="A221" s="3" t="s">
        <v>0</v>
      </c>
      <c r="B221" s="1">
        <v>42515</v>
      </c>
      <c r="C221">
        <v>1.2</v>
      </c>
      <c r="D221" t="s">
        <v>45</v>
      </c>
      <c r="E221">
        <v>0</v>
      </c>
      <c r="G221">
        <v>0</v>
      </c>
      <c r="L221" s="15" t="s">
        <v>99</v>
      </c>
    </row>
    <row r="222" spans="1:13">
      <c r="A222" s="3" t="s">
        <v>0</v>
      </c>
      <c r="B222" s="1">
        <v>42515</v>
      </c>
      <c r="C222">
        <v>2.2000000000000002</v>
      </c>
      <c r="D222" t="s">
        <v>45</v>
      </c>
      <c r="E222">
        <v>0</v>
      </c>
      <c r="G222">
        <v>0</v>
      </c>
      <c r="L222" s="15" t="s">
        <v>99</v>
      </c>
    </row>
    <row r="223" spans="1:13">
      <c r="A223" s="3" t="s">
        <v>0</v>
      </c>
      <c r="B223" s="1">
        <v>42514</v>
      </c>
      <c r="C223">
        <v>1.1000000000000001</v>
      </c>
      <c r="D223" t="s">
        <v>9</v>
      </c>
      <c r="E223">
        <v>1</v>
      </c>
      <c r="G223">
        <v>1</v>
      </c>
      <c r="H223" s="1">
        <v>42606</v>
      </c>
      <c r="I223" t="s">
        <v>48</v>
      </c>
      <c r="J223">
        <v>1</v>
      </c>
      <c r="K223">
        <v>6</v>
      </c>
      <c r="L223" s="15" t="s">
        <v>86</v>
      </c>
      <c r="M223" s="15">
        <v>2</v>
      </c>
    </row>
    <row r="224" spans="1:13">
      <c r="A224" s="3" t="s">
        <v>0</v>
      </c>
      <c r="B224" s="1">
        <v>42514</v>
      </c>
      <c r="C224">
        <v>1.1000000000000001</v>
      </c>
      <c r="D224" t="s">
        <v>9</v>
      </c>
      <c r="E224">
        <v>1</v>
      </c>
      <c r="G224">
        <v>1</v>
      </c>
      <c r="H224" s="1">
        <v>42606</v>
      </c>
      <c r="I224" t="s">
        <v>48</v>
      </c>
      <c r="J224">
        <v>1</v>
      </c>
      <c r="K224">
        <v>6</v>
      </c>
      <c r="L224" s="15" t="s">
        <v>125</v>
      </c>
      <c r="M224">
        <v>10</v>
      </c>
    </row>
    <row r="225" spans="1:13">
      <c r="A225" s="3" t="s">
        <v>0</v>
      </c>
      <c r="B225" s="1">
        <v>42514</v>
      </c>
      <c r="C225">
        <v>1.1000000000000001</v>
      </c>
      <c r="D225" t="s">
        <v>9</v>
      </c>
      <c r="E225">
        <v>1</v>
      </c>
      <c r="G225">
        <v>1</v>
      </c>
      <c r="H225" s="1">
        <v>42606</v>
      </c>
      <c r="I225" t="s">
        <v>48</v>
      </c>
      <c r="J225">
        <v>1</v>
      </c>
      <c r="K225">
        <v>22</v>
      </c>
      <c r="L225" s="18" t="s">
        <v>105</v>
      </c>
      <c r="M225">
        <v>1</v>
      </c>
    </row>
    <row r="226" spans="1:13">
      <c r="A226" s="3" t="s">
        <v>0</v>
      </c>
      <c r="B226" s="1">
        <v>42514</v>
      </c>
      <c r="C226">
        <v>1.1000000000000001</v>
      </c>
      <c r="D226" t="s">
        <v>9</v>
      </c>
      <c r="E226">
        <v>1</v>
      </c>
      <c r="G226">
        <v>1</v>
      </c>
      <c r="H226" s="1">
        <v>42606</v>
      </c>
      <c r="I226" t="s">
        <v>48</v>
      </c>
      <c r="J226">
        <v>1</v>
      </c>
      <c r="K226">
        <v>2</v>
      </c>
      <c r="L226" s="15" t="s">
        <v>86</v>
      </c>
      <c r="M226">
        <v>37</v>
      </c>
    </row>
    <row r="227" spans="1:13">
      <c r="A227" s="3" t="s">
        <v>0</v>
      </c>
      <c r="B227" s="1">
        <v>42514</v>
      </c>
      <c r="C227">
        <v>1.1000000000000001</v>
      </c>
      <c r="D227" t="s">
        <v>9</v>
      </c>
      <c r="E227">
        <v>1</v>
      </c>
      <c r="G227">
        <v>1</v>
      </c>
      <c r="H227" s="1">
        <v>42606</v>
      </c>
      <c r="I227" t="s">
        <v>48</v>
      </c>
      <c r="J227">
        <v>1</v>
      </c>
      <c r="K227">
        <v>2</v>
      </c>
      <c r="L227" s="15" t="s">
        <v>125</v>
      </c>
      <c r="M227">
        <v>11</v>
      </c>
    </row>
    <row r="228" spans="1:13">
      <c r="A228" s="3" t="s">
        <v>0</v>
      </c>
      <c r="B228" s="1">
        <v>42514</v>
      </c>
      <c r="C228">
        <v>1.1000000000000001</v>
      </c>
      <c r="D228" t="s">
        <v>9</v>
      </c>
      <c r="E228">
        <v>1</v>
      </c>
      <c r="G228">
        <v>1</v>
      </c>
      <c r="H228" s="1">
        <v>42606</v>
      </c>
      <c r="I228" t="s">
        <v>48</v>
      </c>
      <c r="J228">
        <v>1</v>
      </c>
      <c r="K228">
        <v>2</v>
      </c>
      <c r="L228" s="15" t="s">
        <v>115</v>
      </c>
      <c r="M228">
        <v>17</v>
      </c>
    </row>
    <row r="229" spans="1:13">
      <c r="A229" s="3" t="s">
        <v>0</v>
      </c>
      <c r="B229" s="1">
        <v>42514</v>
      </c>
      <c r="C229">
        <v>1.1000000000000001</v>
      </c>
      <c r="D229" t="s">
        <v>9</v>
      </c>
      <c r="E229">
        <v>1</v>
      </c>
      <c r="G229">
        <v>1</v>
      </c>
      <c r="H229" s="1">
        <v>42606</v>
      </c>
      <c r="I229" t="s">
        <v>48</v>
      </c>
      <c r="J229">
        <v>1</v>
      </c>
      <c r="K229">
        <v>2</v>
      </c>
      <c r="L229" s="15" t="s">
        <v>109</v>
      </c>
      <c r="M229">
        <v>7</v>
      </c>
    </row>
    <row r="230" spans="1:13">
      <c r="A230" s="3" t="s">
        <v>0</v>
      </c>
      <c r="B230" s="1">
        <v>42514</v>
      </c>
      <c r="C230">
        <v>1.1000000000000001</v>
      </c>
      <c r="D230" t="s">
        <v>9</v>
      </c>
      <c r="E230">
        <v>1</v>
      </c>
      <c r="G230">
        <v>1</v>
      </c>
      <c r="H230" s="1">
        <v>42606</v>
      </c>
      <c r="I230" t="s">
        <v>48</v>
      </c>
      <c r="J230">
        <v>1</v>
      </c>
      <c r="K230">
        <v>2</v>
      </c>
      <c r="L230" s="18" t="s">
        <v>105</v>
      </c>
      <c r="M230">
        <v>4</v>
      </c>
    </row>
    <row r="231" spans="1:13">
      <c r="A231" s="3" t="s">
        <v>0</v>
      </c>
      <c r="B231" s="1">
        <v>42514</v>
      </c>
      <c r="C231">
        <v>1.1000000000000001</v>
      </c>
      <c r="D231" t="s">
        <v>9</v>
      </c>
      <c r="E231">
        <v>1</v>
      </c>
      <c r="G231">
        <v>1</v>
      </c>
      <c r="H231" s="1">
        <v>42606</v>
      </c>
      <c r="I231" t="s">
        <v>48</v>
      </c>
      <c r="J231">
        <v>1</v>
      </c>
      <c r="K231">
        <v>2</v>
      </c>
      <c r="L231" s="15" t="s">
        <v>88</v>
      </c>
      <c r="M231">
        <v>2</v>
      </c>
    </row>
    <row r="232" spans="1:13">
      <c r="A232" s="3" t="s">
        <v>0</v>
      </c>
      <c r="B232" s="1">
        <v>42514</v>
      </c>
      <c r="C232">
        <v>1.1000000000000001</v>
      </c>
      <c r="D232" t="s">
        <v>9</v>
      </c>
      <c r="E232">
        <v>1</v>
      </c>
      <c r="G232">
        <v>1</v>
      </c>
      <c r="H232" s="1">
        <v>42606</v>
      </c>
      <c r="I232" t="s">
        <v>48</v>
      </c>
      <c r="J232">
        <v>1</v>
      </c>
      <c r="K232">
        <v>1</v>
      </c>
      <c r="L232" s="15" t="s">
        <v>86</v>
      </c>
      <c r="M232">
        <v>99</v>
      </c>
    </row>
    <row r="233" spans="1:13">
      <c r="A233" s="3" t="s">
        <v>0</v>
      </c>
      <c r="B233" s="1">
        <v>42514</v>
      </c>
      <c r="C233">
        <v>1.1000000000000001</v>
      </c>
      <c r="D233" t="s">
        <v>9</v>
      </c>
      <c r="E233">
        <v>1</v>
      </c>
      <c r="G233">
        <v>1</v>
      </c>
      <c r="H233" s="1">
        <v>42606</v>
      </c>
      <c r="I233" t="s">
        <v>48</v>
      </c>
      <c r="J233">
        <v>1</v>
      </c>
      <c r="K233">
        <v>1</v>
      </c>
      <c r="L233" s="15" t="s">
        <v>125</v>
      </c>
      <c r="M233">
        <v>7</v>
      </c>
    </row>
    <row r="234" spans="1:13">
      <c r="A234" s="3" t="s">
        <v>0</v>
      </c>
      <c r="B234" s="1">
        <v>42514</v>
      </c>
      <c r="C234">
        <v>1.1000000000000001</v>
      </c>
      <c r="D234" t="s">
        <v>9</v>
      </c>
      <c r="E234">
        <v>1</v>
      </c>
      <c r="G234">
        <v>1</v>
      </c>
      <c r="H234" s="1">
        <v>42606</v>
      </c>
      <c r="I234" t="s">
        <v>48</v>
      </c>
      <c r="J234">
        <v>1</v>
      </c>
      <c r="K234">
        <v>1</v>
      </c>
      <c r="L234" s="15" t="s">
        <v>115</v>
      </c>
      <c r="M234">
        <v>3</v>
      </c>
    </row>
    <row r="235" spans="1:13">
      <c r="A235" s="3" t="s">
        <v>0</v>
      </c>
      <c r="B235" s="1">
        <v>42514</v>
      </c>
      <c r="C235">
        <v>1.1000000000000001</v>
      </c>
      <c r="D235" t="s">
        <v>9</v>
      </c>
      <c r="E235">
        <v>1</v>
      </c>
      <c r="G235">
        <v>1</v>
      </c>
      <c r="H235" s="1">
        <v>42606</v>
      </c>
      <c r="I235" t="s">
        <v>48</v>
      </c>
      <c r="J235">
        <v>1</v>
      </c>
      <c r="K235">
        <v>1</v>
      </c>
      <c r="L235" s="15" t="s">
        <v>89</v>
      </c>
      <c r="M235">
        <v>8</v>
      </c>
    </row>
    <row r="236" spans="1:13">
      <c r="A236" s="3" t="s">
        <v>0</v>
      </c>
      <c r="B236" s="1">
        <v>42514</v>
      </c>
      <c r="C236">
        <v>1.1000000000000001</v>
      </c>
      <c r="D236" t="s">
        <v>9</v>
      </c>
      <c r="E236">
        <v>1</v>
      </c>
      <c r="G236">
        <v>1</v>
      </c>
      <c r="H236" s="1">
        <v>42606</v>
      </c>
      <c r="I236" t="s">
        <v>48</v>
      </c>
      <c r="J236">
        <v>1</v>
      </c>
      <c r="K236">
        <v>1</v>
      </c>
      <c r="L236" s="15" t="s">
        <v>109</v>
      </c>
      <c r="M236">
        <v>3</v>
      </c>
    </row>
    <row r="237" spans="1:13">
      <c r="A237" s="3" t="s">
        <v>0</v>
      </c>
      <c r="B237" s="1">
        <v>42514</v>
      </c>
      <c r="C237">
        <v>1.1000000000000001</v>
      </c>
      <c r="D237" t="s">
        <v>9</v>
      </c>
      <c r="E237">
        <v>1</v>
      </c>
      <c r="G237">
        <v>1</v>
      </c>
      <c r="H237" s="1">
        <v>42606</v>
      </c>
      <c r="I237" t="s">
        <v>48</v>
      </c>
      <c r="J237">
        <v>1</v>
      </c>
      <c r="K237">
        <v>1</v>
      </c>
      <c r="L237" s="15" t="s">
        <v>83</v>
      </c>
      <c r="M237">
        <v>4</v>
      </c>
    </row>
    <row r="238" spans="1:13">
      <c r="A238" s="3" t="s">
        <v>0</v>
      </c>
      <c r="B238" s="1">
        <v>42514</v>
      </c>
      <c r="C238">
        <v>1.1000000000000001</v>
      </c>
      <c r="D238" t="s">
        <v>9</v>
      </c>
      <c r="E238">
        <v>1</v>
      </c>
      <c r="G238">
        <v>1</v>
      </c>
      <c r="H238" s="1">
        <v>42606</v>
      </c>
      <c r="I238" t="s">
        <v>48</v>
      </c>
      <c r="J238">
        <v>1</v>
      </c>
      <c r="K238">
        <v>1</v>
      </c>
      <c r="L238" s="15" t="s">
        <v>104</v>
      </c>
      <c r="M238">
        <v>1</v>
      </c>
    </row>
    <row r="239" spans="1:13">
      <c r="A239" s="3" t="s">
        <v>0</v>
      </c>
      <c r="B239" s="1">
        <v>42514</v>
      </c>
      <c r="C239">
        <v>1.1000000000000001</v>
      </c>
      <c r="D239" t="s">
        <v>9</v>
      </c>
      <c r="E239">
        <v>1</v>
      </c>
      <c r="G239">
        <v>1</v>
      </c>
      <c r="H239" s="1">
        <v>42606</v>
      </c>
      <c r="I239" t="s">
        <v>48</v>
      </c>
      <c r="J239">
        <v>1</v>
      </c>
      <c r="K239">
        <v>1</v>
      </c>
      <c r="L239" s="15" t="s">
        <v>97</v>
      </c>
      <c r="M239">
        <v>1</v>
      </c>
    </row>
    <row r="240" spans="1:13">
      <c r="A240" s="3" t="s">
        <v>0</v>
      </c>
      <c r="B240" s="1">
        <v>42514</v>
      </c>
      <c r="C240">
        <v>2.1</v>
      </c>
      <c r="D240" t="s">
        <v>9</v>
      </c>
      <c r="E240">
        <v>1</v>
      </c>
      <c r="G240">
        <v>1</v>
      </c>
      <c r="H240" s="1">
        <v>42591</v>
      </c>
      <c r="I240" t="s">
        <v>48</v>
      </c>
      <c r="J240">
        <v>1</v>
      </c>
      <c r="K240">
        <v>22</v>
      </c>
      <c r="L240" s="15" t="s">
        <v>86</v>
      </c>
      <c r="M240" s="15">
        <v>1</v>
      </c>
    </row>
    <row r="241" spans="1:13">
      <c r="A241" s="3" t="s">
        <v>0</v>
      </c>
      <c r="B241" s="1">
        <v>42514</v>
      </c>
      <c r="C241">
        <v>2.1</v>
      </c>
      <c r="D241" t="s">
        <v>9</v>
      </c>
      <c r="E241">
        <v>1</v>
      </c>
      <c r="G241">
        <v>1</v>
      </c>
      <c r="H241" s="1">
        <v>42591</v>
      </c>
      <c r="I241" t="s">
        <v>48</v>
      </c>
      <c r="J241">
        <v>1</v>
      </c>
      <c r="K241">
        <v>10</v>
      </c>
      <c r="L241" s="15" t="s">
        <v>92</v>
      </c>
      <c r="M241" s="15">
        <v>1</v>
      </c>
    </row>
    <row r="242" spans="1:13">
      <c r="A242" s="3" t="s">
        <v>0</v>
      </c>
      <c r="B242" s="1">
        <v>42514</v>
      </c>
      <c r="C242">
        <v>2.1</v>
      </c>
      <c r="D242" t="s">
        <v>9</v>
      </c>
      <c r="E242">
        <v>1</v>
      </c>
      <c r="G242">
        <v>1</v>
      </c>
      <c r="H242" s="1">
        <v>42591</v>
      </c>
      <c r="I242" t="s">
        <v>48</v>
      </c>
      <c r="J242">
        <v>1</v>
      </c>
      <c r="K242">
        <v>14</v>
      </c>
      <c r="L242" s="18" t="s">
        <v>105</v>
      </c>
      <c r="M242" s="15">
        <v>1</v>
      </c>
    </row>
    <row r="243" spans="1:13">
      <c r="A243" s="3" t="s">
        <v>0</v>
      </c>
      <c r="B243" s="1">
        <v>42514</v>
      </c>
      <c r="C243">
        <v>2.1</v>
      </c>
      <c r="D243" t="s">
        <v>9</v>
      </c>
      <c r="E243">
        <v>1</v>
      </c>
      <c r="G243">
        <v>1</v>
      </c>
      <c r="H243" s="1">
        <v>42591</v>
      </c>
      <c r="I243" t="s">
        <v>48</v>
      </c>
      <c r="J243">
        <v>1</v>
      </c>
      <c r="K243">
        <v>10</v>
      </c>
      <c r="L243" s="15" t="s">
        <v>88</v>
      </c>
      <c r="M243" s="15">
        <v>4</v>
      </c>
    </row>
    <row r="244" spans="1:13">
      <c r="A244" s="3" t="s">
        <v>0</v>
      </c>
      <c r="B244" s="1">
        <v>42514</v>
      </c>
      <c r="C244">
        <v>2.1</v>
      </c>
      <c r="D244" t="s">
        <v>9</v>
      </c>
      <c r="E244">
        <v>1</v>
      </c>
      <c r="G244">
        <v>1</v>
      </c>
      <c r="H244" s="1">
        <v>42591</v>
      </c>
      <c r="I244" t="s">
        <v>48</v>
      </c>
      <c r="J244">
        <v>1</v>
      </c>
      <c r="K244">
        <v>2</v>
      </c>
      <c r="L244" s="15" t="s">
        <v>86</v>
      </c>
      <c r="M244" s="15">
        <v>10</v>
      </c>
    </row>
    <row r="245" spans="1:13">
      <c r="A245" s="3" t="s">
        <v>0</v>
      </c>
      <c r="B245" s="1">
        <v>42514</v>
      </c>
      <c r="C245">
        <v>2.1</v>
      </c>
      <c r="D245" t="s">
        <v>9</v>
      </c>
      <c r="E245">
        <v>1</v>
      </c>
      <c r="G245">
        <v>1</v>
      </c>
      <c r="H245" s="1">
        <v>42591</v>
      </c>
      <c r="I245" t="s">
        <v>48</v>
      </c>
      <c r="J245">
        <v>1</v>
      </c>
      <c r="K245">
        <v>2</v>
      </c>
      <c r="L245" s="15" t="s">
        <v>125</v>
      </c>
      <c r="M245" s="15">
        <v>1</v>
      </c>
    </row>
    <row r="246" spans="1:13">
      <c r="A246" s="3" t="s">
        <v>0</v>
      </c>
      <c r="B246" s="1">
        <v>42514</v>
      </c>
      <c r="C246">
        <v>2.1</v>
      </c>
      <c r="D246" t="s">
        <v>9</v>
      </c>
      <c r="E246">
        <v>1</v>
      </c>
      <c r="G246">
        <v>1</v>
      </c>
      <c r="H246" s="1">
        <v>42591</v>
      </c>
      <c r="I246" t="s">
        <v>48</v>
      </c>
      <c r="J246">
        <v>1</v>
      </c>
      <c r="K246">
        <v>2</v>
      </c>
      <c r="L246" s="15" t="s">
        <v>115</v>
      </c>
      <c r="M246" s="15">
        <v>7</v>
      </c>
    </row>
    <row r="247" spans="1:13">
      <c r="A247" s="3" t="s">
        <v>0</v>
      </c>
      <c r="B247" s="1">
        <v>42514</v>
      </c>
      <c r="C247">
        <v>2.1</v>
      </c>
      <c r="D247" t="s">
        <v>9</v>
      </c>
      <c r="E247">
        <v>1</v>
      </c>
      <c r="G247">
        <v>1</v>
      </c>
      <c r="H247" s="1">
        <v>42591</v>
      </c>
      <c r="I247" t="s">
        <v>48</v>
      </c>
      <c r="J247">
        <v>1</v>
      </c>
      <c r="K247">
        <v>2</v>
      </c>
      <c r="L247" s="18" t="s">
        <v>105</v>
      </c>
      <c r="M247" s="15">
        <v>6</v>
      </c>
    </row>
    <row r="248" spans="1:13">
      <c r="A248" s="3" t="s">
        <v>0</v>
      </c>
      <c r="B248" s="1">
        <v>42514</v>
      </c>
      <c r="C248">
        <v>2.1</v>
      </c>
      <c r="D248" t="s">
        <v>9</v>
      </c>
      <c r="E248">
        <v>1</v>
      </c>
      <c r="G248">
        <v>1</v>
      </c>
      <c r="H248" s="1">
        <v>42591</v>
      </c>
      <c r="I248" t="s">
        <v>48</v>
      </c>
      <c r="J248">
        <v>1</v>
      </c>
      <c r="K248">
        <v>2</v>
      </c>
      <c r="L248" s="15" t="s">
        <v>88</v>
      </c>
      <c r="M248" s="15">
        <v>2</v>
      </c>
    </row>
    <row r="249" spans="1:13">
      <c r="A249" s="3" t="s">
        <v>0</v>
      </c>
      <c r="B249" s="1">
        <v>42514</v>
      </c>
      <c r="C249">
        <v>2.1</v>
      </c>
      <c r="D249" t="s">
        <v>9</v>
      </c>
      <c r="E249">
        <v>1</v>
      </c>
      <c r="G249">
        <v>1</v>
      </c>
      <c r="H249" s="1">
        <v>42591</v>
      </c>
      <c r="I249" t="s">
        <v>48</v>
      </c>
      <c r="J249">
        <v>1</v>
      </c>
      <c r="K249">
        <v>2</v>
      </c>
      <c r="L249" s="15" t="s">
        <v>97</v>
      </c>
      <c r="M249" s="15">
        <v>2</v>
      </c>
    </row>
    <row r="250" spans="1:13">
      <c r="A250" s="3" t="s">
        <v>0</v>
      </c>
      <c r="B250" s="1">
        <v>42514</v>
      </c>
      <c r="C250">
        <v>2.1</v>
      </c>
      <c r="D250" t="s">
        <v>9</v>
      </c>
      <c r="E250">
        <v>1</v>
      </c>
      <c r="G250">
        <v>1</v>
      </c>
      <c r="H250" s="1">
        <v>42591</v>
      </c>
      <c r="I250" t="s">
        <v>48</v>
      </c>
      <c r="J250">
        <v>1</v>
      </c>
      <c r="K250">
        <v>1</v>
      </c>
      <c r="L250" s="15" t="s">
        <v>86</v>
      </c>
      <c r="M250" s="15">
        <v>6</v>
      </c>
    </row>
    <row r="251" spans="1:13">
      <c r="A251" s="3" t="s">
        <v>0</v>
      </c>
      <c r="B251" s="1">
        <v>42514</v>
      </c>
      <c r="C251">
        <v>2.1</v>
      </c>
      <c r="D251" t="s">
        <v>9</v>
      </c>
      <c r="E251">
        <v>1</v>
      </c>
      <c r="G251">
        <v>1</v>
      </c>
      <c r="H251" s="1">
        <v>42591</v>
      </c>
      <c r="I251" t="s">
        <v>48</v>
      </c>
      <c r="J251">
        <v>1</v>
      </c>
      <c r="K251">
        <v>1</v>
      </c>
      <c r="L251" s="15" t="s">
        <v>125</v>
      </c>
      <c r="M251" s="15">
        <v>2</v>
      </c>
    </row>
    <row r="252" spans="1:13">
      <c r="A252" s="3" t="s">
        <v>0</v>
      </c>
      <c r="B252" s="1">
        <v>42514</v>
      </c>
      <c r="C252">
        <v>2.1</v>
      </c>
      <c r="D252" t="s">
        <v>9</v>
      </c>
      <c r="E252">
        <v>1</v>
      </c>
      <c r="G252">
        <v>1</v>
      </c>
      <c r="H252" s="1">
        <v>42591</v>
      </c>
      <c r="I252" t="s">
        <v>48</v>
      </c>
      <c r="J252">
        <v>1</v>
      </c>
      <c r="K252">
        <v>1</v>
      </c>
      <c r="L252" s="15" t="s">
        <v>115</v>
      </c>
      <c r="M252" s="15">
        <v>3</v>
      </c>
    </row>
    <row r="253" spans="1:13">
      <c r="A253" s="3" t="s">
        <v>0</v>
      </c>
      <c r="B253" s="1">
        <v>42514</v>
      </c>
      <c r="C253">
        <v>2.1</v>
      </c>
      <c r="D253" t="s">
        <v>9</v>
      </c>
      <c r="E253">
        <v>1</v>
      </c>
      <c r="G253">
        <v>1</v>
      </c>
      <c r="H253" s="1">
        <v>42591</v>
      </c>
      <c r="I253" t="s">
        <v>48</v>
      </c>
      <c r="J253">
        <v>1</v>
      </c>
      <c r="K253">
        <v>1</v>
      </c>
      <c r="L253" s="15" t="s">
        <v>89</v>
      </c>
      <c r="M253" s="15">
        <v>1</v>
      </c>
    </row>
    <row r="254" spans="1:13">
      <c r="A254" s="3" t="s">
        <v>0</v>
      </c>
      <c r="B254" s="1">
        <v>42514</v>
      </c>
      <c r="C254">
        <v>2.1</v>
      </c>
      <c r="D254" t="s">
        <v>9</v>
      </c>
      <c r="E254">
        <v>1</v>
      </c>
      <c r="G254">
        <v>1</v>
      </c>
      <c r="H254" s="1">
        <v>42591</v>
      </c>
      <c r="I254" t="s">
        <v>48</v>
      </c>
      <c r="J254">
        <v>1</v>
      </c>
      <c r="K254">
        <v>1</v>
      </c>
      <c r="L254" s="15" t="s">
        <v>83</v>
      </c>
      <c r="M254" s="15">
        <v>3</v>
      </c>
    </row>
    <row r="255" spans="1:13">
      <c r="A255" s="3" t="s">
        <v>0</v>
      </c>
      <c r="B255" s="1">
        <v>42514</v>
      </c>
      <c r="C255">
        <v>2.1</v>
      </c>
      <c r="D255" t="s">
        <v>9</v>
      </c>
      <c r="E255">
        <v>1</v>
      </c>
      <c r="G255">
        <v>1</v>
      </c>
      <c r="H255" s="1">
        <v>42591</v>
      </c>
      <c r="I255" t="s">
        <v>48</v>
      </c>
      <c r="J255">
        <v>1</v>
      </c>
      <c r="K255">
        <v>1</v>
      </c>
      <c r="L255" s="15" t="s">
        <v>104</v>
      </c>
      <c r="M255" s="15">
        <v>8</v>
      </c>
    </row>
    <row r="256" spans="1:13">
      <c r="A256" s="3" t="s">
        <v>0</v>
      </c>
      <c r="B256" s="1">
        <v>42514</v>
      </c>
      <c r="C256">
        <v>2.1</v>
      </c>
      <c r="D256" t="s">
        <v>9</v>
      </c>
      <c r="E256">
        <v>1</v>
      </c>
      <c r="G256">
        <v>1</v>
      </c>
      <c r="H256" s="1">
        <v>42591</v>
      </c>
      <c r="I256" t="s">
        <v>48</v>
      </c>
      <c r="J256">
        <v>1</v>
      </c>
      <c r="K256">
        <v>1</v>
      </c>
      <c r="L256" s="15" t="s">
        <v>84</v>
      </c>
      <c r="M256" s="15">
        <v>2</v>
      </c>
    </row>
    <row r="257" spans="1:13">
      <c r="A257" s="3" t="s">
        <v>0</v>
      </c>
      <c r="B257" s="1">
        <v>42514</v>
      </c>
      <c r="C257">
        <v>2.1</v>
      </c>
      <c r="D257" t="s">
        <v>9</v>
      </c>
      <c r="E257">
        <v>1</v>
      </c>
      <c r="G257">
        <v>1</v>
      </c>
      <c r="H257" s="1">
        <v>42591</v>
      </c>
      <c r="I257" t="s">
        <v>48</v>
      </c>
      <c r="J257">
        <v>1</v>
      </c>
      <c r="K257">
        <v>1</v>
      </c>
      <c r="L257" s="15" t="s">
        <v>88</v>
      </c>
      <c r="M257" s="15">
        <v>2</v>
      </c>
    </row>
    <row r="258" spans="1:13">
      <c r="A258" s="3" t="s">
        <v>0</v>
      </c>
      <c r="B258" s="1">
        <v>42514</v>
      </c>
      <c r="C258">
        <v>1.2</v>
      </c>
      <c r="D258" t="s">
        <v>9</v>
      </c>
      <c r="E258">
        <v>1</v>
      </c>
      <c r="G258">
        <v>0</v>
      </c>
      <c r="L258" s="15" t="s">
        <v>99</v>
      </c>
    </row>
    <row r="259" spans="1:13">
      <c r="A259" s="3" t="s">
        <v>0</v>
      </c>
      <c r="B259" s="1">
        <v>42514</v>
      </c>
      <c r="C259">
        <v>2.2000000000000002</v>
      </c>
      <c r="D259" t="s">
        <v>9</v>
      </c>
      <c r="E259">
        <v>1</v>
      </c>
      <c r="G259">
        <v>0</v>
      </c>
      <c r="L259" s="15" t="s">
        <v>99</v>
      </c>
    </row>
    <row r="260" spans="1:13">
      <c r="A260" s="3" t="s">
        <v>0</v>
      </c>
      <c r="B260" s="1">
        <v>42514</v>
      </c>
      <c r="C260">
        <v>1.2</v>
      </c>
      <c r="D260" t="s">
        <v>9</v>
      </c>
      <c r="E260">
        <v>1</v>
      </c>
      <c r="G260">
        <v>0</v>
      </c>
      <c r="L260" s="15" t="s">
        <v>99</v>
      </c>
    </row>
    <row r="261" spans="1:13">
      <c r="A261" s="3" t="s">
        <v>0</v>
      </c>
      <c r="B261" s="1">
        <v>42500</v>
      </c>
      <c r="C261">
        <v>2.1</v>
      </c>
      <c r="D261" t="s">
        <v>10</v>
      </c>
      <c r="E261">
        <v>1</v>
      </c>
      <c r="G261">
        <v>1</v>
      </c>
      <c r="H261" s="1">
        <v>42606</v>
      </c>
      <c r="I261" t="s">
        <v>48</v>
      </c>
      <c r="J261">
        <v>1</v>
      </c>
      <c r="K261">
        <v>6</v>
      </c>
      <c r="L261" s="15" t="s">
        <v>86</v>
      </c>
      <c r="M261" s="15">
        <v>1</v>
      </c>
    </row>
    <row r="262" spans="1:13">
      <c r="A262" s="3" t="s">
        <v>0</v>
      </c>
      <c r="B262" s="1">
        <v>42500</v>
      </c>
      <c r="C262">
        <v>2.1</v>
      </c>
      <c r="D262" t="s">
        <v>10</v>
      </c>
      <c r="E262">
        <v>1</v>
      </c>
      <c r="G262">
        <v>1</v>
      </c>
      <c r="H262" s="1">
        <v>42606</v>
      </c>
      <c r="I262" t="s">
        <v>48</v>
      </c>
      <c r="J262">
        <v>1</v>
      </c>
      <c r="K262">
        <v>30</v>
      </c>
      <c r="L262" s="18" t="s">
        <v>105</v>
      </c>
      <c r="M262">
        <v>1</v>
      </c>
    </row>
    <row r="263" spans="1:13">
      <c r="A263" s="3" t="s">
        <v>0</v>
      </c>
      <c r="B263" s="1">
        <v>42500</v>
      </c>
      <c r="C263">
        <v>2.1</v>
      </c>
      <c r="D263" t="s">
        <v>10</v>
      </c>
      <c r="E263">
        <v>1</v>
      </c>
      <c r="G263">
        <v>1</v>
      </c>
      <c r="H263" s="1">
        <v>42606</v>
      </c>
      <c r="I263" t="s">
        <v>48</v>
      </c>
      <c r="J263">
        <v>1</v>
      </c>
      <c r="K263">
        <v>22</v>
      </c>
      <c r="L263" s="18" t="s">
        <v>105</v>
      </c>
      <c r="M263">
        <v>1</v>
      </c>
    </row>
    <row r="264" spans="1:13">
      <c r="A264" s="3" t="s">
        <v>0</v>
      </c>
      <c r="B264" s="1">
        <v>42500</v>
      </c>
      <c r="C264">
        <v>2.1</v>
      </c>
      <c r="D264" t="s">
        <v>10</v>
      </c>
      <c r="E264">
        <v>1</v>
      </c>
      <c r="G264">
        <v>1</v>
      </c>
      <c r="H264" s="1">
        <v>42606</v>
      </c>
      <c r="I264" t="s">
        <v>48</v>
      </c>
      <c r="J264">
        <v>1</v>
      </c>
      <c r="K264">
        <v>18</v>
      </c>
      <c r="L264" s="18" t="s">
        <v>105</v>
      </c>
      <c r="M264">
        <v>1</v>
      </c>
    </row>
    <row r="265" spans="1:13">
      <c r="A265" s="3" t="s">
        <v>0</v>
      </c>
      <c r="B265" s="1">
        <v>42500</v>
      </c>
      <c r="C265">
        <v>2.1</v>
      </c>
      <c r="D265" t="s">
        <v>10</v>
      </c>
      <c r="E265">
        <v>1</v>
      </c>
      <c r="G265">
        <v>1</v>
      </c>
      <c r="H265" s="1">
        <v>42606</v>
      </c>
      <c r="I265" t="s">
        <v>48</v>
      </c>
      <c r="J265">
        <v>1</v>
      </c>
      <c r="K265">
        <v>14</v>
      </c>
      <c r="L265" s="18" t="s">
        <v>105</v>
      </c>
      <c r="M265">
        <v>2</v>
      </c>
    </row>
    <row r="266" spans="1:13">
      <c r="A266" s="3" t="s">
        <v>0</v>
      </c>
      <c r="B266" s="1">
        <v>42500</v>
      </c>
      <c r="C266">
        <v>2.1</v>
      </c>
      <c r="D266" t="s">
        <v>10</v>
      </c>
      <c r="E266">
        <v>1</v>
      </c>
      <c r="G266">
        <v>1</v>
      </c>
      <c r="H266" s="1">
        <v>42606</v>
      </c>
      <c r="I266" t="s">
        <v>48</v>
      </c>
      <c r="J266">
        <v>1</v>
      </c>
      <c r="K266">
        <v>10</v>
      </c>
      <c r="L266" s="18" t="s">
        <v>105</v>
      </c>
      <c r="M266">
        <v>1</v>
      </c>
    </row>
    <row r="267" spans="1:13">
      <c r="A267" s="3" t="s">
        <v>0</v>
      </c>
      <c r="B267" s="1">
        <v>42500</v>
      </c>
      <c r="C267">
        <v>2.1</v>
      </c>
      <c r="D267" t="s">
        <v>10</v>
      </c>
      <c r="E267">
        <v>1</v>
      </c>
      <c r="G267">
        <v>1</v>
      </c>
      <c r="H267" s="1">
        <v>42606</v>
      </c>
      <c r="I267" t="s">
        <v>48</v>
      </c>
      <c r="J267">
        <v>1</v>
      </c>
      <c r="K267">
        <v>6</v>
      </c>
      <c r="L267" s="18" t="s">
        <v>105</v>
      </c>
      <c r="M267">
        <v>2</v>
      </c>
    </row>
    <row r="268" spans="1:13">
      <c r="A268" s="3" t="s">
        <v>0</v>
      </c>
      <c r="B268" s="1">
        <v>42500</v>
      </c>
      <c r="C268">
        <v>2.1</v>
      </c>
      <c r="D268" t="s">
        <v>10</v>
      </c>
      <c r="E268">
        <v>1</v>
      </c>
      <c r="G268">
        <v>1</v>
      </c>
      <c r="H268" s="1">
        <v>42606</v>
      </c>
      <c r="I268" t="s">
        <v>48</v>
      </c>
      <c r="J268">
        <v>1</v>
      </c>
      <c r="K268">
        <v>1</v>
      </c>
      <c r="L268" s="15" t="s">
        <v>86</v>
      </c>
      <c r="M268">
        <v>30</v>
      </c>
    </row>
    <row r="269" spans="1:13">
      <c r="A269" s="3" t="s">
        <v>0</v>
      </c>
      <c r="B269" s="1">
        <v>42500</v>
      </c>
      <c r="C269">
        <v>2.1</v>
      </c>
      <c r="D269" t="s">
        <v>10</v>
      </c>
      <c r="E269">
        <v>1</v>
      </c>
      <c r="G269">
        <v>1</v>
      </c>
      <c r="H269" s="1">
        <v>42606</v>
      </c>
      <c r="I269" t="s">
        <v>48</v>
      </c>
      <c r="J269">
        <v>1</v>
      </c>
      <c r="K269">
        <v>1</v>
      </c>
      <c r="L269" s="15" t="s">
        <v>89</v>
      </c>
      <c r="M269">
        <v>1</v>
      </c>
    </row>
    <row r="270" spans="1:13">
      <c r="A270" s="3" t="s">
        <v>0</v>
      </c>
      <c r="B270" s="1">
        <v>42500</v>
      </c>
      <c r="C270">
        <v>2.1</v>
      </c>
      <c r="D270" t="s">
        <v>10</v>
      </c>
      <c r="E270">
        <v>1</v>
      </c>
      <c r="G270">
        <v>1</v>
      </c>
      <c r="H270" s="1">
        <v>42606</v>
      </c>
      <c r="I270" t="s">
        <v>48</v>
      </c>
      <c r="J270">
        <v>1</v>
      </c>
      <c r="K270">
        <v>1</v>
      </c>
      <c r="L270" s="15" t="s">
        <v>92</v>
      </c>
      <c r="M270">
        <v>5</v>
      </c>
    </row>
    <row r="271" spans="1:13">
      <c r="A271" s="3" t="s">
        <v>0</v>
      </c>
      <c r="B271" s="1">
        <v>42500</v>
      </c>
      <c r="C271">
        <v>2.1</v>
      </c>
      <c r="D271" t="s">
        <v>10</v>
      </c>
      <c r="E271">
        <v>1</v>
      </c>
      <c r="G271">
        <v>1</v>
      </c>
      <c r="H271" s="1">
        <v>42606</v>
      </c>
      <c r="I271" t="s">
        <v>48</v>
      </c>
      <c r="J271">
        <v>1</v>
      </c>
      <c r="K271">
        <v>1</v>
      </c>
      <c r="L271" s="15" t="s">
        <v>83</v>
      </c>
      <c r="M271">
        <v>7</v>
      </c>
    </row>
    <row r="272" spans="1:13">
      <c r="A272" s="3" t="s">
        <v>0</v>
      </c>
      <c r="B272" s="1">
        <v>42500</v>
      </c>
      <c r="C272">
        <v>2.1</v>
      </c>
      <c r="D272" t="s">
        <v>10</v>
      </c>
      <c r="E272">
        <v>1</v>
      </c>
      <c r="G272">
        <v>1</v>
      </c>
      <c r="H272" s="1">
        <v>42606</v>
      </c>
      <c r="I272" t="s">
        <v>48</v>
      </c>
      <c r="J272">
        <v>1</v>
      </c>
      <c r="K272">
        <v>1</v>
      </c>
      <c r="L272" s="15" t="s">
        <v>104</v>
      </c>
      <c r="M272">
        <v>8</v>
      </c>
    </row>
    <row r="273" spans="1:13">
      <c r="A273" s="3" t="s">
        <v>0</v>
      </c>
      <c r="B273" s="1">
        <v>42500</v>
      </c>
      <c r="C273">
        <v>2.1</v>
      </c>
      <c r="D273" t="s">
        <v>10</v>
      </c>
      <c r="E273">
        <v>1</v>
      </c>
      <c r="G273">
        <v>1</v>
      </c>
      <c r="H273" s="1">
        <v>42606</v>
      </c>
      <c r="I273" t="s">
        <v>48</v>
      </c>
      <c r="J273">
        <v>1</v>
      </c>
      <c r="K273">
        <v>1</v>
      </c>
      <c r="L273" s="15" t="s">
        <v>84</v>
      </c>
      <c r="M273">
        <v>1</v>
      </c>
    </row>
    <row r="274" spans="1:13">
      <c r="A274" s="3" t="s">
        <v>0</v>
      </c>
      <c r="B274" s="1">
        <v>42500</v>
      </c>
      <c r="C274">
        <v>1.1000000000000001</v>
      </c>
      <c r="D274" t="s">
        <v>9</v>
      </c>
      <c r="E274">
        <v>1</v>
      </c>
      <c r="G274">
        <v>1</v>
      </c>
      <c r="H274" s="1">
        <v>42606</v>
      </c>
      <c r="I274" t="s">
        <v>48</v>
      </c>
      <c r="J274">
        <v>1</v>
      </c>
      <c r="K274">
        <v>6</v>
      </c>
      <c r="L274" s="15" t="s">
        <v>86</v>
      </c>
      <c r="M274" s="15">
        <v>2</v>
      </c>
    </row>
    <row r="275" spans="1:13">
      <c r="A275" s="3" t="s">
        <v>0</v>
      </c>
      <c r="B275" s="1">
        <v>42500</v>
      </c>
      <c r="C275">
        <v>1.1000000000000001</v>
      </c>
      <c r="D275" t="s">
        <v>9</v>
      </c>
      <c r="E275">
        <v>1</v>
      </c>
      <c r="G275">
        <v>1</v>
      </c>
      <c r="H275" s="1">
        <v>42606</v>
      </c>
      <c r="I275" t="s">
        <v>48</v>
      </c>
      <c r="J275">
        <v>1</v>
      </c>
      <c r="K275">
        <v>22</v>
      </c>
      <c r="L275" s="18" t="s">
        <v>105</v>
      </c>
      <c r="M275" s="15">
        <v>2</v>
      </c>
    </row>
    <row r="276" spans="1:13">
      <c r="A276" s="3" t="s">
        <v>0</v>
      </c>
      <c r="B276" s="1">
        <v>42500</v>
      </c>
      <c r="C276">
        <v>1.1000000000000001</v>
      </c>
      <c r="D276" t="s">
        <v>9</v>
      </c>
      <c r="E276">
        <v>1</v>
      </c>
      <c r="G276">
        <v>1</v>
      </c>
      <c r="H276" s="1">
        <v>42606</v>
      </c>
      <c r="I276" t="s">
        <v>48</v>
      </c>
      <c r="J276">
        <v>1</v>
      </c>
      <c r="K276">
        <v>18</v>
      </c>
      <c r="L276" s="18" t="s">
        <v>105</v>
      </c>
      <c r="M276" s="15">
        <v>2</v>
      </c>
    </row>
    <row r="277" spans="1:13">
      <c r="A277" s="3" t="s">
        <v>0</v>
      </c>
      <c r="B277" s="1">
        <v>42500</v>
      </c>
      <c r="C277">
        <v>1.1000000000000001</v>
      </c>
      <c r="D277" t="s">
        <v>9</v>
      </c>
      <c r="E277">
        <v>1</v>
      </c>
      <c r="G277">
        <v>1</v>
      </c>
      <c r="H277" s="1">
        <v>42606</v>
      </c>
      <c r="I277" t="s">
        <v>48</v>
      </c>
      <c r="J277">
        <v>1</v>
      </c>
      <c r="K277">
        <v>34</v>
      </c>
      <c r="L277" s="18" t="s">
        <v>106</v>
      </c>
      <c r="M277" s="15">
        <v>1</v>
      </c>
    </row>
    <row r="278" spans="1:13">
      <c r="A278" s="3" t="s">
        <v>0</v>
      </c>
      <c r="B278" s="1">
        <v>42500</v>
      </c>
      <c r="C278">
        <v>1.1000000000000001</v>
      </c>
      <c r="D278" t="s">
        <v>9</v>
      </c>
      <c r="E278">
        <v>1</v>
      </c>
      <c r="G278">
        <v>1</v>
      </c>
      <c r="H278" s="1">
        <v>42606</v>
      </c>
      <c r="I278" t="s">
        <v>48</v>
      </c>
      <c r="J278">
        <v>1</v>
      </c>
      <c r="K278">
        <v>10</v>
      </c>
      <c r="L278" s="15" t="s">
        <v>88</v>
      </c>
      <c r="M278" s="15">
        <v>1</v>
      </c>
    </row>
    <row r="279" spans="1:13">
      <c r="A279" s="3" t="s">
        <v>0</v>
      </c>
      <c r="B279" s="1">
        <v>42500</v>
      </c>
      <c r="C279">
        <v>1.1000000000000001</v>
      </c>
      <c r="D279" t="s">
        <v>9</v>
      </c>
      <c r="E279">
        <v>1</v>
      </c>
      <c r="G279">
        <v>1</v>
      </c>
      <c r="H279" s="1">
        <v>42606</v>
      </c>
      <c r="I279" t="s">
        <v>48</v>
      </c>
      <c r="J279">
        <v>1</v>
      </c>
      <c r="K279">
        <v>10</v>
      </c>
      <c r="L279" s="18" t="s">
        <v>129</v>
      </c>
      <c r="M279" s="15">
        <v>1</v>
      </c>
    </row>
    <row r="280" spans="1:13">
      <c r="A280" s="3" t="s">
        <v>0</v>
      </c>
      <c r="B280" s="1">
        <v>42500</v>
      </c>
      <c r="C280">
        <v>1.1000000000000001</v>
      </c>
      <c r="D280" t="s">
        <v>9</v>
      </c>
      <c r="E280">
        <v>1</v>
      </c>
      <c r="G280">
        <v>1</v>
      </c>
      <c r="H280" s="1">
        <v>42606</v>
      </c>
      <c r="I280" t="s">
        <v>48</v>
      </c>
      <c r="J280">
        <v>1</v>
      </c>
      <c r="K280">
        <v>2</v>
      </c>
      <c r="L280" s="15" t="s">
        <v>86</v>
      </c>
      <c r="M280" s="15">
        <v>67</v>
      </c>
    </row>
    <row r="281" spans="1:13">
      <c r="A281" s="3" t="s">
        <v>0</v>
      </c>
      <c r="B281" s="1">
        <v>42500</v>
      </c>
      <c r="C281">
        <v>1.1000000000000001</v>
      </c>
      <c r="D281" t="s">
        <v>9</v>
      </c>
      <c r="E281">
        <v>1</v>
      </c>
      <c r="G281">
        <v>1</v>
      </c>
      <c r="H281" s="1">
        <v>42606</v>
      </c>
      <c r="I281" t="s">
        <v>48</v>
      </c>
      <c r="J281">
        <v>1</v>
      </c>
      <c r="K281">
        <v>2</v>
      </c>
      <c r="L281" s="18" t="s">
        <v>115</v>
      </c>
      <c r="M281" s="15">
        <v>2</v>
      </c>
    </row>
    <row r="282" spans="1:13">
      <c r="A282" s="3" t="s">
        <v>0</v>
      </c>
      <c r="B282" s="1">
        <v>42500</v>
      </c>
      <c r="C282">
        <v>1.1000000000000001</v>
      </c>
      <c r="D282" t="s">
        <v>9</v>
      </c>
      <c r="E282">
        <v>1</v>
      </c>
      <c r="G282">
        <v>1</v>
      </c>
      <c r="H282" s="1">
        <v>42606</v>
      </c>
      <c r="I282" t="s">
        <v>48</v>
      </c>
      <c r="J282">
        <v>1</v>
      </c>
      <c r="K282">
        <v>2</v>
      </c>
      <c r="L282" s="15" t="s">
        <v>109</v>
      </c>
      <c r="M282" s="15">
        <v>2</v>
      </c>
    </row>
    <row r="283" spans="1:13">
      <c r="A283" s="3" t="s">
        <v>0</v>
      </c>
      <c r="B283" s="1">
        <v>42500</v>
      </c>
      <c r="C283">
        <v>1.1000000000000001</v>
      </c>
      <c r="D283" t="s">
        <v>9</v>
      </c>
      <c r="E283">
        <v>1</v>
      </c>
      <c r="G283">
        <v>1</v>
      </c>
      <c r="H283" s="1">
        <v>42606</v>
      </c>
      <c r="I283" t="s">
        <v>48</v>
      </c>
      <c r="J283">
        <v>1</v>
      </c>
      <c r="K283">
        <v>2</v>
      </c>
      <c r="L283" s="18" t="s">
        <v>105</v>
      </c>
      <c r="M283" s="15">
        <v>3</v>
      </c>
    </row>
    <row r="284" spans="1:13">
      <c r="A284" s="3" t="s">
        <v>0</v>
      </c>
      <c r="B284" s="1">
        <v>42500</v>
      </c>
      <c r="C284">
        <v>1.1000000000000001</v>
      </c>
      <c r="D284" t="s">
        <v>9</v>
      </c>
      <c r="E284">
        <v>1</v>
      </c>
      <c r="G284">
        <v>1</v>
      </c>
      <c r="H284" s="1">
        <v>42606</v>
      </c>
      <c r="I284" t="s">
        <v>48</v>
      </c>
      <c r="J284">
        <v>1</v>
      </c>
      <c r="K284">
        <v>1</v>
      </c>
      <c r="L284" s="15" t="s">
        <v>86</v>
      </c>
      <c r="M284" s="15">
        <v>136</v>
      </c>
    </row>
    <row r="285" spans="1:13">
      <c r="A285" s="3" t="s">
        <v>0</v>
      </c>
      <c r="B285" s="1">
        <v>42500</v>
      </c>
      <c r="C285">
        <v>1.1000000000000001</v>
      </c>
      <c r="D285" t="s">
        <v>9</v>
      </c>
      <c r="E285">
        <v>1</v>
      </c>
      <c r="G285">
        <v>1</v>
      </c>
      <c r="H285" s="1">
        <v>42606</v>
      </c>
      <c r="I285" t="s">
        <v>48</v>
      </c>
      <c r="J285">
        <v>1</v>
      </c>
      <c r="K285">
        <v>1</v>
      </c>
      <c r="L285" s="15" t="s">
        <v>104</v>
      </c>
      <c r="M285" s="15">
        <v>5</v>
      </c>
    </row>
    <row r="286" spans="1:13">
      <c r="A286" s="3" t="s">
        <v>0</v>
      </c>
      <c r="B286" s="1">
        <v>42500</v>
      </c>
      <c r="C286">
        <v>2.2000000000000002</v>
      </c>
      <c r="D286" t="s">
        <v>10</v>
      </c>
      <c r="E286">
        <v>1</v>
      </c>
      <c r="G286">
        <v>0</v>
      </c>
      <c r="L286" s="15" t="s">
        <v>99</v>
      </c>
    </row>
    <row r="287" spans="1:13">
      <c r="A287" s="3" t="s">
        <v>0</v>
      </c>
      <c r="B287" s="1">
        <v>42500</v>
      </c>
      <c r="C287">
        <v>1.2</v>
      </c>
      <c r="D287" t="s">
        <v>9</v>
      </c>
      <c r="E287">
        <v>1</v>
      </c>
      <c r="G287">
        <v>0</v>
      </c>
      <c r="L287" s="15" t="s">
        <v>99</v>
      </c>
    </row>
    <row r="288" spans="1:13">
      <c r="A288" t="s">
        <v>0</v>
      </c>
      <c r="B288" s="1">
        <v>42499</v>
      </c>
      <c r="C288">
        <v>1.1000000000000001</v>
      </c>
      <c r="D288" t="s">
        <v>45</v>
      </c>
      <c r="E288">
        <v>0</v>
      </c>
      <c r="G288">
        <v>1</v>
      </c>
      <c r="H288" s="1">
        <v>42607</v>
      </c>
      <c r="I288" t="s">
        <v>48</v>
      </c>
      <c r="J288">
        <v>6</v>
      </c>
      <c r="K288">
        <v>6</v>
      </c>
      <c r="L288" s="15" t="s">
        <v>86</v>
      </c>
      <c r="M288" s="15">
        <v>1</v>
      </c>
    </row>
    <row r="289" spans="1:13">
      <c r="A289" t="s">
        <v>0</v>
      </c>
      <c r="B289" s="1">
        <v>42499</v>
      </c>
      <c r="C289">
        <v>1.1000000000000001</v>
      </c>
      <c r="D289" t="s">
        <v>45</v>
      </c>
      <c r="E289">
        <v>0</v>
      </c>
      <c r="G289">
        <v>1</v>
      </c>
      <c r="H289" s="1">
        <v>42607</v>
      </c>
      <c r="I289" t="s">
        <v>48</v>
      </c>
      <c r="J289">
        <v>6</v>
      </c>
      <c r="K289">
        <v>10</v>
      </c>
      <c r="L289" s="15" t="s">
        <v>125</v>
      </c>
      <c r="M289">
        <v>2</v>
      </c>
    </row>
    <row r="290" spans="1:13">
      <c r="A290" t="s">
        <v>0</v>
      </c>
      <c r="B290" s="1">
        <v>42499</v>
      </c>
      <c r="C290">
        <v>1.1000000000000001</v>
      </c>
      <c r="D290" t="s">
        <v>45</v>
      </c>
      <c r="E290">
        <v>0</v>
      </c>
      <c r="G290">
        <v>1</v>
      </c>
      <c r="H290" s="1">
        <v>42607</v>
      </c>
      <c r="I290" t="s">
        <v>48</v>
      </c>
      <c r="J290">
        <v>6</v>
      </c>
      <c r="K290">
        <v>6</v>
      </c>
      <c r="L290" s="15" t="s">
        <v>125</v>
      </c>
      <c r="M290">
        <v>3</v>
      </c>
    </row>
    <row r="291" spans="1:13">
      <c r="A291" t="s">
        <v>0</v>
      </c>
      <c r="B291" s="1">
        <v>42499</v>
      </c>
      <c r="C291">
        <v>1.1000000000000001</v>
      </c>
      <c r="D291" t="s">
        <v>45</v>
      </c>
      <c r="E291">
        <v>0</v>
      </c>
      <c r="G291">
        <v>1</v>
      </c>
      <c r="H291" s="1">
        <v>42607</v>
      </c>
      <c r="I291" t="s">
        <v>48</v>
      </c>
      <c r="J291">
        <v>6</v>
      </c>
      <c r="K291">
        <v>6</v>
      </c>
      <c r="L291" s="15" t="s">
        <v>109</v>
      </c>
      <c r="M291">
        <v>1</v>
      </c>
    </row>
    <row r="292" spans="1:13">
      <c r="A292" t="s">
        <v>0</v>
      </c>
      <c r="B292" s="1">
        <v>42499</v>
      </c>
      <c r="C292">
        <v>1.1000000000000001</v>
      </c>
      <c r="D292" t="s">
        <v>45</v>
      </c>
      <c r="E292">
        <v>0</v>
      </c>
      <c r="G292">
        <v>1</v>
      </c>
      <c r="H292" s="1">
        <v>42607</v>
      </c>
      <c r="I292" t="s">
        <v>48</v>
      </c>
      <c r="J292">
        <v>6</v>
      </c>
      <c r="K292">
        <v>18</v>
      </c>
      <c r="L292" s="18" t="s">
        <v>105</v>
      </c>
      <c r="M292">
        <v>7</v>
      </c>
    </row>
    <row r="293" spans="1:13">
      <c r="A293" t="s">
        <v>0</v>
      </c>
      <c r="B293" s="1">
        <v>42499</v>
      </c>
      <c r="C293">
        <v>1.1000000000000001</v>
      </c>
      <c r="D293" t="s">
        <v>45</v>
      </c>
      <c r="E293">
        <v>0</v>
      </c>
      <c r="G293">
        <v>1</v>
      </c>
      <c r="H293" s="1">
        <v>42607</v>
      </c>
      <c r="I293" t="s">
        <v>48</v>
      </c>
      <c r="J293">
        <v>6</v>
      </c>
      <c r="K293">
        <v>14</v>
      </c>
      <c r="L293" s="18" t="s">
        <v>105</v>
      </c>
      <c r="M293">
        <v>14</v>
      </c>
    </row>
    <row r="294" spans="1:13">
      <c r="A294" t="s">
        <v>0</v>
      </c>
      <c r="B294" s="1">
        <v>42499</v>
      </c>
      <c r="C294">
        <v>1.1000000000000001</v>
      </c>
      <c r="D294" t="s">
        <v>45</v>
      </c>
      <c r="E294">
        <v>0</v>
      </c>
      <c r="G294">
        <v>1</v>
      </c>
      <c r="H294" s="1">
        <v>42607</v>
      </c>
      <c r="I294" t="s">
        <v>48</v>
      </c>
      <c r="J294">
        <v>6</v>
      </c>
      <c r="K294">
        <v>10</v>
      </c>
      <c r="L294" s="18" t="s">
        <v>105</v>
      </c>
      <c r="M294">
        <v>6</v>
      </c>
    </row>
    <row r="295" spans="1:13">
      <c r="A295" t="s">
        <v>0</v>
      </c>
      <c r="B295" s="1">
        <v>42499</v>
      </c>
      <c r="C295">
        <v>1.1000000000000001</v>
      </c>
      <c r="D295" t="s">
        <v>45</v>
      </c>
      <c r="E295">
        <v>0</v>
      </c>
      <c r="G295">
        <v>1</v>
      </c>
      <c r="H295" s="1">
        <v>42607</v>
      </c>
      <c r="I295" t="s">
        <v>48</v>
      </c>
      <c r="J295">
        <v>6</v>
      </c>
      <c r="K295">
        <v>6</v>
      </c>
      <c r="L295" s="18" t="s">
        <v>105</v>
      </c>
      <c r="M295">
        <v>2</v>
      </c>
    </row>
    <row r="296" spans="1:13">
      <c r="A296" t="s">
        <v>0</v>
      </c>
      <c r="B296" s="1">
        <v>42499</v>
      </c>
      <c r="C296">
        <v>1.1000000000000001</v>
      </c>
      <c r="D296" t="s">
        <v>45</v>
      </c>
      <c r="E296">
        <v>0</v>
      </c>
      <c r="G296">
        <v>1</v>
      </c>
      <c r="H296" s="1">
        <v>42607</v>
      </c>
      <c r="I296" t="s">
        <v>48</v>
      </c>
      <c r="J296">
        <v>6</v>
      </c>
      <c r="K296">
        <v>6</v>
      </c>
      <c r="L296" s="15" t="s">
        <v>88</v>
      </c>
      <c r="M296">
        <v>3</v>
      </c>
    </row>
    <row r="297" spans="1:13">
      <c r="A297" t="s">
        <v>0</v>
      </c>
      <c r="B297" s="1">
        <v>42499</v>
      </c>
      <c r="C297">
        <v>1.1000000000000001</v>
      </c>
      <c r="D297" t="s">
        <v>45</v>
      </c>
      <c r="E297">
        <v>0</v>
      </c>
      <c r="G297">
        <v>1</v>
      </c>
      <c r="H297" s="1">
        <v>42607</v>
      </c>
      <c r="I297" t="s">
        <v>48</v>
      </c>
      <c r="J297">
        <v>6</v>
      </c>
      <c r="K297">
        <v>2</v>
      </c>
      <c r="L297" s="15" t="s">
        <v>86</v>
      </c>
      <c r="M297">
        <v>168</v>
      </c>
    </row>
    <row r="298" spans="1:13">
      <c r="A298" t="s">
        <v>0</v>
      </c>
      <c r="B298" s="1">
        <v>42499</v>
      </c>
      <c r="C298">
        <v>1.1000000000000001</v>
      </c>
      <c r="D298" t="s">
        <v>45</v>
      </c>
      <c r="E298">
        <v>0</v>
      </c>
      <c r="G298">
        <v>1</v>
      </c>
      <c r="H298" s="1">
        <v>42607</v>
      </c>
      <c r="I298" t="s">
        <v>48</v>
      </c>
      <c r="J298">
        <v>6</v>
      </c>
      <c r="K298">
        <v>2</v>
      </c>
      <c r="L298" s="15" t="s">
        <v>125</v>
      </c>
      <c r="M298">
        <v>27</v>
      </c>
    </row>
    <row r="299" spans="1:13">
      <c r="A299" t="s">
        <v>0</v>
      </c>
      <c r="B299" s="1">
        <v>42499</v>
      </c>
      <c r="C299">
        <v>1.1000000000000001</v>
      </c>
      <c r="D299" t="s">
        <v>45</v>
      </c>
      <c r="E299">
        <v>0</v>
      </c>
      <c r="G299">
        <v>1</v>
      </c>
      <c r="H299" s="1">
        <v>42607</v>
      </c>
      <c r="I299" t="s">
        <v>48</v>
      </c>
      <c r="J299">
        <v>6</v>
      </c>
      <c r="K299">
        <v>2</v>
      </c>
      <c r="L299" s="15" t="s">
        <v>115</v>
      </c>
      <c r="M299">
        <v>10</v>
      </c>
    </row>
    <row r="300" spans="1:13">
      <c r="A300" t="s">
        <v>0</v>
      </c>
      <c r="B300" s="1">
        <v>42499</v>
      </c>
      <c r="C300">
        <v>1.1000000000000001</v>
      </c>
      <c r="D300" t="s">
        <v>45</v>
      </c>
      <c r="E300">
        <v>0</v>
      </c>
      <c r="G300">
        <v>1</v>
      </c>
      <c r="H300" s="1">
        <v>42607</v>
      </c>
      <c r="I300" t="s">
        <v>48</v>
      </c>
      <c r="J300">
        <v>6</v>
      </c>
      <c r="K300">
        <v>2</v>
      </c>
      <c r="L300" s="15" t="s">
        <v>109</v>
      </c>
      <c r="M300">
        <v>75</v>
      </c>
    </row>
    <row r="301" spans="1:13">
      <c r="A301" t="s">
        <v>0</v>
      </c>
      <c r="B301" s="1">
        <v>42499</v>
      </c>
      <c r="C301">
        <v>1.1000000000000001</v>
      </c>
      <c r="D301" t="s">
        <v>45</v>
      </c>
      <c r="E301">
        <v>0</v>
      </c>
      <c r="G301">
        <v>1</v>
      </c>
      <c r="H301" s="1">
        <v>42607</v>
      </c>
      <c r="I301" t="s">
        <v>48</v>
      </c>
      <c r="J301">
        <v>6</v>
      </c>
      <c r="K301">
        <v>2</v>
      </c>
      <c r="L301" s="18" t="s">
        <v>105</v>
      </c>
      <c r="M301">
        <v>36</v>
      </c>
    </row>
    <row r="302" spans="1:13">
      <c r="A302" t="s">
        <v>0</v>
      </c>
      <c r="B302" s="1">
        <v>42499</v>
      </c>
      <c r="C302">
        <v>1.1000000000000001</v>
      </c>
      <c r="D302" t="s">
        <v>45</v>
      </c>
      <c r="E302">
        <v>0</v>
      </c>
      <c r="G302">
        <v>1</v>
      </c>
      <c r="H302" s="1">
        <v>42607</v>
      </c>
      <c r="I302" t="s">
        <v>48</v>
      </c>
      <c r="J302">
        <v>6</v>
      </c>
      <c r="K302">
        <v>2</v>
      </c>
      <c r="L302" s="15" t="s">
        <v>102</v>
      </c>
      <c r="M302">
        <v>3</v>
      </c>
    </row>
    <row r="303" spans="1:13">
      <c r="A303" t="s">
        <v>0</v>
      </c>
      <c r="B303" s="1">
        <v>42499</v>
      </c>
      <c r="C303">
        <v>1.1000000000000001</v>
      </c>
      <c r="D303" t="s">
        <v>45</v>
      </c>
      <c r="E303">
        <v>0</v>
      </c>
      <c r="G303">
        <v>1</v>
      </c>
      <c r="H303" s="1">
        <v>42607</v>
      </c>
      <c r="I303" t="s">
        <v>48</v>
      </c>
      <c r="J303">
        <v>6</v>
      </c>
      <c r="K303">
        <v>2</v>
      </c>
      <c r="L303" s="15" t="s">
        <v>126</v>
      </c>
      <c r="M303">
        <v>7</v>
      </c>
    </row>
    <row r="304" spans="1:13">
      <c r="A304" t="s">
        <v>0</v>
      </c>
      <c r="B304" s="1">
        <v>42499</v>
      </c>
      <c r="C304">
        <v>1.1000000000000001</v>
      </c>
      <c r="D304" t="s">
        <v>45</v>
      </c>
      <c r="E304">
        <v>0</v>
      </c>
      <c r="G304">
        <v>1</v>
      </c>
      <c r="H304" s="1">
        <v>42607</v>
      </c>
      <c r="I304" t="s">
        <v>48</v>
      </c>
      <c r="J304">
        <v>6</v>
      </c>
      <c r="K304">
        <v>1</v>
      </c>
      <c r="L304" s="15" t="s">
        <v>86</v>
      </c>
      <c r="M304">
        <v>360</v>
      </c>
    </row>
    <row r="305" spans="1:13">
      <c r="A305" t="s">
        <v>0</v>
      </c>
      <c r="B305" s="1">
        <v>42499</v>
      </c>
      <c r="C305">
        <v>1.1000000000000001</v>
      </c>
      <c r="D305" t="s">
        <v>45</v>
      </c>
      <c r="E305">
        <v>0</v>
      </c>
      <c r="G305">
        <v>1</v>
      </c>
      <c r="H305" s="1">
        <v>42607</v>
      </c>
      <c r="I305" t="s">
        <v>48</v>
      </c>
      <c r="J305">
        <v>6</v>
      </c>
      <c r="K305">
        <v>1</v>
      </c>
      <c r="L305" s="15" t="s">
        <v>125</v>
      </c>
      <c r="M305">
        <f>19*6</f>
        <v>114</v>
      </c>
    </row>
    <row r="306" spans="1:13">
      <c r="A306" t="s">
        <v>0</v>
      </c>
      <c r="B306" s="1">
        <v>42499</v>
      </c>
      <c r="C306">
        <v>1.1000000000000001</v>
      </c>
      <c r="D306" t="s">
        <v>45</v>
      </c>
      <c r="E306">
        <v>0</v>
      </c>
      <c r="G306">
        <v>1</v>
      </c>
      <c r="H306" s="1">
        <v>42607</v>
      </c>
      <c r="I306" t="s">
        <v>48</v>
      </c>
      <c r="J306">
        <v>6</v>
      </c>
      <c r="K306">
        <v>1</v>
      </c>
      <c r="L306" s="15" t="s">
        <v>109</v>
      </c>
      <c r="M306">
        <f>92*6</f>
        <v>552</v>
      </c>
    </row>
    <row r="307" spans="1:13">
      <c r="A307" t="s">
        <v>0</v>
      </c>
      <c r="B307" s="1">
        <v>42499</v>
      </c>
      <c r="C307">
        <v>1.1000000000000001</v>
      </c>
      <c r="D307" t="s">
        <v>45</v>
      </c>
      <c r="E307">
        <v>0</v>
      </c>
      <c r="G307">
        <v>1</v>
      </c>
      <c r="H307" s="1">
        <v>42607</v>
      </c>
      <c r="I307" t="s">
        <v>48</v>
      </c>
      <c r="J307">
        <v>6</v>
      </c>
      <c r="K307">
        <v>1</v>
      </c>
      <c r="L307" s="15" t="s">
        <v>104</v>
      </c>
      <c r="M307">
        <v>18</v>
      </c>
    </row>
    <row r="308" spans="1:13">
      <c r="A308" t="s">
        <v>0</v>
      </c>
      <c r="B308" s="1">
        <v>42499</v>
      </c>
      <c r="C308">
        <v>1.1000000000000001</v>
      </c>
      <c r="D308" t="s">
        <v>45</v>
      </c>
      <c r="E308">
        <v>0</v>
      </c>
      <c r="G308">
        <v>1</v>
      </c>
      <c r="H308" s="1">
        <v>42607</v>
      </c>
      <c r="I308" t="s">
        <v>48</v>
      </c>
      <c r="J308">
        <v>6</v>
      </c>
      <c r="K308">
        <v>1</v>
      </c>
      <c r="L308" s="15" t="s">
        <v>126</v>
      </c>
      <c r="M308">
        <v>6</v>
      </c>
    </row>
    <row r="309" spans="1:13">
      <c r="A309" t="s">
        <v>0</v>
      </c>
      <c r="B309" s="1">
        <v>42499</v>
      </c>
      <c r="C309">
        <v>2.1</v>
      </c>
      <c r="D309" t="s">
        <v>45</v>
      </c>
      <c r="E309">
        <v>0</v>
      </c>
      <c r="G309">
        <v>1</v>
      </c>
      <c r="H309" s="1">
        <v>42607</v>
      </c>
      <c r="I309" t="s">
        <v>48</v>
      </c>
      <c r="J309">
        <v>1</v>
      </c>
      <c r="K309">
        <v>6</v>
      </c>
      <c r="L309" s="15" t="s">
        <v>86</v>
      </c>
      <c r="M309" s="15">
        <v>1</v>
      </c>
    </row>
    <row r="310" spans="1:13">
      <c r="A310" t="s">
        <v>0</v>
      </c>
      <c r="B310" s="1">
        <v>42499</v>
      </c>
      <c r="C310">
        <v>2.1</v>
      </c>
      <c r="D310" t="s">
        <v>45</v>
      </c>
      <c r="E310">
        <v>0</v>
      </c>
      <c r="G310">
        <v>1</v>
      </c>
      <c r="H310" s="1">
        <v>42607</v>
      </c>
      <c r="I310" t="s">
        <v>48</v>
      </c>
      <c r="J310">
        <v>1</v>
      </c>
      <c r="K310">
        <v>14</v>
      </c>
      <c r="L310" s="18" t="s">
        <v>105</v>
      </c>
      <c r="M310" s="15">
        <v>1</v>
      </c>
    </row>
    <row r="311" spans="1:13">
      <c r="A311" t="s">
        <v>0</v>
      </c>
      <c r="B311" s="1">
        <v>42499</v>
      </c>
      <c r="C311">
        <v>2.1</v>
      </c>
      <c r="D311" t="s">
        <v>45</v>
      </c>
      <c r="E311">
        <v>0</v>
      </c>
      <c r="G311">
        <v>1</v>
      </c>
      <c r="H311" s="1">
        <v>42607</v>
      </c>
      <c r="I311" t="s">
        <v>48</v>
      </c>
      <c r="J311">
        <v>1</v>
      </c>
      <c r="K311">
        <v>6</v>
      </c>
      <c r="L311" s="15" t="s">
        <v>84</v>
      </c>
      <c r="M311" s="15">
        <v>3</v>
      </c>
    </row>
    <row r="312" spans="1:13">
      <c r="A312" t="s">
        <v>0</v>
      </c>
      <c r="B312" s="1">
        <v>42499</v>
      </c>
      <c r="C312">
        <v>2.1</v>
      </c>
      <c r="D312" t="s">
        <v>45</v>
      </c>
      <c r="E312">
        <v>0</v>
      </c>
      <c r="G312">
        <v>1</v>
      </c>
      <c r="H312" s="1">
        <v>42607</v>
      </c>
      <c r="I312" t="s">
        <v>48</v>
      </c>
      <c r="J312">
        <v>1</v>
      </c>
      <c r="K312">
        <v>10</v>
      </c>
      <c r="L312" s="15" t="s">
        <v>84</v>
      </c>
      <c r="M312" s="15">
        <v>1</v>
      </c>
    </row>
    <row r="313" spans="1:13">
      <c r="A313" t="s">
        <v>0</v>
      </c>
      <c r="B313" s="1">
        <v>42499</v>
      </c>
      <c r="C313">
        <v>2.1</v>
      </c>
      <c r="D313" t="s">
        <v>45</v>
      </c>
      <c r="E313">
        <v>0</v>
      </c>
      <c r="G313">
        <v>1</v>
      </c>
      <c r="H313" s="1">
        <v>42607</v>
      </c>
      <c r="I313" t="s">
        <v>48</v>
      </c>
      <c r="J313">
        <v>1</v>
      </c>
      <c r="K313">
        <v>2</v>
      </c>
      <c r="L313" s="15" t="s">
        <v>86</v>
      </c>
      <c r="M313" s="15">
        <v>23</v>
      </c>
    </row>
    <row r="314" spans="1:13">
      <c r="A314" t="s">
        <v>0</v>
      </c>
      <c r="B314" s="1">
        <v>42499</v>
      </c>
      <c r="C314">
        <v>2.1</v>
      </c>
      <c r="D314" t="s">
        <v>45</v>
      </c>
      <c r="E314">
        <v>0</v>
      </c>
      <c r="G314">
        <v>1</v>
      </c>
      <c r="H314" s="1">
        <v>42607</v>
      </c>
      <c r="I314" t="s">
        <v>48</v>
      </c>
      <c r="J314">
        <v>1</v>
      </c>
      <c r="K314">
        <v>2</v>
      </c>
      <c r="L314" s="15" t="s">
        <v>125</v>
      </c>
      <c r="M314" s="15">
        <v>3</v>
      </c>
    </row>
    <row r="315" spans="1:13">
      <c r="A315" s="3" t="s">
        <v>0</v>
      </c>
      <c r="B315" s="5">
        <v>42499</v>
      </c>
      <c r="C315" s="3">
        <v>2.1</v>
      </c>
      <c r="D315" s="3" t="s">
        <v>45</v>
      </c>
      <c r="E315" s="3">
        <v>0</v>
      </c>
      <c r="F315" s="3"/>
      <c r="G315" s="3">
        <v>1</v>
      </c>
      <c r="H315" s="5">
        <v>42607</v>
      </c>
      <c r="I315" s="3" t="s">
        <v>48</v>
      </c>
      <c r="J315">
        <v>1</v>
      </c>
      <c r="K315">
        <v>2</v>
      </c>
      <c r="L315" s="15" t="s">
        <v>89</v>
      </c>
      <c r="M315" s="15">
        <v>1</v>
      </c>
    </row>
    <row r="316" spans="1:13">
      <c r="A316" s="3" t="s">
        <v>0</v>
      </c>
      <c r="B316" s="5">
        <v>42499</v>
      </c>
      <c r="C316" s="3">
        <v>2.1</v>
      </c>
      <c r="D316" s="3" t="s">
        <v>45</v>
      </c>
      <c r="E316" s="3">
        <v>0</v>
      </c>
      <c r="F316" s="3"/>
      <c r="G316" s="3">
        <v>1</v>
      </c>
      <c r="H316" s="5">
        <v>42607</v>
      </c>
      <c r="I316" s="3" t="s">
        <v>48</v>
      </c>
      <c r="J316">
        <v>1</v>
      </c>
      <c r="K316">
        <v>2</v>
      </c>
      <c r="L316" s="15" t="s">
        <v>109</v>
      </c>
      <c r="M316" s="15">
        <v>5</v>
      </c>
    </row>
    <row r="317" spans="1:13">
      <c r="A317" s="3" t="s">
        <v>0</v>
      </c>
      <c r="B317" s="5">
        <v>42499</v>
      </c>
      <c r="C317" s="3">
        <v>2.1</v>
      </c>
      <c r="D317" s="3" t="s">
        <v>45</v>
      </c>
      <c r="E317" s="3">
        <v>0</v>
      </c>
      <c r="F317" s="3"/>
      <c r="G317" s="3">
        <v>1</v>
      </c>
      <c r="H317" s="5">
        <v>42607</v>
      </c>
      <c r="I317" s="3" t="s">
        <v>48</v>
      </c>
      <c r="J317">
        <v>1</v>
      </c>
      <c r="K317">
        <v>2</v>
      </c>
      <c r="L317" s="15" t="s">
        <v>104</v>
      </c>
      <c r="M317" s="15">
        <v>1</v>
      </c>
    </row>
    <row r="318" spans="1:13">
      <c r="A318" s="3" t="s">
        <v>0</v>
      </c>
      <c r="B318" s="5">
        <v>42499</v>
      </c>
      <c r="C318" s="3">
        <v>2.1</v>
      </c>
      <c r="D318" s="3" t="s">
        <v>45</v>
      </c>
      <c r="E318" s="3">
        <v>0</v>
      </c>
      <c r="F318" s="3"/>
      <c r="G318" s="3">
        <v>1</v>
      </c>
      <c r="H318" s="5">
        <v>42607</v>
      </c>
      <c r="I318" s="3" t="s">
        <v>48</v>
      </c>
      <c r="J318">
        <v>1</v>
      </c>
      <c r="K318">
        <v>2</v>
      </c>
      <c r="L318" s="15" t="s">
        <v>108</v>
      </c>
      <c r="M318" s="15">
        <v>2</v>
      </c>
    </row>
    <row r="319" spans="1:13">
      <c r="A319" s="3" t="s">
        <v>0</v>
      </c>
      <c r="B319" s="5">
        <v>42499</v>
      </c>
      <c r="C319" s="3">
        <v>2.1</v>
      </c>
      <c r="D319" s="3" t="s">
        <v>45</v>
      </c>
      <c r="E319" s="3">
        <v>0</v>
      </c>
      <c r="F319" s="3"/>
      <c r="G319" s="3">
        <v>1</v>
      </c>
      <c r="H319" s="5">
        <v>42607</v>
      </c>
      <c r="I319" s="3" t="s">
        <v>48</v>
      </c>
      <c r="J319">
        <v>1</v>
      </c>
      <c r="K319">
        <v>2</v>
      </c>
      <c r="L319" s="18" t="s">
        <v>105</v>
      </c>
      <c r="M319" s="15">
        <v>5</v>
      </c>
    </row>
    <row r="320" spans="1:13">
      <c r="A320" s="3" t="s">
        <v>0</v>
      </c>
      <c r="B320" s="5">
        <v>42499</v>
      </c>
      <c r="C320" s="3">
        <v>2.1</v>
      </c>
      <c r="D320" s="3" t="s">
        <v>45</v>
      </c>
      <c r="E320" s="3">
        <v>0</v>
      </c>
      <c r="F320" s="3"/>
      <c r="G320" s="3">
        <v>1</v>
      </c>
      <c r="H320" s="5">
        <v>42607</v>
      </c>
      <c r="I320" s="3" t="s">
        <v>48</v>
      </c>
      <c r="J320">
        <v>1</v>
      </c>
      <c r="K320">
        <v>2</v>
      </c>
      <c r="L320" s="15" t="s">
        <v>84</v>
      </c>
      <c r="M320" s="15">
        <v>13</v>
      </c>
    </row>
    <row r="321" spans="1:13">
      <c r="A321" s="3" t="s">
        <v>0</v>
      </c>
      <c r="B321" s="5">
        <v>42499</v>
      </c>
      <c r="C321" s="3">
        <v>2.1</v>
      </c>
      <c r="D321" s="3" t="s">
        <v>45</v>
      </c>
      <c r="E321" s="3">
        <v>0</v>
      </c>
      <c r="F321" s="3"/>
      <c r="G321" s="3">
        <v>1</v>
      </c>
      <c r="H321" s="5">
        <v>42607</v>
      </c>
      <c r="I321" s="3" t="s">
        <v>48</v>
      </c>
      <c r="J321">
        <v>1</v>
      </c>
      <c r="K321">
        <v>2</v>
      </c>
      <c r="L321" s="15" t="s">
        <v>97</v>
      </c>
      <c r="M321" s="15">
        <v>10</v>
      </c>
    </row>
    <row r="322" spans="1:13">
      <c r="A322" s="3" t="s">
        <v>0</v>
      </c>
      <c r="B322" s="5">
        <v>42499</v>
      </c>
      <c r="C322" s="3">
        <v>2.1</v>
      </c>
      <c r="D322" s="3" t="s">
        <v>45</v>
      </c>
      <c r="E322" s="3">
        <v>0</v>
      </c>
      <c r="F322" s="3"/>
      <c r="G322" s="3">
        <v>1</v>
      </c>
      <c r="H322" s="5">
        <v>42607</v>
      </c>
      <c r="I322" s="3" t="s">
        <v>48</v>
      </c>
      <c r="J322">
        <v>1</v>
      </c>
      <c r="K322">
        <v>1</v>
      </c>
      <c r="L322" s="15" t="s">
        <v>86</v>
      </c>
      <c r="M322" s="15">
        <v>25</v>
      </c>
    </row>
    <row r="323" spans="1:13">
      <c r="A323" s="3" t="s">
        <v>0</v>
      </c>
      <c r="B323" s="5">
        <v>42499</v>
      </c>
      <c r="C323" s="3">
        <v>2.1</v>
      </c>
      <c r="D323" s="3" t="s">
        <v>45</v>
      </c>
      <c r="E323" s="3">
        <v>0</v>
      </c>
      <c r="F323" s="3"/>
      <c r="G323" s="3">
        <v>1</v>
      </c>
      <c r="H323" s="5">
        <v>42607</v>
      </c>
      <c r="I323" s="3" t="s">
        <v>48</v>
      </c>
      <c r="J323">
        <v>1</v>
      </c>
      <c r="K323">
        <v>1</v>
      </c>
      <c r="L323" s="15" t="s">
        <v>125</v>
      </c>
      <c r="M323" s="15">
        <v>1</v>
      </c>
    </row>
    <row r="324" spans="1:13">
      <c r="A324" s="3" t="s">
        <v>0</v>
      </c>
      <c r="B324" s="5">
        <v>42499</v>
      </c>
      <c r="C324" s="3">
        <v>2.1</v>
      </c>
      <c r="D324" s="3" t="s">
        <v>45</v>
      </c>
      <c r="E324" s="3">
        <v>0</v>
      </c>
      <c r="F324" s="3"/>
      <c r="G324" s="3">
        <v>1</v>
      </c>
      <c r="H324" s="5">
        <v>42607</v>
      </c>
      <c r="I324" s="3" t="s">
        <v>48</v>
      </c>
      <c r="J324">
        <v>1</v>
      </c>
      <c r="K324">
        <v>1</v>
      </c>
      <c r="L324" s="15" t="s">
        <v>115</v>
      </c>
      <c r="M324" s="15">
        <v>2</v>
      </c>
    </row>
    <row r="325" spans="1:13">
      <c r="A325" s="3" t="s">
        <v>0</v>
      </c>
      <c r="B325" s="5">
        <v>42499</v>
      </c>
      <c r="C325" s="3">
        <v>2.1</v>
      </c>
      <c r="D325" s="3" t="s">
        <v>45</v>
      </c>
      <c r="E325" s="3">
        <v>0</v>
      </c>
      <c r="F325" s="3"/>
      <c r="G325" s="3">
        <v>1</v>
      </c>
      <c r="H325" s="5">
        <v>42607</v>
      </c>
      <c r="I325" s="3" t="s">
        <v>48</v>
      </c>
      <c r="J325">
        <v>1</v>
      </c>
      <c r="K325">
        <v>1</v>
      </c>
      <c r="L325" s="15" t="s">
        <v>89</v>
      </c>
      <c r="M325" s="15">
        <v>1</v>
      </c>
    </row>
    <row r="326" spans="1:13">
      <c r="A326" s="3" t="s">
        <v>0</v>
      </c>
      <c r="B326" s="5">
        <v>42499</v>
      </c>
      <c r="C326" s="3">
        <v>2.1</v>
      </c>
      <c r="D326" s="3" t="s">
        <v>45</v>
      </c>
      <c r="E326" s="3">
        <v>0</v>
      </c>
      <c r="F326" s="3"/>
      <c r="G326" s="3">
        <v>1</v>
      </c>
      <c r="H326" s="5">
        <v>42607</v>
      </c>
      <c r="I326" s="3" t="s">
        <v>48</v>
      </c>
      <c r="J326">
        <v>1</v>
      </c>
      <c r="K326">
        <v>1</v>
      </c>
      <c r="L326" s="15" t="s">
        <v>109</v>
      </c>
      <c r="M326" s="15">
        <v>57</v>
      </c>
    </row>
    <row r="327" spans="1:13">
      <c r="A327" s="3" t="s">
        <v>0</v>
      </c>
      <c r="B327" s="5">
        <v>42499</v>
      </c>
      <c r="C327" s="3">
        <v>2.1</v>
      </c>
      <c r="D327" s="3" t="s">
        <v>45</v>
      </c>
      <c r="E327" s="3">
        <v>0</v>
      </c>
      <c r="F327" s="3"/>
      <c r="G327" s="3">
        <v>1</v>
      </c>
      <c r="H327" s="5">
        <v>42607</v>
      </c>
      <c r="I327" s="3" t="s">
        <v>48</v>
      </c>
      <c r="J327">
        <v>1</v>
      </c>
      <c r="K327">
        <v>1</v>
      </c>
      <c r="L327" s="15" t="s">
        <v>92</v>
      </c>
      <c r="M327" s="15">
        <v>2</v>
      </c>
    </row>
    <row r="328" spans="1:13">
      <c r="A328" s="3" t="s">
        <v>0</v>
      </c>
      <c r="B328" s="5">
        <v>42499</v>
      </c>
      <c r="C328" s="3">
        <v>2.1</v>
      </c>
      <c r="D328" s="3" t="s">
        <v>45</v>
      </c>
      <c r="E328" s="3">
        <v>0</v>
      </c>
      <c r="F328" s="3"/>
      <c r="G328" s="3">
        <v>1</v>
      </c>
      <c r="H328" s="5">
        <v>42607</v>
      </c>
      <c r="I328" s="3" t="s">
        <v>48</v>
      </c>
      <c r="J328">
        <v>1</v>
      </c>
      <c r="K328">
        <v>1</v>
      </c>
      <c r="L328" s="15" t="s">
        <v>83</v>
      </c>
      <c r="M328" s="15">
        <v>25</v>
      </c>
    </row>
    <row r="329" spans="1:13">
      <c r="A329" s="3" t="s">
        <v>0</v>
      </c>
      <c r="B329" s="5">
        <v>42499</v>
      </c>
      <c r="C329" s="3">
        <v>2.1</v>
      </c>
      <c r="D329" s="3" t="s">
        <v>45</v>
      </c>
      <c r="E329" s="3">
        <v>0</v>
      </c>
      <c r="F329" s="3"/>
      <c r="G329" s="3">
        <v>1</v>
      </c>
      <c r="H329" s="5">
        <v>42607</v>
      </c>
      <c r="I329" s="3" t="s">
        <v>48</v>
      </c>
      <c r="J329">
        <v>1</v>
      </c>
      <c r="K329">
        <v>1</v>
      </c>
      <c r="L329" s="15" t="s">
        <v>104</v>
      </c>
      <c r="M329" s="15">
        <v>53</v>
      </c>
    </row>
    <row r="330" spans="1:13">
      <c r="A330" s="3" t="s">
        <v>0</v>
      </c>
      <c r="B330" s="5">
        <v>42499</v>
      </c>
      <c r="C330" s="3">
        <v>2.1</v>
      </c>
      <c r="D330" s="3" t="s">
        <v>45</v>
      </c>
      <c r="E330" s="3">
        <v>0</v>
      </c>
      <c r="F330" s="3"/>
      <c r="G330" s="3">
        <v>1</v>
      </c>
      <c r="H330" s="5">
        <v>42607</v>
      </c>
      <c r="I330" s="3" t="s">
        <v>48</v>
      </c>
      <c r="J330">
        <v>1</v>
      </c>
      <c r="K330">
        <v>1</v>
      </c>
      <c r="L330" s="15" t="s">
        <v>108</v>
      </c>
      <c r="M330" s="15">
        <v>2</v>
      </c>
    </row>
    <row r="331" spans="1:13">
      <c r="A331" s="3" t="s">
        <v>0</v>
      </c>
      <c r="B331" s="5">
        <v>42499</v>
      </c>
      <c r="C331" s="3">
        <v>2.1</v>
      </c>
      <c r="D331" s="3" t="s">
        <v>45</v>
      </c>
      <c r="E331" s="3">
        <v>0</v>
      </c>
      <c r="F331" s="3"/>
      <c r="G331" s="3">
        <v>1</v>
      </c>
      <c r="H331" s="5">
        <v>42607</v>
      </c>
      <c r="I331" s="3" t="s">
        <v>48</v>
      </c>
      <c r="J331">
        <v>1</v>
      </c>
      <c r="K331">
        <v>1</v>
      </c>
      <c r="L331" s="15" t="s">
        <v>84</v>
      </c>
      <c r="M331" s="15">
        <v>28</v>
      </c>
    </row>
    <row r="332" spans="1:13">
      <c r="A332" s="3" t="s">
        <v>0</v>
      </c>
      <c r="B332" s="5">
        <v>42499</v>
      </c>
      <c r="C332" s="3">
        <v>2.1</v>
      </c>
      <c r="D332" s="3" t="s">
        <v>45</v>
      </c>
      <c r="E332" s="3">
        <v>0</v>
      </c>
      <c r="F332" s="3"/>
      <c r="G332" s="3">
        <v>1</v>
      </c>
      <c r="H332" s="5">
        <v>42607</v>
      </c>
      <c r="I332" s="3" t="s">
        <v>48</v>
      </c>
      <c r="J332">
        <v>1</v>
      </c>
      <c r="K332">
        <v>1</v>
      </c>
      <c r="L332" s="15" t="s">
        <v>102</v>
      </c>
      <c r="M332" s="15">
        <v>1</v>
      </c>
    </row>
    <row r="333" spans="1:13">
      <c r="A333" s="3" t="s">
        <v>0</v>
      </c>
      <c r="B333" s="1">
        <v>42499</v>
      </c>
      <c r="C333">
        <v>2.2000000000000002</v>
      </c>
      <c r="D333" t="s">
        <v>45</v>
      </c>
      <c r="E333">
        <v>0</v>
      </c>
      <c r="G333">
        <v>0</v>
      </c>
      <c r="L333" s="15" t="s">
        <v>99</v>
      </c>
    </row>
    <row r="334" spans="1:13">
      <c r="A334" s="3" t="s">
        <v>0</v>
      </c>
      <c r="B334" s="1">
        <v>42499</v>
      </c>
      <c r="C334">
        <v>1.2</v>
      </c>
      <c r="D334" t="s">
        <v>45</v>
      </c>
      <c r="E334">
        <v>0</v>
      </c>
      <c r="G334">
        <v>0</v>
      </c>
      <c r="L334" s="15" t="s">
        <v>99</v>
      </c>
    </row>
    <row r="335" spans="1:13">
      <c r="A335" t="s">
        <v>0</v>
      </c>
      <c r="B335" s="1">
        <v>42485</v>
      </c>
      <c r="C335">
        <v>1.1000000000000001</v>
      </c>
      <c r="D335" t="s">
        <v>45</v>
      </c>
      <c r="E335">
        <v>0</v>
      </c>
      <c r="G335">
        <v>1</v>
      </c>
      <c r="H335" s="1">
        <v>42592</v>
      </c>
      <c r="I335" t="s">
        <v>48</v>
      </c>
      <c r="J335">
        <v>1</v>
      </c>
      <c r="K335">
        <v>6</v>
      </c>
      <c r="L335" s="15" t="s">
        <v>86</v>
      </c>
      <c r="M335" s="15">
        <v>3</v>
      </c>
    </row>
    <row r="336" spans="1:13">
      <c r="A336" t="s">
        <v>0</v>
      </c>
      <c r="B336" s="1">
        <v>42485</v>
      </c>
      <c r="C336">
        <v>1.1000000000000001</v>
      </c>
      <c r="D336" t="s">
        <v>45</v>
      </c>
      <c r="E336">
        <v>0</v>
      </c>
      <c r="G336">
        <v>1</v>
      </c>
      <c r="H336" s="1">
        <v>42592</v>
      </c>
      <c r="I336" t="s">
        <v>48</v>
      </c>
      <c r="J336">
        <v>1</v>
      </c>
      <c r="K336">
        <v>10</v>
      </c>
      <c r="L336" s="15" t="s">
        <v>125</v>
      </c>
      <c r="M336">
        <v>1</v>
      </c>
    </row>
    <row r="337" spans="1:13">
      <c r="A337" t="s">
        <v>0</v>
      </c>
      <c r="B337" s="1">
        <v>42485</v>
      </c>
      <c r="C337">
        <v>1.1000000000000001</v>
      </c>
      <c r="D337" t="s">
        <v>45</v>
      </c>
      <c r="E337">
        <v>0</v>
      </c>
      <c r="G337">
        <v>1</v>
      </c>
      <c r="H337" s="1">
        <v>42592</v>
      </c>
      <c r="I337" t="s">
        <v>48</v>
      </c>
      <c r="J337">
        <v>1</v>
      </c>
      <c r="K337">
        <v>6</v>
      </c>
      <c r="L337" s="15" t="s">
        <v>125</v>
      </c>
      <c r="M337">
        <v>3</v>
      </c>
    </row>
    <row r="338" spans="1:13">
      <c r="A338" t="s">
        <v>0</v>
      </c>
      <c r="B338" s="1">
        <v>42485</v>
      </c>
      <c r="C338">
        <v>1.1000000000000001</v>
      </c>
      <c r="D338" t="s">
        <v>45</v>
      </c>
      <c r="E338">
        <v>0</v>
      </c>
      <c r="G338">
        <v>1</v>
      </c>
      <c r="H338" s="1">
        <v>42592</v>
      </c>
      <c r="I338" t="s">
        <v>48</v>
      </c>
      <c r="J338">
        <v>1</v>
      </c>
      <c r="K338">
        <v>6</v>
      </c>
      <c r="L338" s="15" t="s">
        <v>84</v>
      </c>
      <c r="M338">
        <v>5</v>
      </c>
    </row>
    <row r="339" spans="1:13">
      <c r="A339" t="s">
        <v>0</v>
      </c>
      <c r="B339" s="1">
        <v>42485</v>
      </c>
      <c r="C339">
        <v>1.1000000000000001</v>
      </c>
      <c r="D339" t="s">
        <v>45</v>
      </c>
      <c r="E339">
        <v>0</v>
      </c>
      <c r="G339">
        <v>1</v>
      </c>
      <c r="H339" s="1">
        <v>42592</v>
      </c>
      <c r="I339" t="s">
        <v>48</v>
      </c>
      <c r="J339">
        <v>1</v>
      </c>
      <c r="K339">
        <v>6</v>
      </c>
      <c r="L339" s="15" t="s">
        <v>88</v>
      </c>
      <c r="M339">
        <v>1</v>
      </c>
    </row>
    <row r="340" spans="1:13">
      <c r="A340" t="s">
        <v>0</v>
      </c>
      <c r="B340" s="1">
        <v>42485</v>
      </c>
      <c r="C340">
        <v>1.1000000000000001</v>
      </c>
      <c r="D340" t="s">
        <v>45</v>
      </c>
      <c r="E340">
        <v>0</v>
      </c>
      <c r="G340">
        <v>1</v>
      </c>
      <c r="H340" s="1">
        <v>42592</v>
      </c>
      <c r="I340" t="s">
        <v>48</v>
      </c>
      <c r="J340">
        <v>1</v>
      </c>
      <c r="K340">
        <v>22</v>
      </c>
      <c r="L340" s="18" t="s">
        <v>124</v>
      </c>
      <c r="M340">
        <v>1</v>
      </c>
    </row>
    <row r="341" spans="1:13">
      <c r="A341" t="s">
        <v>0</v>
      </c>
      <c r="B341" s="1">
        <v>42485</v>
      </c>
      <c r="C341">
        <v>1.1000000000000001</v>
      </c>
      <c r="D341" t="s">
        <v>45</v>
      </c>
      <c r="E341">
        <v>0</v>
      </c>
      <c r="G341">
        <v>1</v>
      </c>
      <c r="H341" s="1">
        <v>42592</v>
      </c>
      <c r="I341" t="s">
        <v>48</v>
      </c>
      <c r="J341">
        <v>1</v>
      </c>
      <c r="K341">
        <v>2</v>
      </c>
      <c r="L341" s="15" t="s">
        <v>86</v>
      </c>
      <c r="M341">
        <v>203</v>
      </c>
    </row>
    <row r="342" spans="1:13">
      <c r="A342" t="s">
        <v>0</v>
      </c>
      <c r="B342" s="1">
        <v>42485</v>
      </c>
      <c r="C342">
        <v>1.1000000000000001</v>
      </c>
      <c r="D342" t="s">
        <v>45</v>
      </c>
      <c r="E342">
        <v>0</v>
      </c>
      <c r="G342">
        <v>1</v>
      </c>
      <c r="H342" s="1">
        <v>42592</v>
      </c>
      <c r="I342" t="s">
        <v>48</v>
      </c>
      <c r="J342">
        <v>1</v>
      </c>
      <c r="K342">
        <v>2</v>
      </c>
      <c r="L342" s="15" t="s">
        <v>125</v>
      </c>
      <c r="M342">
        <v>7</v>
      </c>
    </row>
    <row r="343" spans="1:13">
      <c r="A343" t="s">
        <v>0</v>
      </c>
      <c r="B343" s="1">
        <v>42485</v>
      </c>
      <c r="C343">
        <v>1.1000000000000001</v>
      </c>
      <c r="D343" t="s">
        <v>45</v>
      </c>
      <c r="E343">
        <v>0</v>
      </c>
      <c r="G343">
        <v>1</v>
      </c>
      <c r="H343" s="1">
        <v>42592</v>
      </c>
      <c r="I343" t="s">
        <v>48</v>
      </c>
      <c r="J343">
        <v>1</v>
      </c>
      <c r="K343">
        <v>2</v>
      </c>
      <c r="L343" s="15" t="s">
        <v>115</v>
      </c>
      <c r="M343">
        <v>4</v>
      </c>
    </row>
    <row r="344" spans="1:13">
      <c r="A344" t="s">
        <v>0</v>
      </c>
      <c r="B344" s="1">
        <v>42485</v>
      </c>
      <c r="C344">
        <v>1.1000000000000001</v>
      </c>
      <c r="D344" t="s">
        <v>45</v>
      </c>
      <c r="E344">
        <v>0</v>
      </c>
      <c r="G344">
        <v>1</v>
      </c>
      <c r="H344" s="1">
        <v>42592</v>
      </c>
      <c r="I344" t="s">
        <v>48</v>
      </c>
      <c r="J344">
        <v>1</v>
      </c>
      <c r="K344">
        <v>2</v>
      </c>
      <c r="L344" s="15" t="s">
        <v>109</v>
      </c>
      <c r="M344">
        <v>10</v>
      </c>
    </row>
    <row r="345" spans="1:13">
      <c r="A345" t="s">
        <v>0</v>
      </c>
      <c r="B345" s="1">
        <v>42485</v>
      </c>
      <c r="C345">
        <v>1.1000000000000001</v>
      </c>
      <c r="D345" t="s">
        <v>45</v>
      </c>
      <c r="E345">
        <v>0</v>
      </c>
      <c r="G345">
        <v>1</v>
      </c>
      <c r="H345" s="1">
        <v>42592</v>
      </c>
      <c r="I345" t="s">
        <v>48</v>
      </c>
      <c r="J345">
        <v>1</v>
      </c>
      <c r="K345">
        <v>2</v>
      </c>
      <c r="L345" s="15" t="s">
        <v>84</v>
      </c>
      <c r="M345">
        <v>66</v>
      </c>
    </row>
    <row r="346" spans="1:13">
      <c r="A346" t="s">
        <v>0</v>
      </c>
      <c r="B346" s="1">
        <v>42485</v>
      </c>
      <c r="C346">
        <v>1.1000000000000001</v>
      </c>
      <c r="D346" t="s">
        <v>45</v>
      </c>
      <c r="E346">
        <v>0</v>
      </c>
      <c r="G346">
        <v>1</v>
      </c>
      <c r="H346" s="1">
        <v>42592</v>
      </c>
      <c r="I346" t="s">
        <v>48</v>
      </c>
      <c r="J346">
        <v>1</v>
      </c>
      <c r="K346">
        <v>2</v>
      </c>
      <c r="L346" s="15" t="s">
        <v>88</v>
      </c>
      <c r="M346">
        <v>3</v>
      </c>
    </row>
    <row r="347" spans="1:13">
      <c r="A347" t="s">
        <v>0</v>
      </c>
      <c r="B347" s="1">
        <v>42485</v>
      </c>
      <c r="C347">
        <v>1.1000000000000001</v>
      </c>
      <c r="D347" t="s">
        <v>45</v>
      </c>
      <c r="E347">
        <v>0</v>
      </c>
      <c r="G347">
        <v>1</v>
      </c>
      <c r="H347" s="1">
        <v>42592</v>
      </c>
      <c r="I347" t="s">
        <v>48</v>
      </c>
      <c r="J347">
        <v>1</v>
      </c>
      <c r="K347">
        <v>1</v>
      </c>
      <c r="L347" s="15" t="s">
        <v>86</v>
      </c>
      <c r="M347">
        <v>73</v>
      </c>
    </row>
    <row r="348" spans="1:13">
      <c r="A348" t="s">
        <v>0</v>
      </c>
      <c r="B348" s="1">
        <v>42485</v>
      </c>
      <c r="C348">
        <v>1.1000000000000001</v>
      </c>
      <c r="D348" t="s">
        <v>45</v>
      </c>
      <c r="E348">
        <v>0</v>
      </c>
      <c r="G348">
        <v>1</v>
      </c>
      <c r="H348" s="1">
        <v>42592</v>
      </c>
      <c r="I348" t="s">
        <v>48</v>
      </c>
      <c r="J348">
        <v>1</v>
      </c>
      <c r="K348">
        <v>1</v>
      </c>
      <c r="L348" s="15" t="s">
        <v>87</v>
      </c>
      <c r="M348">
        <v>5</v>
      </c>
    </row>
    <row r="349" spans="1:13">
      <c r="A349" t="s">
        <v>0</v>
      </c>
      <c r="B349" s="1">
        <v>42485</v>
      </c>
      <c r="C349">
        <v>1.1000000000000001</v>
      </c>
      <c r="D349" t="s">
        <v>45</v>
      </c>
      <c r="E349">
        <v>0</v>
      </c>
      <c r="G349">
        <v>1</v>
      </c>
      <c r="H349" s="1">
        <v>42592</v>
      </c>
      <c r="I349" t="s">
        <v>48</v>
      </c>
      <c r="J349">
        <v>1</v>
      </c>
      <c r="K349">
        <v>1</v>
      </c>
      <c r="L349" s="15" t="s">
        <v>109</v>
      </c>
      <c r="M349">
        <v>77</v>
      </c>
    </row>
    <row r="350" spans="1:13">
      <c r="A350" t="s">
        <v>0</v>
      </c>
      <c r="B350" s="1">
        <v>42485</v>
      </c>
      <c r="C350">
        <v>1.1000000000000001</v>
      </c>
      <c r="D350" t="s">
        <v>45</v>
      </c>
      <c r="E350">
        <v>0</v>
      </c>
      <c r="G350">
        <v>1</v>
      </c>
      <c r="H350" s="1">
        <v>42592</v>
      </c>
      <c r="I350" t="s">
        <v>48</v>
      </c>
      <c r="J350">
        <v>1</v>
      </c>
      <c r="K350">
        <v>1</v>
      </c>
      <c r="L350" s="15" t="s">
        <v>110</v>
      </c>
      <c r="M350">
        <v>2</v>
      </c>
    </row>
    <row r="351" spans="1:13">
      <c r="A351" t="s">
        <v>0</v>
      </c>
      <c r="B351" s="1">
        <v>42485</v>
      </c>
      <c r="C351">
        <v>1.1000000000000001</v>
      </c>
      <c r="D351" t="s">
        <v>45</v>
      </c>
      <c r="E351">
        <v>0</v>
      </c>
      <c r="G351">
        <v>1</v>
      </c>
      <c r="H351" s="1">
        <v>42592</v>
      </c>
      <c r="I351" t="s">
        <v>48</v>
      </c>
      <c r="J351">
        <v>1</v>
      </c>
      <c r="K351">
        <v>1</v>
      </c>
      <c r="L351" s="15" t="s">
        <v>83</v>
      </c>
      <c r="M351">
        <v>16</v>
      </c>
    </row>
    <row r="352" spans="1:13">
      <c r="A352" t="s">
        <v>0</v>
      </c>
      <c r="B352" s="1">
        <v>42485</v>
      </c>
      <c r="C352">
        <v>1.1000000000000001</v>
      </c>
      <c r="D352" t="s">
        <v>45</v>
      </c>
      <c r="E352">
        <v>0</v>
      </c>
      <c r="G352">
        <v>1</v>
      </c>
      <c r="H352" s="1">
        <v>42592</v>
      </c>
      <c r="I352" t="s">
        <v>48</v>
      </c>
      <c r="J352">
        <v>1</v>
      </c>
      <c r="K352">
        <v>1</v>
      </c>
      <c r="L352" s="18" t="s">
        <v>105</v>
      </c>
      <c r="M352">
        <v>7</v>
      </c>
    </row>
    <row r="353" spans="1:13">
      <c r="A353" t="s">
        <v>0</v>
      </c>
      <c r="B353" s="1">
        <v>42485</v>
      </c>
      <c r="C353">
        <v>1.1000000000000001</v>
      </c>
      <c r="D353" t="s">
        <v>45</v>
      </c>
      <c r="E353">
        <v>0</v>
      </c>
      <c r="G353">
        <v>1</v>
      </c>
      <c r="H353" s="1">
        <v>42592</v>
      </c>
      <c r="I353" t="s">
        <v>48</v>
      </c>
      <c r="J353">
        <v>1</v>
      </c>
      <c r="K353">
        <v>1</v>
      </c>
      <c r="L353" s="18" t="s">
        <v>106</v>
      </c>
      <c r="M353">
        <v>1</v>
      </c>
    </row>
    <row r="354" spans="1:13">
      <c r="A354" t="s">
        <v>0</v>
      </c>
      <c r="B354" s="1">
        <v>42485</v>
      </c>
      <c r="C354">
        <v>1.1000000000000001</v>
      </c>
      <c r="D354" t="s">
        <v>45</v>
      </c>
      <c r="E354">
        <v>0</v>
      </c>
      <c r="G354">
        <v>1</v>
      </c>
      <c r="H354" s="1">
        <v>42592</v>
      </c>
      <c r="I354" t="s">
        <v>48</v>
      </c>
      <c r="J354">
        <v>1</v>
      </c>
      <c r="K354">
        <v>1</v>
      </c>
      <c r="L354" s="15" t="s">
        <v>84</v>
      </c>
      <c r="M354">
        <v>7</v>
      </c>
    </row>
    <row r="355" spans="1:13">
      <c r="A355" t="s">
        <v>0</v>
      </c>
      <c r="B355" s="1">
        <v>42485</v>
      </c>
      <c r="C355">
        <v>2.1</v>
      </c>
      <c r="D355" t="s">
        <v>45</v>
      </c>
      <c r="E355">
        <v>0</v>
      </c>
      <c r="G355">
        <v>1</v>
      </c>
      <c r="H355" s="1">
        <v>42592</v>
      </c>
      <c r="I355" t="s">
        <v>48</v>
      </c>
      <c r="J355">
        <v>1</v>
      </c>
      <c r="K355">
        <v>6</v>
      </c>
      <c r="L355" s="15" t="s">
        <v>86</v>
      </c>
      <c r="M355" s="15">
        <v>28</v>
      </c>
    </row>
    <row r="356" spans="1:13">
      <c r="A356" t="s">
        <v>0</v>
      </c>
      <c r="B356" s="1">
        <v>42485</v>
      </c>
      <c r="C356">
        <v>2.1</v>
      </c>
      <c r="D356" t="s">
        <v>45</v>
      </c>
      <c r="E356">
        <v>0</v>
      </c>
      <c r="G356">
        <v>1</v>
      </c>
      <c r="H356" s="1">
        <v>42592</v>
      </c>
      <c r="I356" t="s">
        <v>48</v>
      </c>
      <c r="J356">
        <v>1</v>
      </c>
      <c r="K356">
        <v>6</v>
      </c>
      <c r="L356" s="18" t="s">
        <v>106</v>
      </c>
      <c r="M356" s="15">
        <v>3</v>
      </c>
    </row>
    <row r="357" spans="1:13">
      <c r="A357" t="s">
        <v>0</v>
      </c>
      <c r="B357" s="1">
        <v>42485</v>
      </c>
      <c r="C357">
        <v>2.1</v>
      </c>
      <c r="D357" t="s">
        <v>45</v>
      </c>
      <c r="E357">
        <v>0</v>
      </c>
      <c r="G357">
        <v>1</v>
      </c>
      <c r="H357" s="1">
        <v>42592</v>
      </c>
      <c r="I357" t="s">
        <v>48</v>
      </c>
      <c r="J357">
        <v>1</v>
      </c>
      <c r="K357">
        <v>14</v>
      </c>
      <c r="L357" s="18" t="s">
        <v>105</v>
      </c>
      <c r="M357" s="15">
        <v>1</v>
      </c>
    </row>
    <row r="358" spans="1:13">
      <c r="A358" t="s">
        <v>0</v>
      </c>
      <c r="B358" s="1">
        <v>42485</v>
      </c>
      <c r="C358">
        <v>2.1</v>
      </c>
      <c r="D358" t="s">
        <v>45</v>
      </c>
      <c r="E358">
        <v>0</v>
      </c>
      <c r="G358">
        <v>1</v>
      </c>
      <c r="H358" s="1">
        <v>42592</v>
      </c>
      <c r="I358" t="s">
        <v>48</v>
      </c>
      <c r="J358">
        <v>1</v>
      </c>
      <c r="K358">
        <v>6</v>
      </c>
      <c r="L358" s="18" t="s">
        <v>105</v>
      </c>
      <c r="M358" s="15">
        <v>4</v>
      </c>
    </row>
    <row r="359" spans="1:13">
      <c r="A359" t="s">
        <v>0</v>
      </c>
      <c r="B359" s="1">
        <v>42485</v>
      </c>
      <c r="C359">
        <v>2.1</v>
      </c>
      <c r="D359" t="s">
        <v>45</v>
      </c>
      <c r="E359">
        <v>0</v>
      </c>
      <c r="G359">
        <v>1</v>
      </c>
      <c r="H359" s="1">
        <v>42592</v>
      </c>
      <c r="I359" t="s">
        <v>48</v>
      </c>
      <c r="J359">
        <v>1</v>
      </c>
      <c r="K359">
        <v>6</v>
      </c>
      <c r="L359" s="15" t="s">
        <v>84</v>
      </c>
      <c r="M359" s="15">
        <v>1</v>
      </c>
    </row>
    <row r="360" spans="1:13">
      <c r="A360" t="s">
        <v>0</v>
      </c>
      <c r="B360" s="1">
        <v>42485</v>
      </c>
      <c r="C360">
        <v>2.1</v>
      </c>
      <c r="D360" t="s">
        <v>45</v>
      </c>
      <c r="E360">
        <v>0</v>
      </c>
      <c r="G360">
        <v>1</v>
      </c>
      <c r="H360" s="1">
        <v>42592</v>
      </c>
      <c r="I360" t="s">
        <v>48</v>
      </c>
      <c r="J360">
        <v>1</v>
      </c>
      <c r="K360">
        <v>6</v>
      </c>
      <c r="L360" s="15" t="s">
        <v>88</v>
      </c>
      <c r="M360" s="15">
        <v>1</v>
      </c>
    </row>
    <row r="361" spans="1:13">
      <c r="A361" t="s">
        <v>0</v>
      </c>
      <c r="B361" s="1">
        <v>42485</v>
      </c>
      <c r="C361">
        <v>2.1</v>
      </c>
      <c r="D361" t="s">
        <v>45</v>
      </c>
      <c r="E361">
        <v>0</v>
      </c>
      <c r="G361">
        <v>1</v>
      </c>
      <c r="H361" s="1">
        <v>42592</v>
      </c>
      <c r="I361" t="s">
        <v>48</v>
      </c>
      <c r="J361">
        <v>1</v>
      </c>
      <c r="K361">
        <v>10</v>
      </c>
      <c r="L361" s="15" t="s">
        <v>101</v>
      </c>
      <c r="M361" s="15">
        <v>1</v>
      </c>
    </row>
    <row r="362" spans="1:13">
      <c r="A362" t="s">
        <v>0</v>
      </c>
      <c r="B362" s="1">
        <v>42485</v>
      </c>
      <c r="C362">
        <v>2.1</v>
      </c>
      <c r="D362" t="s">
        <v>45</v>
      </c>
      <c r="E362">
        <v>0</v>
      </c>
      <c r="G362">
        <v>1</v>
      </c>
      <c r="H362" s="1">
        <v>42592</v>
      </c>
      <c r="I362" t="s">
        <v>48</v>
      </c>
      <c r="J362">
        <v>1</v>
      </c>
      <c r="K362">
        <v>2</v>
      </c>
      <c r="L362" s="15" t="s">
        <v>86</v>
      </c>
      <c r="M362" s="15">
        <v>364</v>
      </c>
    </row>
    <row r="363" spans="1:13">
      <c r="A363" t="s">
        <v>0</v>
      </c>
      <c r="B363" s="1">
        <v>42485</v>
      </c>
      <c r="C363">
        <v>2.1</v>
      </c>
      <c r="D363" t="s">
        <v>45</v>
      </c>
      <c r="E363">
        <v>0</v>
      </c>
      <c r="G363">
        <v>1</v>
      </c>
      <c r="H363" s="1">
        <v>42592</v>
      </c>
      <c r="I363" t="s">
        <v>48</v>
      </c>
      <c r="J363">
        <v>1</v>
      </c>
      <c r="K363">
        <v>2</v>
      </c>
      <c r="L363" s="15" t="s">
        <v>125</v>
      </c>
      <c r="M363" s="15">
        <v>3</v>
      </c>
    </row>
    <row r="364" spans="1:13">
      <c r="A364" t="s">
        <v>0</v>
      </c>
      <c r="B364" s="1">
        <v>42485</v>
      </c>
      <c r="C364">
        <v>2.1</v>
      </c>
      <c r="D364" t="s">
        <v>45</v>
      </c>
      <c r="E364">
        <v>0</v>
      </c>
      <c r="G364">
        <v>1</v>
      </c>
      <c r="H364" s="1">
        <v>42592</v>
      </c>
      <c r="I364" t="s">
        <v>48</v>
      </c>
      <c r="J364">
        <v>1</v>
      </c>
      <c r="K364">
        <v>2</v>
      </c>
      <c r="L364" s="15" t="s">
        <v>89</v>
      </c>
      <c r="M364" s="15">
        <v>1</v>
      </c>
    </row>
    <row r="365" spans="1:13">
      <c r="A365" t="s">
        <v>0</v>
      </c>
      <c r="B365" s="1">
        <v>42485</v>
      </c>
      <c r="C365">
        <v>2.1</v>
      </c>
      <c r="D365" t="s">
        <v>45</v>
      </c>
      <c r="E365">
        <v>0</v>
      </c>
      <c r="G365">
        <v>1</v>
      </c>
      <c r="H365" s="1">
        <v>42592</v>
      </c>
      <c r="I365" t="s">
        <v>48</v>
      </c>
      <c r="J365">
        <v>1</v>
      </c>
      <c r="K365">
        <v>2</v>
      </c>
      <c r="L365" s="15" t="s">
        <v>109</v>
      </c>
      <c r="M365" s="15">
        <v>6</v>
      </c>
    </row>
    <row r="366" spans="1:13">
      <c r="A366" t="s">
        <v>0</v>
      </c>
      <c r="B366" s="1">
        <v>42485</v>
      </c>
      <c r="C366">
        <v>2.1</v>
      </c>
      <c r="D366" t="s">
        <v>45</v>
      </c>
      <c r="E366">
        <v>0</v>
      </c>
      <c r="G366">
        <v>1</v>
      </c>
      <c r="H366" s="1">
        <v>42592</v>
      </c>
      <c r="I366" t="s">
        <v>48</v>
      </c>
      <c r="J366">
        <v>1</v>
      </c>
      <c r="K366">
        <v>2</v>
      </c>
      <c r="L366" s="18" t="s">
        <v>106</v>
      </c>
      <c r="M366" s="15">
        <v>22</v>
      </c>
    </row>
    <row r="367" spans="1:13">
      <c r="A367" t="s">
        <v>0</v>
      </c>
      <c r="B367" s="1">
        <v>42485</v>
      </c>
      <c r="C367">
        <v>2.1</v>
      </c>
      <c r="D367" t="s">
        <v>45</v>
      </c>
      <c r="E367">
        <v>0</v>
      </c>
      <c r="G367">
        <v>1</v>
      </c>
      <c r="H367" s="1">
        <v>42592</v>
      </c>
      <c r="I367" t="s">
        <v>48</v>
      </c>
      <c r="J367">
        <v>1</v>
      </c>
      <c r="K367">
        <v>2</v>
      </c>
      <c r="L367" s="18" t="s">
        <v>105</v>
      </c>
      <c r="M367" s="15">
        <v>10</v>
      </c>
    </row>
    <row r="368" spans="1:13">
      <c r="A368" t="s">
        <v>0</v>
      </c>
      <c r="B368" s="1">
        <v>42485</v>
      </c>
      <c r="C368">
        <v>2.1</v>
      </c>
      <c r="D368" t="s">
        <v>45</v>
      </c>
      <c r="E368">
        <v>0</v>
      </c>
      <c r="G368">
        <v>1</v>
      </c>
      <c r="H368" s="1">
        <v>42592</v>
      </c>
      <c r="I368" t="s">
        <v>48</v>
      </c>
      <c r="J368">
        <v>1</v>
      </c>
      <c r="K368">
        <v>2</v>
      </c>
      <c r="L368" s="15" t="s">
        <v>84</v>
      </c>
      <c r="M368" s="15">
        <v>22</v>
      </c>
    </row>
    <row r="369" spans="1:13">
      <c r="A369" t="s">
        <v>0</v>
      </c>
      <c r="B369" s="1">
        <v>42485</v>
      </c>
      <c r="C369">
        <v>2.1</v>
      </c>
      <c r="D369" t="s">
        <v>45</v>
      </c>
      <c r="E369">
        <v>0</v>
      </c>
      <c r="G369">
        <v>1</v>
      </c>
      <c r="H369" s="1">
        <v>42592</v>
      </c>
      <c r="I369" t="s">
        <v>48</v>
      </c>
      <c r="J369">
        <v>1</v>
      </c>
      <c r="K369">
        <v>2</v>
      </c>
      <c r="L369" s="15" t="s">
        <v>88</v>
      </c>
      <c r="M369" s="15">
        <v>2</v>
      </c>
    </row>
    <row r="370" spans="1:13">
      <c r="A370" t="s">
        <v>0</v>
      </c>
      <c r="B370" s="1">
        <v>42485</v>
      </c>
      <c r="C370">
        <v>2.1</v>
      </c>
      <c r="D370" t="s">
        <v>45</v>
      </c>
      <c r="E370">
        <v>0</v>
      </c>
      <c r="G370">
        <v>1</v>
      </c>
      <c r="H370" s="1">
        <v>42592</v>
      </c>
      <c r="I370" t="s">
        <v>48</v>
      </c>
      <c r="J370">
        <v>1</v>
      </c>
      <c r="K370">
        <v>1</v>
      </c>
      <c r="L370" s="15" t="s">
        <v>86</v>
      </c>
      <c r="M370" s="15">
        <v>41</v>
      </c>
    </row>
    <row r="371" spans="1:13">
      <c r="A371" t="s">
        <v>0</v>
      </c>
      <c r="B371" s="1">
        <v>42485</v>
      </c>
      <c r="C371">
        <v>2.1</v>
      </c>
      <c r="D371" t="s">
        <v>45</v>
      </c>
      <c r="E371">
        <v>0</v>
      </c>
      <c r="G371">
        <v>1</v>
      </c>
      <c r="H371" s="1">
        <v>42592</v>
      </c>
      <c r="I371" t="s">
        <v>48</v>
      </c>
      <c r="J371">
        <v>1</v>
      </c>
      <c r="K371">
        <v>1</v>
      </c>
      <c r="L371" s="15" t="s">
        <v>87</v>
      </c>
      <c r="M371" s="15">
        <v>13</v>
      </c>
    </row>
    <row r="372" spans="1:13">
      <c r="A372" t="s">
        <v>0</v>
      </c>
      <c r="B372" s="1">
        <v>42485</v>
      </c>
      <c r="C372">
        <v>2.1</v>
      </c>
      <c r="D372" t="s">
        <v>45</v>
      </c>
      <c r="E372">
        <v>0</v>
      </c>
      <c r="G372">
        <v>1</v>
      </c>
      <c r="H372" s="1">
        <v>42592</v>
      </c>
      <c r="I372" t="s">
        <v>48</v>
      </c>
      <c r="J372">
        <v>1</v>
      </c>
      <c r="K372">
        <v>1</v>
      </c>
      <c r="L372" s="15" t="s">
        <v>109</v>
      </c>
      <c r="M372" s="15">
        <v>29</v>
      </c>
    </row>
    <row r="373" spans="1:13">
      <c r="A373" t="s">
        <v>0</v>
      </c>
      <c r="B373" s="1">
        <v>42485</v>
      </c>
      <c r="C373">
        <v>2.1</v>
      </c>
      <c r="D373" t="s">
        <v>45</v>
      </c>
      <c r="E373">
        <v>0</v>
      </c>
      <c r="G373">
        <v>1</v>
      </c>
      <c r="H373" s="1">
        <v>42592</v>
      </c>
      <c r="I373" t="s">
        <v>48</v>
      </c>
      <c r="J373">
        <v>1</v>
      </c>
      <c r="K373">
        <v>1</v>
      </c>
      <c r="L373" s="15" t="s">
        <v>83</v>
      </c>
      <c r="M373" s="15">
        <v>8</v>
      </c>
    </row>
    <row r="374" spans="1:13">
      <c r="A374" t="s">
        <v>0</v>
      </c>
      <c r="B374" s="1">
        <v>42485</v>
      </c>
      <c r="C374">
        <v>2.1</v>
      </c>
      <c r="D374" t="s">
        <v>45</v>
      </c>
      <c r="E374">
        <v>0</v>
      </c>
      <c r="G374">
        <v>1</v>
      </c>
      <c r="H374" s="1">
        <v>42592</v>
      </c>
      <c r="I374" t="s">
        <v>48</v>
      </c>
      <c r="J374">
        <v>1</v>
      </c>
      <c r="K374">
        <v>1</v>
      </c>
      <c r="L374" s="15" t="s">
        <v>85</v>
      </c>
      <c r="M374" s="15">
        <v>16</v>
      </c>
    </row>
    <row r="375" spans="1:13">
      <c r="A375" t="s">
        <v>0</v>
      </c>
      <c r="B375" s="1">
        <v>42485</v>
      </c>
      <c r="C375">
        <v>2.1</v>
      </c>
      <c r="D375" t="s">
        <v>45</v>
      </c>
      <c r="E375">
        <v>0</v>
      </c>
      <c r="G375">
        <v>1</v>
      </c>
      <c r="H375" s="1">
        <v>42592</v>
      </c>
      <c r="I375" t="s">
        <v>48</v>
      </c>
      <c r="J375">
        <v>1</v>
      </c>
      <c r="K375">
        <v>1</v>
      </c>
      <c r="L375" s="18" t="s">
        <v>105</v>
      </c>
      <c r="M375" s="15">
        <v>1</v>
      </c>
    </row>
    <row r="376" spans="1:13">
      <c r="A376" t="s">
        <v>0</v>
      </c>
      <c r="B376" s="1">
        <v>42485</v>
      </c>
      <c r="C376">
        <v>2.1</v>
      </c>
      <c r="D376" t="s">
        <v>45</v>
      </c>
      <c r="E376">
        <v>0</v>
      </c>
      <c r="G376">
        <v>1</v>
      </c>
      <c r="H376" s="1">
        <v>42592</v>
      </c>
      <c r="I376" t="s">
        <v>48</v>
      </c>
      <c r="J376">
        <v>1</v>
      </c>
      <c r="K376">
        <v>1</v>
      </c>
      <c r="L376" s="15" t="s">
        <v>84</v>
      </c>
      <c r="M376" s="15">
        <v>4</v>
      </c>
    </row>
    <row r="377" spans="1:13">
      <c r="A377" s="3" t="s">
        <v>0</v>
      </c>
      <c r="B377" s="1">
        <v>42485</v>
      </c>
      <c r="C377">
        <v>2.2000000000000002</v>
      </c>
      <c r="D377" t="s">
        <v>45</v>
      </c>
      <c r="E377">
        <v>0</v>
      </c>
      <c r="G377">
        <v>0</v>
      </c>
      <c r="L377" s="15" t="s">
        <v>99</v>
      </c>
    </row>
    <row r="378" spans="1:13">
      <c r="A378" s="3" t="s">
        <v>0</v>
      </c>
      <c r="B378" s="1">
        <v>42485</v>
      </c>
      <c r="C378">
        <v>1.2</v>
      </c>
      <c r="D378" t="s">
        <v>45</v>
      </c>
      <c r="E378">
        <v>0</v>
      </c>
      <c r="G378">
        <v>0</v>
      </c>
      <c r="L378" s="15" t="s">
        <v>99</v>
      </c>
    </row>
    <row r="379" spans="1:13">
      <c r="A379" t="s">
        <v>0</v>
      </c>
      <c r="B379" s="1">
        <v>42484</v>
      </c>
      <c r="C379">
        <v>1.1000000000000001</v>
      </c>
      <c r="D379" t="s">
        <v>9</v>
      </c>
      <c r="E379">
        <v>1</v>
      </c>
      <c r="G379">
        <v>1</v>
      </c>
      <c r="H379" s="1">
        <v>42591</v>
      </c>
      <c r="I379" t="s">
        <v>48</v>
      </c>
      <c r="J379">
        <v>1</v>
      </c>
      <c r="K379">
        <v>6</v>
      </c>
      <c r="L379" s="15" t="s">
        <v>86</v>
      </c>
      <c r="M379">
        <v>8</v>
      </c>
    </row>
    <row r="380" spans="1:13">
      <c r="A380" t="s">
        <v>0</v>
      </c>
      <c r="B380" s="1">
        <v>42484</v>
      </c>
      <c r="C380">
        <v>1.1000000000000001</v>
      </c>
      <c r="D380" t="s">
        <v>9</v>
      </c>
      <c r="E380">
        <v>1</v>
      </c>
      <c r="G380">
        <v>1</v>
      </c>
      <c r="H380" s="1">
        <v>42591</v>
      </c>
      <c r="I380" t="s">
        <v>48</v>
      </c>
      <c r="J380">
        <v>1</v>
      </c>
      <c r="K380">
        <v>10</v>
      </c>
      <c r="L380" s="15" t="s">
        <v>86</v>
      </c>
      <c r="M380">
        <v>1</v>
      </c>
    </row>
    <row r="381" spans="1:13">
      <c r="A381" t="s">
        <v>0</v>
      </c>
      <c r="B381" s="1">
        <v>42484</v>
      </c>
      <c r="C381">
        <v>1.1000000000000001</v>
      </c>
      <c r="D381" t="s">
        <v>9</v>
      </c>
      <c r="E381">
        <v>1</v>
      </c>
      <c r="G381">
        <v>1</v>
      </c>
      <c r="H381" s="1">
        <v>42591</v>
      </c>
      <c r="I381" t="s">
        <v>48</v>
      </c>
      <c r="J381">
        <v>1</v>
      </c>
      <c r="K381">
        <v>10</v>
      </c>
      <c r="L381" s="15" t="s">
        <v>109</v>
      </c>
      <c r="M381">
        <v>1</v>
      </c>
    </row>
    <row r="382" spans="1:13">
      <c r="A382" t="s">
        <v>0</v>
      </c>
      <c r="B382" s="1">
        <v>42484</v>
      </c>
      <c r="C382">
        <v>1.1000000000000001</v>
      </c>
      <c r="D382" t="s">
        <v>9</v>
      </c>
      <c r="E382">
        <v>1</v>
      </c>
      <c r="G382">
        <v>1</v>
      </c>
      <c r="H382" s="1">
        <v>42591</v>
      </c>
      <c r="I382" t="s">
        <v>48</v>
      </c>
      <c r="J382">
        <v>1</v>
      </c>
      <c r="K382">
        <v>14</v>
      </c>
      <c r="L382" s="18" t="s">
        <v>105</v>
      </c>
      <c r="M382">
        <v>1</v>
      </c>
    </row>
    <row r="383" spans="1:13">
      <c r="A383" t="s">
        <v>0</v>
      </c>
      <c r="B383" s="1">
        <v>42484</v>
      </c>
      <c r="C383">
        <v>1.1000000000000001</v>
      </c>
      <c r="D383" t="s">
        <v>9</v>
      </c>
      <c r="E383">
        <v>1</v>
      </c>
      <c r="G383">
        <v>1</v>
      </c>
      <c r="H383" s="1">
        <v>42591</v>
      </c>
      <c r="I383" t="s">
        <v>48</v>
      </c>
      <c r="J383">
        <v>1</v>
      </c>
      <c r="K383">
        <v>26</v>
      </c>
      <c r="L383" s="18" t="s">
        <v>123</v>
      </c>
      <c r="M383">
        <v>1</v>
      </c>
    </row>
    <row r="384" spans="1:13">
      <c r="A384" t="s">
        <v>0</v>
      </c>
      <c r="B384" s="1">
        <v>42484</v>
      </c>
      <c r="C384">
        <v>1.1000000000000001</v>
      </c>
      <c r="D384" t="s">
        <v>9</v>
      </c>
      <c r="E384">
        <v>1</v>
      </c>
      <c r="G384">
        <v>1</v>
      </c>
      <c r="H384" s="1">
        <v>42591</v>
      </c>
      <c r="I384" t="s">
        <v>48</v>
      </c>
      <c r="J384">
        <v>1</v>
      </c>
      <c r="K384">
        <v>2</v>
      </c>
      <c r="L384" s="15" t="s">
        <v>86</v>
      </c>
      <c r="M384">
        <v>501</v>
      </c>
    </row>
    <row r="385" spans="1:13">
      <c r="A385" t="s">
        <v>0</v>
      </c>
      <c r="B385" s="1">
        <v>42484</v>
      </c>
      <c r="C385">
        <v>1.1000000000000001</v>
      </c>
      <c r="D385" t="s">
        <v>9</v>
      </c>
      <c r="E385">
        <v>1</v>
      </c>
      <c r="G385">
        <v>1</v>
      </c>
      <c r="H385" s="1">
        <v>42591</v>
      </c>
      <c r="I385" t="s">
        <v>48</v>
      </c>
      <c r="J385">
        <v>1</v>
      </c>
      <c r="K385">
        <v>2</v>
      </c>
      <c r="L385" s="15" t="s">
        <v>109</v>
      </c>
      <c r="M385">
        <v>6</v>
      </c>
    </row>
    <row r="386" spans="1:13">
      <c r="A386" t="s">
        <v>0</v>
      </c>
      <c r="B386" s="1">
        <v>42484</v>
      </c>
      <c r="C386">
        <v>1.1000000000000001</v>
      </c>
      <c r="D386" t="s">
        <v>9</v>
      </c>
      <c r="E386">
        <v>1</v>
      </c>
      <c r="G386">
        <v>1</v>
      </c>
      <c r="H386" s="1">
        <v>42591</v>
      </c>
      <c r="I386" t="s">
        <v>48</v>
      </c>
      <c r="J386">
        <v>1</v>
      </c>
      <c r="K386">
        <v>2</v>
      </c>
      <c r="L386" s="18" t="s">
        <v>105</v>
      </c>
      <c r="M386">
        <v>4</v>
      </c>
    </row>
    <row r="387" spans="1:13">
      <c r="A387" t="s">
        <v>0</v>
      </c>
      <c r="B387" s="1">
        <v>42484</v>
      </c>
      <c r="C387">
        <v>1.1000000000000001</v>
      </c>
      <c r="D387" t="s">
        <v>9</v>
      </c>
      <c r="E387">
        <v>1</v>
      </c>
      <c r="G387">
        <v>1</v>
      </c>
      <c r="H387" s="1">
        <v>42591</v>
      </c>
      <c r="I387" t="s">
        <v>48</v>
      </c>
      <c r="J387">
        <v>1</v>
      </c>
      <c r="K387">
        <v>1</v>
      </c>
      <c r="L387" s="15" t="s">
        <v>86</v>
      </c>
      <c r="M387">
        <v>238</v>
      </c>
    </row>
    <row r="388" spans="1:13">
      <c r="A388" t="s">
        <v>0</v>
      </c>
      <c r="B388" s="1">
        <v>42484</v>
      </c>
      <c r="C388">
        <v>1.1000000000000001</v>
      </c>
      <c r="D388" t="s">
        <v>9</v>
      </c>
      <c r="E388">
        <v>1</v>
      </c>
      <c r="G388">
        <v>1</v>
      </c>
      <c r="H388" s="1">
        <v>42591</v>
      </c>
      <c r="I388" t="s">
        <v>48</v>
      </c>
      <c r="J388">
        <v>1</v>
      </c>
      <c r="K388">
        <v>1</v>
      </c>
      <c r="L388" s="15" t="s">
        <v>115</v>
      </c>
      <c r="M388">
        <v>5</v>
      </c>
    </row>
    <row r="389" spans="1:13">
      <c r="A389" t="s">
        <v>0</v>
      </c>
      <c r="B389" s="1">
        <v>42484</v>
      </c>
      <c r="C389">
        <v>1.1000000000000001</v>
      </c>
      <c r="D389" t="s">
        <v>9</v>
      </c>
      <c r="E389">
        <v>1</v>
      </c>
      <c r="G389">
        <v>1</v>
      </c>
      <c r="H389" s="1">
        <v>42591</v>
      </c>
      <c r="I389" t="s">
        <v>48</v>
      </c>
      <c r="J389">
        <v>1</v>
      </c>
      <c r="K389">
        <v>1</v>
      </c>
      <c r="L389" s="15" t="s">
        <v>89</v>
      </c>
      <c r="M389">
        <v>1</v>
      </c>
    </row>
    <row r="390" spans="1:13">
      <c r="A390" t="s">
        <v>0</v>
      </c>
      <c r="B390" s="1">
        <v>42484</v>
      </c>
      <c r="C390">
        <v>1.1000000000000001</v>
      </c>
      <c r="D390" t="s">
        <v>9</v>
      </c>
      <c r="E390">
        <v>1</v>
      </c>
      <c r="G390">
        <v>1</v>
      </c>
      <c r="H390" s="1">
        <v>42591</v>
      </c>
      <c r="I390" t="s">
        <v>48</v>
      </c>
      <c r="J390">
        <v>1</v>
      </c>
      <c r="K390">
        <v>1</v>
      </c>
      <c r="L390" s="15" t="s">
        <v>92</v>
      </c>
      <c r="M390">
        <v>25</v>
      </c>
    </row>
    <row r="391" spans="1:13">
      <c r="A391" t="s">
        <v>0</v>
      </c>
      <c r="B391" s="1">
        <v>42484</v>
      </c>
      <c r="C391">
        <v>1.1000000000000001</v>
      </c>
      <c r="D391" t="s">
        <v>9</v>
      </c>
      <c r="E391">
        <v>1</v>
      </c>
      <c r="G391">
        <v>1</v>
      </c>
      <c r="H391" s="1">
        <v>42591</v>
      </c>
      <c r="I391" t="s">
        <v>48</v>
      </c>
      <c r="J391">
        <v>1</v>
      </c>
      <c r="K391">
        <v>1</v>
      </c>
      <c r="L391" s="15" t="s">
        <v>83</v>
      </c>
      <c r="M391">
        <v>4</v>
      </c>
    </row>
    <row r="392" spans="1:13">
      <c r="A392" t="s">
        <v>0</v>
      </c>
      <c r="B392" s="1">
        <v>42484</v>
      </c>
      <c r="C392">
        <v>1.1000000000000001</v>
      </c>
      <c r="D392" t="s">
        <v>9</v>
      </c>
      <c r="E392">
        <v>1</v>
      </c>
      <c r="G392">
        <v>1</v>
      </c>
      <c r="H392" s="1">
        <v>42591</v>
      </c>
      <c r="I392" t="s">
        <v>48</v>
      </c>
      <c r="J392">
        <v>1</v>
      </c>
      <c r="K392">
        <v>1</v>
      </c>
      <c r="L392" s="15" t="s">
        <v>104</v>
      </c>
      <c r="M392">
        <v>18</v>
      </c>
    </row>
    <row r="393" spans="1:13">
      <c r="A393" t="s">
        <v>0</v>
      </c>
      <c r="B393" s="1">
        <v>42484</v>
      </c>
      <c r="C393">
        <v>1.1000000000000001</v>
      </c>
      <c r="D393" t="s">
        <v>9</v>
      </c>
      <c r="E393">
        <v>1</v>
      </c>
      <c r="G393">
        <v>1</v>
      </c>
      <c r="H393" s="1">
        <v>42591</v>
      </c>
      <c r="I393" t="s">
        <v>48</v>
      </c>
      <c r="J393">
        <v>1</v>
      </c>
      <c r="K393">
        <v>1</v>
      </c>
      <c r="L393" s="15" t="s">
        <v>84</v>
      </c>
      <c r="M393">
        <v>2</v>
      </c>
    </row>
    <row r="394" spans="1:13">
      <c r="A394" t="s">
        <v>0</v>
      </c>
      <c r="B394" s="1">
        <v>42484</v>
      </c>
      <c r="C394">
        <v>2.1</v>
      </c>
      <c r="D394" t="s">
        <v>10</v>
      </c>
      <c r="E394">
        <v>1</v>
      </c>
      <c r="G394">
        <v>1</v>
      </c>
      <c r="H394" s="1">
        <v>42591</v>
      </c>
      <c r="I394" t="s">
        <v>48</v>
      </c>
      <c r="J394">
        <v>1</v>
      </c>
      <c r="K394">
        <v>10</v>
      </c>
      <c r="L394" s="15" t="s">
        <v>86</v>
      </c>
      <c r="M394">
        <v>3</v>
      </c>
    </row>
    <row r="395" spans="1:13">
      <c r="A395" t="s">
        <v>0</v>
      </c>
      <c r="B395" s="1">
        <v>42484</v>
      </c>
      <c r="C395">
        <v>2.1</v>
      </c>
      <c r="D395" t="s">
        <v>10</v>
      </c>
      <c r="E395">
        <v>1</v>
      </c>
      <c r="G395">
        <v>1</v>
      </c>
      <c r="H395" s="1">
        <v>42591</v>
      </c>
      <c r="I395" t="s">
        <v>48</v>
      </c>
      <c r="J395">
        <v>1</v>
      </c>
      <c r="K395">
        <v>6</v>
      </c>
      <c r="L395" s="15" t="s">
        <v>86</v>
      </c>
      <c r="M395">
        <v>3</v>
      </c>
    </row>
    <row r="396" spans="1:13">
      <c r="A396" t="s">
        <v>0</v>
      </c>
      <c r="B396" s="1">
        <v>42484</v>
      </c>
      <c r="C396">
        <v>2.1</v>
      </c>
      <c r="D396" t="s">
        <v>10</v>
      </c>
      <c r="E396">
        <v>1</v>
      </c>
      <c r="G396">
        <v>1</v>
      </c>
      <c r="H396" s="1">
        <v>42591</v>
      </c>
      <c r="I396" t="s">
        <v>48</v>
      </c>
      <c r="J396">
        <v>1</v>
      </c>
      <c r="K396">
        <v>18</v>
      </c>
      <c r="L396" s="18" t="s">
        <v>105</v>
      </c>
      <c r="M396">
        <v>1</v>
      </c>
    </row>
    <row r="397" spans="1:13">
      <c r="A397" t="s">
        <v>0</v>
      </c>
      <c r="B397" s="1">
        <v>42484</v>
      </c>
      <c r="C397">
        <v>2.1</v>
      </c>
      <c r="D397" t="s">
        <v>10</v>
      </c>
      <c r="E397">
        <v>1</v>
      </c>
      <c r="G397">
        <v>1</v>
      </c>
      <c r="H397" s="1">
        <v>42591</v>
      </c>
      <c r="I397" t="s">
        <v>48</v>
      </c>
      <c r="J397">
        <v>1</v>
      </c>
      <c r="K397">
        <v>14</v>
      </c>
      <c r="L397" s="18" t="s">
        <v>105</v>
      </c>
      <c r="M397">
        <v>2</v>
      </c>
    </row>
    <row r="398" spans="1:13">
      <c r="A398" t="s">
        <v>0</v>
      </c>
      <c r="B398" s="1">
        <v>42484</v>
      </c>
      <c r="C398">
        <v>2.1</v>
      </c>
      <c r="D398" t="s">
        <v>10</v>
      </c>
      <c r="E398">
        <v>1</v>
      </c>
      <c r="G398">
        <v>1</v>
      </c>
      <c r="H398" s="1">
        <v>42591</v>
      </c>
      <c r="I398" t="s">
        <v>48</v>
      </c>
      <c r="J398">
        <v>1</v>
      </c>
      <c r="K398">
        <v>10</v>
      </c>
      <c r="L398" s="18" t="s">
        <v>105</v>
      </c>
      <c r="M398">
        <v>2</v>
      </c>
    </row>
    <row r="399" spans="1:13">
      <c r="A399" t="s">
        <v>0</v>
      </c>
      <c r="B399" s="1">
        <v>42484</v>
      </c>
      <c r="C399">
        <v>2.1</v>
      </c>
      <c r="D399" t="s">
        <v>10</v>
      </c>
      <c r="E399">
        <v>1</v>
      </c>
      <c r="G399">
        <v>1</v>
      </c>
      <c r="H399" s="1">
        <v>42591</v>
      </c>
      <c r="I399" t="s">
        <v>48</v>
      </c>
      <c r="J399">
        <v>1</v>
      </c>
      <c r="K399">
        <v>10</v>
      </c>
      <c r="L399" s="15" t="s">
        <v>88</v>
      </c>
      <c r="M399">
        <v>7</v>
      </c>
    </row>
    <row r="400" spans="1:13">
      <c r="A400" t="s">
        <v>0</v>
      </c>
      <c r="B400" s="1">
        <v>42484</v>
      </c>
      <c r="C400">
        <v>2.1</v>
      </c>
      <c r="D400" t="s">
        <v>10</v>
      </c>
      <c r="E400">
        <v>1</v>
      </c>
      <c r="G400">
        <v>1</v>
      </c>
      <c r="H400" s="1">
        <v>42591</v>
      </c>
      <c r="I400" t="s">
        <v>48</v>
      </c>
      <c r="J400">
        <v>1</v>
      </c>
      <c r="K400">
        <v>6</v>
      </c>
      <c r="L400" s="15" t="s">
        <v>88</v>
      </c>
      <c r="M400">
        <v>2</v>
      </c>
    </row>
    <row r="401" spans="1:13">
      <c r="A401" t="s">
        <v>0</v>
      </c>
      <c r="B401" s="1">
        <v>42484</v>
      </c>
      <c r="C401">
        <v>2.1</v>
      </c>
      <c r="D401" t="s">
        <v>10</v>
      </c>
      <c r="E401">
        <v>1</v>
      </c>
      <c r="G401">
        <v>1</v>
      </c>
      <c r="H401" s="1">
        <v>42591</v>
      </c>
      <c r="I401" t="s">
        <v>48</v>
      </c>
      <c r="J401">
        <v>1</v>
      </c>
      <c r="K401" s="4">
        <v>8</v>
      </c>
      <c r="L401" s="18" t="s">
        <v>124</v>
      </c>
      <c r="M401">
        <v>1</v>
      </c>
    </row>
    <row r="402" spans="1:13">
      <c r="A402" t="s">
        <v>0</v>
      </c>
      <c r="B402" s="1">
        <v>42484</v>
      </c>
      <c r="C402">
        <v>2.1</v>
      </c>
      <c r="D402" t="s">
        <v>10</v>
      </c>
      <c r="E402">
        <v>1</v>
      </c>
      <c r="G402">
        <v>1</v>
      </c>
      <c r="H402" s="1">
        <v>42591</v>
      </c>
      <c r="I402" t="s">
        <v>48</v>
      </c>
      <c r="J402">
        <v>1</v>
      </c>
      <c r="K402">
        <v>2</v>
      </c>
      <c r="L402" s="15" t="s">
        <v>86</v>
      </c>
      <c r="M402">
        <v>406</v>
      </c>
    </row>
    <row r="403" spans="1:13">
      <c r="A403" t="s">
        <v>0</v>
      </c>
      <c r="B403" s="1">
        <v>42484</v>
      </c>
      <c r="C403">
        <v>2.1</v>
      </c>
      <c r="D403" t="s">
        <v>10</v>
      </c>
      <c r="E403">
        <v>1</v>
      </c>
      <c r="G403">
        <v>1</v>
      </c>
      <c r="H403" s="1">
        <v>42591</v>
      </c>
      <c r="I403" t="s">
        <v>48</v>
      </c>
      <c r="J403">
        <v>1</v>
      </c>
      <c r="K403">
        <v>2</v>
      </c>
      <c r="L403" s="15" t="s">
        <v>92</v>
      </c>
      <c r="M403">
        <v>16</v>
      </c>
    </row>
    <row r="404" spans="1:13">
      <c r="A404" t="s">
        <v>0</v>
      </c>
      <c r="B404" s="1">
        <v>42484</v>
      </c>
      <c r="C404">
        <v>2.1</v>
      </c>
      <c r="D404" t="s">
        <v>10</v>
      </c>
      <c r="E404">
        <v>1</v>
      </c>
      <c r="G404">
        <v>1</v>
      </c>
      <c r="H404" s="1">
        <v>42591</v>
      </c>
      <c r="I404" t="s">
        <v>48</v>
      </c>
      <c r="J404">
        <v>1</v>
      </c>
      <c r="K404">
        <v>2</v>
      </c>
      <c r="L404" s="18" t="s">
        <v>105</v>
      </c>
      <c r="M404">
        <v>18</v>
      </c>
    </row>
    <row r="405" spans="1:13">
      <c r="A405" t="s">
        <v>0</v>
      </c>
      <c r="B405" s="1">
        <v>42484</v>
      </c>
      <c r="C405">
        <v>2.1</v>
      </c>
      <c r="D405" t="s">
        <v>10</v>
      </c>
      <c r="E405">
        <v>1</v>
      </c>
      <c r="G405">
        <v>1</v>
      </c>
      <c r="H405" s="1">
        <v>42591</v>
      </c>
      <c r="I405" t="s">
        <v>48</v>
      </c>
      <c r="J405">
        <v>1</v>
      </c>
      <c r="K405">
        <v>2</v>
      </c>
      <c r="L405" s="18" t="s">
        <v>106</v>
      </c>
      <c r="M405">
        <v>3</v>
      </c>
    </row>
    <row r="406" spans="1:13">
      <c r="A406" t="s">
        <v>0</v>
      </c>
      <c r="B406" s="1">
        <v>42484</v>
      </c>
      <c r="C406">
        <v>2.1</v>
      </c>
      <c r="D406" t="s">
        <v>10</v>
      </c>
      <c r="E406">
        <v>1</v>
      </c>
      <c r="G406">
        <v>1</v>
      </c>
      <c r="H406" s="1">
        <v>42591</v>
      </c>
      <c r="I406" t="s">
        <v>48</v>
      </c>
      <c r="J406">
        <v>1</v>
      </c>
      <c r="K406">
        <v>2</v>
      </c>
      <c r="L406" s="15" t="s">
        <v>84</v>
      </c>
      <c r="M406">
        <v>1</v>
      </c>
    </row>
    <row r="407" spans="1:13">
      <c r="A407" t="s">
        <v>0</v>
      </c>
      <c r="B407" s="1">
        <v>42484</v>
      </c>
      <c r="C407">
        <v>2.1</v>
      </c>
      <c r="D407" t="s">
        <v>10</v>
      </c>
      <c r="E407">
        <v>1</v>
      </c>
      <c r="G407">
        <v>1</v>
      </c>
      <c r="H407" s="1">
        <v>42591</v>
      </c>
      <c r="I407" t="s">
        <v>48</v>
      </c>
      <c r="J407">
        <v>1</v>
      </c>
      <c r="K407">
        <v>2</v>
      </c>
      <c r="L407" s="15" t="s">
        <v>88</v>
      </c>
      <c r="M407">
        <v>4</v>
      </c>
    </row>
    <row r="408" spans="1:13">
      <c r="A408" t="s">
        <v>0</v>
      </c>
      <c r="B408" s="1">
        <v>42484</v>
      </c>
      <c r="C408">
        <v>2.1</v>
      </c>
      <c r="D408" t="s">
        <v>10</v>
      </c>
      <c r="E408">
        <v>1</v>
      </c>
      <c r="G408">
        <v>1</v>
      </c>
      <c r="H408" s="1">
        <v>42591</v>
      </c>
      <c r="I408" t="s">
        <v>48</v>
      </c>
      <c r="J408">
        <v>1</v>
      </c>
      <c r="K408">
        <v>1</v>
      </c>
      <c r="L408" s="15" t="s">
        <v>86</v>
      </c>
      <c r="M408">
        <v>307</v>
      </c>
    </row>
    <row r="409" spans="1:13">
      <c r="A409" t="s">
        <v>0</v>
      </c>
      <c r="B409" s="1">
        <v>42484</v>
      </c>
      <c r="C409">
        <v>2.1</v>
      </c>
      <c r="D409" t="s">
        <v>10</v>
      </c>
      <c r="E409">
        <v>1</v>
      </c>
      <c r="G409">
        <v>1</v>
      </c>
      <c r="H409" s="1">
        <v>42591</v>
      </c>
      <c r="I409" t="s">
        <v>48</v>
      </c>
      <c r="J409">
        <v>1</v>
      </c>
      <c r="K409">
        <v>1</v>
      </c>
      <c r="L409" s="15" t="s">
        <v>115</v>
      </c>
      <c r="M409">
        <v>4</v>
      </c>
    </row>
    <row r="410" spans="1:13">
      <c r="A410" t="s">
        <v>0</v>
      </c>
      <c r="B410" s="1">
        <v>42484</v>
      </c>
      <c r="C410">
        <v>2.1</v>
      </c>
      <c r="D410" t="s">
        <v>10</v>
      </c>
      <c r="E410">
        <v>1</v>
      </c>
      <c r="G410">
        <v>1</v>
      </c>
      <c r="H410" s="1">
        <v>42591</v>
      </c>
      <c r="I410" t="s">
        <v>48</v>
      </c>
      <c r="J410">
        <v>1</v>
      </c>
      <c r="K410">
        <v>1</v>
      </c>
      <c r="L410" s="15" t="s">
        <v>109</v>
      </c>
      <c r="M410">
        <v>2</v>
      </c>
    </row>
    <row r="411" spans="1:13">
      <c r="A411" t="s">
        <v>0</v>
      </c>
      <c r="B411" s="1">
        <v>42484</v>
      </c>
      <c r="C411">
        <v>2.1</v>
      </c>
      <c r="D411" t="s">
        <v>10</v>
      </c>
      <c r="E411">
        <v>1</v>
      </c>
      <c r="G411">
        <v>1</v>
      </c>
      <c r="H411" s="1">
        <v>42591</v>
      </c>
      <c r="I411" t="s">
        <v>48</v>
      </c>
      <c r="J411">
        <v>1</v>
      </c>
      <c r="K411">
        <v>1</v>
      </c>
      <c r="L411" s="15" t="s">
        <v>92</v>
      </c>
      <c r="M411">
        <v>22</v>
      </c>
    </row>
    <row r="412" spans="1:13">
      <c r="A412" t="s">
        <v>0</v>
      </c>
      <c r="B412" s="1">
        <v>42484</v>
      </c>
      <c r="C412">
        <v>2.1</v>
      </c>
      <c r="D412" t="s">
        <v>10</v>
      </c>
      <c r="E412">
        <v>1</v>
      </c>
      <c r="G412">
        <v>1</v>
      </c>
      <c r="H412" s="1">
        <v>42591</v>
      </c>
      <c r="I412" t="s">
        <v>48</v>
      </c>
      <c r="J412">
        <v>1</v>
      </c>
      <c r="K412">
        <v>1</v>
      </c>
      <c r="L412" s="15" t="s">
        <v>83</v>
      </c>
      <c r="M412">
        <v>76</v>
      </c>
    </row>
    <row r="413" spans="1:13">
      <c r="A413" t="s">
        <v>0</v>
      </c>
      <c r="B413" s="1">
        <v>42484</v>
      </c>
      <c r="C413">
        <v>2.1</v>
      </c>
      <c r="D413" t="s">
        <v>10</v>
      </c>
      <c r="E413">
        <v>1</v>
      </c>
      <c r="G413">
        <v>1</v>
      </c>
      <c r="H413" s="1">
        <v>42591</v>
      </c>
      <c r="I413" t="s">
        <v>48</v>
      </c>
      <c r="J413">
        <v>1</v>
      </c>
      <c r="K413">
        <v>1</v>
      </c>
      <c r="L413" s="15" t="s">
        <v>104</v>
      </c>
      <c r="M413">
        <v>99</v>
      </c>
    </row>
    <row r="414" spans="1:13">
      <c r="A414" t="s">
        <v>0</v>
      </c>
      <c r="B414" s="1">
        <v>42484</v>
      </c>
      <c r="C414">
        <v>2.1</v>
      </c>
      <c r="D414" t="s">
        <v>10</v>
      </c>
      <c r="E414">
        <v>1</v>
      </c>
      <c r="G414">
        <v>1</v>
      </c>
      <c r="H414" s="1">
        <v>42591</v>
      </c>
      <c r="I414" t="s">
        <v>48</v>
      </c>
      <c r="J414">
        <v>1</v>
      </c>
      <c r="K414">
        <v>1</v>
      </c>
      <c r="L414" s="18" t="s">
        <v>105</v>
      </c>
      <c r="M414">
        <v>3</v>
      </c>
    </row>
    <row r="415" spans="1:13">
      <c r="A415" s="3" t="s">
        <v>0</v>
      </c>
      <c r="B415" s="1">
        <v>42484</v>
      </c>
      <c r="C415">
        <v>2.2000000000000002</v>
      </c>
      <c r="D415" t="s">
        <v>10</v>
      </c>
      <c r="E415">
        <v>1</v>
      </c>
      <c r="G415">
        <v>0</v>
      </c>
      <c r="L415" s="15" t="s">
        <v>99</v>
      </c>
    </row>
    <row r="416" spans="1:13">
      <c r="A416" t="s">
        <v>0</v>
      </c>
      <c r="B416" s="1">
        <v>42471</v>
      </c>
      <c r="C416">
        <v>1.1000000000000001</v>
      </c>
      <c r="D416" t="s">
        <v>44</v>
      </c>
      <c r="E416">
        <v>0</v>
      </c>
      <c r="G416">
        <v>1</v>
      </c>
      <c r="H416" s="1">
        <v>42607</v>
      </c>
      <c r="I416" t="s">
        <v>48</v>
      </c>
      <c r="J416">
        <v>1</v>
      </c>
      <c r="K416">
        <v>6</v>
      </c>
      <c r="L416" s="15" t="s">
        <v>86</v>
      </c>
      <c r="M416" s="15">
        <v>5</v>
      </c>
    </row>
    <row r="417" spans="1:13">
      <c r="A417" t="s">
        <v>0</v>
      </c>
      <c r="B417" s="1">
        <v>42471</v>
      </c>
      <c r="C417">
        <v>1.1000000000000001</v>
      </c>
      <c r="D417" t="s">
        <v>44</v>
      </c>
      <c r="E417">
        <v>0</v>
      </c>
      <c r="G417">
        <v>1</v>
      </c>
      <c r="H417" s="1">
        <v>42607</v>
      </c>
      <c r="I417" t="s">
        <v>48</v>
      </c>
      <c r="J417">
        <v>1</v>
      </c>
      <c r="K417">
        <v>10</v>
      </c>
      <c r="L417" s="15" t="s">
        <v>86</v>
      </c>
      <c r="M417">
        <v>3</v>
      </c>
    </row>
    <row r="418" spans="1:13">
      <c r="A418" t="s">
        <v>0</v>
      </c>
      <c r="B418" s="1">
        <v>42471</v>
      </c>
      <c r="C418">
        <v>1.1000000000000001</v>
      </c>
      <c r="D418" t="s">
        <v>44</v>
      </c>
      <c r="E418">
        <v>0</v>
      </c>
      <c r="G418">
        <v>1</v>
      </c>
      <c r="H418" s="1">
        <v>42607</v>
      </c>
      <c r="I418" t="s">
        <v>48</v>
      </c>
      <c r="J418">
        <v>1</v>
      </c>
      <c r="K418">
        <v>6</v>
      </c>
      <c r="L418" s="15" t="s">
        <v>84</v>
      </c>
      <c r="M418">
        <v>1</v>
      </c>
    </row>
    <row r="419" spans="1:13">
      <c r="A419" t="s">
        <v>0</v>
      </c>
      <c r="B419" s="1">
        <v>42471</v>
      </c>
      <c r="C419">
        <v>1.1000000000000001</v>
      </c>
      <c r="D419" t="s">
        <v>44</v>
      </c>
      <c r="E419">
        <v>0</v>
      </c>
      <c r="G419">
        <v>1</v>
      </c>
      <c r="H419" s="1">
        <v>42607</v>
      </c>
      <c r="I419" t="s">
        <v>48</v>
      </c>
      <c r="J419">
        <v>1</v>
      </c>
      <c r="K419">
        <v>30</v>
      </c>
      <c r="L419" s="15" t="s">
        <v>88</v>
      </c>
      <c r="M419">
        <v>30</v>
      </c>
    </row>
    <row r="420" spans="1:13">
      <c r="A420" t="s">
        <v>0</v>
      </c>
      <c r="B420" s="1">
        <v>42471</v>
      </c>
      <c r="C420">
        <v>1.1000000000000001</v>
      </c>
      <c r="D420" t="s">
        <v>44</v>
      </c>
      <c r="E420">
        <v>0</v>
      </c>
      <c r="G420">
        <v>1</v>
      </c>
      <c r="H420" s="1">
        <v>42607</v>
      </c>
      <c r="I420" t="s">
        <v>48</v>
      </c>
      <c r="J420">
        <v>1</v>
      </c>
      <c r="K420">
        <v>2</v>
      </c>
      <c r="L420" s="15" t="s">
        <v>86</v>
      </c>
      <c r="M420">
        <v>281</v>
      </c>
    </row>
    <row r="421" spans="1:13">
      <c r="A421" t="s">
        <v>0</v>
      </c>
      <c r="B421" s="1">
        <v>42471</v>
      </c>
      <c r="C421">
        <v>1.1000000000000001</v>
      </c>
      <c r="D421" t="s">
        <v>44</v>
      </c>
      <c r="E421">
        <v>0</v>
      </c>
      <c r="G421">
        <v>1</v>
      </c>
      <c r="H421" s="1">
        <v>42607</v>
      </c>
      <c r="I421" t="s">
        <v>48</v>
      </c>
      <c r="J421">
        <v>1</v>
      </c>
      <c r="K421">
        <v>2</v>
      </c>
      <c r="L421" s="15" t="s">
        <v>89</v>
      </c>
      <c r="M421">
        <v>1</v>
      </c>
    </row>
    <row r="422" spans="1:13">
      <c r="A422" t="s">
        <v>0</v>
      </c>
      <c r="B422" s="1">
        <v>42471</v>
      </c>
      <c r="C422">
        <v>1.1000000000000001</v>
      </c>
      <c r="D422" t="s">
        <v>44</v>
      </c>
      <c r="E422">
        <v>0</v>
      </c>
      <c r="G422">
        <v>1</v>
      </c>
      <c r="H422" s="1">
        <v>42607</v>
      </c>
      <c r="I422" t="s">
        <v>48</v>
      </c>
      <c r="J422">
        <v>1</v>
      </c>
      <c r="K422">
        <v>2</v>
      </c>
      <c r="L422" t="s">
        <v>109</v>
      </c>
      <c r="M422">
        <v>2</v>
      </c>
    </row>
    <row r="423" spans="1:13">
      <c r="A423" t="s">
        <v>0</v>
      </c>
      <c r="B423" s="1">
        <v>42471</v>
      </c>
      <c r="C423">
        <v>1.1000000000000001</v>
      </c>
      <c r="D423" t="s">
        <v>44</v>
      </c>
      <c r="E423">
        <v>0</v>
      </c>
      <c r="G423">
        <v>1</v>
      </c>
      <c r="H423" s="1">
        <v>42607</v>
      </c>
      <c r="I423" t="s">
        <v>48</v>
      </c>
      <c r="J423">
        <v>1</v>
      </c>
      <c r="K423">
        <v>2</v>
      </c>
      <c r="L423" s="15" t="s">
        <v>108</v>
      </c>
      <c r="M423">
        <v>2</v>
      </c>
    </row>
    <row r="424" spans="1:13">
      <c r="A424" t="s">
        <v>0</v>
      </c>
      <c r="B424" s="1">
        <v>42471</v>
      </c>
      <c r="C424">
        <v>1.1000000000000001</v>
      </c>
      <c r="D424" t="s">
        <v>44</v>
      </c>
      <c r="E424">
        <v>0</v>
      </c>
      <c r="G424">
        <v>1</v>
      </c>
      <c r="H424" s="1">
        <v>42607</v>
      </c>
      <c r="I424" t="s">
        <v>48</v>
      </c>
      <c r="J424">
        <v>1</v>
      </c>
      <c r="K424">
        <v>2</v>
      </c>
      <c r="L424" s="15" t="s">
        <v>84</v>
      </c>
      <c r="M424">
        <v>62</v>
      </c>
    </row>
    <row r="425" spans="1:13">
      <c r="A425" t="s">
        <v>0</v>
      </c>
      <c r="B425" s="1">
        <v>42471</v>
      </c>
      <c r="C425">
        <v>1.1000000000000001</v>
      </c>
      <c r="D425" t="s">
        <v>44</v>
      </c>
      <c r="E425">
        <v>0</v>
      </c>
      <c r="G425">
        <v>1</v>
      </c>
      <c r="H425" s="1">
        <v>42607</v>
      </c>
      <c r="I425" t="s">
        <v>48</v>
      </c>
      <c r="J425">
        <v>1</v>
      </c>
      <c r="K425">
        <v>2</v>
      </c>
      <c r="L425" s="15" t="s">
        <v>88</v>
      </c>
      <c r="M425">
        <v>2</v>
      </c>
    </row>
    <row r="426" spans="1:13">
      <c r="A426" t="s">
        <v>0</v>
      </c>
      <c r="B426" s="1">
        <v>42471</v>
      </c>
      <c r="C426">
        <v>1.1000000000000001</v>
      </c>
      <c r="D426" t="s">
        <v>44</v>
      </c>
      <c r="E426">
        <v>0</v>
      </c>
      <c r="G426">
        <v>1</v>
      </c>
      <c r="H426" s="1">
        <v>42607</v>
      </c>
      <c r="I426" t="s">
        <v>48</v>
      </c>
      <c r="J426">
        <v>1</v>
      </c>
      <c r="K426">
        <v>1</v>
      </c>
      <c r="L426" s="15" t="s">
        <v>86</v>
      </c>
      <c r="M426">
        <v>108</v>
      </c>
    </row>
    <row r="427" spans="1:13">
      <c r="A427" t="s">
        <v>0</v>
      </c>
      <c r="B427" s="1">
        <v>42471</v>
      </c>
      <c r="C427">
        <v>1.1000000000000001</v>
      </c>
      <c r="D427" t="s">
        <v>44</v>
      </c>
      <c r="E427">
        <v>0</v>
      </c>
      <c r="G427">
        <v>1</v>
      </c>
      <c r="H427" s="1">
        <v>42607</v>
      </c>
      <c r="I427" t="s">
        <v>48</v>
      </c>
      <c r="J427">
        <v>1</v>
      </c>
      <c r="K427">
        <v>1</v>
      </c>
      <c r="L427" s="15" t="s">
        <v>109</v>
      </c>
      <c r="M427">
        <v>10</v>
      </c>
    </row>
    <row r="428" spans="1:13">
      <c r="A428" t="s">
        <v>0</v>
      </c>
      <c r="B428" s="1">
        <v>42471</v>
      </c>
      <c r="C428">
        <v>1.1000000000000001</v>
      </c>
      <c r="D428" t="s">
        <v>44</v>
      </c>
      <c r="E428">
        <v>0</v>
      </c>
      <c r="G428">
        <v>1</v>
      </c>
      <c r="H428" s="1">
        <v>42607</v>
      </c>
      <c r="I428" t="s">
        <v>48</v>
      </c>
      <c r="J428">
        <v>1</v>
      </c>
      <c r="K428">
        <v>1</v>
      </c>
      <c r="L428" s="15" t="s">
        <v>104</v>
      </c>
      <c r="M428">
        <v>5</v>
      </c>
    </row>
    <row r="429" spans="1:13">
      <c r="A429" t="s">
        <v>0</v>
      </c>
      <c r="B429" s="1">
        <v>42471</v>
      </c>
      <c r="C429">
        <v>1.1000000000000001</v>
      </c>
      <c r="D429" t="s">
        <v>44</v>
      </c>
      <c r="E429">
        <v>0</v>
      </c>
      <c r="G429">
        <v>1</v>
      </c>
      <c r="H429" s="1">
        <v>42607</v>
      </c>
      <c r="I429" t="s">
        <v>48</v>
      </c>
      <c r="J429">
        <v>1</v>
      </c>
      <c r="K429">
        <v>1</v>
      </c>
      <c r="L429" s="15" t="s">
        <v>84</v>
      </c>
      <c r="M429">
        <v>2</v>
      </c>
    </row>
    <row r="430" spans="1:13">
      <c r="A430" s="3" t="s">
        <v>0</v>
      </c>
      <c r="B430" s="1">
        <v>42471</v>
      </c>
      <c r="C430">
        <v>1.2</v>
      </c>
      <c r="D430" t="s">
        <v>45</v>
      </c>
      <c r="E430">
        <v>0</v>
      </c>
      <c r="G430">
        <v>0</v>
      </c>
      <c r="L430" s="15" t="s">
        <v>99</v>
      </c>
    </row>
    <row r="431" spans="1:13">
      <c r="A431" s="3" t="s">
        <v>0</v>
      </c>
      <c r="B431" s="1">
        <v>42470</v>
      </c>
      <c r="C431">
        <v>1.1000000000000001</v>
      </c>
      <c r="D431" t="s">
        <v>9</v>
      </c>
      <c r="E431">
        <v>1</v>
      </c>
      <c r="G431">
        <v>1</v>
      </c>
      <c r="H431" s="1">
        <v>42579</v>
      </c>
      <c r="I431" t="s">
        <v>48</v>
      </c>
      <c r="J431">
        <v>1</v>
      </c>
      <c r="K431">
        <v>10</v>
      </c>
      <c r="L431" t="s">
        <v>86</v>
      </c>
      <c r="M431">
        <v>1</v>
      </c>
    </row>
    <row r="432" spans="1:13">
      <c r="A432" s="3" t="s">
        <v>0</v>
      </c>
      <c r="B432" s="1">
        <v>42470</v>
      </c>
      <c r="C432">
        <v>1.1000000000000001</v>
      </c>
      <c r="D432" t="s">
        <v>9</v>
      </c>
      <c r="E432">
        <v>1</v>
      </c>
      <c r="G432">
        <v>1</v>
      </c>
      <c r="H432" s="1">
        <v>42579</v>
      </c>
      <c r="I432" t="s">
        <v>48</v>
      </c>
      <c r="J432">
        <v>1</v>
      </c>
      <c r="K432">
        <v>6</v>
      </c>
      <c r="L432" t="s">
        <v>86</v>
      </c>
      <c r="M432">
        <v>14</v>
      </c>
    </row>
    <row r="433" spans="1:13">
      <c r="A433" s="3" t="s">
        <v>0</v>
      </c>
      <c r="B433" s="1">
        <v>42470</v>
      </c>
      <c r="C433">
        <v>1.1000000000000001</v>
      </c>
      <c r="D433" t="s">
        <v>9</v>
      </c>
      <c r="E433">
        <v>1</v>
      </c>
      <c r="G433">
        <v>1</v>
      </c>
      <c r="H433" s="1">
        <v>42579</v>
      </c>
      <c r="I433" t="s">
        <v>48</v>
      </c>
      <c r="J433">
        <v>1</v>
      </c>
      <c r="K433">
        <v>6</v>
      </c>
      <c r="L433" t="s">
        <v>118</v>
      </c>
      <c r="M433">
        <v>4</v>
      </c>
    </row>
    <row r="434" spans="1:13">
      <c r="A434" s="3" t="s">
        <v>0</v>
      </c>
      <c r="B434" s="1">
        <v>42470</v>
      </c>
      <c r="C434">
        <v>1.1000000000000001</v>
      </c>
      <c r="D434" t="s">
        <v>9</v>
      </c>
      <c r="E434">
        <v>1</v>
      </c>
      <c r="G434">
        <v>1</v>
      </c>
      <c r="H434" s="1">
        <v>42579</v>
      </c>
      <c r="I434" t="s">
        <v>48</v>
      </c>
      <c r="J434">
        <v>1</v>
      </c>
      <c r="K434">
        <v>22</v>
      </c>
      <c r="L434" t="s">
        <v>96</v>
      </c>
      <c r="M434">
        <v>2</v>
      </c>
    </row>
    <row r="435" spans="1:13">
      <c r="A435" s="3" t="s">
        <v>0</v>
      </c>
      <c r="B435" s="1">
        <v>42470</v>
      </c>
      <c r="C435">
        <v>1.1000000000000001</v>
      </c>
      <c r="D435" t="s">
        <v>9</v>
      </c>
      <c r="E435">
        <v>1</v>
      </c>
      <c r="G435">
        <v>1</v>
      </c>
      <c r="H435" s="1">
        <v>42579</v>
      </c>
      <c r="I435" t="s">
        <v>48</v>
      </c>
      <c r="J435">
        <v>1</v>
      </c>
      <c r="K435">
        <v>2</v>
      </c>
      <c r="L435" t="s">
        <v>86</v>
      </c>
      <c r="M435">
        <v>306</v>
      </c>
    </row>
    <row r="436" spans="1:13">
      <c r="A436" s="3" t="s">
        <v>0</v>
      </c>
      <c r="B436" s="1">
        <v>42470</v>
      </c>
      <c r="C436">
        <v>1.1000000000000001</v>
      </c>
      <c r="D436" t="s">
        <v>9</v>
      </c>
      <c r="E436">
        <v>1</v>
      </c>
      <c r="G436">
        <v>1</v>
      </c>
      <c r="H436" s="1">
        <v>42579</v>
      </c>
      <c r="I436" t="s">
        <v>48</v>
      </c>
      <c r="J436">
        <v>1</v>
      </c>
      <c r="K436">
        <v>2</v>
      </c>
      <c r="L436" t="s">
        <v>109</v>
      </c>
      <c r="M436">
        <v>8</v>
      </c>
    </row>
    <row r="437" spans="1:13">
      <c r="A437" s="3" t="s">
        <v>0</v>
      </c>
      <c r="B437" s="1">
        <v>42470</v>
      </c>
      <c r="C437">
        <v>1.1000000000000001</v>
      </c>
      <c r="D437" t="s">
        <v>9</v>
      </c>
      <c r="E437">
        <v>1</v>
      </c>
      <c r="G437">
        <v>1</v>
      </c>
      <c r="H437" s="1">
        <v>42579</v>
      </c>
      <c r="I437" t="s">
        <v>48</v>
      </c>
      <c r="J437">
        <v>1</v>
      </c>
      <c r="K437">
        <v>2</v>
      </c>
      <c r="L437" t="s">
        <v>92</v>
      </c>
      <c r="M437">
        <v>2</v>
      </c>
    </row>
    <row r="438" spans="1:13">
      <c r="A438" s="3" t="s">
        <v>0</v>
      </c>
      <c r="B438" s="1">
        <v>42470</v>
      </c>
      <c r="C438">
        <v>1.1000000000000001</v>
      </c>
      <c r="D438" t="s">
        <v>9</v>
      </c>
      <c r="E438">
        <v>1</v>
      </c>
      <c r="G438">
        <v>1</v>
      </c>
      <c r="H438" s="1">
        <v>42579</v>
      </c>
      <c r="I438" t="s">
        <v>48</v>
      </c>
      <c r="J438">
        <v>1</v>
      </c>
      <c r="K438">
        <v>2</v>
      </c>
      <c r="L438" t="s">
        <v>104</v>
      </c>
      <c r="M438">
        <v>8</v>
      </c>
    </row>
    <row r="439" spans="1:13">
      <c r="A439" s="3" t="s">
        <v>0</v>
      </c>
      <c r="B439" s="1">
        <v>42470</v>
      </c>
      <c r="C439">
        <v>1.1000000000000001</v>
      </c>
      <c r="D439" t="s">
        <v>9</v>
      </c>
      <c r="E439">
        <v>1</v>
      </c>
      <c r="G439">
        <v>1</v>
      </c>
      <c r="H439" s="1">
        <v>42579</v>
      </c>
      <c r="I439" t="s">
        <v>48</v>
      </c>
      <c r="J439">
        <v>1</v>
      </c>
      <c r="K439">
        <v>2</v>
      </c>
      <c r="L439" s="4" t="s">
        <v>105</v>
      </c>
      <c r="M439">
        <v>4</v>
      </c>
    </row>
    <row r="440" spans="1:13">
      <c r="A440" s="3" t="s">
        <v>0</v>
      </c>
      <c r="B440" s="1">
        <v>42470</v>
      </c>
      <c r="C440">
        <v>1.1000000000000001</v>
      </c>
      <c r="D440" t="s">
        <v>9</v>
      </c>
      <c r="E440">
        <v>1</v>
      </c>
      <c r="G440">
        <v>1</v>
      </c>
      <c r="H440" s="1">
        <v>42579</v>
      </c>
      <c r="I440" t="s">
        <v>48</v>
      </c>
      <c r="J440">
        <v>1</v>
      </c>
      <c r="K440">
        <v>2</v>
      </c>
      <c r="L440" t="s">
        <v>96</v>
      </c>
      <c r="M440">
        <v>1</v>
      </c>
    </row>
    <row r="441" spans="1:13">
      <c r="A441" s="3" t="s">
        <v>0</v>
      </c>
      <c r="B441" s="1">
        <v>42470</v>
      </c>
      <c r="C441">
        <v>1.1000000000000001</v>
      </c>
      <c r="D441" t="s">
        <v>9</v>
      </c>
      <c r="E441">
        <v>1</v>
      </c>
      <c r="G441">
        <v>1</v>
      </c>
      <c r="H441" s="1">
        <v>42579</v>
      </c>
      <c r="I441" t="s">
        <v>48</v>
      </c>
      <c r="J441">
        <v>1</v>
      </c>
      <c r="K441">
        <v>1</v>
      </c>
      <c r="L441" t="s">
        <v>86</v>
      </c>
      <c r="M441">
        <v>146</v>
      </c>
    </row>
    <row r="442" spans="1:13">
      <c r="A442" s="3" t="s">
        <v>0</v>
      </c>
      <c r="B442" s="1">
        <v>42470</v>
      </c>
      <c r="C442">
        <v>1.1000000000000001</v>
      </c>
      <c r="D442" t="s">
        <v>9</v>
      </c>
      <c r="E442">
        <v>1</v>
      </c>
      <c r="G442">
        <v>1</v>
      </c>
      <c r="H442" s="1">
        <v>42579</v>
      </c>
      <c r="I442" t="s">
        <v>48</v>
      </c>
      <c r="J442">
        <v>1</v>
      </c>
      <c r="K442">
        <v>1</v>
      </c>
      <c r="L442" t="s">
        <v>109</v>
      </c>
      <c r="M442">
        <v>6</v>
      </c>
    </row>
    <row r="443" spans="1:13">
      <c r="A443" s="3" t="s">
        <v>0</v>
      </c>
      <c r="B443" s="1">
        <v>42470</v>
      </c>
      <c r="C443">
        <v>1.1000000000000001</v>
      </c>
      <c r="D443" t="s">
        <v>9</v>
      </c>
      <c r="E443">
        <v>1</v>
      </c>
      <c r="G443">
        <v>1</v>
      </c>
      <c r="H443" s="1">
        <v>42579</v>
      </c>
      <c r="I443" t="s">
        <v>48</v>
      </c>
      <c r="J443">
        <v>1</v>
      </c>
      <c r="K443">
        <v>1</v>
      </c>
      <c r="L443" t="s">
        <v>92</v>
      </c>
      <c r="M443">
        <v>3</v>
      </c>
    </row>
    <row r="444" spans="1:13">
      <c r="A444" s="3" t="s">
        <v>0</v>
      </c>
      <c r="B444" s="1">
        <v>42470</v>
      </c>
      <c r="C444">
        <v>1.1000000000000001</v>
      </c>
      <c r="D444" t="s">
        <v>9</v>
      </c>
      <c r="E444">
        <v>1</v>
      </c>
      <c r="G444">
        <v>1</v>
      </c>
      <c r="H444" s="1">
        <v>42579</v>
      </c>
      <c r="I444" t="s">
        <v>48</v>
      </c>
      <c r="J444">
        <v>1</v>
      </c>
      <c r="K444">
        <v>1</v>
      </c>
      <c r="L444" t="s">
        <v>83</v>
      </c>
      <c r="M444">
        <v>30</v>
      </c>
    </row>
    <row r="445" spans="1:13">
      <c r="A445" s="3" t="s">
        <v>0</v>
      </c>
      <c r="B445" s="1">
        <v>42470</v>
      </c>
      <c r="C445">
        <v>1.1000000000000001</v>
      </c>
      <c r="D445" t="s">
        <v>9</v>
      </c>
      <c r="E445">
        <v>1</v>
      </c>
      <c r="G445">
        <v>1</v>
      </c>
      <c r="H445" s="1">
        <v>42579</v>
      </c>
      <c r="I445" t="s">
        <v>48</v>
      </c>
      <c r="J445">
        <v>1</v>
      </c>
      <c r="K445">
        <v>1</v>
      </c>
      <c r="L445" t="s">
        <v>104</v>
      </c>
      <c r="M445">
        <v>112</v>
      </c>
    </row>
    <row r="446" spans="1:13">
      <c r="A446" s="3" t="s">
        <v>0</v>
      </c>
      <c r="B446" s="1">
        <v>42470</v>
      </c>
      <c r="C446">
        <v>1.1000000000000001</v>
      </c>
      <c r="D446" t="s">
        <v>9</v>
      </c>
      <c r="E446">
        <v>1</v>
      </c>
      <c r="G446">
        <v>1</v>
      </c>
      <c r="H446" s="1">
        <v>42579</v>
      </c>
      <c r="I446" t="s">
        <v>48</v>
      </c>
      <c r="J446">
        <v>1</v>
      </c>
      <c r="K446">
        <v>1</v>
      </c>
      <c r="L446" t="s">
        <v>84</v>
      </c>
      <c r="M446">
        <v>1</v>
      </c>
    </row>
    <row r="447" spans="1:13">
      <c r="A447" s="3" t="s">
        <v>0</v>
      </c>
      <c r="B447" s="1">
        <v>42470</v>
      </c>
      <c r="C447">
        <v>1.1000000000000001</v>
      </c>
      <c r="D447" t="s">
        <v>9</v>
      </c>
      <c r="E447">
        <v>1</v>
      </c>
      <c r="G447">
        <v>1</v>
      </c>
      <c r="H447" s="1">
        <v>42579</v>
      </c>
      <c r="I447" t="s">
        <v>48</v>
      </c>
      <c r="J447">
        <v>1</v>
      </c>
      <c r="K447">
        <v>1</v>
      </c>
      <c r="L447" s="4" t="s">
        <v>119</v>
      </c>
      <c r="M447">
        <v>1</v>
      </c>
    </row>
    <row r="448" spans="1:13">
      <c r="A448" s="3" t="s">
        <v>0</v>
      </c>
      <c r="B448" s="1">
        <v>42470</v>
      </c>
      <c r="C448">
        <v>1.2</v>
      </c>
      <c r="D448" t="s">
        <v>9</v>
      </c>
      <c r="E448">
        <v>1</v>
      </c>
      <c r="G448">
        <v>0</v>
      </c>
      <c r="L448" t="s">
        <v>99</v>
      </c>
    </row>
    <row r="449" spans="1:12">
      <c r="A449" s="3" t="s">
        <v>0</v>
      </c>
      <c r="B449" s="1">
        <v>42470</v>
      </c>
      <c r="C449">
        <v>2.2000000000000002</v>
      </c>
      <c r="D449" t="s">
        <v>10</v>
      </c>
      <c r="E449">
        <v>1</v>
      </c>
      <c r="G449">
        <v>0</v>
      </c>
      <c r="L449" s="4" t="s">
        <v>99</v>
      </c>
    </row>
    <row r="1048536" spans="1:1">
      <c r="A1048536" t="s">
        <v>14</v>
      </c>
    </row>
  </sheetData>
  <sortState ref="A1:G1048465">
    <sortCondition descending="1" ref="B1:B1048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62"/>
  <sheetViews>
    <sheetView zoomScale="75" zoomScaleNormal="75" zoomScalePageLayoutView="75" workbookViewId="0">
      <selection activeCell="A2" sqref="A2:M249"/>
    </sheetView>
  </sheetViews>
  <sheetFormatPr baseColWidth="10" defaultRowHeight="15" x14ac:dyDescent="0.75"/>
  <cols>
    <col min="1" max="1" width="8.6640625" customWidth="1"/>
    <col min="2" max="2" width="14.1640625" customWidth="1"/>
    <col min="3" max="3" width="5.5" customWidth="1"/>
    <col min="4" max="4" width="20.33203125" customWidth="1"/>
    <col min="5" max="5" width="6.1640625" customWidth="1"/>
    <col min="6" max="6" width="6.83203125" customWidth="1"/>
    <col min="7" max="7" width="5.5" customWidth="1"/>
    <col min="8" max="8" width="13.5" customWidth="1"/>
    <col min="9" max="9" width="5.1640625" customWidth="1"/>
    <col min="11" max="11" width="7.5" customWidth="1"/>
    <col min="12" max="12" width="14.1640625" customWidth="1"/>
    <col min="13" max="13" width="9.1640625" customWidth="1"/>
    <col min="14" max="16" width="16.83203125" customWidth="1"/>
    <col min="17" max="18" width="16.5" customWidth="1"/>
    <col min="19" max="19" width="20.5" customWidth="1"/>
    <col min="20" max="20" width="17.5" customWidth="1"/>
    <col min="21" max="21" width="13.83203125" customWidth="1"/>
    <col min="22" max="22" width="13.5" customWidth="1"/>
    <col min="23" max="23" width="13.1640625" customWidth="1"/>
  </cols>
  <sheetData>
    <row r="1" spans="1:23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23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23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23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23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</row>
    <row r="7" spans="1:23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</row>
    <row r="8" spans="1:23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</row>
    <row r="9" spans="1:23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</row>
    <row r="10" spans="1:23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104</v>
      </c>
      <c r="M10">
        <v>46</v>
      </c>
    </row>
    <row r="11" spans="1:23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</row>
    <row r="12" spans="1:23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</row>
    <row r="13" spans="1:23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</row>
    <row r="14" spans="1:23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</row>
    <row r="15" spans="1:23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</row>
    <row r="16" spans="1:23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</row>
    <row r="17" spans="1:13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104</v>
      </c>
      <c r="M17">
        <f>205*J17</f>
        <v>546.66666673499992</v>
      </c>
    </row>
    <row r="18" spans="1:13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</row>
    <row r="19" spans="1:13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</row>
    <row r="20" spans="1:13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</row>
    <row r="21" spans="1:13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</row>
    <row r="22" spans="1:13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</row>
    <row r="23" spans="1:13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104</v>
      </c>
      <c r="M23">
        <v>34</v>
      </c>
    </row>
    <row r="24" spans="1:13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</row>
    <row r="25" spans="1:13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0">80/36</f>
        <v>2.2222222222222223</v>
      </c>
      <c r="K25">
        <v>1</v>
      </c>
      <c r="L25" t="s">
        <v>86</v>
      </c>
      <c r="M25">
        <f>J25*2</f>
        <v>4.4444444444444446</v>
      </c>
    </row>
    <row r="26" spans="1:13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0"/>
        <v>2.2222222222222223</v>
      </c>
      <c r="K26">
        <v>1</v>
      </c>
      <c r="L26" t="s">
        <v>87</v>
      </c>
      <c r="M26">
        <f>8*J25</f>
        <v>17.777777777777779</v>
      </c>
    </row>
    <row r="27" spans="1:13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0"/>
        <v>2.2222222222222223</v>
      </c>
      <c r="K27">
        <v>1</v>
      </c>
      <c r="L27" t="s">
        <v>92</v>
      </c>
      <c r="M27">
        <f>6*J25</f>
        <v>13.333333333333334</v>
      </c>
    </row>
    <row r="28" spans="1:13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0"/>
        <v>2.2222222222222223</v>
      </c>
      <c r="K28">
        <v>1</v>
      </c>
      <c r="L28" t="s">
        <v>83</v>
      </c>
      <c r="M28">
        <f>167*J25</f>
        <v>371.11111111111114</v>
      </c>
    </row>
    <row r="29" spans="1:13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0"/>
        <v>2.2222222222222223</v>
      </c>
      <c r="K29">
        <v>1</v>
      </c>
      <c r="L29" t="s">
        <v>104</v>
      </c>
      <c r="M29">
        <f>35*J25</f>
        <v>77.777777777777786</v>
      </c>
    </row>
    <row r="30" spans="1:13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0"/>
        <v>2.2222222222222223</v>
      </c>
      <c r="K30">
        <v>1</v>
      </c>
      <c r="L30" t="s">
        <v>84</v>
      </c>
      <c r="M30">
        <f>1*J25</f>
        <v>2.2222222222222223</v>
      </c>
    </row>
    <row r="31" spans="1:13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0"/>
        <v>2.2222222222222223</v>
      </c>
      <c r="K31">
        <v>1</v>
      </c>
      <c r="L31" t="s">
        <v>88</v>
      </c>
      <c r="M31">
        <f>J25*2</f>
        <v>4.4444444444444446</v>
      </c>
    </row>
    <row r="32" spans="1:13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0"/>
        <v>2.2222222222222223</v>
      </c>
      <c r="K32">
        <v>1</v>
      </c>
      <c r="L32" t="s">
        <v>97</v>
      </c>
      <c r="M32">
        <f>9*J25</f>
        <v>20</v>
      </c>
    </row>
    <row r="33" spans="1:13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3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3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3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3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</row>
    <row r="38" spans="1:13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1">80/30</f>
        <v>2.6666666666666665</v>
      </c>
      <c r="K38">
        <v>1</v>
      </c>
      <c r="L38" t="s">
        <v>109</v>
      </c>
      <c r="M38">
        <f>5*J38</f>
        <v>13.333333333333332</v>
      </c>
    </row>
    <row r="39" spans="1:13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1"/>
        <v>2.6666666666666665</v>
      </c>
      <c r="K39">
        <v>1</v>
      </c>
      <c r="L39" t="s">
        <v>92</v>
      </c>
      <c r="M39">
        <f>22*J40</f>
        <v>58.666666666666664</v>
      </c>
    </row>
    <row r="40" spans="1:13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1"/>
        <v>2.6666666666666665</v>
      </c>
      <c r="K40">
        <v>1</v>
      </c>
      <c r="L40" t="s">
        <v>110</v>
      </c>
      <c r="M40">
        <f>1*J40</f>
        <v>2.6666666666666665</v>
      </c>
    </row>
    <row r="41" spans="1:13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1"/>
        <v>2.6666666666666665</v>
      </c>
      <c r="K41">
        <v>1</v>
      </c>
      <c r="L41" t="s">
        <v>83</v>
      </c>
      <c r="M41">
        <f>106*J41</f>
        <v>282.66666666666663</v>
      </c>
    </row>
    <row r="42" spans="1:13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1"/>
        <v>2.6666666666666665</v>
      </c>
      <c r="K42">
        <v>1</v>
      </c>
      <c r="L42" t="s">
        <v>104</v>
      </c>
      <c r="M42">
        <f>145*J42</f>
        <v>386.66666666666663</v>
      </c>
    </row>
    <row r="43" spans="1:13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1"/>
        <v>2.6666666666666665</v>
      </c>
      <c r="K43">
        <v>1</v>
      </c>
      <c r="L43" t="s">
        <v>108</v>
      </c>
      <c r="M43">
        <f>1*J43</f>
        <v>2.6666666666666665</v>
      </c>
    </row>
    <row r="44" spans="1:13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1"/>
        <v>2.6666666666666665</v>
      </c>
      <c r="K44">
        <v>1</v>
      </c>
      <c r="L44" t="s">
        <v>111</v>
      </c>
      <c r="M44">
        <f>5*J44</f>
        <v>13.333333333333332</v>
      </c>
    </row>
    <row r="45" spans="1:13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1"/>
        <v>2.6666666666666665</v>
      </c>
      <c r="K45">
        <v>1</v>
      </c>
      <c r="L45" t="s">
        <v>102</v>
      </c>
      <c r="M45">
        <f>4*J45</f>
        <v>10.666666666666666</v>
      </c>
    </row>
    <row r="46" spans="1:13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</row>
    <row r="47" spans="1:13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</row>
    <row r="48" spans="1:13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</row>
    <row r="49" spans="1:13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</row>
    <row r="50" spans="1:13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</row>
    <row r="51" spans="1:13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</row>
    <row r="52" spans="1:13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</row>
    <row r="53" spans="1:13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</row>
    <row r="54" spans="1:13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104</v>
      </c>
      <c r="M54">
        <v>484</v>
      </c>
    </row>
    <row r="55" spans="1:13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</row>
    <row r="56" spans="1:13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</row>
    <row r="57" spans="1:13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</row>
    <row r="58" spans="1:13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</row>
    <row r="59" spans="1:13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</row>
    <row r="60" spans="1:13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104</v>
      </c>
      <c r="M60">
        <v>281</v>
      </c>
    </row>
    <row r="61" spans="1:13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</row>
    <row r="62" spans="1:13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</row>
    <row r="63" spans="1:13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</row>
    <row r="64" spans="1:13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</row>
    <row r="65" spans="1:13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</row>
    <row r="66" spans="1:13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</row>
    <row r="67" spans="1:13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</row>
    <row r="68" spans="1:13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</row>
    <row r="69" spans="1:13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</row>
    <row r="70" spans="1:13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</row>
    <row r="71" spans="1:13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104</v>
      </c>
      <c r="M71">
        <v>1368</v>
      </c>
    </row>
    <row r="72" spans="1:13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</row>
    <row r="73" spans="1:13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</row>
    <row r="74" spans="1:13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3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3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3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3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</row>
    <row r="79" spans="1:13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104</v>
      </c>
      <c r="M79">
        <v>2</v>
      </c>
    </row>
    <row r="80" spans="1:13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</row>
    <row r="81" spans="1:13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</row>
    <row r="82" spans="1:13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104</v>
      </c>
      <c r="M82">
        <v>115</v>
      </c>
    </row>
    <row r="83" spans="1:13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</row>
    <row r="84" spans="1:13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</row>
    <row r="85" spans="1:13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</row>
    <row r="86" spans="1:13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104</v>
      </c>
      <c r="M86">
        <v>1464</v>
      </c>
    </row>
    <row r="87" spans="1:13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</row>
    <row r="88" spans="1:13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</row>
    <row r="89" spans="1:13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</row>
    <row r="90" spans="1:13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104</v>
      </c>
      <c r="M90">
        <v>204</v>
      </c>
    </row>
    <row r="91" spans="1:13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</row>
    <row r="92" spans="1:13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</row>
    <row r="93" spans="1:13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</row>
    <row r="94" spans="1:13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</row>
    <row r="95" spans="1:13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</row>
    <row r="96" spans="1:13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</row>
    <row r="97" spans="1:13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</row>
    <row r="98" spans="1:13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104</v>
      </c>
      <c r="M98">
        <f>94*20</f>
        <v>1880</v>
      </c>
    </row>
    <row r="99" spans="1:13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</row>
    <row r="100" spans="1:13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3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3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3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3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</row>
    <row r="105" spans="1:13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</row>
    <row r="106" spans="1:13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</row>
    <row r="107" spans="1:13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115</v>
      </c>
      <c r="M107">
        <f>5*3</f>
        <v>15</v>
      </c>
    </row>
    <row r="108" spans="1:13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</row>
    <row r="109" spans="1:13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</row>
    <row r="110" spans="1:13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</row>
    <row r="111" spans="1:13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104</v>
      </c>
      <c r="M111">
        <f>113*3</f>
        <v>339</v>
      </c>
    </row>
    <row r="112" spans="1:13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</row>
    <row r="113" spans="1:13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</row>
    <row r="114" spans="1:13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</row>
    <row r="115" spans="1:13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</row>
    <row r="116" spans="1:13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</row>
    <row r="117" spans="1:13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104</v>
      </c>
      <c r="M117">
        <v>590</v>
      </c>
    </row>
    <row r="118" spans="1:13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</row>
    <row r="119" spans="1:13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</row>
    <row r="120" spans="1:13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</row>
    <row r="121" spans="1:13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G121">
        <v>1</v>
      </c>
      <c r="H121" s="1">
        <v>42603</v>
      </c>
      <c r="I121" t="s">
        <v>48</v>
      </c>
      <c r="J121">
        <f t="shared" ref="J121:J127" si="2">80/6</f>
        <v>13.333333333333334</v>
      </c>
      <c r="K121">
        <v>2</v>
      </c>
      <c r="L121" t="s">
        <v>86</v>
      </c>
      <c r="M121">
        <v>3</v>
      </c>
    </row>
    <row r="122" spans="1:13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G122">
        <v>1</v>
      </c>
      <c r="H122" s="1">
        <v>42603</v>
      </c>
      <c r="I122" t="s">
        <v>48</v>
      </c>
      <c r="J122">
        <f t="shared" si="2"/>
        <v>13.333333333333334</v>
      </c>
      <c r="K122">
        <v>2</v>
      </c>
      <c r="L122" t="s">
        <v>117</v>
      </c>
      <c r="M122">
        <v>1</v>
      </c>
    </row>
    <row r="123" spans="1:13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G123">
        <v>1</v>
      </c>
      <c r="H123" s="1">
        <v>42603</v>
      </c>
      <c r="I123" t="s">
        <v>48</v>
      </c>
      <c r="J123">
        <f t="shared" si="2"/>
        <v>13.333333333333334</v>
      </c>
      <c r="K123">
        <v>1</v>
      </c>
      <c r="L123" t="s">
        <v>87</v>
      </c>
      <c r="M123">
        <f>277*J121</f>
        <v>3693.3333333333335</v>
      </c>
    </row>
    <row r="124" spans="1:13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G124">
        <v>1</v>
      </c>
      <c r="H124" s="1">
        <v>42603</v>
      </c>
      <c r="I124" t="s">
        <v>48</v>
      </c>
      <c r="J124">
        <f t="shared" si="2"/>
        <v>13.333333333333334</v>
      </c>
      <c r="K124">
        <v>1</v>
      </c>
      <c r="L124" t="s">
        <v>83</v>
      </c>
      <c r="M124">
        <f>32*J121</f>
        <v>426.66666666666669</v>
      </c>
    </row>
    <row r="125" spans="1:13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G125">
        <v>1</v>
      </c>
      <c r="H125" s="1">
        <v>42603</v>
      </c>
      <c r="I125" t="s">
        <v>48</v>
      </c>
      <c r="J125">
        <f t="shared" si="2"/>
        <v>13.333333333333334</v>
      </c>
      <c r="K125">
        <v>1</v>
      </c>
      <c r="L125" t="s">
        <v>104</v>
      </c>
      <c r="M125">
        <f>312*J121</f>
        <v>4160</v>
      </c>
    </row>
    <row r="126" spans="1:13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G126">
        <v>1</v>
      </c>
      <c r="H126" s="1">
        <v>42603</v>
      </c>
      <c r="I126" t="s">
        <v>48</v>
      </c>
      <c r="J126">
        <f t="shared" si="2"/>
        <v>13.333333333333334</v>
      </c>
      <c r="K126">
        <v>1</v>
      </c>
      <c r="L126" t="s">
        <v>108</v>
      </c>
      <c r="M126">
        <f>4*J121</f>
        <v>53.333333333333336</v>
      </c>
    </row>
    <row r="127" spans="1:13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G127">
        <v>1</v>
      </c>
      <c r="H127" s="1">
        <v>42603</v>
      </c>
      <c r="I127" t="s">
        <v>48</v>
      </c>
      <c r="J127">
        <f t="shared" si="2"/>
        <v>13.333333333333334</v>
      </c>
      <c r="K127">
        <v>1</v>
      </c>
      <c r="L127" t="s">
        <v>97</v>
      </c>
      <c r="M127">
        <f>53*J121</f>
        <v>706.66666666666674</v>
      </c>
    </row>
    <row r="128" spans="1:13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G128">
        <v>1</v>
      </c>
      <c r="H128" s="1">
        <v>42605</v>
      </c>
      <c r="I128" t="s">
        <v>48</v>
      </c>
      <c r="J128">
        <f t="shared" ref="J128:J136" si="3">60/16</f>
        <v>3.75</v>
      </c>
      <c r="K128">
        <v>1</v>
      </c>
      <c r="L128" t="s">
        <v>87</v>
      </c>
      <c r="M128">
        <f>173*J128</f>
        <v>648.75</v>
      </c>
    </row>
    <row r="129" spans="1:13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G129">
        <v>1</v>
      </c>
      <c r="H129" s="1">
        <v>42605</v>
      </c>
      <c r="I129" t="s">
        <v>48</v>
      </c>
      <c r="J129">
        <f t="shared" si="3"/>
        <v>3.75</v>
      </c>
      <c r="K129">
        <v>1</v>
      </c>
      <c r="L129" t="s">
        <v>92</v>
      </c>
      <c r="M129">
        <f>11*3.75</f>
        <v>41.25</v>
      </c>
    </row>
    <row r="130" spans="1:13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G130">
        <v>1</v>
      </c>
      <c r="H130" s="1">
        <v>42605</v>
      </c>
      <c r="I130" t="s">
        <v>48</v>
      </c>
      <c r="J130">
        <f t="shared" si="3"/>
        <v>3.75</v>
      </c>
      <c r="K130">
        <v>1</v>
      </c>
      <c r="L130" t="s">
        <v>102</v>
      </c>
      <c r="M130">
        <f>2*J128</f>
        <v>7.5</v>
      </c>
    </row>
    <row r="131" spans="1:13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G131">
        <v>1</v>
      </c>
      <c r="H131" s="1">
        <v>42605</v>
      </c>
      <c r="I131" t="s">
        <v>48</v>
      </c>
      <c r="J131">
        <f t="shared" si="3"/>
        <v>3.75</v>
      </c>
      <c r="K131">
        <v>1</v>
      </c>
      <c r="L131" t="s">
        <v>83</v>
      </c>
      <c r="M131">
        <f>31*J128</f>
        <v>116.25</v>
      </c>
    </row>
    <row r="132" spans="1:13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G132">
        <v>1</v>
      </c>
      <c r="H132" s="1">
        <v>42605</v>
      </c>
      <c r="I132" t="s">
        <v>48</v>
      </c>
      <c r="J132">
        <f t="shared" si="3"/>
        <v>3.75</v>
      </c>
      <c r="K132">
        <v>1</v>
      </c>
      <c r="L132" t="s">
        <v>104</v>
      </c>
      <c r="M132">
        <f>109*J128</f>
        <v>408.75</v>
      </c>
    </row>
    <row r="133" spans="1:13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G133">
        <v>1</v>
      </c>
      <c r="H133" s="1">
        <v>42605</v>
      </c>
      <c r="I133" t="s">
        <v>48</v>
      </c>
      <c r="J133">
        <f t="shared" si="3"/>
        <v>3.75</v>
      </c>
      <c r="K133">
        <v>1</v>
      </c>
      <c r="L133" t="s">
        <v>108</v>
      </c>
      <c r="M133">
        <f>2*J128</f>
        <v>7.5</v>
      </c>
    </row>
    <row r="134" spans="1:13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G134">
        <v>1</v>
      </c>
      <c r="H134" s="1">
        <v>42605</v>
      </c>
      <c r="I134" t="s">
        <v>48</v>
      </c>
      <c r="J134">
        <f t="shared" si="3"/>
        <v>3.75</v>
      </c>
      <c r="K134">
        <v>1</v>
      </c>
      <c r="L134" t="s">
        <v>88</v>
      </c>
      <c r="M134">
        <f>1*J128</f>
        <v>3.75</v>
      </c>
    </row>
    <row r="135" spans="1:13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G135">
        <v>1</v>
      </c>
      <c r="H135" s="1">
        <v>42605</v>
      </c>
      <c r="I135" t="s">
        <v>48</v>
      </c>
      <c r="J135">
        <f t="shared" si="3"/>
        <v>3.75</v>
      </c>
      <c r="K135">
        <v>1</v>
      </c>
      <c r="L135" t="s">
        <v>111</v>
      </c>
      <c r="M135">
        <f>1*J128</f>
        <v>3.75</v>
      </c>
    </row>
    <row r="136" spans="1:13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G136">
        <v>1</v>
      </c>
      <c r="H136" s="1">
        <v>42605</v>
      </c>
      <c r="I136" t="s">
        <v>48</v>
      </c>
      <c r="J136">
        <f t="shared" si="3"/>
        <v>3.75</v>
      </c>
      <c r="K136">
        <v>1</v>
      </c>
      <c r="L136" t="s">
        <v>97</v>
      </c>
      <c r="M136">
        <f>21*J128</f>
        <v>78.75</v>
      </c>
    </row>
    <row r="137" spans="1:13" ht="15" customHeight="1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</row>
    <row r="138" spans="1:13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</row>
    <row r="139" spans="1:13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</row>
    <row r="140" spans="1:13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104</v>
      </c>
      <c r="M140">
        <v>401</v>
      </c>
    </row>
    <row r="141" spans="1:13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</row>
    <row r="142" spans="1:13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</row>
    <row r="143" spans="1:13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</row>
    <row r="144" spans="1:13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</row>
    <row r="145" spans="1:13">
      <c r="A145" s="4" t="s">
        <v>15</v>
      </c>
      <c r="B145" s="11">
        <v>42501</v>
      </c>
      <c r="C145" t="s">
        <v>29</v>
      </c>
      <c r="D145" t="s">
        <v>19</v>
      </c>
      <c r="E145">
        <v>0</v>
      </c>
      <c r="G145">
        <v>0</v>
      </c>
      <c r="L145" t="s">
        <v>99</v>
      </c>
    </row>
    <row r="146" spans="1:13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</row>
    <row r="147" spans="1:13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</row>
    <row r="148" spans="1:13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</row>
    <row r="149" spans="1:13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</row>
    <row r="150" spans="1:13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</row>
    <row r="151" spans="1:13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</row>
    <row r="152" spans="1:13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104</v>
      </c>
      <c r="M152">
        <v>68</v>
      </c>
    </row>
    <row r="153" spans="1:13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</row>
    <row r="154" spans="1:13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</row>
    <row r="155" spans="1:13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G155">
        <v>1</v>
      </c>
      <c r="L155" t="s">
        <v>99</v>
      </c>
    </row>
    <row r="156" spans="1:13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G156">
        <v>0</v>
      </c>
      <c r="L156" t="s">
        <v>99</v>
      </c>
    </row>
    <row r="157" spans="1:13">
      <c r="A157" t="s">
        <v>15</v>
      </c>
      <c r="B157" s="2">
        <v>42490</v>
      </c>
      <c r="C157">
        <v>1.2</v>
      </c>
      <c r="D157" t="s">
        <v>30</v>
      </c>
      <c r="E157">
        <v>1</v>
      </c>
      <c r="G157">
        <v>0</v>
      </c>
      <c r="L157" t="s">
        <v>99</v>
      </c>
    </row>
    <row r="158" spans="1:13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G158">
        <v>0</v>
      </c>
      <c r="L158" t="s">
        <v>99</v>
      </c>
    </row>
    <row r="159" spans="1:13">
      <c r="A159" t="s">
        <v>15</v>
      </c>
      <c r="B159" s="1">
        <v>42490</v>
      </c>
      <c r="C159">
        <v>1.2</v>
      </c>
      <c r="D159" t="s">
        <v>19</v>
      </c>
      <c r="E159">
        <v>0</v>
      </c>
      <c r="G159">
        <v>0</v>
      </c>
      <c r="L159" t="s">
        <v>99</v>
      </c>
    </row>
    <row r="160" spans="1:13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</row>
    <row r="161" spans="1:13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</row>
    <row r="162" spans="1:13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</row>
    <row r="163" spans="1:13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110</v>
      </c>
      <c r="M163">
        <v>3</v>
      </c>
    </row>
    <row r="164" spans="1:13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</row>
    <row r="165" spans="1:13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104</v>
      </c>
      <c r="M165">
        <v>371</v>
      </c>
    </row>
    <row r="166" spans="1:13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</row>
    <row r="167" spans="1:13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</row>
    <row r="168" spans="1:13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</row>
    <row r="169" spans="1:13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</row>
    <row r="170" spans="1:13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</row>
    <row r="171" spans="1:13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</row>
    <row r="172" spans="1:13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104</v>
      </c>
      <c r="M172">
        <v>180</v>
      </c>
    </row>
    <row r="173" spans="1:13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</row>
    <row r="174" spans="1:13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</row>
    <row r="175" spans="1:13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</row>
    <row r="176" spans="1:13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</row>
    <row r="177" spans="1:13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</row>
    <row r="178" spans="1:13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</row>
    <row r="179" spans="1:13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104</v>
      </c>
      <c r="M179">
        <f>97*8</f>
        <v>776</v>
      </c>
    </row>
    <row r="180" spans="1:13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</row>
    <row r="181" spans="1:13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</row>
    <row r="182" spans="1:13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</row>
    <row r="183" spans="1:13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</row>
    <row r="184" spans="1:13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</row>
    <row r="185" spans="1:13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</row>
    <row r="186" spans="1:13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</row>
    <row r="187" spans="1:13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</row>
    <row r="188" spans="1:13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</row>
    <row r="189" spans="1:13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104</v>
      </c>
      <c r="M189">
        <f>355*5</f>
        <v>1775</v>
      </c>
    </row>
    <row r="190" spans="1:13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</row>
    <row r="191" spans="1:13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3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3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3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3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</row>
    <row r="196" spans="1:13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</row>
    <row r="197" spans="1:13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</row>
    <row r="198" spans="1:13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</row>
    <row r="199" spans="1:13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</row>
    <row r="200" spans="1:13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</row>
    <row r="201" spans="1:13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104</v>
      </c>
      <c r="M201">
        <v>124</v>
      </c>
    </row>
    <row r="202" spans="1:13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</row>
    <row r="203" spans="1:13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</row>
    <row r="204" spans="1:13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4">80/6</f>
        <v>13.333333333333334</v>
      </c>
      <c r="K204">
        <v>1</v>
      </c>
      <c r="L204" t="s">
        <v>87</v>
      </c>
      <c r="M204">
        <f>72*J204</f>
        <v>960</v>
      </c>
    </row>
    <row r="205" spans="1:13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4"/>
        <v>13.333333333333334</v>
      </c>
      <c r="K205">
        <v>1</v>
      </c>
      <c r="L205" t="s">
        <v>92</v>
      </c>
      <c r="M205">
        <f>3*J204</f>
        <v>40</v>
      </c>
    </row>
    <row r="206" spans="1:13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4"/>
        <v>13.333333333333334</v>
      </c>
      <c r="K206">
        <v>1</v>
      </c>
      <c r="L206" t="s">
        <v>83</v>
      </c>
      <c r="M206">
        <f>15*J204</f>
        <v>200</v>
      </c>
    </row>
    <row r="207" spans="1:13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4"/>
        <v>13.333333333333334</v>
      </c>
      <c r="K207">
        <v>1</v>
      </c>
      <c r="L207" t="s">
        <v>104</v>
      </c>
      <c r="M207">
        <f>326*J204</f>
        <v>4346.666666666667</v>
      </c>
    </row>
    <row r="208" spans="1:13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4"/>
        <v>13.333333333333334</v>
      </c>
      <c r="K208">
        <v>1</v>
      </c>
      <c r="L208" t="s">
        <v>109</v>
      </c>
      <c r="M208">
        <f>3*J204</f>
        <v>40</v>
      </c>
    </row>
    <row r="209" spans="1:13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4"/>
        <v>13.333333333333334</v>
      </c>
      <c r="K209">
        <v>1</v>
      </c>
      <c r="L209" t="s">
        <v>97</v>
      </c>
      <c r="M209">
        <f>8*J204</f>
        <v>106.66666666666667</v>
      </c>
    </row>
    <row r="210" spans="1:13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</row>
    <row r="211" spans="1:13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</row>
    <row r="212" spans="1:13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104</v>
      </c>
      <c r="M212">
        <v>1</v>
      </c>
    </row>
    <row r="213" spans="1:13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</row>
    <row r="214" spans="1:13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</row>
    <row r="215" spans="1:13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</row>
    <row r="216" spans="1:13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</row>
    <row r="217" spans="1:13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104</v>
      </c>
      <c r="M217">
        <f>88*40</f>
        <v>3520</v>
      </c>
    </row>
    <row r="218" spans="1:13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</row>
    <row r="219" spans="1:13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</row>
    <row r="220" spans="1:13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5">80/6</f>
        <v>13.333333333333334</v>
      </c>
      <c r="K220">
        <v>2</v>
      </c>
      <c r="L220" t="s">
        <v>84</v>
      </c>
      <c r="M220">
        <v>1</v>
      </c>
    </row>
    <row r="221" spans="1:13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5"/>
        <v>13.333333333333334</v>
      </c>
      <c r="K221">
        <v>2</v>
      </c>
      <c r="L221" s="4" t="s">
        <v>112</v>
      </c>
      <c r="M221">
        <v>1</v>
      </c>
    </row>
    <row r="222" spans="1:13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5"/>
        <v>13.333333333333334</v>
      </c>
      <c r="K222">
        <v>1</v>
      </c>
      <c r="L222" t="s">
        <v>87</v>
      </c>
      <c r="M222">
        <f>55*J220</f>
        <v>733.33333333333337</v>
      </c>
    </row>
    <row r="223" spans="1:13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5"/>
        <v>13.333333333333334</v>
      </c>
      <c r="K223">
        <v>1</v>
      </c>
      <c r="L223" t="s">
        <v>92</v>
      </c>
      <c r="M223">
        <f>J220*1</f>
        <v>13.333333333333334</v>
      </c>
    </row>
    <row r="224" spans="1:13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5"/>
        <v>13.333333333333334</v>
      </c>
      <c r="K224">
        <v>1</v>
      </c>
      <c r="L224" t="s">
        <v>83</v>
      </c>
      <c r="M224">
        <f>14*J220</f>
        <v>186.66666666666669</v>
      </c>
    </row>
    <row r="225" spans="1:13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5"/>
        <v>13.333333333333334</v>
      </c>
      <c r="K225">
        <v>1</v>
      </c>
      <c r="L225" t="s">
        <v>104</v>
      </c>
      <c r="M225">
        <f>408*J220</f>
        <v>5440</v>
      </c>
    </row>
    <row r="226" spans="1:13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5"/>
        <v>13.333333333333334</v>
      </c>
      <c r="K226">
        <v>1</v>
      </c>
      <c r="L226" t="s">
        <v>97</v>
      </c>
      <c r="M226">
        <f>2*J220</f>
        <v>26.666666666666668</v>
      </c>
    </row>
    <row r="227" spans="1:13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5"/>
        <v>13.333333333333334</v>
      </c>
      <c r="K227">
        <v>1</v>
      </c>
      <c r="L227" t="s">
        <v>109</v>
      </c>
      <c r="M227">
        <f>10*J220</f>
        <v>133.33333333333334</v>
      </c>
    </row>
    <row r="228" spans="1:13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3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3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3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3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3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</row>
    <row r="234" spans="1:13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</row>
    <row r="235" spans="1:13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</row>
    <row r="236" spans="1:13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104</v>
      </c>
      <c r="M236">
        <f>173*4</f>
        <v>692</v>
      </c>
    </row>
    <row r="237" spans="1:13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</row>
    <row r="238" spans="1:13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</row>
    <row r="239" spans="1:13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</row>
    <row r="240" spans="1:13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</row>
    <row r="241" spans="1:13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104</v>
      </c>
      <c r="M241">
        <f>8*264</f>
        <v>2112</v>
      </c>
    </row>
    <row r="242" spans="1:13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</row>
    <row r="243" spans="1:13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</row>
    <row r="244" spans="1:13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</row>
    <row r="245" spans="1:13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104</v>
      </c>
      <c r="M245">
        <f>145*4</f>
        <v>580</v>
      </c>
    </row>
    <row r="246" spans="1:13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</row>
    <row r="247" spans="1:13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</row>
    <row r="248" spans="1:13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</row>
    <row r="249" spans="1:13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104</v>
      </c>
      <c r="M249">
        <f>291*4</f>
        <v>1164</v>
      </c>
    </row>
    <row r="1048562" spans="1:1">
      <c r="A1048562" s="3" t="s">
        <v>15</v>
      </c>
    </row>
  </sheetData>
  <sortState ref="A1:K1048510">
    <sortCondition descending="1" ref="B1:B10485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67"/>
  <sheetViews>
    <sheetView topLeftCell="A128" zoomScale="75" zoomScaleNormal="75" zoomScalePageLayoutView="75" workbookViewId="0">
      <selection activeCell="M153" sqref="A2:M153"/>
    </sheetView>
  </sheetViews>
  <sheetFormatPr baseColWidth="10" defaultRowHeight="15" x14ac:dyDescent="0.75"/>
  <cols>
    <col min="1" max="1" width="8.1640625" customWidth="1"/>
    <col min="2" max="2" width="10.83203125" customWidth="1"/>
    <col min="3" max="3" width="7.1640625" customWidth="1"/>
    <col min="4" max="4" width="8.1640625" customWidth="1"/>
    <col min="5" max="5" width="4.83203125" customWidth="1"/>
    <col min="6" max="6" width="7" customWidth="1"/>
    <col min="7" max="7" width="6" customWidth="1"/>
    <col min="8" max="8" width="16.5" customWidth="1"/>
    <col min="9" max="9" width="5.5" customWidth="1"/>
    <col min="10" max="10" width="10.83203125" style="9"/>
    <col min="11" max="11" width="6.83203125" style="9" customWidth="1"/>
    <col min="12" max="12" width="13.6640625" customWidth="1"/>
    <col min="13" max="13" width="5.6640625" customWidth="1"/>
    <col min="15" max="15" width="29.5" customWidth="1"/>
    <col min="17" max="17" width="18.1640625" customWidth="1"/>
    <col min="18" max="18" width="16.1640625" customWidth="1"/>
    <col min="19" max="19" width="14.1640625" customWidth="1"/>
    <col min="20" max="23" width="15.83203125" customWidth="1"/>
    <col min="24" max="24" width="28.83203125" customWidth="1"/>
    <col min="25" max="27" width="16.5" customWidth="1"/>
    <col min="28" max="28" width="20.1640625" customWidth="1"/>
    <col min="29" max="31" width="16.5" customWidth="1"/>
    <col min="32" max="35" width="16.1640625" customWidth="1"/>
    <col min="36" max="36" width="16.5" customWidth="1"/>
    <col min="37" max="38" width="19.5" customWidth="1"/>
    <col min="39" max="39" width="16.5" customWidth="1"/>
    <col min="40" max="43" width="15.83203125" customWidth="1"/>
    <col min="44" max="44" width="23.1640625" customWidth="1"/>
  </cols>
  <sheetData>
    <row r="1" spans="1:4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>
      <c r="A2" t="s">
        <v>14</v>
      </c>
      <c r="B2" s="2">
        <v>42589</v>
      </c>
      <c r="C2">
        <v>1.1000000000000001</v>
      </c>
      <c r="D2" t="s">
        <v>14</v>
      </c>
      <c r="E2">
        <v>0</v>
      </c>
      <c r="F2" s="4"/>
      <c r="G2">
        <v>1</v>
      </c>
      <c r="H2" s="1">
        <v>42640</v>
      </c>
      <c r="I2" t="s">
        <v>48</v>
      </c>
      <c r="J2" s="9">
        <v>1</v>
      </c>
      <c r="K2" s="9">
        <v>32</v>
      </c>
      <c r="L2" s="9" t="s">
        <v>89</v>
      </c>
      <c r="M2" s="9">
        <v>1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>
      <c r="A3" t="s">
        <v>14</v>
      </c>
      <c r="B3" s="2">
        <v>42589</v>
      </c>
      <c r="C3">
        <v>1.1000000000000001</v>
      </c>
      <c r="D3" t="s">
        <v>14</v>
      </c>
      <c r="E3">
        <v>0</v>
      </c>
      <c r="F3" s="4"/>
      <c r="G3">
        <v>1</v>
      </c>
      <c r="H3" s="1">
        <v>42640</v>
      </c>
      <c r="I3" t="s">
        <v>48</v>
      </c>
      <c r="J3" s="9">
        <v>1</v>
      </c>
      <c r="K3" s="9">
        <v>24</v>
      </c>
      <c r="L3" s="9" t="s">
        <v>89</v>
      </c>
      <c r="M3" s="9">
        <v>1</v>
      </c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>
      <c r="A4" t="s">
        <v>14</v>
      </c>
      <c r="B4" s="2">
        <v>42589</v>
      </c>
      <c r="C4">
        <v>1.1000000000000001</v>
      </c>
      <c r="D4" t="s">
        <v>14</v>
      </c>
      <c r="E4">
        <v>0</v>
      </c>
      <c r="F4" s="4"/>
      <c r="G4">
        <v>1</v>
      </c>
      <c r="H4" s="1">
        <v>42640</v>
      </c>
      <c r="I4" t="s">
        <v>48</v>
      </c>
      <c r="J4" s="9">
        <v>1</v>
      </c>
      <c r="K4" s="9">
        <v>2</v>
      </c>
      <c r="L4" s="9" t="s">
        <v>109</v>
      </c>
      <c r="M4" s="9">
        <v>1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t="s">
        <v>14</v>
      </c>
      <c r="B5" s="2">
        <v>42589</v>
      </c>
      <c r="C5">
        <v>1.1000000000000001</v>
      </c>
      <c r="D5" t="s">
        <v>14</v>
      </c>
      <c r="E5">
        <v>0</v>
      </c>
      <c r="F5" s="4"/>
      <c r="G5">
        <v>1</v>
      </c>
      <c r="H5" s="1">
        <v>42640</v>
      </c>
      <c r="I5" t="s">
        <v>48</v>
      </c>
      <c r="J5" s="9">
        <v>1</v>
      </c>
      <c r="K5" s="9">
        <v>2</v>
      </c>
      <c r="L5" s="9" t="s">
        <v>97</v>
      </c>
      <c r="M5" s="9">
        <v>2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>
      <c r="A6" t="s">
        <v>14</v>
      </c>
      <c r="B6" s="2">
        <v>42589</v>
      </c>
      <c r="C6">
        <v>1.1000000000000001</v>
      </c>
      <c r="D6" t="s">
        <v>14</v>
      </c>
      <c r="E6">
        <v>0</v>
      </c>
      <c r="F6" s="4"/>
      <c r="G6">
        <v>1</v>
      </c>
      <c r="H6" s="1">
        <v>42640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>
      <c r="A7" t="s">
        <v>14</v>
      </c>
      <c r="B7" s="2">
        <v>42589</v>
      </c>
      <c r="C7">
        <v>1.1000000000000001</v>
      </c>
      <c r="D7" t="s">
        <v>14</v>
      </c>
      <c r="E7">
        <v>0</v>
      </c>
      <c r="F7" s="4"/>
      <c r="G7">
        <v>1</v>
      </c>
      <c r="H7" s="1">
        <v>42640</v>
      </c>
      <c r="I7" t="s">
        <v>48</v>
      </c>
      <c r="J7" s="9">
        <v>1</v>
      </c>
      <c r="K7" s="9">
        <v>1</v>
      </c>
      <c r="L7" s="9" t="s">
        <v>87</v>
      </c>
      <c r="M7" s="9">
        <v>5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>
      <c r="A8" t="s">
        <v>14</v>
      </c>
      <c r="B8" s="2">
        <v>42589</v>
      </c>
      <c r="C8">
        <v>1.1000000000000001</v>
      </c>
      <c r="D8" t="s">
        <v>14</v>
      </c>
      <c r="E8">
        <v>0</v>
      </c>
      <c r="F8" s="4"/>
      <c r="G8">
        <v>1</v>
      </c>
      <c r="H8" s="1">
        <v>42640</v>
      </c>
      <c r="I8" t="s">
        <v>48</v>
      </c>
      <c r="J8" s="9">
        <v>1</v>
      </c>
      <c r="K8" s="9">
        <v>1</v>
      </c>
      <c r="L8" s="9" t="s">
        <v>109</v>
      </c>
      <c r="M8" s="9">
        <v>94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t="s">
        <v>14</v>
      </c>
      <c r="B9" s="2">
        <v>42589</v>
      </c>
      <c r="C9">
        <v>1.1000000000000001</v>
      </c>
      <c r="D9" t="s">
        <v>14</v>
      </c>
      <c r="E9">
        <v>0</v>
      </c>
      <c r="F9" s="4"/>
      <c r="G9">
        <v>1</v>
      </c>
      <c r="H9" s="1">
        <v>42640</v>
      </c>
      <c r="I9" t="s">
        <v>48</v>
      </c>
      <c r="J9" s="9">
        <v>1</v>
      </c>
      <c r="K9" s="9">
        <v>1</v>
      </c>
      <c r="L9" s="9" t="s">
        <v>92</v>
      </c>
      <c r="M9" s="9">
        <v>1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t="s">
        <v>14</v>
      </c>
      <c r="B10" s="2">
        <v>42589</v>
      </c>
      <c r="C10">
        <v>1.1000000000000001</v>
      </c>
      <c r="D10" t="s">
        <v>14</v>
      </c>
      <c r="E10">
        <v>0</v>
      </c>
      <c r="F10" s="4"/>
      <c r="G10">
        <v>1</v>
      </c>
      <c r="H10" s="1">
        <v>42640</v>
      </c>
      <c r="I10" t="s">
        <v>48</v>
      </c>
      <c r="J10" s="9">
        <v>1</v>
      </c>
      <c r="K10" s="9">
        <v>1</v>
      </c>
      <c r="L10" s="9" t="s">
        <v>83</v>
      </c>
      <c r="M10" s="9">
        <v>16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>
      <c r="A11" t="s">
        <v>14</v>
      </c>
      <c r="B11" s="2">
        <v>42589</v>
      </c>
      <c r="C11">
        <v>1.1000000000000001</v>
      </c>
      <c r="D11" t="s">
        <v>14</v>
      </c>
      <c r="E11">
        <v>0</v>
      </c>
      <c r="F11" s="4"/>
      <c r="G11">
        <v>1</v>
      </c>
      <c r="H11" s="1">
        <v>42640</v>
      </c>
      <c r="I11" t="s">
        <v>48</v>
      </c>
      <c r="J11" s="9">
        <v>1</v>
      </c>
      <c r="K11" s="9">
        <v>1</v>
      </c>
      <c r="L11" s="9" t="s">
        <v>85</v>
      </c>
      <c r="M11" s="9">
        <v>2</v>
      </c>
      <c r="N11" s="9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>
      <c r="A12" t="s">
        <v>14</v>
      </c>
      <c r="B12" s="2">
        <v>42589</v>
      </c>
      <c r="C12">
        <v>1.1000000000000001</v>
      </c>
      <c r="D12" t="s">
        <v>14</v>
      </c>
      <c r="E12">
        <v>0</v>
      </c>
      <c r="F12" s="4"/>
      <c r="G12">
        <v>1</v>
      </c>
      <c r="H12" s="1">
        <v>42640</v>
      </c>
      <c r="I12" t="s">
        <v>48</v>
      </c>
      <c r="J12" s="9">
        <v>1</v>
      </c>
      <c r="K12" s="9">
        <v>1</v>
      </c>
      <c r="L12" s="9" t="s">
        <v>84</v>
      </c>
      <c r="M12" s="9">
        <v>1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>
      <c r="A13" t="s">
        <v>14</v>
      </c>
      <c r="B13" s="2">
        <v>42589</v>
      </c>
      <c r="C13">
        <v>2.1</v>
      </c>
      <c r="D13" t="s">
        <v>14</v>
      </c>
      <c r="E13">
        <v>1</v>
      </c>
      <c r="G13">
        <v>1</v>
      </c>
      <c r="H13" s="1">
        <v>42640</v>
      </c>
      <c r="I13" t="s">
        <v>48</v>
      </c>
      <c r="J13" s="9">
        <v>1</v>
      </c>
      <c r="K13" s="9">
        <v>1</v>
      </c>
      <c r="L13" s="9" t="s">
        <v>86</v>
      </c>
      <c r="M13" s="9">
        <v>1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>
      <c r="A14" t="s">
        <v>14</v>
      </c>
      <c r="B14" s="2">
        <v>42589</v>
      </c>
      <c r="C14">
        <v>2.1</v>
      </c>
      <c r="D14" t="s">
        <v>14</v>
      </c>
      <c r="E14">
        <v>1</v>
      </c>
      <c r="G14">
        <v>1</v>
      </c>
      <c r="H14" s="1">
        <v>42640</v>
      </c>
      <c r="I14" t="s">
        <v>48</v>
      </c>
      <c r="J14" s="9">
        <v>1</v>
      </c>
      <c r="K14" s="9">
        <v>1</v>
      </c>
      <c r="L14" s="9" t="s">
        <v>87</v>
      </c>
      <c r="M14" s="9">
        <v>7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>
      <c r="A15" t="s">
        <v>14</v>
      </c>
      <c r="B15" s="2">
        <v>42589</v>
      </c>
      <c r="C15">
        <v>2.1</v>
      </c>
      <c r="D15" t="s">
        <v>14</v>
      </c>
      <c r="E15">
        <v>1</v>
      </c>
      <c r="G15">
        <v>1</v>
      </c>
      <c r="H15" s="1">
        <v>42640</v>
      </c>
      <c r="I15" t="s">
        <v>48</v>
      </c>
      <c r="J15" s="9">
        <v>1</v>
      </c>
      <c r="K15" s="9">
        <v>1</v>
      </c>
      <c r="L15" s="9" t="s">
        <v>83</v>
      </c>
      <c r="M15" s="9">
        <v>251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>
      <c r="A16" t="s">
        <v>14</v>
      </c>
      <c r="B16" s="2">
        <v>42589</v>
      </c>
      <c r="C16">
        <v>2.1</v>
      </c>
      <c r="D16" t="s">
        <v>14</v>
      </c>
      <c r="E16">
        <v>1</v>
      </c>
      <c r="G16">
        <v>1</v>
      </c>
      <c r="H16" s="1">
        <v>42640</v>
      </c>
      <c r="I16" t="s">
        <v>48</v>
      </c>
      <c r="J16" s="9">
        <v>1</v>
      </c>
      <c r="K16" s="9">
        <v>1</v>
      </c>
      <c r="L16" s="9" t="s">
        <v>85</v>
      </c>
      <c r="M16" s="9">
        <v>1</v>
      </c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A17" t="s">
        <v>14</v>
      </c>
      <c r="B17" s="2">
        <v>42589</v>
      </c>
      <c r="C17">
        <v>2.1</v>
      </c>
      <c r="D17" t="s">
        <v>14</v>
      </c>
      <c r="E17">
        <v>1</v>
      </c>
      <c r="G17">
        <v>1</v>
      </c>
      <c r="H17" s="1">
        <v>42640</v>
      </c>
      <c r="I17" t="s">
        <v>48</v>
      </c>
      <c r="J17" s="9">
        <v>1</v>
      </c>
      <c r="K17" s="9">
        <v>1</v>
      </c>
      <c r="L17" s="9" t="s">
        <v>84</v>
      </c>
      <c r="M17" s="9">
        <v>2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A18" t="s">
        <v>14</v>
      </c>
      <c r="B18" s="2">
        <v>42589</v>
      </c>
      <c r="C18">
        <v>2.1</v>
      </c>
      <c r="D18" t="s">
        <v>14</v>
      </c>
      <c r="E18">
        <v>0</v>
      </c>
      <c r="G18">
        <v>1</v>
      </c>
      <c r="H18" s="1">
        <v>42640</v>
      </c>
      <c r="I18" t="s">
        <v>48</v>
      </c>
      <c r="J18" s="9">
        <v>1</v>
      </c>
      <c r="K18" s="9">
        <v>2</v>
      </c>
      <c r="L18" s="9" t="s">
        <v>86</v>
      </c>
      <c r="M18" s="9">
        <v>2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A19" t="s">
        <v>14</v>
      </c>
      <c r="B19" s="2">
        <v>42589</v>
      </c>
      <c r="C19">
        <v>2.1</v>
      </c>
      <c r="D19" t="s">
        <v>14</v>
      </c>
      <c r="E19">
        <v>0</v>
      </c>
      <c r="G19">
        <v>1</v>
      </c>
      <c r="H19" s="1">
        <v>42640</v>
      </c>
      <c r="I19" t="s">
        <v>48</v>
      </c>
      <c r="J19" s="9">
        <v>1</v>
      </c>
      <c r="K19" s="9">
        <v>2</v>
      </c>
      <c r="L19" s="9" t="s">
        <v>98</v>
      </c>
      <c r="M19" s="9">
        <v>1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A20" t="s">
        <v>14</v>
      </c>
      <c r="B20" s="2">
        <v>42589</v>
      </c>
      <c r="C20">
        <v>2.1</v>
      </c>
      <c r="D20" t="s">
        <v>14</v>
      </c>
      <c r="E20">
        <v>0</v>
      </c>
      <c r="G20">
        <v>1</v>
      </c>
      <c r="H20" s="1">
        <v>42640</v>
      </c>
      <c r="I20" t="s">
        <v>48</v>
      </c>
      <c r="J20" s="9">
        <v>1</v>
      </c>
      <c r="K20" s="9">
        <v>1</v>
      </c>
      <c r="L20" s="9" t="s">
        <v>86</v>
      </c>
      <c r="M20" s="9">
        <v>1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t="s">
        <v>14</v>
      </c>
      <c r="B21" s="2">
        <v>42589</v>
      </c>
      <c r="C21">
        <v>2.1</v>
      </c>
      <c r="D21" t="s">
        <v>14</v>
      </c>
      <c r="E21">
        <v>0</v>
      </c>
      <c r="G21">
        <v>1</v>
      </c>
      <c r="H21" s="1">
        <v>42640</v>
      </c>
      <c r="I21" t="s">
        <v>48</v>
      </c>
      <c r="J21" s="9">
        <v>1</v>
      </c>
      <c r="K21" s="9">
        <v>1</v>
      </c>
      <c r="L21" s="9" t="s">
        <v>109</v>
      </c>
      <c r="M21" s="9">
        <v>357</v>
      </c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t="s">
        <v>14</v>
      </c>
      <c r="B22" s="2">
        <v>42589</v>
      </c>
      <c r="C22">
        <v>2.1</v>
      </c>
      <c r="D22" t="s">
        <v>14</v>
      </c>
      <c r="E22">
        <v>0</v>
      </c>
      <c r="G22">
        <v>1</v>
      </c>
      <c r="H22" s="1">
        <v>42640</v>
      </c>
      <c r="I22" t="s">
        <v>48</v>
      </c>
      <c r="J22" s="9">
        <v>1</v>
      </c>
      <c r="K22" s="9">
        <v>1</v>
      </c>
      <c r="L22" s="9" t="s">
        <v>83</v>
      </c>
      <c r="M22" s="9">
        <v>11</v>
      </c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t="s">
        <v>14</v>
      </c>
      <c r="B23" s="2">
        <v>42589</v>
      </c>
      <c r="C23">
        <v>2.1</v>
      </c>
      <c r="D23" t="s">
        <v>14</v>
      </c>
      <c r="E23">
        <v>0</v>
      </c>
      <c r="G23">
        <v>1</v>
      </c>
      <c r="H23" s="1">
        <v>42640</v>
      </c>
      <c r="I23" t="s">
        <v>48</v>
      </c>
      <c r="J23" s="9">
        <v>1</v>
      </c>
      <c r="K23" s="9">
        <v>1</v>
      </c>
      <c r="L23" s="9" t="s">
        <v>85</v>
      </c>
      <c r="M23" s="9">
        <v>2</v>
      </c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A24" t="s">
        <v>14</v>
      </c>
      <c r="B24" s="2">
        <v>42589</v>
      </c>
      <c r="C24">
        <v>1.1000000000000001</v>
      </c>
      <c r="D24" t="s">
        <v>14</v>
      </c>
      <c r="E24">
        <v>1</v>
      </c>
      <c r="G24">
        <v>1</v>
      </c>
      <c r="H24" s="1">
        <v>42640</v>
      </c>
      <c r="I24" t="s">
        <v>48</v>
      </c>
      <c r="J24" s="9">
        <v>4</v>
      </c>
      <c r="K24" s="9">
        <v>2</v>
      </c>
      <c r="L24" s="9" t="s">
        <v>86</v>
      </c>
      <c r="M24" s="9">
        <v>5</v>
      </c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>
      <c r="A25" t="s">
        <v>14</v>
      </c>
      <c r="B25" s="2">
        <v>42589</v>
      </c>
      <c r="C25">
        <v>1.1000000000000001</v>
      </c>
      <c r="D25" t="s">
        <v>14</v>
      </c>
      <c r="E25">
        <v>1</v>
      </c>
      <c r="G25">
        <v>1</v>
      </c>
      <c r="H25" s="1">
        <v>42640</v>
      </c>
      <c r="I25" t="s">
        <v>48</v>
      </c>
      <c r="J25" s="9">
        <v>4</v>
      </c>
      <c r="K25" s="9">
        <v>2</v>
      </c>
      <c r="L25" s="9" t="s">
        <v>88</v>
      </c>
      <c r="M25" s="9">
        <v>1</v>
      </c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>
      <c r="A26" t="s">
        <v>14</v>
      </c>
      <c r="B26" s="2">
        <v>42589</v>
      </c>
      <c r="C26">
        <v>1.1000000000000001</v>
      </c>
      <c r="D26" t="s">
        <v>14</v>
      </c>
      <c r="E26">
        <v>1</v>
      </c>
      <c r="G26">
        <v>1</v>
      </c>
      <c r="H26" s="1">
        <v>42640</v>
      </c>
      <c r="I26" t="s">
        <v>48</v>
      </c>
      <c r="J26" s="9">
        <v>4</v>
      </c>
      <c r="K26" s="9">
        <v>1</v>
      </c>
      <c r="L26" s="9" t="s">
        <v>86</v>
      </c>
      <c r="M26" s="9">
        <v>20</v>
      </c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>
      <c r="A27" t="s">
        <v>14</v>
      </c>
      <c r="B27" s="2">
        <v>42589</v>
      </c>
      <c r="C27">
        <v>1.1000000000000001</v>
      </c>
      <c r="D27" t="s">
        <v>14</v>
      </c>
      <c r="E27">
        <v>1</v>
      </c>
      <c r="G27">
        <v>1</v>
      </c>
      <c r="H27" s="1">
        <v>42640</v>
      </c>
      <c r="I27" t="s">
        <v>48</v>
      </c>
      <c r="J27" s="9">
        <v>4</v>
      </c>
      <c r="K27" s="9">
        <v>1</v>
      </c>
      <c r="L27" s="9" t="s">
        <v>109</v>
      </c>
      <c r="M27" s="9">
        <v>40</v>
      </c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>
      <c r="A28" t="s">
        <v>14</v>
      </c>
      <c r="B28" s="2">
        <v>42589</v>
      </c>
      <c r="C28">
        <v>1.1000000000000001</v>
      </c>
      <c r="D28" t="s">
        <v>14</v>
      </c>
      <c r="E28">
        <v>1</v>
      </c>
      <c r="G28">
        <v>1</v>
      </c>
      <c r="H28" s="1">
        <v>42640</v>
      </c>
      <c r="I28" t="s">
        <v>48</v>
      </c>
      <c r="J28" s="9">
        <v>4</v>
      </c>
      <c r="K28" s="9">
        <v>1</v>
      </c>
      <c r="L28" s="9" t="s">
        <v>83</v>
      </c>
      <c r="M28" s="9">
        <v>1136</v>
      </c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>
      <c r="A29" t="s">
        <v>14</v>
      </c>
      <c r="B29" s="2">
        <v>42589</v>
      </c>
      <c r="C29">
        <v>1.1000000000000001</v>
      </c>
      <c r="D29" t="s">
        <v>14</v>
      </c>
      <c r="E29">
        <v>1</v>
      </c>
      <c r="G29">
        <v>1</v>
      </c>
      <c r="H29" s="1">
        <v>42640</v>
      </c>
      <c r="I29" t="s">
        <v>48</v>
      </c>
      <c r="J29" s="9">
        <v>4</v>
      </c>
      <c r="K29" s="9">
        <v>1</v>
      </c>
      <c r="L29" s="9" t="s">
        <v>85</v>
      </c>
      <c r="M29" s="9">
        <v>4</v>
      </c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A30" t="s">
        <v>14</v>
      </c>
      <c r="B30" s="2">
        <v>42589</v>
      </c>
      <c r="C30">
        <v>1.1000000000000001</v>
      </c>
      <c r="D30" t="s">
        <v>14</v>
      </c>
      <c r="E30">
        <v>1</v>
      </c>
      <c r="G30">
        <v>1</v>
      </c>
      <c r="H30" s="1">
        <v>42640</v>
      </c>
      <c r="I30" t="s">
        <v>48</v>
      </c>
      <c r="J30" s="9">
        <v>4</v>
      </c>
      <c r="K30" s="9">
        <v>1</v>
      </c>
      <c r="L30" s="9" t="s">
        <v>84</v>
      </c>
      <c r="M30" s="9">
        <v>4</v>
      </c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>
      <c r="A31" t="s">
        <v>14</v>
      </c>
      <c r="B31" s="2">
        <v>42589</v>
      </c>
      <c r="C31">
        <v>2.2000000000000002</v>
      </c>
      <c r="D31" t="s">
        <v>14</v>
      </c>
      <c r="E31">
        <v>1</v>
      </c>
      <c r="G31">
        <v>0</v>
      </c>
      <c r="L31" s="9" t="s">
        <v>99</v>
      </c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>
      <c r="A32" t="s">
        <v>14</v>
      </c>
      <c r="B32" s="2">
        <v>42589</v>
      </c>
      <c r="C32">
        <v>2.2000000000000002</v>
      </c>
      <c r="D32" t="s">
        <v>14</v>
      </c>
      <c r="E32">
        <v>0</v>
      </c>
      <c r="G32">
        <v>0</v>
      </c>
      <c r="L32" s="9" t="s">
        <v>99</v>
      </c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>
      <c r="A33" t="s">
        <v>14</v>
      </c>
      <c r="B33" s="2">
        <v>42589</v>
      </c>
      <c r="C33">
        <v>1.2</v>
      </c>
      <c r="D33" t="s">
        <v>14</v>
      </c>
      <c r="E33">
        <v>0</v>
      </c>
      <c r="G33">
        <v>0</v>
      </c>
      <c r="L33" s="9" t="s">
        <v>99</v>
      </c>
      <c r="M33" s="9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>
      <c r="A34" t="s">
        <v>14</v>
      </c>
      <c r="B34" s="2">
        <v>42589</v>
      </c>
      <c r="C34">
        <v>1.2</v>
      </c>
      <c r="D34" t="s">
        <v>14</v>
      </c>
      <c r="E34">
        <v>1</v>
      </c>
      <c r="G34">
        <v>0</v>
      </c>
      <c r="L34" s="9" t="s">
        <v>99</v>
      </c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>
      <c r="A35" t="s">
        <v>14</v>
      </c>
      <c r="B35" s="2">
        <v>42560</v>
      </c>
      <c r="C35">
        <v>1.2</v>
      </c>
      <c r="D35" t="s">
        <v>14</v>
      </c>
      <c r="E35">
        <v>0</v>
      </c>
      <c r="G35">
        <v>0</v>
      </c>
      <c r="L35" s="9" t="s">
        <v>99</v>
      </c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>
      <c r="A36" t="s">
        <v>14</v>
      </c>
      <c r="B36" s="2">
        <v>42560</v>
      </c>
      <c r="C36">
        <v>1.1000000000000001</v>
      </c>
      <c r="D36" t="s">
        <v>14</v>
      </c>
      <c r="E36">
        <v>1</v>
      </c>
      <c r="G36">
        <v>1</v>
      </c>
      <c r="H36" s="1">
        <v>42642</v>
      </c>
      <c r="I36" t="s">
        <v>48</v>
      </c>
      <c r="J36" s="9">
        <v>1</v>
      </c>
      <c r="K36" s="9">
        <v>6</v>
      </c>
      <c r="L36" s="9" t="s">
        <v>86</v>
      </c>
      <c r="M36" s="9">
        <v>1</v>
      </c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>
      <c r="A37" t="s">
        <v>14</v>
      </c>
      <c r="B37" s="2">
        <v>42560</v>
      </c>
      <c r="C37">
        <v>1.1000000000000001</v>
      </c>
      <c r="D37" t="s">
        <v>14</v>
      </c>
      <c r="E37">
        <v>1</v>
      </c>
      <c r="G37">
        <v>1</v>
      </c>
      <c r="H37" s="1">
        <v>42642</v>
      </c>
      <c r="I37" t="s">
        <v>48</v>
      </c>
      <c r="J37" s="9">
        <v>1</v>
      </c>
      <c r="K37" s="9">
        <v>14</v>
      </c>
      <c r="L37" s="9" t="s">
        <v>89</v>
      </c>
      <c r="M37" s="9">
        <v>1</v>
      </c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>
      <c r="A38" t="s">
        <v>14</v>
      </c>
      <c r="B38" s="2">
        <v>42560</v>
      </c>
      <c r="C38">
        <v>1.1000000000000001</v>
      </c>
      <c r="D38" t="s">
        <v>14</v>
      </c>
      <c r="E38">
        <v>1</v>
      </c>
      <c r="G38">
        <v>1</v>
      </c>
      <c r="H38" s="1">
        <v>42642</v>
      </c>
      <c r="I38" t="s">
        <v>48</v>
      </c>
      <c r="J38" s="9">
        <v>1</v>
      </c>
      <c r="K38" s="9">
        <v>2</v>
      </c>
      <c r="L38" s="9" t="s">
        <v>98</v>
      </c>
      <c r="M38" s="9">
        <v>2</v>
      </c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>
      <c r="A39" t="s">
        <v>14</v>
      </c>
      <c r="B39" s="2">
        <v>42560</v>
      </c>
      <c r="C39">
        <v>1.1000000000000001</v>
      </c>
      <c r="D39" t="s">
        <v>14</v>
      </c>
      <c r="E39">
        <v>1</v>
      </c>
      <c r="G39">
        <v>1</v>
      </c>
      <c r="H39" s="1">
        <v>42642</v>
      </c>
      <c r="I39" t="s">
        <v>48</v>
      </c>
      <c r="J39" s="9">
        <v>1</v>
      </c>
      <c r="K39" s="9">
        <v>1</v>
      </c>
      <c r="L39" s="9" t="s">
        <v>86</v>
      </c>
      <c r="M39" s="9">
        <v>2</v>
      </c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>
      <c r="A40" t="s">
        <v>14</v>
      </c>
      <c r="B40" s="2">
        <v>42560</v>
      </c>
      <c r="C40">
        <v>1.1000000000000001</v>
      </c>
      <c r="D40" t="s">
        <v>14</v>
      </c>
      <c r="E40">
        <v>1</v>
      </c>
      <c r="G40">
        <v>1</v>
      </c>
      <c r="H40" s="1">
        <v>42642</v>
      </c>
      <c r="I40" t="s">
        <v>48</v>
      </c>
      <c r="J40" s="9">
        <v>1</v>
      </c>
      <c r="K40" s="9">
        <v>1</v>
      </c>
      <c r="L40" s="9" t="s">
        <v>87</v>
      </c>
      <c r="M40" s="9">
        <v>1</v>
      </c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>
      <c r="A41" t="s">
        <v>14</v>
      </c>
      <c r="B41" s="2">
        <v>42560</v>
      </c>
      <c r="C41">
        <v>1.1000000000000001</v>
      </c>
      <c r="D41" t="s">
        <v>14</v>
      </c>
      <c r="E41">
        <v>1</v>
      </c>
      <c r="G41">
        <v>1</v>
      </c>
      <c r="H41" s="1">
        <v>42642</v>
      </c>
      <c r="I41" t="s">
        <v>48</v>
      </c>
      <c r="J41" s="9">
        <v>1</v>
      </c>
      <c r="K41" s="9">
        <v>1</v>
      </c>
      <c r="L41" s="9" t="s">
        <v>109</v>
      </c>
      <c r="M41" s="9">
        <v>3</v>
      </c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>
      <c r="A42" t="s">
        <v>14</v>
      </c>
      <c r="B42" s="2">
        <v>42560</v>
      </c>
      <c r="C42">
        <v>1.1000000000000001</v>
      </c>
      <c r="D42" t="s">
        <v>14</v>
      </c>
      <c r="E42">
        <v>1</v>
      </c>
      <c r="G42">
        <v>1</v>
      </c>
      <c r="H42" s="1">
        <v>42642</v>
      </c>
      <c r="I42" t="s">
        <v>48</v>
      </c>
      <c r="J42" s="9">
        <v>1</v>
      </c>
      <c r="K42" s="9">
        <v>1</v>
      </c>
      <c r="L42" s="9" t="s">
        <v>92</v>
      </c>
      <c r="M42" s="9">
        <v>2</v>
      </c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>
      <c r="A43" t="s">
        <v>14</v>
      </c>
      <c r="B43" s="2">
        <v>42560</v>
      </c>
      <c r="C43">
        <v>1.1000000000000001</v>
      </c>
      <c r="D43" t="s">
        <v>14</v>
      </c>
      <c r="E43">
        <v>1</v>
      </c>
      <c r="G43">
        <v>1</v>
      </c>
      <c r="H43" s="1">
        <v>42642</v>
      </c>
      <c r="I43" t="s">
        <v>48</v>
      </c>
      <c r="J43" s="9">
        <v>1</v>
      </c>
      <c r="K43" s="9">
        <v>1</v>
      </c>
      <c r="L43" s="9" t="s">
        <v>83</v>
      </c>
      <c r="M43" s="9">
        <v>8</v>
      </c>
      <c r="N43" s="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>
      <c r="A44" t="s">
        <v>14</v>
      </c>
      <c r="B44" s="2">
        <v>42560</v>
      </c>
      <c r="C44">
        <v>1.1000000000000001</v>
      </c>
      <c r="D44" t="s">
        <v>14</v>
      </c>
      <c r="E44">
        <v>1</v>
      </c>
      <c r="G44">
        <v>1</v>
      </c>
      <c r="H44" s="1">
        <v>42642</v>
      </c>
      <c r="I44" t="s">
        <v>48</v>
      </c>
      <c r="J44" s="9">
        <v>1</v>
      </c>
      <c r="K44" s="9">
        <v>1</v>
      </c>
      <c r="L44" s="9" t="s">
        <v>85</v>
      </c>
      <c r="M44" s="9">
        <v>5</v>
      </c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8" customHeight="1">
      <c r="A45" t="s">
        <v>14</v>
      </c>
      <c r="B45" s="2">
        <v>42560</v>
      </c>
      <c r="C45">
        <v>1.1000000000000001</v>
      </c>
      <c r="D45" t="s">
        <v>14</v>
      </c>
      <c r="E45">
        <v>1</v>
      </c>
      <c r="G45">
        <v>1</v>
      </c>
      <c r="H45" s="1">
        <v>42642</v>
      </c>
      <c r="I45" t="s">
        <v>48</v>
      </c>
      <c r="J45" s="9">
        <v>1</v>
      </c>
      <c r="K45" s="9">
        <v>1</v>
      </c>
      <c r="L45" s="9" t="s">
        <v>84</v>
      </c>
      <c r="M45" s="9">
        <v>1</v>
      </c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>
      <c r="A46" t="s">
        <v>14</v>
      </c>
      <c r="B46" s="2">
        <v>42560</v>
      </c>
      <c r="C46">
        <v>1.1000000000000001</v>
      </c>
      <c r="D46" t="s">
        <v>14</v>
      </c>
      <c r="E46">
        <v>0</v>
      </c>
      <c r="G46">
        <v>1</v>
      </c>
      <c r="H46" s="1">
        <v>42642</v>
      </c>
      <c r="I46" t="s">
        <v>48</v>
      </c>
      <c r="J46" s="9">
        <v>1</v>
      </c>
      <c r="K46" s="9">
        <v>10</v>
      </c>
      <c r="L46" s="9" t="s">
        <v>96</v>
      </c>
      <c r="M46" s="9">
        <v>1</v>
      </c>
      <c r="N46" s="9"/>
    </row>
    <row r="47" spans="1:44">
      <c r="A47" t="s">
        <v>14</v>
      </c>
      <c r="B47" s="2">
        <v>42560</v>
      </c>
      <c r="C47">
        <v>1.1000000000000001</v>
      </c>
      <c r="D47" t="s">
        <v>14</v>
      </c>
      <c r="E47">
        <v>0</v>
      </c>
      <c r="G47">
        <v>1</v>
      </c>
      <c r="H47" s="1">
        <v>42642</v>
      </c>
      <c r="I47" t="s">
        <v>48</v>
      </c>
      <c r="J47" s="9">
        <v>1</v>
      </c>
      <c r="K47" s="9">
        <v>1</v>
      </c>
      <c r="L47" s="9" t="s">
        <v>86</v>
      </c>
      <c r="M47" s="9">
        <v>1</v>
      </c>
      <c r="N47" s="9"/>
    </row>
    <row r="48" spans="1:44">
      <c r="A48" t="s">
        <v>14</v>
      </c>
      <c r="B48" s="2">
        <v>42560</v>
      </c>
      <c r="C48">
        <v>1.1000000000000001</v>
      </c>
      <c r="D48" t="s">
        <v>14</v>
      </c>
      <c r="E48">
        <v>0</v>
      </c>
      <c r="G48">
        <v>1</v>
      </c>
      <c r="H48" s="1">
        <v>42642</v>
      </c>
      <c r="I48" t="s">
        <v>48</v>
      </c>
      <c r="J48" s="9">
        <v>1</v>
      </c>
      <c r="K48" s="9">
        <v>1</v>
      </c>
      <c r="L48" s="9" t="s">
        <v>109</v>
      </c>
      <c r="M48" s="9">
        <v>1</v>
      </c>
      <c r="N48" s="9"/>
    </row>
    <row r="49" spans="1:14">
      <c r="A49" t="s">
        <v>14</v>
      </c>
      <c r="B49" s="2">
        <v>42560</v>
      </c>
      <c r="C49">
        <v>1.1000000000000001</v>
      </c>
      <c r="D49" t="s">
        <v>14</v>
      </c>
      <c r="E49">
        <v>0</v>
      </c>
      <c r="G49">
        <v>1</v>
      </c>
      <c r="H49" s="1">
        <v>42642</v>
      </c>
      <c r="I49" t="s">
        <v>48</v>
      </c>
      <c r="J49" s="9">
        <v>1</v>
      </c>
      <c r="K49" s="9">
        <v>1</v>
      </c>
      <c r="L49" s="9" t="s">
        <v>85</v>
      </c>
      <c r="M49" s="9">
        <v>1</v>
      </c>
      <c r="N49" s="9"/>
    </row>
    <row r="50" spans="1:14">
      <c r="A50" t="s">
        <v>14</v>
      </c>
      <c r="B50" s="2">
        <v>42560</v>
      </c>
      <c r="C50">
        <v>2.1</v>
      </c>
      <c r="D50" t="s">
        <v>14</v>
      </c>
      <c r="E50">
        <v>0</v>
      </c>
      <c r="G50">
        <v>1</v>
      </c>
      <c r="H50" s="1">
        <v>42642</v>
      </c>
      <c r="I50" t="s">
        <v>48</v>
      </c>
      <c r="J50" s="9">
        <v>1</v>
      </c>
      <c r="K50" s="9">
        <v>1</v>
      </c>
      <c r="L50" s="9" t="s">
        <v>109</v>
      </c>
      <c r="M50" s="9">
        <v>16</v>
      </c>
      <c r="N50" s="9"/>
    </row>
    <row r="51" spans="1:14">
      <c r="A51" t="s">
        <v>14</v>
      </c>
      <c r="B51" s="2">
        <v>42560</v>
      </c>
      <c r="C51">
        <v>2.1</v>
      </c>
      <c r="D51" t="s">
        <v>14</v>
      </c>
      <c r="E51">
        <v>0</v>
      </c>
      <c r="G51">
        <v>1</v>
      </c>
      <c r="H51" s="1">
        <v>42642</v>
      </c>
      <c r="I51" t="s">
        <v>48</v>
      </c>
      <c r="J51" s="9">
        <v>1</v>
      </c>
      <c r="K51" s="9">
        <v>1</v>
      </c>
      <c r="L51" s="9" t="s">
        <v>100</v>
      </c>
      <c r="M51" s="9">
        <v>1</v>
      </c>
      <c r="N51" s="9"/>
    </row>
    <row r="52" spans="1:14">
      <c r="A52" t="s">
        <v>14</v>
      </c>
      <c r="B52" s="2">
        <v>42560</v>
      </c>
      <c r="C52">
        <v>2.1</v>
      </c>
      <c r="D52" t="s">
        <v>14</v>
      </c>
      <c r="E52">
        <v>0</v>
      </c>
      <c r="G52">
        <v>1</v>
      </c>
      <c r="H52" s="1">
        <v>42642</v>
      </c>
      <c r="I52" t="s">
        <v>48</v>
      </c>
      <c r="J52" s="9">
        <v>1</v>
      </c>
      <c r="K52" s="9">
        <v>1</v>
      </c>
      <c r="L52" s="9" t="s">
        <v>85</v>
      </c>
      <c r="M52" s="9">
        <v>1</v>
      </c>
      <c r="N52" s="9"/>
    </row>
    <row r="53" spans="1:14">
      <c r="A53" t="s">
        <v>14</v>
      </c>
      <c r="B53" s="2">
        <v>42560</v>
      </c>
      <c r="C53">
        <v>2.1</v>
      </c>
      <c r="D53" t="s">
        <v>14</v>
      </c>
      <c r="E53">
        <v>1</v>
      </c>
      <c r="G53">
        <v>1</v>
      </c>
      <c r="H53" s="1">
        <v>42641</v>
      </c>
      <c r="I53" t="s">
        <v>48</v>
      </c>
      <c r="J53" s="9">
        <v>1</v>
      </c>
      <c r="K53" s="9">
        <v>1</v>
      </c>
      <c r="L53" s="9" t="s">
        <v>86</v>
      </c>
      <c r="M53" s="9">
        <v>2</v>
      </c>
      <c r="N53" s="9"/>
    </row>
    <row r="54" spans="1:14">
      <c r="A54" t="s">
        <v>14</v>
      </c>
      <c r="B54" s="2">
        <v>42560</v>
      </c>
      <c r="C54">
        <v>2.1</v>
      </c>
      <c r="D54" t="s">
        <v>14</v>
      </c>
      <c r="E54">
        <v>1</v>
      </c>
      <c r="G54">
        <v>1</v>
      </c>
      <c r="H54" s="1">
        <v>42641</v>
      </c>
      <c r="I54" t="s">
        <v>48</v>
      </c>
      <c r="J54" s="9">
        <v>1</v>
      </c>
      <c r="K54" s="9">
        <v>1</v>
      </c>
      <c r="L54" s="9" t="s">
        <v>87</v>
      </c>
      <c r="M54" s="9">
        <v>2</v>
      </c>
      <c r="N54" s="9"/>
    </row>
    <row r="55" spans="1:14">
      <c r="A55" t="s">
        <v>14</v>
      </c>
      <c r="B55" s="2">
        <v>42560</v>
      </c>
      <c r="C55">
        <v>2.1</v>
      </c>
      <c r="D55" t="s">
        <v>14</v>
      </c>
      <c r="E55">
        <v>1</v>
      </c>
      <c r="G55">
        <v>1</v>
      </c>
      <c r="H55" s="1">
        <v>42641</v>
      </c>
      <c r="I55" t="s">
        <v>48</v>
      </c>
      <c r="J55" s="9">
        <v>1</v>
      </c>
      <c r="K55" s="9">
        <v>1</v>
      </c>
      <c r="L55" s="9" t="s">
        <v>89</v>
      </c>
      <c r="M55" s="9">
        <v>1</v>
      </c>
      <c r="N55" s="9"/>
    </row>
    <row r="56" spans="1:14">
      <c r="A56" t="s">
        <v>14</v>
      </c>
      <c r="B56" s="2">
        <v>42560</v>
      </c>
      <c r="C56">
        <v>2.1</v>
      </c>
      <c r="D56" t="s">
        <v>14</v>
      </c>
      <c r="E56">
        <v>1</v>
      </c>
      <c r="G56">
        <v>1</v>
      </c>
      <c r="H56" s="1">
        <v>42641</v>
      </c>
      <c r="I56" t="s">
        <v>48</v>
      </c>
      <c r="J56" s="9">
        <v>1</v>
      </c>
      <c r="K56" s="9">
        <v>1</v>
      </c>
      <c r="L56" s="9" t="s">
        <v>83</v>
      </c>
      <c r="M56" s="9">
        <v>4</v>
      </c>
      <c r="N56" s="9"/>
    </row>
    <row r="57" spans="1:14">
      <c r="A57" t="s">
        <v>14</v>
      </c>
      <c r="B57" s="2">
        <v>42560</v>
      </c>
      <c r="C57">
        <v>2.1</v>
      </c>
      <c r="D57" t="s">
        <v>14</v>
      </c>
      <c r="E57">
        <v>1</v>
      </c>
      <c r="G57">
        <v>1</v>
      </c>
      <c r="H57" s="1">
        <v>42641</v>
      </c>
      <c r="I57" t="s">
        <v>48</v>
      </c>
      <c r="J57" s="9">
        <v>1</v>
      </c>
      <c r="K57" s="9">
        <v>1</v>
      </c>
      <c r="L57" s="9" t="s">
        <v>85</v>
      </c>
      <c r="M57" s="9">
        <v>5</v>
      </c>
      <c r="N57" s="9"/>
    </row>
    <row r="58" spans="1:14">
      <c r="A58" t="s">
        <v>14</v>
      </c>
      <c r="B58" s="2">
        <v>42560</v>
      </c>
      <c r="C58">
        <v>2.1</v>
      </c>
      <c r="D58" t="s">
        <v>14</v>
      </c>
      <c r="E58">
        <v>1</v>
      </c>
      <c r="G58">
        <v>1</v>
      </c>
      <c r="H58" s="1">
        <v>42641</v>
      </c>
      <c r="I58" t="s">
        <v>48</v>
      </c>
      <c r="J58" s="9">
        <v>1</v>
      </c>
      <c r="K58" s="9">
        <v>1</v>
      </c>
      <c r="L58" s="9" t="s">
        <v>84</v>
      </c>
      <c r="M58" s="9">
        <v>3</v>
      </c>
      <c r="N58" s="9"/>
    </row>
    <row r="59" spans="1:14">
      <c r="A59" t="s">
        <v>14</v>
      </c>
      <c r="B59" s="2">
        <v>42560</v>
      </c>
      <c r="C59">
        <v>2.1</v>
      </c>
      <c r="D59" t="s">
        <v>14</v>
      </c>
      <c r="E59">
        <v>1</v>
      </c>
      <c r="G59">
        <v>1</v>
      </c>
      <c r="H59" s="1">
        <v>42641</v>
      </c>
      <c r="I59" t="s">
        <v>48</v>
      </c>
      <c r="J59" s="9">
        <v>1</v>
      </c>
      <c r="K59" s="9">
        <v>1</v>
      </c>
      <c r="L59" s="9" t="s">
        <v>93</v>
      </c>
      <c r="M59" s="9">
        <v>1</v>
      </c>
      <c r="N59" s="9"/>
    </row>
    <row r="60" spans="1:14">
      <c r="A60" t="s">
        <v>14</v>
      </c>
      <c r="B60" s="1">
        <v>42560</v>
      </c>
      <c r="C60">
        <v>2.2000000000000002</v>
      </c>
      <c r="D60" t="s">
        <v>14</v>
      </c>
      <c r="E60">
        <v>0</v>
      </c>
      <c r="G60">
        <v>0</v>
      </c>
      <c r="L60" s="9" t="s">
        <v>99</v>
      </c>
      <c r="M60" s="9"/>
      <c r="N60" s="9"/>
    </row>
    <row r="61" spans="1:14">
      <c r="A61" t="s">
        <v>14</v>
      </c>
      <c r="B61" s="1">
        <v>42560</v>
      </c>
      <c r="C61">
        <v>2.2000000000000002</v>
      </c>
      <c r="D61" t="s">
        <v>14</v>
      </c>
      <c r="E61">
        <v>1</v>
      </c>
      <c r="G61">
        <v>0</v>
      </c>
      <c r="L61" s="9" t="s">
        <v>99</v>
      </c>
      <c r="M61" s="9"/>
      <c r="N61" s="9"/>
    </row>
    <row r="62" spans="1:14">
      <c r="A62" t="s">
        <v>14</v>
      </c>
      <c r="B62" s="1">
        <v>42560</v>
      </c>
      <c r="C62">
        <v>1.2</v>
      </c>
      <c r="D62" t="s">
        <v>14</v>
      </c>
      <c r="E62">
        <v>1</v>
      </c>
      <c r="G62">
        <v>0</v>
      </c>
      <c r="L62" s="9" t="s">
        <v>99</v>
      </c>
      <c r="M62" s="9"/>
      <c r="N62" s="9"/>
    </row>
    <row r="63" spans="1:14">
      <c r="A63" t="s">
        <v>14</v>
      </c>
      <c r="B63" s="2">
        <v>42532</v>
      </c>
      <c r="C63">
        <v>2.2000000000000002</v>
      </c>
      <c r="D63" t="s">
        <v>14</v>
      </c>
      <c r="E63">
        <v>0</v>
      </c>
      <c r="G63">
        <v>0</v>
      </c>
      <c r="L63" s="9" t="s">
        <v>99</v>
      </c>
      <c r="M63" s="9"/>
      <c r="N63" s="9"/>
    </row>
    <row r="64" spans="1:14">
      <c r="A64" t="s">
        <v>14</v>
      </c>
      <c r="B64" s="2">
        <v>42532</v>
      </c>
      <c r="C64">
        <v>1.2</v>
      </c>
      <c r="D64" t="s">
        <v>14</v>
      </c>
      <c r="E64">
        <v>0</v>
      </c>
      <c r="G64">
        <v>0</v>
      </c>
      <c r="L64" s="9" t="s">
        <v>99</v>
      </c>
      <c r="M64" s="9"/>
      <c r="N64" s="9"/>
    </row>
    <row r="65" spans="1:14">
      <c r="A65" t="s">
        <v>14</v>
      </c>
      <c r="B65" s="2">
        <v>42532</v>
      </c>
      <c r="C65">
        <v>2.2000000000000002</v>
      </c>
      <c r="D65" t="s">
        <v>14</v>
      </c>
      <c r="E65">
        <v>1</v>
      </c>
      <c r="G65">
        <v>0</v>
      </c>
      <c r="L65" s="9" t="s">
        <v>99</v>
      </c>
      <c r="M65" s="9"/>
      <c r="N65" s="9"/>
    </row>
    <row r="66" spans="1:14">
      <c r="A66" t="s">
        <v>14</v>
      </c>
      <c r="B66" s="2">
        <v>42532</v>
      </c>
      <c r="C66">
        <v>1.2</v>
      </c>
      <c r="D66" t="s">
        <v>14</v>
      </c>
      <c r="E66">
        <v>1</v>
      </c>
      <c r="G66">
        <v>0</v>
      </c>
      <c r="L66" s="9" t="s">
        <v>99</v>
      </c>
      <c r="M66" s="9"/>
      <c r="N66" s="9"/>
    </row>
    <row r="67" spans="1:14">
      <c r="A67" t="s">
        <v>14</v>
      </c>
      <c r="B67" s="2">
        <v>42532</v>
      </c>
      <c r="C67">
        <v>1.1000000000000001</v>
      </c>
      <c r="D67" t="s">
        <v>14</v>
      </c>
      <c r="E67">
        <v>0</v>
      </c>
      <c r="G67">
        <v>1</v>
      </c>
      <c r="H67" s="1">
        <v>42640</v>
      </c>
      <c r="I67" t="s">
        <v>48</v>
      </c>
      <c r="J67" s="9">
        <v>1</v>
      </c>
      <c r="K67" s="9">
        <v>1</v>
      </c>
      <c r="L67" s="9" t="s">
        <v>86</v>
      </c>
      <c r="M67" s="9">
        <v>1</v>
      </c>
      <c r="N67" s="9"/>
    </row>
    <row r="68" spans="1:14">
      <c r="A68" t="s">
        <v>14</v>
      </c>
      <c r="B68" s="2">
        <v>42532</v>
      </c>
      <c r="C68">
        <v>1.1000000000000001</v>
      </c>
      <c r="D68" t="s">
        <v>14</v>
      </c>
      <c r="E68">
        <v>0</v>
      </c>
      <c r="G68">
        <v>1</v>
      </c>
      <c r="H68" s="1">
        <v>42640</v>
      </c>
      <c r="I68" t="s">
        <v>48</v>
      </c>
      <c r="J68" s="9">
        <v>1</v>
      </c>
      <c r="K68" s="9">
        <v>1</v>
      </c>
      <c r="L68" s="9" t="s">
        <v>87</v>
      </c>
      <c r="M68" s="9">
        <v>7</v>
      </c>
      <c r="N68" s="9"/>
    </row>
    <row r="69" spans="1:14">
      <c r="A69" t="s">
        <v>14</v>
      </c>
      <c r="B69" s="2">
        <v>42532</v>
      </c>
      <c r="C69">
        <v>1.1000000000000001</v>
      </c>
      <c r="D69" t="s">
        <v>14</v>
      </c>
      <c r="E69">
        <v>0</v>
      </c>
      <c r="G69">
        <v>1</v>
      </c>
      <c r="H69" s="1">
        <v>42640</v>
      </c>
      <c r="I69" t="s">
        <v>48</v>
      </c>
      <c r="J69" s="9">
        <v>1</v>
      </c>
      <c r="K69" s="9">
        <v>1</v>
      </c>
      <c r="L69" s="9" t="s">
        <v>83</v>
      </c>
      <c r="M69" s="9">
        <v>4</v>
      </c>
      <c r="N69" s="9"/>
    </row>
    <row r="70" spans="1:14">
      <c r="A70" t="s">
        <v>14</v>
      </c>
      <c r="B70" s="2">
        <v>42532</v>
      </c>
      <c r="C70">
        <v>1.1000000000000001</v>
      </c>
      <c r="D70" t="s">
        <v>14</v>
      </c>
      <c r="E70">
        <v>0</v>
      </c>
      <c r="G70">
        <v>1</v>
      </c>
      <c r="H70" s="1">
        <v>42640</v>
      </c>
      <c r="I70" t="s">
        <v>48</v>
      </c>
      <c r="J70" s="9">
        <v>1</v>
      </c>
      <c r="K70" s="9">
        <v>1</v>
      </c>
      <c r="L70" s="9" t="s">
        <v>85</v>
      </c>
      <c r="M70" s="9">
        <v>16</v>
      </c>
      <c r="N70" s="9"/>
    </row>
    <row r="71" spans="1:14">
      <c r="A71" t="s">
        <v>14</v>
      </c>
      <c r="B71" s="2">
        <v>42532</v>
      </c>
      <c r="C71">
        <v>1.1000000000000001</v>
      </c>
      <c r="D71" t="s">
        <v>14</v>
      </c>
      <c r="E71">
        <v>0</v>
      </c>
      <c r="G71">
        <v>1</v>
      </c>
      <c r="H71" s="1">
        <v>42640</v>
      </c>
      <c r="I71" t="s">
        <v>48</v>
      </c>
      <c r="J71" s="9">
        <v>1</v>
      </c>
      <c r="K71" s="9">
        <v>1</v>
      </c>
      <c r="L71" s="9" t="s">
        <v>97</v>
      </c>
      <c r="M71" s="9">
        <v>3</v>
      </c>
      <c r="N71" s="9"/>
    </row>
    <row r="72" spans="1:14">
      <c r="A72" t="s">
        <v>14</v>
      </c>
      <c r="B72" s="2">
        <v>42532</v>
      </c>
      <c r="C72">
        <v>1.1000000000000001</v>
      </c>
      <c r="D72" t="s">
        <v>14</v>
      </c>
      <c r="E72">
        <v>0</v>
      </c>
      <c r="G72">
        <v>1</v>
      </c>
      <c r="H72" s="1">
        <v>42640</v>
      </c>
      <c r="I72" t="s">
        <v>48</v>
      </c>
      <c r="J72" s="9">
        <v>1</v>
      </c>
      <c r="K72" s="9">
        <v>1</v>
      </c>
      <c r="L72" s="9" t="s">
        <v>93</v>
      </c>
      <c r="M72" s="9">
        <v>28</v>
      </c>
      <c r="N72" s="9"/>
    </row>
    <row r="73" spans="1:14">
      <c r="A73" t="s">
        <v>14</v>
      </c>
      <c r="B73" s="2">
        <v>42532</v>
      </c>
      <c r="C73">
        <v>2.1</v>
      </c>
      <c r="D73" t="s">
        <v>14</v>
      </c>
      <c r="E73">
        <v>1</v>
      </c>
      <c r="G73">
        <v>1</v>
      </c>
      <c r="H73" s="1">
        <v>42641</v>
      </c>
      <c r="I73" t="s">
        <v>48</v>
      </c>
      <c r="J73" s="9">
        <v>1</v>
      </c>
      <c r="K73" s="9">
        <v>2</v>
      </c>
      <c r="L73" s="9" t="s">
        <v>86</v>
      </c>
      <c r="M73" s="9">
        <v>1</v>
      </c>
      <c r="N73" s="9"/>
    </row>
    <row r="74" spans="1:14">
      <c r="A74" t="s">
        <v>14</v>
      </c>
      <c r="B74" s="2">
        <v>42532</v>
      </c>
      <c r="C74">
        <v>2.1</v>
      </c>
      <c r="D74" t="s">
        <v>14</v>
      </c>
      <c r="E74">
        <v>1</v>
      </c>
      <c r="G74">
        <v>1</v>
      </c>
      <c r="H74" s="1">
        <v>42641</v>
      </c>
      <c r="I74" t="s">
        <v>48</v>
      </c>
      <c r="J74" s="9">
        <v>1</v>
      </c>
      <c r="K74" s="9">
        <v>2</v>
      </c>
      <c r="L74" s="9" t="s">
        <v>83</v>
      </c>
      <c r="M74" s="9">
        <v>1</v>
      </c>
      <c r="N74" s="9"/>
    </row>
    <row r="75" spans="1:14">
      <c r="A75" t="s">
        <v>14</v>
      </c>
      <c r="B75" s="2">
        <v>42532</v>
      </c>
      <c r="C75">
        <v>2.1</v>
      </c>
      <c r="D75" t="s">
        <v>14</v>
      </c>
      <c r="E75">
        <v>1</v>
      </c>
      <c r="G75">
        <v>1</v>
      </c>
      <c r="H75" s="1">
        <v>42641</v>
      </c>
      <c r="I75" t="s">
        <v>48</v>
      </c>
      <c r="J75" s="9">
        <v>1</v>
      </c>
      <c r="K75" s="9">
        <v>1</v>
      </c>
      <c r="L75" s="9" t="s">
        <v>86</v>
      </c>
      <c r="M75" s="9">
        <v>25</v>
      </c>
      <c r="N75" s="9"/>
    </row>
    <row r="76" spans="1:14">
      <c r="A76" t="s">
        <v>14</v>
      </c>
      <c r="B76" s="2">
        <v>42532</v>
      </c>
      <c r="C76">
        <v>2.1</v>
      </c>
      <c r="D76" t="s">
        <v>14</v>
      </c>
      <c r="E76">
        <v>1</v>
      </c>
      <c r="G76">
        <v>1</v>
      </c>
      <c r="H76" s="1">
        <v>42641</v>
      </c>
      <c r="I76" t="s">
        <v>48</v>
      </c>
      <c r="J76" s="9">
        <v>1</v>
      </c>
      <c r="K76" s="9">
        <v>1</v>
      </c>
      <c r="L76" s="9" t="s">
        <v>87</v>
      </c>
      <c r="M76" s="9">
        <v>4</v>
      </c>
      <c r="N76" s="9"/>
    </row>
    <row r="77" spans="1:14">
      <c r="A77" t="s">
        <v>14</v>
      </c>
      <c r="B77" s="2">
        <v>42532</v>
      </c>
      <c r="C77">
        <v>2.1</v>
      </c>
      <c r="D77" t="s">
        <v>14</v>
      </c>
      <c r="E77">
        <v>1</v>
      </c>
      <c r="G77">
        <v>1</v>
      </c>
      <c r="H77" s="1">
        <v>42641</v>
      </c>
      <c r="I77" t="s">
        <v>48</v>
      </c>
      <c r="J77" s="9">
        <v>1</v>
      </c>
      <c r="K77" s="9">
        <v>1</v>
      </c>
      <c r="L77" s="9" t="s">
        <v>89</v>
      </c>
      <c r="M77" s="9">
        <v>1</v>
      </c>
      <c r="N77" s="9"/>
    </row>
    <row r="78" spans="1:14">
      <c r="A78" t="s">
        <v>14</v>
      </c>
      <c r="B78" s="2">
        <v>42532</v>
      </c>
      <c r="C78">
        <v>2.1</v>
      </c>
      <c r="D78" t="s">
        <v>14</v>
      </c>
      <c r="E78">
        <v>1</v>
      </c>
      <c r="G78">
        <v>1</v>
      </c>
      <c r="H78" s="1">
        <v>42641</v>
      </c>
      <c r="I78" t="s">
        <v>48</v>
      </c>
      <c r="J78" s="9">
        <v>1</v>
      </c>
      <c r="K78" s="9">
        <v>1</v>
      </c>
      <c r="L78" s="9" t="s">
        <v>109</v>
      </c>
      <c r="M78" s="9">
        <v>4</v>
      </c>
      <c r="N78" s="9"/>
    </row>
    <row r="79" spans="1:14">
      <c r="A79" t="s">
        <v>14</v>
      </c>
      <c r="B79" s="2">
        <v>42532</v>
      </c>
      <c r="C79">
        <v>2.1</v>
      </c>
      <c r="D79" t="s">
        <v>14</v>
      </c>
      <c r="E79">
        <v>1</v>
      </c>
      <c r="G79">
        <v>1</v>
      </c>
      <c r="H79" s="1">
        <v>42641</v>
      </c>
      <c r="I79" t="s">
        <v>48</v>
      </c>
      <c r="J79" s="9">
        <v>1</v>
      </c>
      <c r="K79" s="9">
        <v>1</v>
      </c>
      <c r="L79" s="9" t="s">
        <v>83</v>
      </c>
      <c r="M79" s="9">
        <v>54</v>
      </c>
      <c r="N79" s="9"/>
    </row>
    <row r="80" spans="1:14">
      <c r="A80" t="s">
        <v>14</v>
      </c>
      <c r="B80" s="2">
        <v>42532</v>
      </c>
      <c r="C80">
        <v>2.1</v>
      </c>
      <c r="D80" t="s">
        <v>14</v>
      </c>
      <c r="E80">
        <v>1</v>
      </c>
      <c r="G80">
        <v>1</v>
      </c>
      <c r="H80" s="1">
        <v>42641</v>
      </c>
      <c r="I80" t="s">
        <v>48</v>
      </c>
      <c r="J80" s="9">
        <v>1</v>
      </c>
      <c r="K80" s="9">
        <v>1</v>
      </c>
      <c r="L80" s="9" t="s">
        <v>85</v>
      </c>
      <c r="M80" s="9">
        <v>1</v>
      </c>
      <c r="N80" s="9"/>
    </row>
    <row r="81" spans="1:14">
      <c r="A81" t="s">
        <v>14</v>
      </c>
      <c r="B81" s="2">
        <v>42532</v>
      </c>
      <c r="C81">
        <v>2.1</v>
      </c>
      <c r="D81" t="s">
        <v>14</v>
      </c>
      <c r="E81">
        <v>1</v>
      </c>
      <c r="G81">
        <v>1</v>
      </c>
      <c r="H81" s="1">
        <v>42641</v>
      </c>
      <c r="I81" t="s">
        <v>48</v>
      </c>
      <c r="J81" s="9">
        <v>1</v>
      </c>
      <c r="K81" s="9">
        <v>1</v>
      </c>
      <c r="L81" s="9" t="s">
        <v>84</v>
      </c>
      <c r="M81" s="9">
        <v>4</v>
      </c>
      <c r="N81" s="9"/>
    </row>
    <row r="82" spans="1:14">
      <c r="A82" t="s">
        <v>14</v>
      </c>
      <c r="B82" s="2">
        <v>42532</v>
      </c>
      <c r="C82">
        <v>2.1</v>
      </c>
      <c r="D82" t="s">
        <v>14</v>
      </c>
      <c r="E82">
        <v>1</v>
      </c>
      <c r="G82">
        <v>1</v>
      </c>
      <c r="H82" s="1">
        <v>42641</v>
      </c>
      <c r="I82" t="s">
        <v>48</v>
      </c>
      <c r="J82" s="9">
        <v>1</v>
      </c>
      <c r="K82" s="9">
        <v>1</v>
      </c>
      <c r="L82" s="9" t="s">
        <v>93</v>
      </c>
      <c r="M82" s="9">
        <v>49</v>
      </c>
      <c r="N82" s="9"/>
    </row>
    <row r="83" spans="1:14">
      <c r="A83" t="s">
        <v>14</v>
      </c>
      <c r="B83" s="2">
        <v>42532</v>
      </c>
      <c r="C83">
        <v>2.1</v>
      </c>
      <c r="D83" t="s">
        <v>14</v>
      </c>
      <c r="E83">
        <v>0</v>
      </c>
      <c r="G83">
        <v>1</v>
      </c>
      <c r="H83" s="1">
        <v>42642</v>
      </c>
      <c r="I83" t="s">
        <v>48</v>
      </c>
      <c r="J83" s="9">
        <v>1</v>
      </c>
      <c r="K83" s="9">
        <v>1</v>
      </c>
      <c r="L83" s="9" t="s">
        <v>109</v>
      </c>
      <c r="M83" s="9">
        <v>5</v>
      </c>
      <c r="N83" s="9"/>
    </row>
    <row r="84" spans="1:14">
      <c r="A84" t="s">
        <v>14</v>
      </c>
      <c r="B84" s="2">
        <v>42532</v>
      </c>
      <c r="C84">
        <v>2.1</v>
      </c>
      <c r="D84" t="s">
        <v>14</v>
      </c>
      <c r="E84">
        <v>0</v>
      </c>
      <c r="G84">
        <v>1</v>
      </c>
      <c r="H84" s="1">
        <v>42642</v>
      </c>
      <c r="I84" t="s">
        <v>48</v>
      </c>
      <c r="J84" s="9">
        <v>1</v>
      </c>
      <c r="K84" s="9">
        <v>1</v>
      </c>
      <c r="L84" s="9" t="s">
        <v>83</v>
      </c>
      <c r="M84" s="9">
        <v>1</v>
      </c>
      <c r="N84" s="9"/>
    </row>
    <row r="85" spans="1:14">
      <c r="A85" t="s">
        <v>14</v>
      </c>
      <c r="B85" s="2">
        <v>42532</v>
      </c>
      <c r="C85">
        <v>2.1</v>
      </c>
      <c r="D85" t="s">
        <v>14</v>
      </c>
      <c r="E85">
        <v>0</v>
      </c>
      <c r="G85">
        <v>1</v>
      </c>
      <c r="H85" s="1">
        <v>42642</v>
      </c>
      <c r="I85" t="s">
        <v>48</v>
      </c>
      <c r="J85" s="9">
        <v>1</v>
      </c>
      <c r="K85" s="9">
        <v>1</v>
      </c>
      <c r="L85" s="9" t="s">
        <v>85</v>
      </c>
      <c r="M85" s="9">
        <v>8</v>
      </c>
      <c r="N85" s="9"/>
    </row>
    <row r="86" spans="1:14">
      <c r="A86" t="s">
        <v>14</v>
      </c>
      <c r="B86" s="2">
        <v>42532</v>
      </c>
      <c r="C86">
        <v>1.1000000000000001</v>
      </c>
      <c r="D86" t="s">
        <v>14</v>
      </c>
      <c r="E86">
        <v>1</v>
      </c>
      <c r="G86">
        <v>1</v>
      </c>
      <c r="H86" s="1">
        <v>42640</v>
      </c>
      <c r="I86" t="s">
        <v>48</v>
      </c>
      <c r="J86" s="9">
        <v>1</v>
      </c>
      <c r="K86" s="9">
        <v>82</v>
      </c>
      <c r="L86" s="9" t="s">
        <v>109</v>
      </c>
      <c r="M86" s="9">
        <v>1</v>
      </c>
      <c r="N86" s="9"/>
    </row>
    <row r="87" spans="1:14">
      <c r="A87" t="s">
        <v>14</v>
      </c>
      <c r="B87" s="2">
        <v>42532</v>
      </c>
      <c r="C87">
        <v>1.1000000000000001</v>
      </c>
      <c r="D87" t="s">
        <v>14</v>
      </c>
      <c r="E87">
        <v>1</v>
      </c>
      <c r="G87">
        <v>1</v>
      </c>
      <c r="H87" s="1">
        <v>42640</v>
      </c>
      <c r="I87" t="s">
        <v>48</v>
      </c>
      <c r="J87" s="9">
        <v>1</v>
      </c>
      <c r="K87" s="9">
        <v>1</v>
      </c>
      <c r="L87" s="9" t="s">
        <v>86</v>
      </c>
      <c r="M87" s="9">
        <v>27</v>
      </c>
      <c r="N87" s="9"/>
    </row>
    <row r="88" spans="1:14">
      <c r="A88" t="s">
        <v>14</v>
      </c>
      <c r="B88" s="2">
        <v>42532</v>
      </c>
      <c r="C88">
        <v>1.1000000000000001</v>
      </c>
      <c r="D88" t="s">
        <v>14</v>
      </c>
      <c r="E88">
        <v>1</v>
      </c>
      <c r="G88">
        <v>1</v>
      </c>
      <c r="H88" s="1">
        <v>42640</v>
      </c>
      <c r="I88" t="s">
        <v>48</v>
      </c>
      <c r="J88" s="9">
        <v>1</v>
      </c>
      <c r="K88" s="9">
        <v>1</v>
      </c>
      <c r="L88" s="9" t="s">
        <v>87</v>
      </c>
      <c r="M88" s="9">
        <v>1</v>
      </c>
      <c r="N88" s="9"/>
    </row>
    <row r="89" spans="1:14">
      <c r="A89" t="s">
        <v>14</v>
      </c>
      <c r="B89" s="2">
        <v>42532</v>
      </c>
      <c r="C89">
        <v>1.1000000000000001</v>
      </c>
      <c r="D89" t="s">
        <v>14</v>
      </c>
      <c r="E89">
        <v>1</v>
      </c>
      <c r="G89">
        <v>1</v>
      </c>
      <c r="H89" s="1">
        <v>42640</v>
      </c>
      <c r="I89" t="s">
        <v>48</v>
      </c>
      <c r="J89" s="9">
        <v>1</v>
      </c>
      <c r="K89" s="9">
        <v>1</v>
      </c>
      <c r="L89" s="9" t="s">
        <v>109</v>
      </c>
      <c r="M89" s="9">
        <v>2</v>
      </c>
      <c r="N89" s="9"/>
    </row>
    <row r="90" spans="1:14">
      <c r="A90" t="s">
        <v>14</v>
      </c>
      <c r="B90" s="2">
        <v>42532</v>
      </c>
      <c r="C90">
        <v>1.1000000000000001</v>
      </c>
      <c r="D90" t="s">
        <v>14</v>
      </c>
      <c r="E90">
        <v>1</v>
      </c>
      <c r="G90">
        <v>1</v>
      </c>
      <c r="H90" s="1">
        <v>42640</v>
      </c>
      <c r="I90" t="s">
        <v>48</v>
      </c>
      <c r="J90" s="9">
        <v>1</v>
      </c>
      <c r="K90" s="9">
        <v>1</v>
      </c>
      <c r="L90" s="9" t="s">
        <v>83</v>
      </c>
      <c r="M90" s="9">
        <v>47</v>
      </c>
      <c r="N90" s="9"/>
    </row>
    <row r="91" spans="1:14">
      <c r="A91" t="s">
        <v>14</v>
      </c>
      <c r="B91" s="2">
        <v>42532</v>
      </c>
      <c r="C91">
        <v>1.1000000000000001</v>
      </c>
      <c r="D91" t="s">
        <v>14</v>
      </c>
      <c r="E91">
        <v>1</v>
      </c>
      <c r="G91">
        <v>1</v>
      </c>
      <c r="H91" s="1">
        <v>42640</v>
      </c>
      <c r="I91" t="s">
        <v>48</v>
      </c>
      <c r="J91" s="9">
        <v>1</v>
      </c>
      <c r="K91" s="9">
        <v>1</v>
      </c>
      <c r="L91" s="9" t="s">
        <v>84</v>
      </c>
      <c r="M91" s="9">
        <v>1</v>
      </c>
      <c r="N91" s="9"/>
    </row>
    <row r="92" spans="1:14">
      <c r="A92" t="s">
        <v>14</v>
      </c>
      <c r="B92" s="2">
        <v>42532</v>
      </c>
      <c r="C92">
        <v>1.1000000000000001</v>
      </c>
      <c r="D92" t="s">
        <v>14</v>
      </c>
      <c r="E92">
        <v>1</v>
      </c>
      <c r="G92">
        <v>1</v>
      </c>
      <c r="H92" s="1">
        <v>42640</v>
      </c>
      <c r="I92" t="s">
        <v>48</v>
      </c>
      <c r="J92" s="9">
        <v>1</v>
      </c>
      <c r="K92" s="9">
        <v>1</v>
      </c>
      <c r="L92" s="9" t="s">
        <v>93</v>
      </c>
      <c r="M92" s="9">
        <v>84</v>
      </c>
      <c r="N92" s="9"/>
    </row>
    <row r="93" spans="1:14">
      <c r="A93" t="s">
        <v>14</v>
      </c>
      <c r="B93" s="2">
        <v>42501</v>
      </c>
      <c r="C93">
        <v>1.2</v>
      </c>
      <c r="D93" t="s">
        <v>14</v>
      </c>
      <c r="E93">
        <v>1</v>
      </c>
      <c r="G93">
        <v>0</v>
      </c>
      <c r="L93" s="9" t="s">
        <v>99</v>
      </c>
      <c r="M93" s="9"/>
      <c r="N93" s="9"/>
    </row>
    <row r="94" spans="1:14">
      <c r="A94" t="s">
        <v>14</v>
      </c>
      <c r="B94" s="2">
        <v>42501</v>
      </c>
      <c r="C94">
        <v>1.2</v>
      </c>
      <c r="D94" t="s">
        <v>14</v>
      </c>
      <c r="E94">
        <v>0</v>
      </c>
      <c r="G94">
        <v>0</v>
      </c>
      <c r="L94" s="9" t="s">
        <v>99</v>
      </c>
      <c r="M94" s="9"/>
      <c r="N94" s="9"/>
    </row>
    <row r="95" spans="1:14">
      <c r="A95" t="s">
        <v>14</v>
      </c>
      <c r="B95" s="2">
        <v>42501</v>
      </c>
      <c r="C95">
        <v>2.2000000000000002</v>
      </c>
      <c r="D95" t="s">
        <v>14</v>
      </c>
      <c r="E95">
        <v>1</v>
      </c>
      <c r="G95">
        <v>0</v>
      </c>
      <c r="L95" s="9" t="s">
        <v>99</v>
      </c>
      <c r="M95" s="9"/>
      <c r="N95" s="9"/>
    </row>
    <row r="96" spans="1:14">
      <c r="A96" t="s">
        <v>14</v>
      </c>
      <c r="B96" s="2">
        <v>42501</v>
      </c>
      <c r="C96">
        <v>2.1</v>
      </c>
      <c r="D96" t="s">
        <v>14</v>
      </c>
      <c r="E96">
        <v>1</v>
      </c>
      <c r="G96">
        <v>1</v>
      </c>
      <c r="H96" s="1">
        <v>42642</v>
      </c>
      <c r="I96" t="s">
        <v>48</v>
      </c>
      <c r="J96" s="9">
        <v>1</v>
      </c>
      <c r="K96" s="9">
        <v>10</v>
      </c>
      <c r="L96" s="9" t="s">
        <v>86</v>
      </c>
      <c r="M96" s="9">
        <v>1</v>
      </c>
      <c r="N96" s="9"/>
    </row>
    <row r="97" spans="1:14">
      <c r="A97" t="s">
        <v>14</v>
      </c>
      <c r="B97" s="2">
        <v>42501</v>
      </c>
      <c r="C97">
        <v>2.1</v>
      </c>
      <c r="D97" t="s">
        <v>14</v>
      </c>
      <c r="E97">
        <v>1</v>
      </c>
      <c r="G97">
        <v>1</v>
      </c>
      <c r="H97" s="1">
        <v>42642</v>
      </c>
      <c r="I97" t="s">
        <v>48</v>
      </c>
      <c r="J97" s="9">
        <v>1</v>
      </c>
      <c r="K97" s="9">
        <v>14</v>
      </c>
      <c r="L97" s="9" t="s">
        <v>89</v>
      </c>
      <c r="M97" s="9">
        <v>2</v>
      </c>
      <c r="N97" s="9"/>
    </row>
    <row r="98" spans="1:14">
      <c r="A98" t="s">
        <v>14</v>
      </c>
      <c r="B98" s="2">
        <v>42501</v>
      </c>
      <c r="C98">
        <v>2.1</v>
      </c>
      <c r="D98" t="s">
        <v>14</v>
      </c>
      <c r="E98">
        <v>1</v>
      </c>
      <c r="G98">
        <v>1</v>
      </c>
      <c r="H98" s="1">
        <v>42642</v>
      </c>
      <c r="I98" t="s">
        <v>48</v>
      </c>
      <c r="J98" s="9">
        <v>1</v>
      </c>
      <c r="K98" s="9">
        <v>6</v>
      </c>
      <c r="L98" s="9" t="s">
        <v>89</v>
      </c>
      <c r="M98" s="9">
        <v>1</v>
      </c>
      <c r="N98" s="9"/>
    </row>
    <row r="99" spans="1:14">
      <c r="A99" t="s">
        <v>14</v>
      </c>
      <c r="B99" s="2">
        <v>42501</v>
      </c>
      <c r="C99">
        <v>2.1</v>
      </c>
      <c r="D99" t="s">
        <v>14</v>
      </c>
      <c r="E99">
        <v>1</v>
      </c>
      <c r="G99">
        <v>1</v>
      </c>
      <c r="H99" s="1">
        <v>42642</v>
      </c>
      <c r="I99" t="s">
        <v>48</v>
      </c>
      <c r="J99" s="9">
        <v>1</v>
      </c>
      <c r="K99" s="9">
        <v>6</v>
      </c>
      <c r="L99" s="9" t="s">
        <v>88</v>
      </c>
      <c r="M99" s="9">
        <v>1</v>
      </c>
      <c r="N99" s="9"/>
    </row>
    <row r="100" spans="1:14">
      <c r="A100" t="s">
        <v>14</v>
      </c>
      <c r="B100" s="2">
        <v>42501</v>
      </c>
      <c r="C100">
        <v>2.1</v>
      </c>
      <c r="D100" t="s">
        <v>14</v>
      </c>
      <c r="E100">
        <v>1</v>
      </c>
      <c r="G100">
        <v>1</v>
      </c>
      <c r="H100" s="1">
        <v>42642</v>
      </c>
      <c r="I100" t="s">
        <v>48</v>
      </c>
      <c r="J100" s="9">
        <v>1</v>
      </c>
      <c r="K100" s="9">
        <v>26</v>
      </c>
      <c r="L100" s="9" t="s">
        <v>101</v>
      </c>
      <c r="M100" s="9">
        <v>1</v>
      </c>
      <c r="N100" s="9"/>
    </row>
    <row r="101" spans="1:14">
      <c r="A101" t="s">
        <v>14</v>
      </c>
      <c r="B101" s="2">
        <v>42501</v>
      </c>
      <c r="C101">
        <v>2.1</v>
      </c>
      <c r="D101" t="s">
        <v>14</v>
      </c>
      <c r="E101">
        <v>1</v>
      </c>
      <c r="G101">
        <v>1</v>
      </c>
      <c r="H101" s="1">
        <v>42642</v>
      </c>
      <c r="I101" t="s">
        <v>48</v>
      </c>
      <c r="J101" s="9">
        <v>1</v>
      </c>
      <c r="K101" s="9">
        <v>1</v>
      </c>
      <c r="L101" s="9" t="s">
        <v>86</v>
      </c>
      <c r="M101" s="9">
        <v>4</v>
      </c>
      <c r="N101" s="9"/>
    </row>
    <row r="102" spans="1:14">
      <c r="A102" t="s">
        <v>14</v>
      </c>
      <c r="B102" s="2">
        <v>42501</v>
      </c>
      <c r="C102">
        <v>2.1</v>
      </c>
      <c r="D102" t="s">
        <v>14</v>
      </c>
      <c r="E102">
        <v>1</v>
      </c>
      <c r="G102">
        <v>1</v>
      </c>
      <c r="H102" s="1">
        <v>42642</v>
      </c>
      <c r="I102" t="s">
        <v>48</v>
      </c>
      <c r="J102" s="9">
        <v>1</v>
      </c>
      <c r="K102" s="9">
        <v>1</v>
      </c>
      <c r="L102" s="9" t="s">
        <v>87</v>
      </c>
      <c r="M102" s="9">
        <v>3</v>
      </c>
      <c r="N102" s="9"/>
    </row>
    <row r="103" spans="1:14">
      <c r="A103" t="s">
        <v>14</v>
      </c>
      <c r="B103" s="2">
        <v>42501</v>
      </c>
      <c r="C103">
        <v>2.1</v>
      </c>
      <c r="D103" t="s">
        <v>14</v>
      </c>
      <c r="E103">
        <v>1</v>
      </c>
      <c r="G103">
        <v>1</v>
      </c>
      <c r="H103" s="1">
        <v>42642</v>
      </c>
      <c r="I103" t="s">
        <v>48</v>
      </c>
      <c r="J103" s="9">
        <v>1</v>
      </c>
      <c r="K103" s="9">
        <v>1</v>
      </c>
      <c r="L103" s="9" t="s">
        <v>89</v>
      </c>
      <c r="M103" s="9">
        <v>2</v>
      </c>
      <c r="N103" s="9"/>
    </row>
    <row r="104" spans="1:14">
      <c r="A104" t="s">
        <v>14</v>
      </c>
      <c r="B104" s="2">
        <v>42501</v>
      </c>
      <c r="C104">
        <v>2.1</v>
      </c>
      <c r="D104" t="s">
        <v>14</v>
      </c>
      <c r="E104">
        <v>1</v>
      </c>
      <c r="G104">
        <v>1</v>
      </c>
      <c r="H104" s="1">
        <v>42642</v>
      </c>
      <c r="I104" t="s">
        <v>48</v>
      </c>
      <c r="J104" s="9">
        <v>1</v>
      </c>
      <c r="K104" s="9">
        <v>1</v>
      </c>
      <c r="L104" s="9" t="s">
        <v>109</v>
      </c>
      <c r="M104" s="9">
        <v>15</v>
      </c>
      <c r="N104" s="9"/>
    </row>
    <row r="105" spans="1:14">
      <c r="A105" t="s">
        <v>14</v>
      </c>
      <c r="B105" s="2">
        <v>42501</v>
      </c>
      <c r="C105">
        <v>2.1</v>
      </c>
      <c r="D105" t="s">
        <v>14</v>
      </c>
      <c r="E105">
        <v>1</v>
      </c>
      <c r="G105">
        <v>1</v>
      </c>
      <c r="H105" s="1">
        <v>42642</v>
      </c>
      <c r="I105" t="s">
        <v>48</v>
      </c>
      <c r="J105" s="9">
        <v>1</v>
      </c>
      <c r="K105" s="9">
        <v>1</v>
      </c>
      <c r="L105" s="9" t="s">
        <v>83</v>
      </c>
      <c r="M105" s="9">
        <v>66</v>
      </c>
      <c r="N105" s="9"/>
    </row>
    <row r="106" spans="1:14">
      <c r="A106" t="s">
        <v>14</v>
      </c>
      <c r="B106" s="2">
        <v>42501</v>
      </c>
      <c r="C106">
        <v>2.1</v>
      </c>
      <c r="D106" t="s">
        <v>14</v>
      </c>
      <c r="E106">
        <v>1</v>
      </c>
      <c r="G106">
        <v>1</v>
      </c>
      <c r="H106" s="1">
        <v>42642</v>
      </c>
      <c r="I106" t="s">
        <v>48</v>
      </c>
      <c r="J106" s="9">
        <v>1</v>
      </c>
      <c r="K106" s="9">
        <v>1</v>
      </c>
      <c r="L106" s="9" t="s">
        <v>85</v>
      </c>
      <c r="M106" s="9">
        <v>1</v>
      </c>
      <c r="N106" s="9"/>
    </row>
    <row r="107" spans="1:14">
      <c r="A107" t="s">
        <v>14</v>
      </c>
      <c r="B107" s="2">
        <v>42501</v>
      </c>
      <c r="C107">
        <v>2.1</v>
      </c>
      <c r="D107" t="s">
        <v>14</v>
      </c>
      <c r="E107">
        <v>1</v>
      </c>
      <c r="G107">
        <v>1</v>
      </c>
      <c r="H107" s="1">
        <v>42642</v>
      </c>
      <c r="I107" t="s">
        <v>48</v>
      </c>
      <c r="J107" s="9">
        <v>1</v>
      </c>
      <c r="K107" s="9">
        <v>1</v>
      </c>
      <c r="L107" s="9" t="s">
        <v>84</v>
      </c>
      <c r="M107" s="9">
        <v>1</v>
      </c>
      <c r="N107" s="9"/>
    </row>
    <row r="108" spans="1:14">
      <c r="A108" t="s">
        <v>14</v>
      </c>
      <c r="B108" s="2">
        <v>42501</v>
      </c>
      <c r="C108">
        <v>2.1</v>
      </c>
      <c r="D108" t="s">
        <v>14</v>
      </c>
      <c r="E108">
        <v>1</v>
      </c>
      <c r="G108">
        <v>1</v>
      </c>
      <c r="H108" s="1">
        <v>42642</v>
      </c>
      <c r="I108" t="s">
        <v>48</v>
      </c>
      <c r="J108" s="9">
        <v>1</v>
      </c>
      <c r="K108" s="9">
        <v>1</v>
      </c>
      <c r="L108" s="9" t="s">
        <v>97</v>
      </c>
      <c r="M108" s="9">
        <v>1</v>
      </c>
      <c r="N108" s="9"/>
    </row>
    <row r="109" spans="1:14">
      <c r="A109" t="s">
        <v>14</v>
      </c>
      <c r="B109" s="2">
        <v>42501</v>
      </c>
      <c r="C109">
        <v>2.1</v>
      </c>
      <c r="D109" t="s">
        <v>14</v>
      </c>
      <c r="E109">
        <v>1</v>
      </c>
      <c r="G109">
        <v>1</v>
      </c>
      <c r="H109" s="1">
        <v>42642</v>
      </c>
      <c r="I109" t="s">
        <v>48</v>
      </c>
      <c r="J109" s="9">
        <v>1</v>
      </c>
      <c r="K109" s="9">
        <v>1</v>
      </c>
      <c r="L109" s="9" t="s">
        <v>93</v>
      </c>
      <c r="M109" s="9">
        <v>4</v>
      </c>
      <c r="N109" s="9"/>
    </row>
    <row r="110" spans="1:14">
      <c r="A110" t="s">
        <v>14</v>
      </c>
      <c r="B110" s="2">
        <v>42501</v>
      </c>
      <c r="C110">
        <v>1.1000000000000001</v>
      </c>
      <c r="D110" t="s">
        <v>14</v>
      </c>
      <c r="E110">
        <v>1</v>
      </c>
      <c r="G110">
        <v>1</v>
      </c>
      <c r="H110" s="1">
        <v>42640</v>
      </c>
      <c r="I110" t="s">
        <v>48</v>
      </c>
      <c r="J110" s="9">
        <v>1</v>
      </c>
      <c r="K110" s="9">
        <v>1</v>
      </c>
      <c r="L110" s="9" t="s">
        <v>87</v>
      </c>
      <c r="M110" s="9">
        <v>4</v>
      </c>
      <c r="N110" s="9"/>
    </row>
    <row r="111" spans="1:14">
      <c r="A111" t="s">
        <v>14</v>
      </c>
      <c r="B111" s="2">
        <v>42501</v>
      </c>
      <c r="C111">
        <v>1.1000000000000001</v>
      </c>
      <c r="D111" t="s">
        <v>14</v>
      </c>
      <c r="E111">
        <v>1</v>
      </c>
      <c r="G111">
        <v>1</v>
      </c>
      <c r="H111" s="1">
        <v>42640</v>
      </c>
      <c r="I111" t="s">
        <v>48</v>
      </c>
      <c r="J111" s="9">
        <v>1</v>
      </c>
      <c r="K111" s="9">
        <v>1</v>
      </c>
      <c r="L111" s="9" t="s">
        <v>92</v>
      </c>
      <c r="M111" s="9">
        <v>1</v>
      </c>
      <c r="N111" s="9"/>
    </row>
    <row r="112" spans="1:14">
      <c r="A112" t="s">
        <v>14</v>
      </c>
      <c r="B112" s="2">
        <v>42501</v>
      </c>
      <c r="C112">
        <v>1.1000000000000001</v>
      </c>
      <c r="D112" t="s">
        <v>14</v>
      </c>
      <c r="E112">
        <v>1</v>
      </c>
      <c r="G112">
        <v>1</v>
      </c>
      <c r="H112" s="1">
        <v>42640</v>
      </c>
      <c r="I112" t="s">
        <v>48</v>
      </c>
      <c r="J112" s="9">
        <v>1</v>
      </c>
      <c r="K112" s="9">
        <v>1</v>
      </c>
      <c r="L112" s="9" t="s">
        <v>83</v>
      </c>
      <c r="M112" s="9">
        <v>2</v>
      </c>
      <c r="N112" s="9"/>
    </row>
    <row r="113" spans="1:14">
      <c r="A113" t="s">
        <v>14</v>
      </c>
      <c r="B113" s="2">
        <v>42501</v>
      </c>
      <c r="C113">
        <v>1.1000000000000001</v>
      </c>
      <c r="D113" t="s">
        <v>14</v>
      </c>
      <c r="E113">
        <v>1</v>
      </c>
      <c r="G113">
        <v>1</v>
      </c>
      <c r="H113" s="1">
        <v>42640</v>
      </c>
      <c r="I113" t="s">
        <v>48</v>
      </c>
      <c r="J113" s="9">
        <v>1</v>
      </c>
      <c r="K113" s="9">
        <v>1</v>
      </c>
      <c r="L113" s="9" t="s">
        <v>85</v>
      </c>
      <c r="M113" s="9">
        <v>38</v>
      </c>
      <c r="N113" s="9"/>
    </row>
    <row r="114" spans="1:14">
      <c r="A114" t="s">
        <v>14</v>
      </c>
      <c r="B114" s="2">
        <v>42501</v>
      </c>
      <c r="C114">
        <v>1.1000000000000001</v>
      </c>
      <c r="D114" t="s">
        <v>14</v>
      </c>
      <c r="E114">
        <v>1</v>
      </c>
      <c r="G114">
        <v>1</v>
      </c>
      <c r="H114" s="1">
        <v>42640</v>
      </c>
      <c r="I114" t="s">
        <v>48</v>
      </c>
      <c r="J114" s="9">
        <v>1</v>
      </c>
      <c r="K114" s="9">
        <v>1</v>
      </c>
      <c r="L114" s="9" t="s">
        <v>97</v>
      </c>
      <c r="M114" s="9">
        <v>23</v>
      </c>
    </row>
    <row r="115" spans="1:14">
      <c r="A115" t="s">
        <v>14</v>
      </c>
      <c r="B115" s="2">
        <v>42501</v>
      </c>
      <c r="C115">
        <v>1.1000000000000001</v>
      </c>
      <c r="D115" t="s">
        <v>14</v>
      </c>
      <c r="E115">
        <v>1</v>
      </c>
      <c r="G115">
        <v>1</v>
      </c>
      <c r="H115" s="1">
        <v>42640</v>
      </c>
      <c r="I115" t="s">
        <v>48</v>
      </c>
      <c r="J115" s="9">
        <v>1</v>
      </c>
      <c r="K115" s="9">
        <v>1</v>
      </c>
      <c r="L115" s="9" t="s">
        <v>93</v>
      </c>
      <c r="M115" s="9">
        <v>1</v>
      </c>
    </row>
    <row r="116" spans="1:14">
      <c r="A116" t="s">
        <v>14</v>
      </c>
      <c r="B116" s="2">
        <v>42501</v>
      </c>
      <c r="C116">
        <v>1.1000000000000001</v>
      </c>
      <c r="D116" t="s">
        <v>14</v>
      </c>
      <c r="E116">
        <v>0</v>
      </c>
      <c r="G116">
        <v>1</v>
      </c>
      <c r="H116" s="1">
        <v>42640</v>
      </c>
      <c r="I116" t="s">
        <v>48</v>
      </c>
      <c r="J116" s="9">
        <v>1</v>
      </c>
      <c r="K116" s="9">
        <v>1</v>
      </c>
      <c r="L116" s="9" t="s">
        <v>86</v>
      </c>
      <c r="M116" s="9">
        <v>1</v>
      </c>
    </row>
    <row r="117" spans="1:14">
      <c r="A117" t="s">
        <v>14</v>
      </c>
      <c r="B117" s="2">
        <v>42501</v>
      </c>
      <c r="C117">
        <v>1.1000000000000001</v>
      </c>
      <c r="D117" t="s">
        <v>14</v>
      </c>
      <c r="E117">
        <v>0</v>
      </c>
      <c r="G117">
        <v>1</v>
      </c>
      <c r="H117" s="1">
        <v>42640</v>
      </c>
      <c r="I117" t="s">
        <v>48</v>
      </c>
      <c r="J117" s="9">
        <v>1</v>
      </c>
      <c r="K117" s="9">
        <v>1</v>
      </c>
      <c r="L117" s="9" t="s">
        <v>87</v>
      </c>
      <c r="M117" s="9">
        <v>1</v>
      </c>
    </row>
    <row r="118" spans="1:14">
      <c r="A118" t="s">
        <v>14</v>
      </c>
      <c r="B118" s="2">
        <v>42501</v>
      </c>
      <c r="C118">
        <v>1.1000000000000001</v>
      </c>
      <c r="D118" t="s">
        <v>14</v>
      </c>
      <c r="E118">
        <v>0</v>
      </c>
      <c r="G118">
        <v>1</v>
      </c>
      <c r="H118" s="1">
        <v>42640</v>
      </c>
      <c r="I118" t="s">
        <v>48</v>
      </c>
      <c r="J118" s="9">
        <v>1</v>
      </c>
      <c r="K118" s="9">
        <v>1</v>
      </c>
      <c r="L118" s="9" t="s">
        <v>83</v>
      </c>
      <c r="M118" s="9">
        <v>1</v>
      </c>
    </row>
    <row r="119" spans="1:14">
      <c r="A119" t="s">
        <v>14</v>
      </c>
      <c r="B119" s="2">
        <v>42501</v>
      </c>
      <c r="C119">
        <v>1.1000000000000001</v>
      </c>
      <c r="D119" t="s">
        <v>14</v>
      </c>
      <c r="E119">
        <v>0</v>
      </c>
      <c r="G119">
        <v>1</v>
      </c>
      <c r="H119" s="1">
        <v>42640</v>
      </c>
      <c r="I119" t="s">
        <v>48</v>
      </c>
      <c r="J119" s="9">
        <v>1</v>
      </c>
      <c r="K119" s="9">
        <v>1</v>
      </c>
      <c r="L119" s="9" t="s">
        <v>85</v>
      </c>
      <c r="M119" s="9">
        <v>22</v>
      </c>
    </row>
    <row r="120" spans="1:14">
      <c r="A120" t="s">
        <v>14</v>
      </c>
      <c r="B120" s="2">
        <v>42501</v>
      </c>
      <c r="C120">
        <v>1.1000000000000001</v>
      </c>
      <c r="D120" t="s">
        <v>14</v>
      </c>
      <c r="E120">
        <v>0</v>
      </c>
      <c r="G120">
        <v>1</v>
      </c>
      <c r="H120" s="1">
        <v>42640</v>
      </c>
      <c r="I120" t="s">
        <v>48</v>
      </c>
      <c r="J120" s="9">
        <v>1</v>
      </c>
      <c r="K120" s="9">
        <v>1</v>
      </c>
      <c r="L120" s="9" t="s">
        <v>97</v>
      </c>
      <c r="M120" s="9">
        <v>3</v>
      </c>
    </row>
    <row r="121" spans="1:14">
      <c r="A121" t="s">
        <v>14</v>
      </c>
      <c r="B121" s="2">
        <v>42501</v>
      </c>
      <c r="C121">
        <v>2.1</v>
      </c>
      <c r="D121" t="s">
        <v>14</v>
      </c>
      <c r="E121">
        <v>0</v>
      </c>
      <c r="G121">
        <v>1</v>
      </c>
      <c r="H121" s="1">
        <v>42641</v>
      </c>
      <c r="I121" t="s">
        <v>48</v>
      </c>
      <c r="J121" s="9">
        <v>1</v>
      </c>
      <c r="K121" s="9">
        <v>1</v>
      </c>
      <c r="L121" t="s">
        <v>85</v>
      </c>
      <c r="M121">
        <v>8</v>
      </c>
    </row>
    <row r="122" spans="1:14">
      <c r="A122" t="s">
        <v>14</v>
      </c>
      <c r="B122" s="2">
        <v>42490</v>
      </c>
      <c r="C122">
        <v>2.2000000000000002</v>
      </c>
      <c r="D122" t="s">
        <v>14</v>
      </c>
      <c r="E122">
        <v>1</v>
      </c>
      <c r="G122">
        <v>0</v>
      </c>
      <c r="K122" s="9">
        <v>1</v>
      </c>
      <c r="L122" t="s">
        <v>93</v>
      </c>
      <c r="M122">
        <v>1</v>
      </c>
    </row>
    <row r="123" spans="1:14">
      <c r="A123" t="s">
        <v>14</v>
      </c>
      <c r="B123" s="2">
        <v>42490</v>
      </c>
      <c r="C123">
        <v>1.2</v>
      </c>
      <c r="D123" t="s">
        <v>14</v>
      </c>
      <c r="E123">
        <v>1</v>
      </c>
      <c r="G123">
        <v>0</v>
      </c>
      <c r="L123" t="s">
        <v>99</v>
      </c>
    </row>
    <row r="124" spans="1:14">
      <c r="A124" t="s">
        <v>14</v>
      </c>
      <c r="B124" s="2">
        <v>42490</v>
      </c>
      <c r="C124">
        <v>2.2000000000000002</v>
      </c>
      <c r="D124" t="s">
        <v>14</v>
      </c>
      <c r="E124">
        <v>0</v>
      </c>
      <c r="G124">
        <v>0</v>
      </c>
      <c r="L124" t="s">
        <v>99</v>
      </c>
    </row>
    <row r="125" spans="1:14">
      <c r="A125" t="s">
        <v>14</v>
      </c>
      <c r="B125" s="2">
        <v>42490</v>
      </c>
      <c r="C125">
        <v>1.2</v>
      </c>
      <c r="D125" t="s">
        <v>14</v>
      </c>
      <c r="E125">
        <v>0</v>
      </c>
      <c r="G125">
        <v>0</v>
      </c>
      <c r="L125" t="s">
        <v>99</v>
      </c>
    </row>
    <row r="126" spans="1:14">
      <c r="A126" t="s">
        <v>14</v>
      </c>
      <c r="B126" s="2">
        <v>42490</v>
      </c>
      <c r="C126">
        <v>1.1000000000000001</v>
      </c>
      <c r="D126" t="s">
        <v>14</v>
      </c>
      <c r="E126">
        <v>1</v>
      </c>
      <c r="G126">
        <v>1</v>
      </c>
      <c r="H126" s="1">
        <v>42642</v>
      </c>
      <c r="I126" t="s">
        <v>48</v>
      </c>
      <c r="J126" s="9">
        <v>1</v>
      </c>
      <c r="K126" s="9">
        <v>1</v>
      </c>
      <c r="L126" t="s">
        <v>86</v>
      </c>
      <c r="M126" s="9">
        <v>23</v>
      </c>
      <c r="N126" s="9"/>
    </row>
    <row r="127" spans="1:14">
      <c r="A127" t="s">
        <v>14</v>
      </c>
      <c r="B127" s="2">
        <v>42490</v>
      </c>
      <c r="C127">
        <v>1.1000000000000001</v>
      </c>
      <c r="D127" t="s">
        <v>14</v>
      </c>
      <c r="E127">
        <v>1</v>
      </c>
      <c r="G127">
        <v>1</v>
      </c>
      <c r="H127" s="1">
        <v>42642</v>
      </c>
      <c r="I127" t="s">
        <v>48</v>
      </c>
      <c r="J127" s="9">
        <v>1</v>
      </c>
      <c r="K127" s="9">
        <v>1</v>
      </c>
      <c r="L127" t="s">
        <v>89</v>
      </c>
      <c r="M127" s="9">
        <v>1</v>
      </c>
      <c r="N127" s="9"/>
    </row>
    <row r="128" spans="1:14">
      <c r="A128" t="s">
        <v>14</v>
      </c>
      <c r="B128" s="2">
        <v>42490</v>
      </c>
      <c r="C128">
        <v>1.1000000000000001</v>
      </c>
      <c r="D128" t="s">
        <v>14</v>
      </c>
      <c r="E128">
        <v>1</v>
      </c>
      <c r="G128">
        <v>1</v>
      </c>
      <c r="H128" s="1">
        <v>42642</v>
      </c>
      <c r="I128" t="s">
        <v>48</v>
      </c>
      <c r="J128" s="9">
        <v>1</v>
      </c>
      <c r="K128" s="9">
        <v>1</v>
      </c>
      <c r="L128" t="s">
        <v>109</v>
      </c>
      <c r="M128" s="9">
        <v>4</v>
      </c>
      <c r="N128" s="9"/>
    </row>
    <row r="129" spans="1:14">
      <c r="A129" t="s">
        <v>14</v>
      </c>
      <c r="B129" s="2">
        <v>42490</v>
      </c>
      <c r="C129">
        <v>1.1000000000000001</v>
      </c>
      <c r="D129" t="s">
        <v>14</v>
      </c>
      <c r="E129">
        <v>1</v>
      </c>
      <c r="G129">
        <v>1</v>
      </c>
      <c r="H129" s="1">
        <v>42642</v>
      </c>
      <c r="I129" t="s">
        <v>48</v>
      </c>
      <c r="J129" s="9">
        <v>1</v>
      </c>
      <c r="K129" s="9">
        <v>1</v>
      </c>
      <c r="L129" t="s">
        <v>83</v>
      </c>
      <c r="M129" s="9">
        <v>2</v>
      </c>
      <c r="N129" s="9"/>
    </row>
    <row r="130" spans="1:14">
      <c r="A130" t="s">
        <v>14</v>
      </c>
      <c r="B130" s="2">
        <v>42490</v>
      </c>
      <c r="C130">
        <v>1.1000000000000001</v>
      </c>
      <c r="D130" t="s">
        <v>14</v>
      </c>
      <c r="E130">
        <v>1</v>
      </c>
      <c r="G130">
        <v>1</v>
      </c>
      <c r="H130" s="1">
        <v>42642</v>
      </c>
      <c r="I130" t="s">
        <v>48</v>
      </c>
      <c r="J130" s="9">
        <v>1</v>
      </c>
      <c r="K130" s="9">
        <v>1</v>
      </c>
      <c r="L130" t="s">
        <v>85</v>
      </c>
      <c r="M130" s="9">
        <v>1</v>
      </c>
      <c r="N130" s="9"/>
    </row>
    <row r="131" spans="1:14">
      <c r="A131" t="s">
        <v>14</v>
      </c>
      <c r="B131" s="2">
        <v>42490</v>
      </c>
      <c r="C131">
        <v>1.1000000000000001</v>
      </c>
      <c r="D131" t="s">
        <v>14</v>
      </c>
      <c r="E131">
        <v>1</v>
      </c>
      <c r="G131">
        <v>1</v>
      </c>
      <c r="H131" s="1">
        <v>42642</v>
      </c>
      <c r="I131" t="s">
        <v>48</v>
      </c>
      <c r="J131" s="9">
        <v>1</v>
      </c>
      <c r="K131" s="9">
        <v>1</v>
      </c>
      <c r="L131" t="s">
        <v>84</v>
      </c>
      <c r="M131" s="9">
        <v>1</v>
      </c>
      <c r="N131" s="9"/>
    </row>
    <row r="132" spans="1:14">
      <c r="A132" t="s">
        <v>14</v>
      </c>
      <c r="B132" s="2">
        <v>42490</v>
      </c>
      <c r="C132">
        <v>1.1000000000000001</v>
      </c>
      <c r="D132" t="s">
        <v>14</v>
      </c>
      <c r="E132">
        <v>1</v>
      </c>
      <c r="G132">
        <v>1</v>
      </c>
      <c r="H132" s="1">
        <v>42642</v>
      </c>
      <c r="I132" t="s">
        <v>48</v>
      </c>
      <c r="J132" s="9">
        <v>1</v>
      </c>
      <c r="K132" s="9">
        <v>1</v>
      </c>
      <c r="L132" t="s">
        <v>102</v>
      </c>
      <c r="M132" s="9">
        <v>1</v>
      </c>
      <c r="N132" s="9"/>
    </row>
    <row r="133" spans="1:14">
      <c r="A133" t="s">
        <v>14</v>
      </c>
      <c r="B133" s="2">
        <v>42490</v>
      </c>
      <c r="C133">
        <v>1.1000000000000001</v>
      </c>
      <c r="D133" t="s">
        <v>14</v>
      </c>
      <c r="E133">
        <v>1</v>
      </c>
      <c r="G133">
        <v>1</v>
      </c>
      <c r="H133" s="1">
        <v>42642</v>
      </c>
      <c r="I133" t="s">
        <v>48</v>
      </c>
      <c r="J133" s="9">
        <v>1</v>
      </c>
      <c r="K133" s="9">
        <v>1</v>
      </c>
      <c r="L133" t="s">
        <v>93</v>
      </c>
      <c r="M133" s="9">
        <v>7</v>
      </c>
      <c r="N133" s="9"/>
    </row>
    <row r="134" spans="1:14">
      <c r="A134" t="s">
        <v>14</v>
      </c>
      <c r="B134" s="2">
        <v>42490</v>
      </c>
      <c r="C134">
        <v>1.1000000000000001</v>
      </c>
      <c r="D134" t="s">
        <v>14</v>
      </c>
      <c r="E134">
        <v>1</v>
      </c>
      <c r="G134">
        <v>1</v>
      </c>
      <c r="H134" s="1">
        <v>42642</v>
      </c>
      <c r="I134" t="s">
        <v>48</v>
      </c>
      <c r="J134" s="9">
        <v>1</v>
      </c>
      <c r="K134" s="9">
        <v>2</v>
      </c>
      <c r="L134" t="s">
        <v>86</v>
      </c>
      <c r="M134" s="9">
        <v>5</v>
      </c>
      <c r="N134" s="9"/>
    </row>
    <row r="135" spans="1:14">
      <c r="A135" t="s">
        <v>14</v>
      </c>
      <c r="B135" s="2">
        <v>42490</v>
      </c>
      <c r="C135">
        <v>1.1000000000000001</v>
      </c>
      <c r="D135" t="s">
        <v>14</v>
      </c>
      <c r="E135">
        <v>1</v>
      </c>
      <c r="G135">
        <v>1</v>
      </c>
      <c r="H135" s="1">
        <v>42642</v>
      </c>
      <c r="I135" t="s">
        <v>48</v>
      </c>
      <c r="J135" s="9">
        <v>1</v>
      </c>
      <c r="K135" s="9">
        <v>2</v>
      </c>
      <c r="L135" t="s">
        <v>89</v>
      </c>
      <c r="M135" s="9">
        <v>5</v>
      </c>
      <c r="N135" s="9"/>
    </row>
    <row r="136" spans="1:14">
      <c r="A136" t="s">
        <v>14</v>
      </c>
      <c r="B136" s="2">
        <v>42490</v>
      </c>
      <c r="C136">
        <v>1.1000000000000001</v>
      </c>
      <c r="D136" t="s">
        <v>14</v>
      </c>
      <c r="E136">
        <v>1</v>
      </c>
      <c r="G136">
        <v>1</v>
      </c>
      <c r="H136" s="1">
        <v>42642</v>
      </c>
      <c r="I136" t="s">
        <v>48</v>
      </c>
      <c r="J136" s="9">
        <v>1</v>
      </c>
      <c r="K136" s="9">
        <v>2</v>
      </c>
      <c r="L136" t="s">
        <v>97</v>
      </c>
      <c r="M136" s="9">
        <v>3</v>
      </c>
      <c r="N136" s="9"/>
    </row>
    <row r="137" spans="1:14">
      <c r="A137" t="s">
        <v>14</v>
      </c>
      <c r="B137" s="2">
        <v>42490</v>
      </c>
      <c r="C137">
        <v>1.1000000000000001</v>
      </c>
      <c r="D137" t="s">
        <v>14</v>
      </c>
      <c r="E137">
        <v>0</v>
      </c>
      <c r="G137">
        <v>1</v>
      </c>
      <c r="H137" s="1">
        <v>42642</v>
      </c>
      <c r="I137" t="s">
        <v>48</v>
      </c>
      <c r="J137" s="9">
        <v>1</v>
      </c>
      <c r="K137" s="9">
        <v>1</v>
      </c>
      <c r="L137" t="s">
        <v>86</v>
      </c>
      <c r="M137" s="9">
        <v>4</v>
      </c>
      <c r="N137" s="9"/>
    </row>
    <row r="138" spans="1:14">
      <c r="A138" t="s">
        <v>14</v>
      </c>
      <c r="B138" s="2">
        <v>42490</v>
      </c>
      <c r="C138">
        <v>1.1000000000000001</v>
      </c>
      <c r="D138" t="s">
        <v>14</v>
      </c>
      <c r="E138">
        <v>0</v>
      </c>
      <c r="G138">
        <v>1</v>
      </c>
      <c r="H138" s="1">
        <v>42642</v>
      </c>
      <c r="I138" t="s">
        <v>48</v>
      </c>
      <c r="J138" s="9">
        <v>1</v>
      </c>
      <c r="K138" s="9">
        <v>2</v>
      </c>
      <c r="L138" t="s">
        <v>109</v>
      </c>
      <c r="M138" s="9">
        <v>1</v>
      </c>
      <c r="N138" s="9"/>
    </row>
    <row r="139" spans="1:14">
      <c r="A139" t="s">
        <v>14</v>
      </c>
      <c r="B139" s="2">
        <v>42490</v>
      </c>
      <c r="C139">
        <v>1.1000000000000001</v>
      </c>
      <c r="D139" t="s">
        <v>14</v>
      </c>
      <c r="E139">
        <v>0</v>
      </c>
      <c r="G139">
        <v>1</v>
      </c>
      <c r="H139" s="1">
        <v>42642</v>
      </c>
      <c r="I139" t="s">
        <v>48</v>
      </c>
      <c r="J139" s="9">
        <v>1</v>
      </c>
      <c r="K139" s="9">
        <v>1</v>
      </c>
      <c r="L139" t="s">
        <v>86</v>
      </c>
      <c r="M139" s="9">
        <v>2</v>
      </c>
      <c r="N139" s="9"/>
    </row>
    <row r="140" spans="1:14">
      <c r="A140" t="s">
        <v>14</v>
      </c>
      <c r="B140" s="2">
        <v>42490</v>
      </c>
      <c r="C140">
        <v>1.1000000000000001</v>
      </c>
      <c r="D140" t="s">
        <v>14</v>
      </c>
      <c r="E140">
        <v>0</v>
      </c>
      <c r="G140">
        <v>1</v>
      </c>
      <c r="H140" s="1">
        <v>42642</v>
      </c>
      <c r="I140" t="s">
        <v>48</v>
      </c>
      <c r="J140" s="9">
        <v>1</v>
      </c>
      <c r="K140" s="9">
        <v>1</v>
      </c>
      <c r="L140" t="s">
        <v>89</v>
      </c>
      <c r="M140" s="9">
        <v>1</v>
      </c>
      <c r="N140" s="9"/>
    </row>
    <row r="141" spans="1:14">
      <c r="A141" t="s">
        <v>14</v>
      </c>
      <c r="B141" s="2">
        <v>42490</v>
      </c>
      <c r="C141">
        <v>1.1000000000000001</v>
      </c>
      <c r="D141" t="s">
        <v>14</v>
      </c>
      <c r="E141">
        <v>0</v>
      </c>
      <c r="G141">
        <v>1</v>
      </c>
      <c r="H141" s="1">
        <v>42642</v>
      </c>
      <c r="I141" t="s">
        <v>48</v>
      </c>
      <c r="J141" s="9">
        <v>1</v>
      </c>
      <c r="K141" s="9">
        <v>1</v>
      </c>
      <c r="L141" t="s">
        <v>109</v>
      </c>
      <c r="M141" s="9">
        <v>10</v>
      </c>
    </row>
    <row r="142" spans="1:14">
      <c r="A142" t="s">
        <v>14</v>
      </c>
      <c r="B142" s="2">
        <v>42490</v>
      </c>
      <c r="C142">
        <v>1.1000000000000001</v>
      </c>
      <c r="D142" t="s">
        <v>14</v>
      </c>
      <c r="E142">
        <v>0</v>
      </c>
      <c r="G142">
        <v>1</v>
      </c>
      <c r="H142" s="1">
        <v>42642</v>
      </c>
      <c r="I142" t="s">
        <v>48</v>
      </c>
      <c r="J142" s="9">
        <v>1</v>
      </c>
      <c r="K142" s="9">
        <v>1</v>
      </c>
      <c r="L142" t="s">
        <v>83</v>
      </c>
      <c r="M142" s="9">
        <v>2</v>
      </c>
    </row>
    <row r="143" spans="1:14">
      <c r="A143" t="s">
        <v>14</v>
      </c>
      <c r="B143" s="2">
        <v>42490</v>
      </c>
      <c r="C143">
        <v>1.1000000000000001</v>
      </c>
      <c r="D143" t="s">
        <v>14</v>
      </c>
      <c r="E143">
        <v>0</v>
      </c>
      <c r="G143">
        <v>1</v>
      </c>
      <c r="H143" s="1">
        <v>42642</v>
      </c>
      <c r="I143" t="s">
        <v>48</v>
      </c>
      <c r="J143" s="9">
        <v>1</v>
      </c>
      <c r="K143" s="9">
        <v>1</v>
      </c>
      <c r="L143" t="s">
        <v>93</v>
      </c>
      <c r="M143" s="9">
        <v>16</v>
      </c>
    </row>
    <row r="144" spans="1:14">
      <c r="A144" t="s">
        <v>14</v>
      </c>
      <c r="B144" s="2">
        <v>42490</v>
      </c>
      <c r="C144">
        <v>2.1</v>
      </c>
      <c r="D144" t="s">
        <v>14</v>
      </c>
      <c r="E144">
        <v>0</v>
      </c>
      <c r="G144">
        <v>1</v>
      </c>
      <c r="H144" s="1">
        <v>42641</v>
      </c>
      <c r="I144" t="s">
        <v>48</v>
      </c>
      <c r="J144" s="9">
        <v>1</v>
      </c>
      <c r="K144" s="9">
        <v>1</v>
      </c>
      <c r="L144" t="s">
        <v>109</v>
      </c>
      <c r="M144" s="9">
        <v>7</v>
      </c>
    </row>
    <row r="145" spans="1:14">
      <c r="A145" t="s">
        <v>14</v>
      </c>
      <c r="B145" s="2">
        <v>42490</v>
      </c>
      <c r="C145">
        <v>2.1</v>
      </c>
      <c r="D145" t="s">
        <v>14</v>
      </c>
      <c r="E145">
        <v>0</v>
      </c>
      <c r="G145">
        <v>1</v>
      </c>
      <c r="H145" s="1">
        <v>42641</v>
      </c>
      <c r="I145" t="s">
        <v>48</v>
      </c>
      <c r="J145" s="9">
        <v>1</v>
      </c>
      <c r="K145" s="9">
        <v>1</v>
      </c>
      <c r="L145" t="s">
        <v>93</v>
      </c>
      <c r="M145" s="9">
        <v>8</v>
      </c>
    </row>
    <row r="146" spans="1:14">
      <c r="A146" t="s">
        <v>14</v>
      </c>
      <c r="B146" s="1">
        <v>42490</v>
      </c>
      <c r="C146">
        <v>2.1</v>
      </c>
      <c r="D146" t="s">
        <v>14</v>
      </c>
      <c r="E146">
        <v>1</v>
      </c>
      <c r="G146">
        <v>1</v>
      </c>
      <c r="H146" s="1">
        <v>42642</v>
      </c>
      <c r="I146" t="s">
        <v>48</v>
      </c>
      <c r="J146" s="9">
        <v>1</v>
      </c>
      <c r="K146" s="9">
        <v>2</v>
      </c>
      <c r="L146" t="s">
        <v>86</v>
      </c>
      <c r="M146" s="9">
        <v>44</v>
      </c>
    </row>
    <row r="147" spans="1:14">
      <c r="A147" t="s">
        <v>14</v>
      </c>
      <c r="B147" s="1">
        <v>42490</v>
      </c>
      <c r="C147">
        <v>2.1</v>
      </c>
      <c r="D147" t="s">
        <v>14</v>
      </c>
      <c r="E147">
        <v>1</v>
      </c>
      <c r="G147">
        <v>1</v>
      </c>
      <c r="H147" s="1">
        <v>42642</v>
      </c>
      <c r="I147" t="s">
        <v>48</v>
      </c>
      <c r="J147" s="9">
        <v>1</v>
      </c>
      <c r="K147" s="9">
        <v>2</v>
      </c>
      <c r="L147" t="s">
        <v>89</v>
      </c>
      <c r="M147" s="9">
        <v>4</v>
      </c>
      <c r="N147" s="9"/>
    </row>
    <row r="148" spans="1:14">
      <c r="A148" t="s">
        <v>14</v>
      </c>
      <c r="B148" s="1">
        <v>42490</v>
      </c>
      <c r="C148">
        <v>2.1</v>
      </c>
      <c r="D148" t="s">
        <v>14</v>
      </c>
      <c r="E148">
        <v>1</v>
      </c>
      <c r="G148">
        <v>1</v>
      </c>
      <c r="H148" s="1">
        <v>42642</v>
      </c>
      <c r="I148" t="s">
        <v>48</v>
      </c>
      <c r="J148" s="9">
        <v>1</v>
      </c>
      <c r="K148" s="9">
        <v>2</v>
      </c>
      <c r="L148" t="s">
        <v>109</v>
      </c>
      <c r="M148" s="9">
        <v>2</v>
      </c>
      <c r="N148" s="9"/>
    </row>
    <row r="149" spans="1:14">
      <c r="A149" t="s">
        <v>14</v>
      </c>
      <c r="B149" s="1">
        <v>42490</v>
      </c>
      <c r="C149">
        <v>2.1</v>
      </c>
      <c r="D149" t="s">
        <v>14</v>
      </c>
      <c r="E149">
        <v>1</v>
      </c>
      <c r="G149">
        <v>1</v>
      </c>
      <c r="H149" s="1">
        <v>42642</v>
      </c>
      <c r="I149" t="s">
        <v>48</v>
      </c>
      <c r="J149" s="9">
        <v>1</v>
      </c>
      <c r="K149" s="9">
        <v>1</v>
      </c>
      <c r="L149" t="s">
        <v>86</v>
      </c>
      <c r="M149" s="9">
        <v>23</v>
      </c>
      <c r="N149" s="9"/>
    </row>
    <row r="150" spans="1:14">
      <c r="A150" t="s">
        <v>14</v>
      </c>
      <c r="B150" s="1">
        <v>42490</v>
      </c>
      <c r="C150">
        <v>2.1</v>
      </c>
      <c r="D150" t="s">
        <v>14</v>
      </c>
      <c r="E150">
        <v>1</v>
      </c>
      <c r="G150">
        <v>1</v>
      </c>
      <c r="H150" s="1">
        <v>42642</v>
      </c>
      <c r="I150" t="s">
        <v>48</v>
      </c>
      <c r="J150" s="9">
        <v>1</v>
      </c>
      <c r="K150" s="9">
        <v>1</v>
      </c>
      <c r="L150" t="s">
        <v>103</v>
      </c>
      <c r="M150" s="9">
        <v>2</v>
      </c>
      <c r="N150" s="9"/>
    </row>
    <row r="151" spans="1:14">
      <c r="A151" t="s">
        <v>14</v>
      </c>
      <c r="B151" s="1">
        <v>42490</v>
      </c>
      <c r="C151">
        <v>2.1</v>
      </c>
      <c r="D151" t="s">
        <v>14</v>
      </c>
      <c r="E151">
        <v>1</v>
      </c>
      <c r="G151">
        <v>1</v>
      </c>
      <c r="H151" s="1">
        <v>42642</v>
      </c>
      <c r="I151" t="s">
        <v>48</v>
      </c>
      <c r="J151" s="9">
        <v>1</v>
      </c>
      <c r="K151" s="9">
        <v>1</v>
      </c>
      <c r="L151" t="s">
        <v>89</v>
      </c>
      <c r="M151" s="9">
        <v>1</v>
      </c>
      <c r="N151" s="9"/>
    </row>
    <row r="152" spans="1:14">
      <c r="A152" t="s">
        <v>14</v>
      </c>
      <c r="B152" s="1">
        <v>42490</v>
      </c>
      <c r="C152">
        <v>2.1</v>
      </c>
      <c r="D152" t="s">
        <v>14</v>
      </c>
      <c r="E152">
        <v>1</v>
      </c>
      <c r="G152">
        <v>1</v>
      </c>
      <c r="H152" s="1">
        <v>42642</v>
      </c>
      <c r="I152" t="s">
        <v>48</v>
      </c>
      <c r="J152" s="9">
        <v>1</v>
      </c>
      <c r="K152" s="9">
        <v>1</v>
      </c>
      <c r="L152" t="s">
        <v>83</v>
      </c>
      <c r="M152" s="9">
        <v>9</v>
      </c>
    </row>
    <row r="153" spans="1:14">
      <c r="A153" t="s">
        <v>14</v>
      </c>
      <c r="B153" s="1">
        <v>42490</v>
      </c>
      <c r="C153">
        <v>2.1</v>
      </c>
      <c r="D153" t="s">
        <v>14</v>
      </c>
      <c r="E153">
        <v>1</v>
      </c>
      <c r="G153">
        <v>1</v>
      </c>
      <c r="H153" s="1">
        <v>42642</v>
      </c>
      <c r="I153" t="s">
        <v>48</v>
      </c>
      <c r="J153" s="9">
        <v>1</v>
      </c>
      <c r="K153" s="9">
        <v>1</v>
      </c>
      <c r="L153" t="s">
        <v>93</v>
      </c>
      <c r="M153" s="9">
        <v>4</v>
      </c>
      <c r="N153" s="9"/>
    </row>
    <row r="1048567" spans="1:1">
      <c r="A1048567" t="s">
        <v>14</v>
      </c>
    </row>
  </sheetData>
  <sortState ref="A1:G1048493">
    <sortCondition descending="1" ref="B1:B10484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32"/>
  <sheetViews>
    <sheetView zoomScale="75" zoomScaleNormal="75" zoomScalePageLayoutView="75" workbookViewId="0">
      <selection activeCell="M81" sqref="A2:M81"/>
    </sheetView>
  </sheetViews>
  <sheetFormatPr baseColWidth="10" defaultRowHeight="15" x14ac:dyDescent="0.75"/>
  <cols>
    <col min="1" max="1" width="8" customWidth="1"/>
    <col min="2" max="2" width="10.1640625" customWidth="1"/>
    <col min="3" max="3" width="7.1640625" customWidth="1"/>
    <col min="4" max="4" width="6.83203125" customWidth="1"/>
    <col min="5" max="5" width="7.1640625" customWidth="1"/>
    <col min="6" max="6" width="7.83203125" customWidth="1"/>
    <col min="7" max="7" width="6.83203125" customWidth="1"/>
    <col min="8" max="8" width="13.83203125" customWidth="1"/>
    <col min="9" max="9" width="6" customWidth="1"/>
    <col min="10" max="10" width="13.1640625" customWidth="1"/>
    <col min="11" max="11" width="7.83203125" customWidth="1"/>
    <col min="12" max="12" width="14.1640625" customWidth="1"/>
    <col min="13" max="13" width="11.1640625" customWidth="1"/>
    <col min="14" max="14" width="20.5" customWidth="1"/>
    <col min="15" max="15" width="18.5" customWidth="1"/>
    <col min="16" max="16" width="16.6640625" customWidth="1"/>
    <col min="17" max="17" width="17.33203125" customWidth="1"/>
    <col min="18" max="18" width="22.6640625" customWidth="1"/>
    <col min="19" max="19" width="13.1640625" customWidth="1"/>
  </cols>
  <sheetData>
    <row r="1" spans="1:19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</row>
    <row r="2" spans="1:19">
      <c r="A2" s="3" t="s">
        <v>38</v>
      </c>
      <c r="B2" s="21">
        <v>42544</v>
      </c>
      <c r="C2" s="9">
        <v>1.1000000000000001</v>
      </c>
      <c r="D2" s="9"/>
      <c r="E2" s="9">
        <v>0</v>
      </c>
      <c r="F2" s="9"/>
      <c r="G2" s="9">
        <v>1</v>
      </c>
      <c r="H2" s="21">
        <v>42670</v>
      </c>
      <c r="I2" s="9" t="s">
        <v>48</v>
      </c>
      <c r="J2" s="9">
        <v>2</v>
      </c>
      <c r="K2" s="9">
        <v>2</v>
      </c>
      <c r="L2" s="9" t="s">
        <v>109</v>
      </c>
      <c r="M2" s="9">
        <v>2</v>
      </c>
      <c r="N2" s="9"/>
      <c r="O2" s="4"/>
      <c r="P2" s="4"/>
      <c r="Q2" s="4"/>
      <c r="R2" s="4"/>
      <c r="S2" s="4"/>
    </row>
    <row r="3" spans="1:19">
      <c r="A3" s="3" t="s">
        <v>38</v>
      </c>
      <c r="B3" s="21">
        <v>42544</v>
      </c>
      <c r="C3" s="9">
        <v>1.1000000000000001</v>
      </c>
      <c r="D3" s="9"/>
      <c r="E3" s="9">
        <v>0</v>
      </c>
      <c r="F3" s="9"/>
      <c r="G3" s="9">
        <v>1</v>
      </c>
      <c r="H3" s="21">
        <v>42670</v>
      </c>
      <c r="I3" s="9" t="s">
        <v>48</v>
      </c>
      <c r="J3" s="9">
        <v>2</v>
      </c>
      <c r="K3" s="9">
        <v>2</v>
      </c>
      <c r="L3" s="9" t="s">
        <v>84</v>
      </c>
      <c r="M3" s="9">
        <v>2</v>
      </c>
      <c r="N3" s="9"/>
      <c r="O3" s="4"/>
      <c r="P3" s="4"/>
      <c r="Q3" s="4"/>
      <c r="R3" s="4"/>
      <c r="S3" s="4"/>
    </row>
    <row r="4" spans="1:19">
      <c r="A4" s="3" t="s">
        <v>38</v>
      </c>
      <c r="B4" s="21">
        <v>42544</v>
      </c>
      <c r="C4" s="9">
        <v>1.1000000000000001</v>
      </c>
      <c r="D4" s="9"/>
      <c r="E4" s="9">
        <v>0</v>
      </c>
      <c r="F4" s="9"/>
      <c r="G4" s="9">
        <v>1</v>
      </c>
      <c r="H4" s="21">
        <v>42670</v>
      </c>
      <c r="I4" s="9" t="s">
        <v>48</v>
      </c>
      <c r="J4" s="9">
        <v>2</v>
      </c>
      <c r="K4" s="9">
        <v>1</v>
      </c>
      <c r="L4" s="9" t="s">
        <v>87</v>
      </c>
      <c r="M4" s="9">
        <v>4</v>
      </c>
      <c r="N4" s="9"/>
      <c r="O4" s="4"/>
      <c r="P4" s="4"/>
      <c r="Q4" s="4"/>
      <c r="R4" s="4"/>
      <c r="S4" s="4"/>
    </row>
    <row r="5" spans="1:19">
      <c r="A5" s="3" t="s">
        <v>38</v>
      </c>
      <c r="B5" s="21">
        <v>42544</v>
      </c>
      <c r="C5" s="9">
        <v>1.1000000000000001</v>
      </c>
      <c r="D5" s="9"/>
      <c r="E5" s="9">
        <v>0</v>
      </c>
      <c r="F5" s="9"/>
      <c r="G5" s="9">
        <v>1</v>
      </c>
      <c r="H5" s="21">
        <v>42670</v>
      </c>
      <c r="I5" s="9" t="s">
        <v>48</v>
      </c>
      <c r="J5" s="9">
        <v>2</v>
      </c>
      <c r="K5" s="9">
        <v>1</v>
      </c>
      <c r="L5" s="9" t="s">
        <v>89</v>
      </c>
      <c r="M5" s="9">
        <v>4</v>
      </c>
      <c r="N5" s="9"/>
      <c r="O5" s="4"/>
      <c r="P5" s="4"/>
      <c r="Q5" s="4"/>
      <c r="R5" s="4"/>
      <c r="S5" s="4"/>
    </row>
    <row r="6" spans="1:19">
      <c r="A6" s="3" t="s">
        <v>38</v>
      </c>
      <c r="B6" s="21">
        <v>42544</v>
      </c>
      <c r="C6" s="9">
        <v>1.1000000000000001</v>
      </c>
      <c r="D6" s="9"/>
      <c r="E6" s="9">
        <v>0</v>
      </c>
      <c r="F6" s="9"/>
      <c r="G6" s="9">
        <v>1</v>
      </c>
      <c r="H6" s="21">
        <v>42670</v>
      </c>
      <c r="I6" s="9" t="s">
        <v>48</v>
      </c>
      <c r="J6" s="9">
        <v>2</v>
      </c>
      <c r="K6" s="9">
        <v>1</v>
      </c>
      <c r="L6" s="9" t="s">
        <v>109</v>
      </c>
      <c r="M6" s="9">
        <v>6</v>
      </c>
      <c r="N6" s="9"/>
      <c r="O6" s="4"/>
      <c r="P6" s="4"/>
      <c r="Q6" s="4"/>
      <c r="R6" s="4"/>
      <c r="S6" s="4"/>
    </row>
    <row r="7" spans="1:19">
      <c r="A7" s="3" t="s">
        <v>38</v>
      </c>
      <c r="B7" s="21">
        <v>42544</v>
      </c>
      <c r="C7" s="9">
        <v>1.1000000000000001</v>
      </c>
      <c r="D7" s="9"/>
      <c r="E7" s="9">
        <v>0</v>
      </c>
      <c r="F7" s="9"/>
      <c r="G7" s="9">
        <v>1</v>
      </c>
      <c r="H7" s="21">
        <v>42670</v>
      </c>
      <c r="I7" s="9" t="s">
        <v>48</v>
      </c>
      <c r="J7" s="9">
        <v>2</v>
      </c>
      <c r="K7" s="9">
        <v>1</v>
      </c>
      <c r="L7" s="9" t="s">
        <v>92</v>
      </c>
      <c r="M7" s="9">
        <v>6</v>
      </c>
      <c r="N7" s="9"/>
      <c r="O7" s="4"/>
      <c r="P7" s="4"/>
      <c r="Q7" s="4"/>
      <c r="R7" s="4"/>
      <c r="S7" s="4"/>
    </row>
    <row r="8" spans="1:19">
      <c r="A8" s="3" t="s">
        <v>38</v>
      </c>
      <c r="B8" s="21">
        <v>42544</v>
      </c>
      <c r="C8" s="9">
        <v>1.1000000000000001</v>
      </c>
      <c r="D8" s="9"/>
      <c r="E8" s="9">
        <v>0</v>
      </c>
      <c r="F8" s="9"/>
      <c r="G8" s="9">
        <v>1</v>
      </c>
      <c r="H8" s="21">
        <v>42670</v>
      </c>
      <c r="I8" s="9" t="s">
        <v>48</v>
      </c>
      <c r="J8" s="9">
        <v>2</v>
      </c>
      <c r="K8" s="9">
        <v>1</v>
      </c>
      <c r="L8" s="9" t="s">
        <v>83</v>
      </c>
      <c r="M8" s="9">
        <v>150</v>
      </c>
      <c r="N8" s="9"/>
      <c r="O8" s="4"/>
      <c r="P8" s="4"/>
      <c r="Q8" s="4"/>
      <c r="R8" s="4"/>
      <c r="S8" s="4"/>
    </row>
    <row r="9" spans="1:19">
      <c r="A9" s="3" t="s">
        <v>38</v>
      </c>
      <c r="B9" s="21">
        <v>42544</v>
      </c>
      <c r="C9" s="9">
        <v>1.1000000000000001</v>
      </c>
      <c r="D9" s="9"/>
      <c r="E9" s="9">
        <v>0</v>
      </c>
      <c r="F9" s="9"/>
      <c r="G9" s="9">
        <v>1</v>
      </c>
      <c r="H9" s="21">
        <v>42670</v>
      </c>
      <c r="I9" s="9" t="s">
        <v>48</v>
      </c>
      <c r="J9" s="9">
        <v>2</v>
      </c>
      <c r="K9" s="9">
        <v>1</v>
      </c>
      <c r="L9" s="9" t="s">
        <v>104</v>
      </c>
      <c r="M9" s="9">
        <v>282</v>
      </c>
      <c r="N9" s="9"/>
      <c r="O9" s="4"/>
      <c r="P9" s="4"/>
      <c r="Q9" s="4"/>
      <c r="R9" s="4"/>
      <c r="S9" s="4"/>
    </row>
    <row r="10" spans="1:19">
      <c r="A10" s="3" t="s">
        <v>38</v>
      </c>
      <c r="B10" s="21">
        <v>42544</v>
      </c>
      <c r="C10" s="9">
        <v>1.1000000000000001</v>
      </c>
      <c r="D10" s="9"/>
      <c r="E10" s="9">
        <v>0</v>
      </c>
      <c r="F10" s="9"/>
      <c r="G10" s="9">
        <v>1</v>
      </c>
      <c r="H10" s="21">
        <v>42670</v>
      </c>
      <c r="I10" s="9" t="s">
        <v>48</v>
      </c>
      <c r="J10" s="9">
        <v>2</v>
      </c>
      <c r="K10" s="9">
        <v>1</v>
      </c>
      <c r="L10" s="9" t="s">
        <v>84</v>
      </c>
      <c r="M10" s="9">
        <v>2</v>
      </c>
      <c r="N10" s="9"/>
      <c r="O10" s="4"/>
      <c r="P10" s="4"/>
      <c r="Q10" s="4"/>
      <c r="R10" s="4"/>
      <c r="S10" s="4"/>
    </row>
    <row r="11" spans="1:19">
      <c r="A11" s="3" t="s">
        <v>38</v>
      </c>
      <c r="B11" s="21">
        <v>42544</v>
      </c>
      <c r="C11" s="9">
        <v>1.1000000000000001</v>
      </c>
      <c r="D11" s="9"/>
      <c r="E11" s="9">
        <v>1</v>
      </c>
      <c r="F11" s="9"/>
      <c r="G11" s="9">
        <v>1</v>
      </c>
      <c r="H11" s="21">
        <v>42667</v>
      </c>
      <c r="I11" s="9" t="s">
        <v>48</v>
      </c>
      <c r="J11" s="9">
        <v>10</v>
      </c>
      <c r="K11" s="9">
        <v>10</v>
      </c>
      <c r="L11" s="9" t="s">
        <v>124</v>
      </c>
      <c r="M11" s="9">
        <v>1</v>
      </c>
      <c r="N11" s="9"/>
      <c r="O11" s="4"/>
      <c r="P11" s="4"/>
      <c r="Q11" s="4"/>
      <c r="R11" s="4"/>
      <c r="S11" s="4"/>
    </row>
    <row r="12" spans="1:19">
      <c r="A12" s="3" t="s">
        <v>38</v>
      </c>
      <c r="B12" s="21">
        <v>42544</v>
      </c>
      <c r="C12" s="9">
        <v>1.1000000000000001</v>
      </c>
      <c r="D12" s="9"/>
      <c r="E12" s="9">
        <v>1</v>
      </c>
      <c r="F12" s="9"/>
      <c r="G12" s="9">
        <v>1</v>
      </c>
      <c r="H12" s="21">
        <v>42667</v>
      </c>
      <c r="I12" s="9" t="s">
        <v>48</v>
      </c>
      <c r="J12" s="9">
        <v>10</v>
      </c>
      <c r="K12" s="9">
        <v>2</v>
      </c>
      <c r="L12" s="9" t="s">
        <v>96</v>
      </c>
      <c r="M12" s="9">
        <v>1</v>
      </c>
      <c r="N12" s="9"/>
      <c r="O12" s="4"/>
      <c r="P12" s="4"/>
      <c r="Q12" s="4"/>
      <c r="R12" s="4"/>
      <c r="S12" s="4"/>
    </row>
    <row r="13" spans="1:19">
      <c r="A13" s="3" t="s">
        <v>38</v>
      </c>
      <c r="B13" s="21">
        <v>42544</v>
      </c>
      <c r="C13" s="9">
        <v>1.1000000000000001</v>
      </c>
      <c r="D13" s="9"/>
      <c r="E13" s="9">
        <v>1</v>
      </c>
      <c r="F13" s="9"/>
      <c r="G13" s="9">
        <v>1</v>
      </c>
      <c r="H13" s="21">
        <v>42667</v>
      </c>
      <c r="I13" s="9" t="s">
        <v>48</v>
      </c>
      <c r="J13" s="9">
        <v>10</v>
      </c>
      <c r="K13" s="9">
        <v>1</v>
      </c>
      <c r="L13" s="9" t="s">
        <v>87</v>
      </c>
      <c r="M13" s="9">
        <v>80</v>
      </c>
      <c r="N13" s="9"/>
      <c r="O13" s="4"/>
      <c r="P13" s="4"/>
      <c r="Q13" s="4"/>
      <c r="R13" s="4"/>
      <c r="S13" s="4"/>
    </row>
    <row r="14" spans="1:19">
      <c r="A14" s="3" t="s">
        <v>38</v>
      </c>
      <c r="B14" s="21">
        <v>42544</v>
      </c>
      <c r="C14" s="9">
        <v>1.1000000000000001</v>
      </c>
      <c r="D14" s="9"/>
      <c r="E14" s="9">
        <v>1</v>
      </c>
      <c r="F14" s="9"/>
      <c r="G14" s="9">
        <v>1</v>
      </c>
      <c r="H14" s="21">
        <v>42667</v>
      </c>
      <c r="I14" s="9" t="s">
        <v>48</v>
      </c>
      <c r="J14" s="9">
        <v>10</v>
      </c>
      <c r="K14" s="9">
        <v>1</v>
      </c>
      <c r="L14" s="9" t="s">
        <v>89</v>
      </c>
      <c r="M14" s="9">
        <v>20</v>
      </c>
      <c r="N14" s="9"/>
      <c r="O14" s="4"/>
      <c r="P14" s="4"/>
      <c r="Q14" s="4"/>
      <c r="R14" s="4"/>
      <c r="S14" s="4"/>
    </row>
    <row r="15" spans="1:19">
      <c r="A15" s="3" t="s">
        <v>38</v>
      </c>
      <c r="B15" s="21">
        <v>42544</v>
      </c>
      <c r="C15" s="9">
        <v>1.1000000000000001</v>
      </c>
      <c r="D15" s="9"/>
      <c r="E15" s="9">
        <v>1</v>
      </c>
      <c r="F15" s="9"/>
      <c r="G15" s="9">
        <v>1</v>
      </c>
      <c r="H15" s="21">
        <v>42667</v>
      </c>
      <c r="I15" s="9" t="s">
        <v>48</v>
      </c>
      <c r="J15" s="9">
        <v>10</v>
      </c>
      <c r="K15" s="9">
        <v>1</v>
      </c>
      <c r="L15" s="9" t="s">
        <v>109</v>
      </c>
      <c r="M15" s="9">
        <v>10</v>
      </c>
      <c r="N15" s="9"/>
      <c r="O15" s="4"/>
      <c r="P15" s="4"/>
      <c r="Q15" s="4"/>
      <c r="R15" s="4"/>
      <c r="S15" s="4"/>
    </row>
    <row r="16" spans="1:19">
      <c r="A16" s="3" t="s">
        <v>38</v>
      </c>
      <c r="B16" s="21">
        <v>42544</v>
      </c>
      <c r="C16" s="9">
        <v>1.1000000000000001</v>
      </c>
      <c r="D16" s="9"/>
      <c r="E16" s="9">
        <v>1</v>
      </c>
      <c r="F16" s="9"/>
      <c r="G16" s="9">
        <v>1</v>
      </c>
      <c r="H16" s="21">
        <v>42667</v>
      </c>
      <c r="I16" s="9" t="s">
        <v>48</v>
      </c>
      <c r="J16" s="9">
        <v>10</v>
      </c>
      <c r="K16" s="9">
        <v>1</v>
      </c>
      <c r="L16" s="9" t="s">
        <v>83</v>
      </c>
      <c r="M16" s="9">
        <v>110</v>
      </c>
      <c r="N16" s="9"/>
      <c r="O16" s="4"/>
      <c r="P16" s="4"/>
      <c r="Q16" s="4"/>
      <c r="R16" s="4"/>
      <c r="S16" s="4"/>
    </row>
    <row r="17" spans="1:19">
      <c r="A17" s="3" t="s">
        <v>38</v>
      </c>
      <c r="B17" s="21">
        <v>42544</v>
      </c>
      <c r="C17" s="9">
        <v>1.1000000000000001</v>
      </c>
      <c r="D17" s="9"/>
      <c r="E17" s="9">
        <v>1</v>
      </c>
      <c r="F17" s="9"/>
      <c r="G17" s="9">
        <v>1</v>
      </c>
      <c r="H17" s="21">
        <v>42667</v>
      </c>
      <c r="I17" s="9" t="s">
        <v>48</v>
      </c>
      <c r="J17" s="9">
        <v>10</v>
      </c>
      <c r="K17" s="9">
        <v>1</v>
      </c>
      <c r="L17" s="9" t="s">
        <v>104</v>
      </c>
      <c r="M17" s="9">
        <v>2780</v>
      </c>
      <c r="N17" s="9"/>
      <c r="O17" s="4"/>
      <c r="P17" s="4"/>
      <c r="Q17" s="4"/>
      <c r="R17" s="4"/>
      <c r="S17" s="4"/>
    </row>
    <row r="18" spans="1:19">
      <c r="A18" s="3" t="s">
        <v>38</v>
      </c>
      <c r="B18" s="1">
        <v>42544</v>
      </c>
      <c r="C18">
        <v>2.1</v>
      </c>
      <c r="E18">
        <v>1</v>
      </c>
      <c r="F18" s="9"/>
      <c r="G18" s="9">
        <v>1</v>
      </c>
      <c r="H18" s="21">
        <v>42667</v>
      </c>
      <c r="I18" s="9" t="s">
        <v>48</v>
      </c>
      <c r="J18" s="9">
        <v>8</v>
      </c>
      <c r="K18" s="9">
        <v>2</v>
      </c>
      <c r="L18" s="9" t="s">
        <v>108</v>
      </c>
      <c r="M18" s="9">
        <v>1</v>
      </c>
      <c r="N18" s="9"/>
    </row>
    <row r="19" spans="1:19">
      <c r="A19" s="3" t="s">
        <v>38</v>
      </c>
      <c r="B19" s="1">
        <v>42544</v>
      </c>
      <c r="C19">
        <v>2.1</v>
      </c>
      <c r="E19">
        <v>1</v>
      </c>
      <c r="F19" s="9"/>
      <c r="G19" s="9">
        <v>1</v>
      </c>
      <c r="H19" s="21">
        <v>42667</v>
      </c>
      <c r="I19" s="9" t="s">
        <v>48</v>
      </c>
      <c r="J19" s="9">
        <v>8</v>
      </c>
      <c r="K19" s="9">
        <v>2</v>
      </c>
      <c r="L19" s="9" t="s">
        <v>96</v>
      </c>
      <c r="M19" s="9">
        <v>2</v>
      </c>
      <c r="N19" s="9"/>
    </row>
    <row r="20" spans="1:19">
      <c r="A20" s="3" t="s">
        <v>38</v>
      </c>
      <c r="B20" s="1">
        <v>42544</v>
      </c>
      <c r="C20">
        <v>2.1</v>
      </c>
      <c r="E20">
        <v>1</v>
      </c>
      <c r="F20" s="9"/>
      <c r="G20" s="9">
        <v>1</v>
      </c>
      <c r="H20" s="21">
        <v>42667</v>
      </c>
      <c r="I20" s="9" t="s">
        <v>48</v>
      </c>
      <c r="J20" s="9">
        <v>8</v>
      </c>
      <c r="K20" s="9">
        <v>2</v>
      </c>
      <c r="L20" s="9" t="s">
        <v>84</v>
      </c>
      <c r="M20" s="9">
        <v>2</v>
      </c>
      <c r="N20" s="9"/>
    </row>
    <row r="21" spans="1:19">
      <c r="A21" s="3" t="s">
        <v>38</v>
      </c>
      <c r="B21" s="1">
        <v>42544</v>
      </c>
      <c r="C21">
        <v>2.1</v>
      </c>
      <c r="E21">
        <v>1</v>
      </c>
      <c r="F21" s="9"/>
      <c r="G21" s="9">
        <v>1</v>
      </c>
      <c r="H21" s="21">
        <v>42667</v>
      </c>
      <c r="I21" s="9" t="s">
        <v>48</v>
      </c>
      <c r="J21" s="9">
        <v>8</v>
      </c>
      <c r="K21" s="9">
        <v>4</v>
      </c>
      <c r="L21" s="9" t="s">
        <v>108</v>
      </c>
      <c r="M21" s="9">
        <v>1</v>
      </c>
      <c r="N21" s="9"/>
    </row>
    <row r="22" spans="1:19">
      <c r="A22" s="3" t="s">
        <v>38</v>
      </c>
      <c r="B22" s="1">
        <v>42544</v>
      </c>
      <c r="C22">
        <v>2.1</v>
      </c>
      <c r="E22">
        <v>1</v>
      </c>
      <c r="F22" s="9"/>
      <c r="G22" s="9">
        <v>1</v>
      </c>
      <c r="H22" s="21">
        <v>42667</v>
      </c>
      <c r="I22" s="9" t="s">
        <v>48</v>
      </c>
      <c r="J22" s="9">
        <v>8</v>
      </c>
      <c r="K22" s="9">
        <v>1</v>
      </c>
      <c r="L22" s="9" t="s">
        <v>87</v>
      </c>
      <c r="M22" s="9">
        <v>72</v>
      </c>
      <c r="N22" s="9"/>
    </row>
    <row r="23" spans="1:19">
      <c r="A23" s="3" t="s">
        <v>38</v>
      </c>
      <c r="B23" s="1">
        <v>42544</v>
      </c>
      <c r="C23">
        <v>2.1</v>
      </c>
      <c r="E23">
        <v>1</v>
      </c>
      <c r="F23" s="9"/>
      <c r="G23" s="9">
        <v>1</v>
      </c>
      <c r="H23" s="21">
        <v>42667</v>
      </c>
      <c r="I23" s="9" t="s">
        <v>48</v>
      </c>
      <c r="J23" s="9">
        <v>8</v>
      </c>
      <c r="K23" s="9">
        <v>1</v>
      </c>
      <c r="L23" s="9" t="s">
        <v>109</v>
      </c>
      <c r="M23" s="9">
        <v>8</v>
      </c>
      <c r="N23" s="9"/>
    </row>
    <row r="24" spans="1:19">
      <c r="A24" s="3" t="s">
        <v>38</v>
      </c>
      <c r="B24" s="1">
        <v>42544</v>
      </c>
      <c r="C24">
        <v>2.1</v>
      </c>
      <c r="E24">
        <v>1</v>
      </c>
      <c r="F24" s="9"/>
      <c r="G24" s="9">
        <v>1</v>
      </c>
      <c r="H24" s="21">
        <v>42667</v>
      </c>
      <c r="I24" s="9" t="s">
        <v>48</v>
      </c>
      <c r="J24" s="9">
        <v>8</v>
      </c>
      <c r="K24" s="9">
        <v>1</v>
      </c>
      <c r="L24" s="9" t="s">
        <v>92</v>
      </c>
      <c r="M24" s="9">
        <f>8*4</f>
        <v>32</v>
      </c>
      <c r="N24" s="9"/>
    </row>
    <row r="25" spans="1:19">
      <c r="A25" s="3" t="s">
        <v>38</v>
      </c>
      <c r="B25" s="1">
        <v>42544</v>
      </c>
      <c r="C25">
        <v>2.1</v>
      </c>
      <c r="E25">
        <v>1</v>
      </c>
      <c r="F25" s="9"/>
      <c r="G25" s="9">
        <v>1</v>
      </c>
      <c r="H25" s="21">
        <v>42667</v>
      </c>
      <c r="I25" s="9" t="s">
        <v>48</v>
      </c>
      <c r="J25" s="9">
        <v>8</v>
      </c>
      <c r="K25" s="9">
        <v>1</v>
      </c>
      <c r="L25" s="9" t="s">
        <v>83</v>
      </c>
      <c r="M25" s="9">
        <f>35*8</f>
        <v>280</v>
      </c>
      <c r="N25" s="9"/>
    </row>
    <row r="26" spans="1:19">
      <c r="A26" s="3" t="s">
        <v>38</v>
      </c>
      <c r="B26" s="1">
        <v>42544</v>
      </c>
      <c r="C26">
        <v>2.1</v>
      </c>
      <c r="E26">
        <v>1</v>
      </c>
      <c r="F26" s="9"/>
      <c r="G26" s="9">
        <v>1</v>
      </c>
      <c r="H26" s="21">
        <v>42667</v>
      </c>
      <c r="I26" s="9" t="s">
        <v>48</v>
      </c>
      <c r="J26" s="9">
        <v>8</v>
      </c>
      <c r="K26" s="9">
        <v>1</v>
      </c>
      <c r="L26" s="9" t="s">
        <v>104</v>
      </c>
      <c r="M26" s="9">
        <f>8*373</f>
        <v>2984</v>
      </c>
      <c r="N26" s="9"/>
    </row>
    <row r="27" spans="1:19">
      <c r="A27" s="3" t="s">
        <v>38</v>
      </c>
      <c r="B27" s="1">
        <v>42544</v>
      </c>
      <c r="C27">
        <v>1.2</v>
      </c>
      <c r="E27">
        <v>0</v>
      </c>
      <c r="L27" s="9" t="s">
        <v>132</v>
      </c>
    </row>
    <row r="28" spans="1:19">
      <c r="A28" s="3" t="s">
        <v>38</v>
      </c>
      <c r="B28" s="1">
        <v>42529</v>
      </c>
      <c r="C28">
        <v>1.1000000000000001</v>
      </c>
      <c r="E28">
        <v>1</v>
      </c>
      <c r="G28">
        <v>1</v>
      </c>
      <c r="H28" s="1">
        <v>42670</v>
      </c>
      <c r="I28" t="s">
        <v>48</v>
      </c>
      <c r="J28">
        <v>8</v>
      </c>
      <c r="K28">
        <v>2</v>
      </c>
      <c r="L28" t="s">
        <v>86</v>
      </c>
      <c r="M28">
        <v>1</v>
      </c>
    </row>
    <row r="29" spans="1:19">
      <c r="A29" s="3" t="s">
        <v>38</v>
      </c>
      <c r="B29" s="1">
        <v>42529</v>
      </c>
      <c r="C29">
        <v>1.1000000000000001</v>
      </c>
      <c r="E29">
        <v>1</v>
      </c>
      <c r="G29">
        <v>1</v>
      </c>
      <c r="H29" s="1">
        <v>42670</v>
      </c>
      <c r="I29" t="s">
        <v>48</v>
      </c>
      <c r="J29">
        <v>8</v>
      </c>
      <c r="K29">
        <v>2</v>
      </c>
      <c r="L29" t="s">
        <v>85</v>
      </c>
      <c r="M29">
        <v>1</v>
      </c>
    </row>
    <row r="30" spans="1:19">
      <c r="A30" s="3" t="s">
        <v>38</v>
      </c>
      <c r="B30" s="1">
        <v>42529</v>
      </c>
      <c r="C30">
        <v>1.1000000000000001</v>
      </c>
      <c r="E30">
        <v>1</v>
      </c>
      <c r="G30">
        <v>1</v>
      </c>
      <c r="H30" s="1">
        <v>42670</v>
      </c>
      <c r="I30" t="s">
        <v>48</v>
      </c>
      <c r="J30">
        <v>8</v>
      </c>
      <c r="K30">
        <v>2</v>
      </c>
      <c r="L30" t="s">
        <v>96</v>
      </c>
      <c r="M30">
        <v>4</v>
      </c>
    </row>
    <row r="31" spans="1:19">
      <c r="A31" s="3" t="s">
        <v>38</v>
      </c>
      <c r="B31" s="1">
        <v>42529</v>
      </c>
      <c r="C31">
        <v>1.1000000000000001</v>
      </c>
      <c r="E31">
        <v>1</v>
      </c>
      <c r="G31">
        <v>1</v>
      </c>
      <c r="H31" s="1">
        <v>42670</v>
      </c>
      <c r="I31" t="s">
        <v>48</v>
      </c>
      <c r="J31">
        <v>8</v>
      </c>
      <c r="K31">
        <v>2</v>
      </c>
      <c r="L31" t="s">
        <v>84</v>
      </c>
      <c r="M31">
        <v>1</v>
      </c>
    </row>
    <row r="32" spans="1:19">
      <c r="A32" s="3" t="s">
        <v>38</v>
      </c>
      <c r="B32" s="1">
        <v>42529</v>
      </c>
      <c r="C32">
        <v>1.1000000000000001</v>
      </c>
      <c r="E32">
        <v>1</v>
      </c>
      <c r="G32">
        <v>1</v>
      </c>
      <c r="H32" s="1">
        <v>42670</v>
      </c>
      <c r="I32" t="s">
        <v>48</v>
      </c>
      <c r="J32">
        <v>8</v>
      </c>
      <c r="K32">
        <v>26</v>
      </c>
      <c r="L32" t="s">
        <v>124</v>
      </c>
      <c r="M32">
        <v>1</v>
      </c>
    </row>
    <row r="33" spans="1:13">
      <c r="A33" s="3" t="s">
        <v>38</v>
      </c>
      <c r="B33" s="1">
        <v>42529</v>
      </c>
      <c r="C33">
        <v>1.1000000000000001</v>
      </c>
      <c r="E33">
        <v>1</v>
      </c>
      <c r="G33">
        <v>1</v>
      </c>
      <c r="H33" s="1">
        <v>42670</v>
      </c>
      <c r="I33" t="s">
        <v>48</v>
      </c>
      <c r="J33">
        <v>8</v>
      </c>
      <c r="K33">
        <v>1</v>
      </c>
      <c r="L33" t="s">
        <v>87</v>
      </c>
      <c r="M33">
        <v>16</v>
      </c>
    </row>
    <row r="34" spans="1:13">
      <c r="A34" s="3" t="s">
        <v>38</v>
      </c>
      <c r="B34" s="1">
        <v>42529</v>
      </c>
      <c r="C34">
        <v>1.1000000000000001</v>
      </c>
      <c r="E34">
        <v>1</v>
      </c>
      <c r="G34">
        <v>1</v>
      </c>
      <c r="H34" s="1">
        <v>42670</v>
      </c>
      <c r="I34" t="s">
        <v>48</v>
      </c>
      <c r="J34">
        <v>8</v>
      </c>
      <c r="K34">
        <v>1</v>
      </c>
      <c r="L34" t="s">
        <v>109</v>
      </c>
      <c r="M34">
        <v>56</v>
      </c>
    </row>
    <row r="35" spans="1:13">
      <c r="A35" s="3" t="s">
        <v>38</v>
      </c>
      <c r="B35" s="1">
        <v>42529</v>
      </c>
      <c r="C35">
        <v>1.1000000000000001</v>
      </c>
      <c r="E35">
        <v>1</v>
      </c>
      <c r="G35">
        <v>1</v>
      </c>
      <c r="H35" s="1">
        <v>42670</v>
      </c>
      <c r="I35" t="s">
        <v>48</v>
      </c>
      <c r="J35">
        <v>8</v>
      </c>
      <c r="K35">
        <v>1</v>
      </c>
      <c r="L35" t="s">
        <v>92</v>
      </c>
      <c r="M35">
        <v>16</v>
      </c>
    </row>
    <row r="36" spans="1:13">
      <c r="A36" s="3" t="s">
        <v>38</v>
      </c>
      <c r="B36" s="1">
        <v>42529</v>
      </c>
      <c r="C36">
        <v>1.1000000000000001</v>
      </c>
      <c r="E36">
        <v>1</v>
      </c>
      <c r="G36">
        <v>1</v>
      </c>
      <c r="H36" s="1">
        <v>42670</v>
      </c>
      <c r="I36" t="s">
        <v>48</v>
      </c>
      <c r="J36">
        <v>8</v>
      </c>
      <c r="K36">
        <v>1</v>
      </c>
      <c r="L36" t="s">
        <v>83</v>
      </c>
      <c r="M36">
        <f>37*8</f>
        <v>296</v>
      </c>
    </row>
    <row r="37" spans="1:13">
      <c r="A37" s="3" t="s">
        <v>38</v>
      </c>
      <c r="B37" s="1">
        <v>42529</v>
      </c>
      <c r="C37">
        <v>1.1000000000000001</v>
      </c>
      <c r="E37">
        <v>1</v>
      </c>
      <c r="G37">
        <v>1</v>
      </c>
      <c r="H37" s="1">
        <v>42670</v>
      </c>
      <c r="I37" t="s">
        <v>48</v>
      </c>
      <c r="J37">
        <v>8</v>
      </c>
      <c r="K37">
        <v>1</v>
      </c>
      <c r="L37" t="s">
        <v>85</v>
      </c>
      <c r="M37">
        <f>246*8</f>
        <v>1968</v>
      </c>
    </row>
    <row r="38" spans="1:13">
      <c r="A38" s="3" t="s">
        <v>38</v>
      </c>
      <c r="B38" s="1">
        <v>42529</v>
      </c>
      <c r="C38">
        <v>1.2</v>
      </c>
      <c r="E38">
        <v>0</v>
      </c>
      <c r="L38" t="s">
        <v>132</v>
      </c>
    </row>
    <row r="39" spans="1:13">
      <c r="A39" s="3" t="s">
        <v>38</v>
      </c>
      <c r="B39" s="1">
        <v>42516</v>
      </c>
      <c r="C39">
        <v>1.1000000000000001</v>
      </c>
      <c r="E39">
        <v>1</v>
      </c>
      <c r="G39">
        <v>1</v>
      </c>
      <c r="H39" s="1">
        <v>42670</v>
      </c>
      <c r="I39" t="s">
        <v>48</v>
      </c>
      <c r="J39">
        <v>320</v>
      </c>
      <c r="K39">
        <v>1</v>
      </c>
      <c r="L39" t="s">
        <v>83</v>
      </c>
      <c r="M39">
        <f>6*320</f>
        <v>1920</v>
      </c>
    </row>
    <row r="40" spans="1:13">
      <c r="A40" s="3" t="s">
        <v>38</v>
      </c>
      <c r="B40" s="1">
        <v>42516</v>
      </c>
      <c r="C40">
        <v>1.1000000000000001</v>
      </c>
      <c r="E40">
        <v>1</v>
      </c>
      <c r="G40">
        <v>1</v>
      </c>
      <c r="H40" s="1">
        <v>42670</v>
      </c>
      <c r="I40" t="s">
        <v>48</v>
      </c>
      <c r="J40">
        <v>320</v>
      </c>
      <c r="K40">
        <v>1</v>
      </c>
      <c r="L40" t="s">
        <v>85</v>
      </c>
      <c r="M40">
        <f>225*320</f>
        <v>72000</v>
      </c>
    </row>
    <row r="41" spans="1:13">
      <c r="A41" s="3" t="s">
        <v>38</v>
      </c>
      <c r="B41" s="1">
        <v>42516</v>
      </c>
      <c r="C41">
        <v>1.1000000000000001</v>
      </c>
      <c r="E41">
        <v>1</v>
      </c>
      <c r="G41">
        <v>1</v>
      </c>
      <c r="H41" s="1">
        <v>42670</v>
      </c>
      <c r="I41" t="s">
        <v>48</v>
      </c>
      <c r="J41">
        <v>320</v>
      </c>
      <c r="K41">
        <v>2</v>
      </c>
      <c r="L41" t="s">
        <v>85</v>
      </c>
      <c r="M41">
        <v>2</v>
      </c>
    </row>
    <row r="42" spans="1:13">
      <c r="A42" s="3" t="s">
        <v>38</v>
      </c>
      <c r="B42" s="1">
        <v>42516</v>
      </c>
      <c r="C42">
        <v>1.1000000000000001</v>
      </c>
      <c r="E42">
        <v>1</v>
      </c>
      <c r="G42">
        <v>1</v>
      </c>
      <c r="H42" s="1">
        <v>42670</v>
      </c>
      <c r="I42" t="s">
        <v>48</v>
      </c>
      <c r="J42">
        <v>320</v>
      </c>
      <c r="K42">
        <v>2</v>
      </c>
      <c r="L42" t="s">
        <v>96</v>
      </c>
      <c r="M42">
        <v>1</v>
      </c>
    </row>
    <row r="43" spans="1:13">
      <c r="A43" s="3" t="s">
        <v>38</v>
      </c>
      <c r="B43" s="1">
        <v>42516</v>
      </c>
      <c r="C43">
        <v>1.1000000000000001</v>
      </c>
      <c r="E43">
        <v>1</v>
      </c>
      <c r="G43">
        <v>1</v>
      </c>
      <c r="H43" s="1">
        <v>42670</v>
      </c>
      <c r="I43" t="s">
        <v>48</v>
      </c>
      <c r="J43">
        <v>320</v>
      </c>
      <c r="K43">
        <v>2</v>
      </c>
      <c r="L43" t="s">
        <v>84</v>
      </c>
      <c r="M43">
        <v>2</v>
      </c>
    </row>
    <row r="44" spans="1:13">
      <c r="A44" s="3" t="s">
        <v>38</v>
      </c>
      <c r="B44" s="1">
        <v>42516</v>
      </c>
      <c r="C44">
        <v>1.1000000000000001</v>
      </c>
      <c r="E44">
        <v>0</v>
      </c>
      <c r="G44">
        <v>1</v>
      </c>
      <c r="H44" s="1">
        <v>42667</v>
      </c>
      <c r="I44" t="s">
        <v>48</v>
      </c>
      <c r="J44">
        <f t="shared" ref="J44:J50" si="0">80/24</f>
        <v>3.3333333333333335</v>
      </c>
      <c r="K44">
        <v>2</v>
      </c>
      <c r="L44" t="s">
        <v>109</v>
      </c>
      <c r="M44">
        <v>1</v>
      </c>
    </row>
    <row r="45" spans="1:13">
      <c r="A45" s="3" t="s">
        <v>38</v>
      </c>
      <c r="B45" s="1">
        <v>42516</v>
      </c>
      <c r="C45">
        <v>1.1000000000000001</v>
      </c>
      <c r="E45">
        <v>0</v>
      </c>
      <c r="G45">
        <v>1</v>
      </c>
      <c r="H45" s="1">
        <v>42667</v>
      </c>
      <c r="I45" t="s">
        <v>48</v>
      </c>
      <c r="J45">
        <f t="shared" si="0"/>
        <v>3.3333333333333335</v>
      </c>
      <c r="K45">
        <v>2</v>
      </c>
      <c r="L45" t="s">
        <v>96</v>
      </c>
      <c r="M45">
        <v>3</v>
      </c>
    </row>
    <row r="46" spans="1:13">
      <c r="A46" s="3" t="s">
        <v>38</v>
      </c>
      <c r="B46" s="1">
        <v>42516</v>
      </c>
      <c r="C46">
        <v>1.1000000000000001</v>
      </c>
      <c r="E46">
        <v>0</v>
      </c>
      <c r="G46">
        <v>1</v>
      </c>
      <c r="H46" s="1">
        <v>42667</v>
      </c>
      <c r="I46" t="s">
        <v>48</v>
      </c>
      <c r="J46">
        <f t="shared" si="0"/>
        <v>3.3333333333333335</v>
      </c>
      <c r="K46">
        <v>2</v>
      </c>
      <c r="L46" t="s">
        <v>124</v>
      </c>
      <c r="M46">
        <v>1</v>
      </c>
    </row>
    <row r="47" spans="1:13">
      <c r="A47" s="3" t="s">
        <v>38</v>
      </c>
      <c r="B47" s="1">
        <v>42516</v>
      </c>
      <c r="C47">
        <v>1.1000000000000001</v>
      </c>
      <c r="E47">
        <v>0</v>
      </c>
      <c r="G47">
        <v>1</v>
      </c>
      <c r="H47" s="1">
        <v>42667</v>
      </c>
      <c r="I47" t="s">
        <v>48</v>
      </c>
      <c r="J47">
        <f t="shared" si="0"/>
        <v>3.3333333333333335</v>
      </c>
      <c r="K47">
        <v>1</v>
      </c>
      <c r="L47" t="s">
        <v>92</v>
      </c>
      <c r="M47">
        <f>J44*4</f>
        <v>13.333333333333334</v>
      </c>
    </row>
    <row r="48" spans="1:13">
      <c r="A48" s="3" t="s">
        <v>38</v>
      </c>
      <c r="B48" s="1">
        <v>42516</v>
      </c>
      <c r="C48">
        <v>1.1000000000000001</v>
      </c>
      <c r="E48">
        <v>0</v>
      </c>
      <c r="G48">
        <v>1</v>
      </c>
      <c r="H48" s="1">
        <v>42667</v>
      </c>
      <c r="I48" t="s">
        <v>48</v>
      </c>
      <c r="J48">
        <f t="shared" si="0"/>
        <v>3.3333333333333335</v>
      </c>
      <c r="K48">
        <v>1</v>
      </c>
      <c r="L48" t="s">
        <v>83</v>
      </c>
      <c r="M48">
        <f>J44*163</f>
        <v>543.33333333333337</v>
      </c>
    </row>
    <row r="49" spans="1:13">
      <c r="A49" s="3" t="s">
        <v>38</v>
      </c>
      <c r="B49" s="1">
        <v>42516</v>
      </c>
      <c r="C49">
        <v>1.1000000000000001</v>
      </c>
      <c r="E49">
        <v>0</v>
      </c>
      <c r="G49">
        <v>1</v>
      </c>
      <c r="H49" s="1">
        <v>42667</v>
      </c>
      <c r="I49" t="s">
        <v>48</v>
      </c>
      <c r="J49">
        <f t="shared" si="0"/>
        <v>3.3333333333333335</v>
      </c>
      <c r="K49">
        <v>1</v>
      </c>
      <c r="L49" t="s">
        <v>85</v>
      </c>
      <c r="M49">
        <f>128*J44</f>
        <v>426.66666666666669</v>
      </c>
    </row>
    <row r="50" spans="1:13">
      <c r="A50" s="3" t="s">
        <v>38</v>
      </c>
      <c r="B50" s="1">
        <v>42516</v>
      </c>
      <c r="C50">
        <v>1.1000000000000001</v>
      </c>
      <c r="E50">
        <v>0</v>
      </c>
      <c r="G50">
        <v>1</v>
      </c>
      <c r="H50" s="1">
        <v>42667</v>
      </c>
      <c r="I50" t="s">
        <v>48</v>
      </c>
      <c r="J50">
        <f t="shared" si="0"/>
        <v>3.3333333333333335</v>
      </c>
      <c r="K50">
        <v>1</v>
      </c>
      <c r="L50" t="s">
        <v>84</v>
      </c>
      <c r="M50">
        <f>1*J44</f>
        <v>3.3333333333333335</v>
      </c>
    </row>
    <row r="51" spans="1:13">
      <c r="A51" s="3" t="s">
        <v>38</v>
      </c>
      <c r="B51" s="1">
        <v>42516</v>
      </c>
      <c r="C51">
        <v>1.2</v>
      </c>
      <c r="E51">
        <v>1</v>
      </c>
      <c r="L51" t="s">
        <v>132</v>
      </c>
    </row>
    <row r="52" spans="1:13">
      <c r="A52" s="3" t="s">
        <v>38</v>
      </c>
      <c r="B52" s="1">
        <v>42500</v>
      </c>
      <c r="C52">
        <v>1.1000000000000001</v>
      </c>
      <c r="E52">
        <v>0</v>
      </c>
      <c r="G52">
        <v>1</v>
      </c>
      <c r="H52" s="1">
        <v>42651</v>
      </c>
      <c r="I52" t="s">
        <v>48</v>
      </c>
      <c r="J52">
        <v>20</v>
      </c>
      <c r="K52">
        <v>1</v>
      </c>
      <c r="L52" t="s">
        <v>87</v>
      </c>
      <c r="M52">
        <v>200</v>
      </c>
    </row>
    <row r="53" spans="1:13">
      <c r="A53" s="3" t="s">
        <v>38</v>
      </c>
      <c r="B53" s="1">
        <v>42500</v>
      </c>
      <c r="C53">
        <v>1.1000000000000001</v>
      </c>
      <c r="E53">
        <v>0</v>
      </c>
      <c r="G53">
        <v>1</v>
      </c>
      <c r="H53" s="1">
        <v>42651</v>
      </c>
      <c r="I53" t="s">
        <v>48</v>
      </c>
      <c r="J53">
        <v>20</v>
      </c>
      <c r="K53">
        <v>1</v>
      </c>
      <c r="L53" t="s">
        <v>109</v>
      </c>
      <c r="M53">
        <v>120</v>
      </c>
    </row>
    <row r="54" spans="1:13">
      <c r="A54" s="3" t="s">
        <v>38</v>
      </c>
      <c r="B54" s="1">
        <v>42500</v>
      </c>
      <c r="C54">
        <v>1.1000000000000001</v>
      </c>
      <c r="E54">
        <v>0</v>
      </c>
      <c r="G54">
        <v>1</v>
      </c>
      <c r="H54" s="1">
        <v>42651</v>
      </c>
      <c r="I54" t="s">
        <v>48</v>
      </c>
      <c r="J54">
        <v>20</v>
      </c>
      <c r="K54">
        <v>1</v>
      </c>
      <c r="L54" t="s">
        <v>83</v>
      </c>
      <c r="M54">
        <v>360</v>
      </c>
    </row>
    <row r="55" spans="1:13">
      <c r="A55" s="3" t="s">
        <v>38</v>
      </c>
      <c r="B55" s="1">
        <v>42500</v>
      </c>
      <c r="C55">
        <v>1.1000000000000001</v>
      </c>
      <c r="E55">
        <v>0</v>
      </c>
      <c r="G55">
        <v>1</v>
      </c>
      <c r="H55" s="1">
        <v>42651</v>
      </c>
      <c r="I55" t="s">
        <v>48</v>
      </c>
      <c r="J55">
        <v>20</v>
      </c>
      <c r="K55">
        <v>1</v>
      </c>
      <c r="L55" t="s">
        <v>95</v>
      </c>
      <c r="M55">
        <v>5260</v>
      </c>
    </row>
    <row r="56" spans="1:13">
      <c r="A56" s="3" t="s">
        <v>38</v>
      </c>
      <c r="B56" s="1">
        <v>42500</v>
      </c>
      <c r="C56">
        <v>1.1000000000000001</v>
      </c>
      <c r="E56">
        <v>0</v>
      </c>
      <c r="G56">
        <v>1</v>
      </c>
      <c r="H56" s="1">
        <v>42651</v>
      </c>
      <c r="I56" t="s">
        <v>48</v>
      </c>
      <c r="J56">
        <v>20</v>
      </c>
      <c r="K56">
        <v>2</v>
      </c>
      <c r="L56" t="s">
        <v>83</v>
      </c>
      <c r="M56">
        <v>1</v>
      </c>
    </row>
    <row r="57" spans="1:13">
      <c r="A57" s="3" t="s">
        <v>38</v>
      </c>
      <c r="B57" s="1">
        <v>42500</v>
      </c>
      <c r="C57">
        <v>1.1000000000000001</v>
      </c>
      <c r="E57">
        <v>0</v>
      </c>
      <c r="G57">
        <v>1</v>
      </c>
      <c r="H57" s="1">
        <v>42651</v>
      </c>
      <c r="I57" t="s">
        <v>48</v>
      </c>
      <c r="J57">
        <v>20</v>
      </c>
      <c r="K57">
        <v>2</v>
      </c>
      <c r="L57" t="s">
        <v>84</v>
      </c>
      <c r="M57">
        <v>3</v>
      </c>
    </row>
    <row r="58" spans="1:13">
      <c r="A58" s="3" t="s">
        <v>38</v>
      </c>
      <c r="B58" s="1">
        <v>42500</v>
      </c>
      <c r="C58">
        <v>1.1000000000000001</v>
      </c>
      <c r="E58">
        <v>1</v>
      </c>
      <c r="G58">
        <v>1</v>
      </c>
      <c r="H58" s="1">
        <v>42648</v>
      </c>
      <c r="I58" t="s">
        <v>48</v>
      </c>
      <c r="J58">
        <f>1/(6/80)</f>
        <v>13.333333333333334</v>
      </c>
      <c r="K58">
        <v>1</v>
      </c>
      <c r="L58" t="s">
        <v>87</v>
      </c>
      <c r="M58">
        <f>6*$J$58</f>
        <v>80</v>
      </c>
    </row>
    <row r="59" spans="1:13">
      <c r="A59" s="3" t="s">
        <v>38</v>
      </c>
      <c r="B59" s="1">
        <v>42500</v>
      </c>
      <c r="C59">
        <v>1.1000000000000001</v>
      </c>
      <c r="E59">
        <v>1</v>
      </c>
      <c r="G59">
        <v>1</v>
      </c>
      <c r="H59" s="1">
        <v>42648</v>
      </c>
      <c r="I59" t="s">
        <v>48</v>
      </c>
      <c r="J59">
        <f t="shared" ref="J59:J62" si="1">1/(6/80)</f>
        <v>13.333333333333334</v>
      </c>
      <c r="K59">
        <v>1</v>
      </c>
      <c r="L59" t="s">
        <v>109</v>
      </c>
      <c r="M59">
        <f>4*J59</f>
        <v>53.333333333333336</v>
      </c>
    </row>
    <row r="60" spans="1:13">
      <c r="A60" s="3" t="s">
        <v>38</v>
      </c>
      <c r="B60" s="1">
        <v>42500</v>
      </c>
      <c r="C60">
        <v>1.1000000000000001</v>
      </c>
      <c r="E60">
        <v>1</v>
      </c>
      <c r="G60">
        <v>1</v>
      </c>
      <c r="H60" s="1">
        <v>42648</v>
      </c>
      <c r="I60" t="s">
        <v>48</v>
      </c>
      <c r="J60">
        <f t="shared" si="1"/>
        <v>13.333333333333334</v>
      </c>
      <c r="K60">
        <v>1</v>
      </c>
      <c r="L60" t="s">
        <v>83</v>
      </c>
      <c r="M60">
        <f>12*J60</f>
        <v>160</v>
      </c>
    </row>
    <row r="61" spans="1:13">
      <c r="A61" s="3" t="s">
        <v>38</v>
      </c>
      <c r="B61" s="1">
        <v>42500</v>
      </c>
      <c r="C61">
        <v>1.1000000000000001</v>
      </c>
      <c r="E61">
        <v>1</v>
      </c>
      <c r="G61">
        <v>1</v>
      </c>
      <c r="H61" s="1">
        <v>42648</v>
      </c>
      <c r="I61" t="s">
        <v>48</v>
      </c>
      <c r="J61">
        <f t="shared" si="1"/>
        <v>13.333333333333334</v>
      </c>
      <c r="K61">
        <v>1</v>
      </c>
      <c r="L61" t="s">
        <v>95</v>
      </c>
      <c r="M61">
        <f>282*J61</f>
        <v>3760</v>
      </c>
    </row>
    <row r="62" spans="1:13">
      <c r="A62" s="3" t="s">
        <v>38</v>
      </c>
      <c r="B62" s="1">
        <v>42500</v>
      </c>
      <c r="C62">
        <v>1.1000000000000001</v>
      </c>
      <c r="E62">
        <v>1</v>
      </c>
      <c r="G62">
        <v>1</v>
      </c>
      <c r="H62" s="1">
        <v>42648</v>
      </c>
      <c r="I62" t="s">
        <v>48</v>
      </c>
      <c r="J62">
        <f t="shared" si="1"/>
        <v>13.333333333333334</v>
      </c>
      <c r="K62">
        <v>1</v>
      </c>
      <c r="L62" t="s">
        <v>96</v>
      </c>
      <c r="M62">
        <f>1*J62</f>
        <v>13.333333333333334</v>
      </c>
    </row>
    <row r="63" spans="1:13">
      <c r="A63" s="3" t="s">
        <v>38</v>
      </c>
      <c r="B63" s="1">
        <v>42500</v>
      </c>
      <c r="C63">
        <v>1.2</v>
      </c>
      <c r="E63">
        <v>0</v>
      </c>
      <c r="L63" t="s">
        <v>132</v>
      </c>
    </row>
    <row r="64" spans="1:13">
      <c r="A64" s="3" t="s">
        <v>38</v>
      </c>
      <c r="B64" s="1">
        <v>42500</v>
      </c>
      <c r="C64">
        <v>1.2</v>
      </c>
      <c r="E64">
        <v>1</v>
      </c>
      <c r="L64" t="s">
        <v>132</v>
      </c>
    </row>
    <row r="65" spans="1:16">
      <c r="A65" s="3" t="s">
        <v>38</v>
      </c>
      <c r="B65" s="5">
        <v>42529</v>
      </c>
      <c r="C65" s="3">
        <v>1.1000000000000001</v>
      </c>
      <c r="D65" s="3"/>
      <c r="E65" s="3">
        <v>0</v>
      </c>
      <c r="F65" s="9"/>
      <c r="G65" s="3">
        <v>1</v>
      </c>
      <c r="H65" s="1">
        <v>42667</v>
      </c>
      <c r="I65" t="s">
        <v>48</v>
      </c>
      <c r="J65">
        <v>10</v>
      </c>
      <c r="K65">
        <v>2</v>
      </c>
      <c r="L65" t="s">
        <v>96</v>
      </c>
      <c r="M65">
        <v>1</v>
      </c>
    </row>
    <row r="66" spans="1:16">
      <c r="A66" s="3" t="s">
        <v>38</v>
      </c>
      <c r="B66" s="5">
        <v>42529</v>
      </c>
      <c r="C66" s="3">
        <v>1.1000000000000001</v>
      </c>
      <c r="D66" s="3"/>
      <c r="E66" s="3">
        <v>0</v>
      </c>
      <c r="F66" s="9"/>
      <c r="G66" s="3">
        <v>1</v>
      </c>
      <c r="H66" s="1">
        <v>42667</v>
      </c>
      <c r="I66" t="s">
        <v>48</v>
      </c>
      <c r="J66">
        <v>10</v>
      </c>
      <c r="K66">
        <v>2</v>
      </c>
      <c r="L66" t="s">
        <v>84</v>
      </c>
      <c r="M66">
        <v>3</v>
      </c>
    </row>
    <row r="67" spans="1:16">
      <c r="A67" s="3" t="s">
        <v>38</v>
      </c>
      <c r="B67" s="5">
        <v>42529</v>
      </c>
      <c r="C67" s="3">
        <v>1.1000000000000001</v>
      </c>
      <c r="D67" s="3"/>
      <c r="E67" s="3">
        <v>0</v>
      </c>
      <c r="F67" s="9"/>
      <c r="G67" s="3">
        <v>1</v>
      </c>
      <c r="H67" s="1">
        <v>42667</v>
      </c>
      <c r="I67" t="s">
        <v>48</v>
      </c>
      <c r="J67">
        <v>10</v>
      </c>
      <c r="K67">
        <v>1</v>
      </c>
      <c r="L67" t="s">
        <v>87</v>
      </c>
      <c r="M67">
        <v>40</v>
      </c>
    </row>
    <row r="68" spans="1:16">
      <c r="A68" s="3" t="s">
        <v>38</v>
      </c>
      <c r="B68" s="5">
        <v>42529</v>
      </c>
      <c r="C68" s="3">
        <v>1.1000000000000001</v>
      </c>
      <c r="D68" s="3"/>
      <c r="E68" s="3">
        <v>0</v>
      </c>
      <c r="F68" s="9"/>
      <c r="G68" s="3">
        <v>1</v>
      </c>
      <c r="H68" s="1">
        <v>42667</v>
      </c>
      <c r="I68" t="s">
        <v>48</v>
      </c>
      <c r="J68">
        <v>10</v>
      </c>
      <c r="K68">
        <v>1</v>
      </c>
      <c r="L68" t="s">
        <v>89</v>
      </c>
      <c r="M68">
        <v>10</v>
      </c>
    </row>
    <row r="69" spans="1:16">
      <c r="A69" s="3" t="s">
        <v>38</v>
      </c>
      <c r="B69" s="5">
        <v>42529</v>
      </c>
      <c r="C69" s="3">
        <v>1.1000000000000001</v>
      </c>
      <c r="D69" s="3"/>
      <c r="E69" s="3">
        <v>0</v>
      </c>
      <c r="F69" s="9"/>
      <c r="G69" s="3">
        <v>1</v>
      </c>
      <c r="H69" s="1">
        <v>42667</v>
      </c>
      <c r="I69" t="s">
        <v>48</v>
      </c>
      <c r="J69">
        <v>10</v>
      </c>
      <c r="K69">
        <v>1</v>
      </c>
      <c r="L69" t="s">
        <v>92</v>
      </c>
      <c r="M69">
        <v>20</v>
      </c>
    </row>
    <row r="70" spans="1:16">
      <c r="A70" s="3" t="s">
        <v>38</v>
      </c>
      <c r="B70" s="5">
        <v>42529</v>
      </c>
      <c r="C70" s="3">
        <v>1.1000000000000001</v>
      </c>
      <c r="D70" s="3"/>
      <c r="E70" s="3">
        <v>0</v>
      </c>
      <c r="F70" s="9"/>
      <c r="G70" s="3">
        <v>1</v>
      </c>
      <c r="H70" s="1">
        <v>42667</v>
      </c>
      <c r="I70" t="s">
        <v>48</v>
      </c>
      <c r="J70">
        <v>10</v>
      </c>
      <c r="K70">
        <v>1</v>
      </c>
      <c r="L70" t="s">
        <v>83</v>
      </c>
      <c r="M70">
        <v>160</v>
      </c>
    </row>
    <row r="71" spans="1:16">
      <c r="A71" s="3" t="s">
        <v>38</v>
      </c>
      <c r="B71" s="5">
        <v>42529</v>
      </c>
      <c r="C71" s="3">
        <v>1.1000000000000001</v>
      </c>
      <c r="D71" s="3"/>
      <c r="E71" s="3">
        <v>0</v>
      </c>
      <c r="F71" s="9"/>
      <c r="G71" s="3">
        <v>1</v>
      </c>
      <c r="H71" s="1">
        <v>42667</v>
      </c>
      <c r="I71" t="s">
        <v>48</v>
      </c>
      <c r="J71">
        <v>10</v>
      </c>
      <c r="K71">
        <v>1</v>
      </c>
      <c r="L71" t="s">
        <v>85</v>
      </c>
      <c r="M71">
        <v>1700</v>
      </c>
    </row>
    <row r="72" spans="1:16">
      <c r="A72" s="3" t="s">
        <v>38</v>
      </c>
      <c r="B72" s="5">
        <v>42529</v>
      </c>
      <c r="C72" s="3">
        <v>1.1000000000000001</v>
      </c>
      <c r="D72" s="3"/>
      <c r="E72" s="3">
        <v>0</v>
      </c>
      <c r="F72" s="9"/>
      <c r="G72" s="3">
        <v>1</v>
      </c>
      <c r="H72" s="1">
        <v>42667</v>
      </c>
      <c r="I72" t="s">
        <v>48</v>
      </c>
      <c r="J72">
        <v>10</v>
      </c>
      <c r="K72">
        <v>1</v>
      </c>
      <c r="L72" t="s">
        <v>84</v>
      </c>
      <c r="M72">
        <v>90</v>
      </c>
    </row>
    <row r="73" spans="1:16">
      <c r="A73" s="3" t="s">
        <v>38</v>
      </c>
      <c r="B73" s="5">
        <v>42529</v>
      </c>
      <c r="C73" s="9">
        <v>2.1</v>
      </c>
      <c r="D73" s="9"/>
      <c r="E73" s="9">
        <v>1</v>
      </c>
      <c r="F73" s="9"/>
      <c r="G73" s="9">
        <v>1</v>
      </c>
      <c r="H73" s="21">
        <v>42667</v>
      </c>
      <c r="I73" t="s">
        <v>48</v>
      </c>
      <c r="J73">
        <v>8</v>
      </c>
      <c r="K73">
        <v>14</v>
      </c>
      <c r="L73" t="s">
        <v>84</v>
      </c>
      <c r="M73">
        <v>1</v>
      </c>
    </row>
    <row r="74" spans="1:16">
      <c r="A74" s="3" t="s">
        <v>38</v>
      </c>
      <c r="B74" s="5">
        <v>42529</v>
      </c>
      <c r="C74" s="9">
        <v>2.1</v>
      </c>
      <c r="D74" s="9"/>
      <c r="E74" s="9">
        <v>1</v>
      </c>
      <c r="F74" s="9"/>
      <c r="G74" s="9">
        <v>1</v>
      </c>
      <c r="H74" s="21">
        <v>42667</v>
      </c>
      <c r="I74" t="s">
        <v>48</v>
      </c>
      <c r="J74">
        <v>8</v>
      </c>
      <c r="K74">
        <v>2</v>
      </c>
      <c r="L74" t="s">
        <v>89</v>
      </c>
      <c r="M74">
        <v>3</v>
      </c>
    </row>
    <row r="75" spans="1:16">
      <c r="A75" s="3" t="s">
        <v>38</v>
      </c>
      <c r="B75" s="5">
        <v>42529</v>
      </c>
      <c r="C75" s="9">
        <v>2.1</v>
      </c>
      <c r="D75" s="9"/>
      <c r="E75" s="9">
        <v>1</v>
      </c>
      <c r="F75" s="9"/>
      <c r="G75" s="9">
        <v>1</v>
      </c>
      <c r="H75" s="21">
        <v>42667</v>
      </c>
      <c r="I75" t="s">
        <v>48</v>
      </c>
      <c r="J75">
        <v>8</v>
      </c>
      <c r="K75">
        <v>2</v>
      </c>
      <c r="L75" t="s">
        <v>109</v>
      </c>
      <c r="M75">
        <v>1</v>
      </c>
    </row>
    <row r="76" spans="1:16">
      <c r="A76" s="3" t="s">
        <v>38</v>
      </c>
      <c r="B76" s="5">
        <v>42529</v>
      </c>
      <c r="C76" s="9">
        <v>2.1</v>
      </c>
      <c r="D76" s="9"/>
      <c r="E76" s="9">
        <v>1</v>
      </c>
      <c r="F76" s="9"/>
      <c r="G76" s="9">
        <v>1</v>
      </c>
      <c r="H76" s="21">
        <v>42667</v>
      </c>
      <c r="I76" t="s">
        <v>48</v>
      </c>
      <c r="J76">
        <v>8</v>
      </c>
      <c r="K76">
        <v>2</v>
      </c>
      <c r="L76" t="s">
        <v>96</v>
      </c>
      <c r="M76">
        <v>12</v>
      </c>
    </row>
    <row r="77" spans="1:16">
      <c r="A77" s="3" t="s">
        <v>38</v>
      </c>
      <c r="B77" s="5">
        <v>42529</v>
      </c>
      <c r="C77" s="9">
        <v>2.1</v>
      </c>
      <c r="D77" s="9"/>
      <c r="E77" s="9">
        <v>1</v>
      </c>
      <c r="F77" s="9"/>
      <c r="G77" s="9">
        <v>1</v>
      </c>
      <c r="H77" s="21">
        <v>42667</v>
      </c>
      <c r="I77" t="s">
        <v>48</v>
      </c>
      <c r="J77">
        <v>8</v>
      </c>
      <c r="K77">
        <v>2</v>
      </c>
      <c r="L77" t="s">
        <v>124</v>
      </c>
      <c r="M77">
        <v>1</v>
      </c>
      <c r="P77" s="20"/>
    </row>
    <row r="78" spans="1:16">
      <c r="A78" s="3" t="s">
        <v>38</v>
      </c>
      <c r="B78" s="5">
        <v>42529</v>
      </c>
      <c r="C78" s="9">
        <v>2.1</v>
      </c>
      <c r="D78" s="9"/>
      <c r="E78" s="9">
        <v>1</v>
      </c>
      <c r="F78" s="9"/>
      <c r="G78" s="9">
        <v>1</v>
      </c>
      <c r="H78" s="21">
        <v>42667</v>
      </c>
      <c r="I78" t="s">
        <v>48</v>
      </c>
      <c r="J78">
        <v>8</v>
      </c>
      <c r="K78">
        <v>1</v>
      </c>
      <c r="L78" t="s">
        <v>92</v>
      </c>
      <c r="M78">
        <v>16</v>
      </c>
      <c r="P78" s="20"/>
    </row>
    <row r="79" spans="1:16">
      <c r="A79" s="3" t="s">
        <v>38</v>
      </c>
      <c r="B79" s="5">
        <v>42529</v>
      </c>
      <c r="C79" s="9">
        <v>2.1</v>
      </c>
      <c r="D79" s="9"/>
      <c r="E79" s="9">
        <v>1</v>
      </c>
      <c r="F79" s="9"/>
      <c r="G79" s="9">
        <v>1</v>
      </c>
      <c r="H79" s="21">
        <v>42667</v>
      </c>
      <c r="I79" t="s">
        <v>48</v>
      </c>
      <c r="J79">
        <v>8</v>
      </c>
      <c r="K79">
        <v>1</v>
      </c>
      <c r="L79" t="s">
        <v>83</v>
      </c>
      <c r="M79">
        <f>230*8</f>
        <v>1840</v>
      </c>
    </row>
    <row r="80" spans="1:16">
      <c r="A80" s="3" t="s">
        <v>38</v>
      </c>
      <c r="B80" s="5">
        <v>42529</v>
      </c>
      <c r="C80" s="9">
        <v>2.1</v>
      </c>
      <c r="D80" s="9"/>
      <c r="E80" s="9">
        <v>1</v>
      </c>
      <c r="F80" s="9"/>
      <c r="G80" s="9">
        <v>1</v>
      </c>
      <c r="H80" s="21">
        <v>42667</v>
      </c>
      <c r="I80" t="s">
        <v>48</v>
      </c>
      <c r="J80">
        <v>8</v>
      </c>
      <c r="K80">
        <v>1</v>
      </c>
      <c r="L80" t="s">
        <v>85</v>
      </c>
      <c r="M80">
        <f>382*8</f>
        <v>3056</v>
      </c>
    </row>
    <row r="81" spans="1:13">
      <c r="A81" s="3" t="s">
        <v>38</v>
      </c>
      <c r="B81" s="5">
        <v>42529</v>
      </c>
      <c r="C81" s="9">
        <v>2.1</v>
      </c>
      <c r="D81" s="9"/>
      <c r="E81" s="9">
        <v>1</v>
      </c>
      <c r="F81" s="9"/>
      <c r="G81" s="9">
        <v>1</v>
      </c>
      <c r="H81" s="21">
        <v>42667</v>
      </c>
      <c r="I81" t="s">
        <v>48</v>
      </c>
      <c r="J81">
        <v>8</v>
      </c>
      <c r="K81">
        <v>1</v>
      </c>
      <c r="L81" t="s">
        <v>88</v>
      </c>
      <c r="M81">
        <v>1</v>
      </c>
    </row>
    <row r="1048532" spans="1:1">
      <c r="A1048532" t="s">
        <v>14</v>
      </c>
    </row>
  </sheetData>
  <sortState ref="A1:R1048476">
    <sortCondition descending="1" ref="B1:B10484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zoomScale="50" zoomScaleNormal="50" zoomScalePageLayoutView="50" workbookViewId="0">
      <selection activeCell="M67" sqref="A2:M67"/>
    </sheetView>
  </sheetViews>
  <sheetFormatPr baseColWidth="10" defaultRowHeight="15" x14ac:dyDescent="0"/>
  <cols>
    <col min="1" max="1" width="10" customWidth="1"/>
    <col min="2" max="2" width="14.1640625" customWidth="1"/>
    <col min="3" max="3" width="3.83203125" customWidth="1"/>
    <col min="4" max="4" width="6.33203125" customWidth="1"/>
    <col min="5" max="5" width="5.83203125" customWidth="1"/>
    <col min="6" max="6" width="7.1640625" customWidth="1"/>
    <col min="7" max="7" width="5.83203125" customWidth="1"/>
    <col min="8" max="8" width="10.6640625" customWidth="1"/>
    <col min="9" max="9" width="5.83203125" customWidth="1"/>
    <col min="10" max="10" width="11.1640625" customWidth="1"/>
    <col min="11" max="11" width="7.5" customWidth="1"/>
    <col min="12" max="12" width="14.1640625" customWidth="1"/>
    <col min="13" max="13" width="6.1640625" customWidth="1"/>
    <col min="14" max="14" width="7.83203125" customWidth="1"/>
    <col min="15" max="15" width="22.6640625" customWidth="1"/>
    <col min="16" max="17" width="16.1640625" customWidth="1"/>
    <col min="18" max="19" width="17" customWidth="1"/>
    <col min="20" max="20" width="13.5" customWidth="1"/>
    <col min="21" max="21" width="21.1640625" customWidth="1"/>
    <col min="22" max="22" width="14.5" customWidth="1"/>
    <col min="23" max="23" width="19.83203125" customWidth="1"/>
    <col min="24" max="24" width="17.1640625" customWidth="1"/>
    <col min="25" max="25" width="15.83203125" customWidth="1"/>
    <col min="26" max="28" width="17.1640625" customWidth="1"/>
    <col min="29" max="29" width="20.83203125" customWidth="1"/>
    <col min="30" max="31" width="19.83203125" customWidth="1"/>
    <col min="32" max="32" width="15.5" customWidth="1"/>
    <col min="33" max="33" width="18.83203125" customWidth="1"/>
    <col min="34" max="34" width="13.5" customWidth="1"/>
  </cols>
  <sheetData>
    <row r="1" spans="1:3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47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3" t="s">
        <v>11</v>
      </c>
      <c r="B2" s="10">
        <v>42530</v>
      </c>
      <c r="C2" s="3">
        <v>3.1</v>
      </c>
      <c r="D2" s="3" t="s">
        <v>12</v>
      </c>
      <c r="E2" s="3">
        <v>1</v>
      </c>
      <c r="F2" s="3"/>
      <c r="G2" s="3">
        <v>1</v>
      </c>
      <c r="H2" s="5">
        <v>42648</v>
      </c>
      <c r="I2" s="3" t="s">
        <v>48</v>
      </c>
      <c r="J2" s="9">
        <v>1</v>
      </c>
      <c r="K2" s="9">
        <v>1</v>
      </c>
      <c r="L2" s="9" t="s">
        <v>84</v>
      </c>
      <c r="M2" s="9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11</v>
      </c>
      <c r="B3" s="10">
        <v>42530</v>
      </c>
      <c r="C3" s="3">
        <v>3.1</v>
      </c>
      <c r="D3" s="3" t="s">
        <v>12</v>
      </c>
      <c r="E3" s="3">
        <v>1</v>
      </c>
      <c r="F3" s="3"/>
      <c r="G3" s="3">
        <v>1</v>
      </c>
      <c r="H3" s="5">
        <v>42648</v>
      </c>
      <c r="I3" s="3" t="s">
        <v>48</v>
      </c>
      <c r="J3" s="9">
        <v>1</v>
      </c>
      <c r="K3" s="9">
        <v>1</v>
      </c>
      <c r="L3" s="9" t="s">
        <v>85</v>
      </c>
      <c r="M3" s="9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3" t="s">
        <v>11</v>
      </c>
      <c r="B4" s="10">
        <v>42530</v>
      </c>
      <c r="C4" s="3">
        <v>3.1</v>
      </c>
      <c r="D4" s="3" t="s">
        <v>12</v>
      </c>
      <c r="E4" s="3">
        <v>1</v>
      </c>
      <c r="F4" s="3"/>
      <c r="G4" s="3">
        <v>1</v>
      </c>
      <c r="H4" s="5">
        <v>42648</v>
      </c>
      <c r="I4" s="3" t="s">
        <v>48</v>
      </c>
      <c r="J4" s="9">
        <v>1</v>
      </c>
      <c r="K4" s="9">
        <v>1</v>
      </c>
      <c r="L4" s="9" t="s">
        <v>83</v>
      </c>
      <c r="M4" s="9">
        <v>69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11</v>
      </c>
      <c r="B5" s="2">
        <v>42530</v>
      </c>
      <c r="C5">
        <v>3.1</v>
      </c>
      <c r="D5" t="s">
        <v>12</v>
      </c>
      <c r="E5">
        <v>1</v>
      </c>
      <c r="G5">
        <v>1</v>
      </c>
      <c r="H5" s="1">
        <v>42648</v>
      </c>
      <c r="I5" t="s">
        <v>48</v>
      </c>
      <c r="J5" s="9">
        <v>1</v>
      </c>
      <c r="K5" s="9">
        <v>1</v>
      </c>
      <c r="L5" s="9" t="s">
        <v>109</v>
      </c>
      <c r="M5" s="9">
        <v>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11</v>
      </c>
      <c r="B6" s="2">
        <v>42530</v>
      </c>
      <c r="C6">
        <v>3.1</v>
      </c>
      <c r="D6" t="s">
        <v>12</v>
      </c>
      <c r="E6">
        <v>1</v>
      </c>
      <c r="G6">
        <v>1</v>
      </c>
      <c r="H6" s="1">
        <v>42648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11</v>
      </c>
      <c r="B7" s="2">
        <v>42530</v>
      </c>
      <c r="C7">
        <v>3.1</v>
      </c>
      <c r="D7" t="s">
        <v>12</v>
      </c>
      <c r="E7">
        <v>1</v>
      </c>
      <c r="G7">
        <v>1</v>
      </c>
      <c r="H7" s="1">
        <v>42648</v>
      </c>
      <c r="I7" t="s">
        <v>48</v>
      </c>
      <c r="J7">
        <v>1</v>
      </c>
      <c r="K7">
        <v>2</v>
      </c>
      <c r="L7" s="9" t="s">
        <v>84</v>
      </c>
      <c r="M7" s="9">
        <v>1</v>
      </c>
      <c r="N7" s="9"/>
      <c r="O7" s="9"/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11</v>
      </c>
      <c r="B8" s="2">
        <v>42530</v>
      </c>
      <c r="C8">
        <v>3.1</v>
      </c>
      <c r="D8" t="s">
        <v>12</v>
      </c>
      <c r="E8">
        <v>1</v>
      </c>
      <c r="G8">
        <v>1</v>
      </c>
      <c r="H8" s="1">
        <v>42648</v>
      </c>
      <c r="I8" t="s">
        <v>48</v>
      </c>
      <c r="J8">
        <v>1</v>
      </c>
      <c r="K8">
        <v>2</v>
      </c>
      <c r="L8" t="s">
        <v>109</v>
      </c>
      <c r="M8">
        <v>1</v>
      </c>
      <c r="R8" s="8"/>
      <c r="T8" s="8"/>
    </row>
    <row r="9" spans="1:34">
      <c r="A9" t="s">
        <v>11</v>
      </c>
      <c r="B9" s="2">
        <v>42530</v>
      </c>
      <c r="C9">
        <v>3.2</v>
      </c>
      <c r="G9">
        <v>0</v>
      </c>
      <c r="L9" t="s">
        <v>99</v>
      </c>
    </row>
    <row r="10" spans="1:34">
      <c r="A10" t="s">
        <v>11</v>
      </c>
      <c r="B10" s="2">
        <v>42530</v>
      </c>
      <c r="C10">
        <v>3.2</v>
      </c>
      <c r="G10">
        <v>0</v>
      </c>
      <c r="L10" t="s">
        <v>99</v>
      </c>
    </row>
    <row r="11" spans="1:34">
      <c r="A11" s="3" t="s">
        <v>11</v>
      </c>
      <c r="B11" s="10">
        <v>42517</v>
      </c>
      <c r="C11" s="3">
        <v>1.1000000000000001</v>
      </c>
      <c r="D11" s="3" t="s">
        <v>12</v>
      </c>
      <c r="E11" s="3">
        <v>1</v>
      </c>
      <c r="F11" s="3"/>
      <c r="G11" s="3">
        <v>1</v>
      </c>
      <c r="H11" s="5">
        <v>42648</v>
      </c>
      <c r="I11" s="3" t="s">
        <v>48</v>
      </c>
      <c r="J11">
        <v>1</v>
      </c>
      <c r="K11" s="3">
        <v>1</v>
      </c>
      <c r="L11" t="s">
        <v>84</v>
      </c>
      <c r="M11">
        <v>96</v>
      </c>
    </row>
    <row r="12" spans="1:34">
      <c r="A12" s="3" t="s">
        <v>11</v>
      </c>
      <c r="B12" s="10">
        <v>42517</v>
      </c>
      <c r="C12" s="3">
        <v>1.1000000000000001</v>
      </c>
      <c r="D12" s="3" t="s">
        <v>12</v>
      </c>
      <c r="E12" s="3">
        <v>1</v>
      </c>
      <c r="F12" s="3"/>
      <c r="G12" s="3">
        <v>1</v>
      </c>
      <c r="H12" s="5">
        <v>42648</v>
      </c>
      <c r="I12" s="3" t="s">
        <v>48</v>
      </c>
      <c r="J12">
        <v>1</v>
      </c>
      <c r="K12" s="3">
        <v>1</v>
      </c>
      <c r="L12" t="s">
        <v>83</v>
      </c>
      <c r="M12">
        <v>133</v>
      </c>
    </row>
    <row r="13" spans="1:34">
      <c r="A13" s="3" t="s">
        <v>11</v>
      </c>
      <c r="B13" s="10">
        <v>42517</v>
      </c>
      <c r="C13" s="3">
        <v>1.1000000000000001</v>
      </c>
      <c r="D13" s="3" t="s">
        <v>12</v>
      </c>
      <c r="E13" s="3">
        <v>1</v>
      </c>
      <c r="F13" s="3"/>
      <c r="G13" s="3">
        <v>1</v>
      </c>
      <c r="H13" s="5">
        <v>42648</v>
      </c>
      <c r="I13" s="3" t="s">
        <v>48</v>
      </c>
      <c r="J13">
        <v>1</v>
      </c>
      <c r="K13" s="3">
        <v>1</v>
      </c>
      <c r="L13" t="s">
        <v>109</v>
      </c>
      <c r="M13">
        <v>20</v>
      </c>
    </row>
    <row r="14" spans="1:34">
      <c r="A14" s="3" t="s">
        <v>11</v>
      </c>
      <c r="B14" s="10">
        <v>42517</v>
      </c>
      <c r="C14" s="3">
        <v>1.1000000000000001</v>
      </c>
      <c r="D14" s="3" t="s">
        <v>12</v>
      </c>
      <c r="E14" s="3">
        <v>1</v>
      </c>
      <c r="F14" s="3"/>
      <c r="G14" s="3">
        <v>1</v>
      </c>
      <c r="H14" s="5">
        <v>42648</v>
      </c>
      <c r="I14" s="3" t="s">
        <v>48</v>
      </c>
      <c r="J14">
        <v>1</v>
      </c>
      <c r="K14" s="3">
        <v>1</v>
      </c>
      <c r="L14" t="s">
        <v>87</v>
      </c>
      <c r="M14">
        <v>1</v>
      </c>
    </row>
    <row r="15" spans="1:34">
      <c r="A15" s="3" t="s">
        <v>11</v>
      </c>
      <c r="B15" s="10">
        <v>42517</v>
      </c>
      <c r="C15" s="3">
        <v>1.1000000000000001</v>
      </c>
      <c r="D15" s="3" t="s">
        <v>12</v>
      </c>
      <c r="E15" s="3">
        <v>1</v>
      </c>
      <c r="F15" s="3"/>
      <c r="G15" s="3">
        <v>1</v>
      </c>
      <c r="H15" s="5">
        <v>42648</v>
      </c>
      <c r="I15" s="3" t="s">
        <v>48</v>
      </c>
      <c r="J15">
        <v>1</v>
      </c>
      <c r="K15" s="3">
        <v>1</v>
      </c>
      <c r="L15" t="s">
        <v>86</v>
      </c>
      <c r="M15">
        <v>10</v>
      </c>
    </row>
    <row r="16" spans="1:34">
      <c r="A16" s="3" t="s">
        <v>11</v>
      </c>
      <c r="B16" s="10">
        <v>42517</v>
      </c>
      <c r="C16" s="3">
        <v>1.1000000000000001</v>
      </c>
      <c r="D16" s="3" t="s">
        <v>12</v>
      </c>
      <c r="E16" s="3">
        <v>1</v>
      </c>
      <c r="F16" s="3"/>
      <c r="G16" s="3">
        <v>1</v>
      </c>
      <c r="H16" s="5">
        <v>42648</v>
      </c>
      <c r="I16" s="3" t="s">
        <v>48</v>
      </c>
      <c r="J16">
        <v>1</v>
      </c>
      <c r="K16" s="3">
        <v>2</v>
      </c>
      <c r="L16" t="s">
        <v>88</v>
      </c>
      <c r="M16">
        <v>1</v>
      </c>
    </row>
    <row r="17" spans="1:13">
      <c r="A17" s="3" t="s">
        <v>11</v>
      </c>
      <c r="B17" s="10">
        <v>42517</v>
      </c>
      <c r="C17" s="3">
        <v>1.1000000000000001</v>
      </c>
      <c r="D17" s="3" t="s">
        <v>12</v>
      </c>
      <c r="E17" s="3">
        <v>1</v>
      </c>
      <c r="F17" s="3"/>
      <c r="G17" s="3">
        <v>1</v>
      </c>
      <c r="H17" s="5">
        <v>42648</v>
      </c>
      <c r="I17" s="3" t="s">
        <v>48</v>
      </c>
      <c r="J17">
        <v>1</v>
      </c>
      <c r="K17" s="3">
        <v>2</v>
      </c>
      <c r="L17" t="s">
        <v>84</v>
      </c>
      <c r="M17">
        <v>20</v>
      </c>
    </row>
    <row r="18" spans="1:13">
      <c r="A18" s="3" t="s">
        <v>11</v>
      </c>
      <c r="B18" s="10">
        <v>42517</v>
      </c>
      <c r="C18" s="3">
        <v>1.1000000000000001</v>
      </c>
      <c r="D18" s="3" t="s">
        <v>12</v>
      </c>
      <c r="E18" s="3">
        <v>1</v>
      </c>
      <c r="F18" s="3"/>
      <c r="G18" s="3">
        <v>1</v>
      </c>
      <c r="H18" s="5">
        <v>42648</v>
      </c>
      <c r="I18" s="3" t="s">
        <v>48</v>
      </c>
      <c r="J18">
        <v>1</v>
      </c>
      <c r="K18" s="3">
        <v>2</v>
      </c>
      <c r="L18" t="s">
        <v>109</v>
      </c>
      <c r="M18">
        <v>5</v>
      </c>
    </row>
    <row r="19" spans="1:13">
      <c r="A19" t="s">
        <v>11</v>
      </c>
      <c r="B19" s="2">
        <v>42517</v>
      </c>
      <c r="C19">
        <v>1.1000000000000001</v>
      </c>
      <c r="D19" t="s">
        <v>12</v>
      </c>
      <c r="E19" s="3">
        <v>1</v>
      </c>
      <c r="G19">
        <v>1</v>
      </c>
      <c r="H19" s="1">
        <v>42648</v>
      </c>
      <c r="I19" t="s">
        <v>48</v>
      </c>
      <c r="J19">
        <v>1</v>
      </c>
      <c r="K19">
        <v>2</v>
      </c>
      <c r="L19" t="s">
        <v>86</v>
      </c>
      <c r="M19">
        <v>6</v>
      </c>
    </row>
    <row r="20" spans="1:13">
      <c r="A20" t="s">
        <v>11</v>
      </c>
      <c r="B20" s="2">
        <v>42517</v>
      </c>
      <c r="C20">
        <v>4.0999999999999996</v>
      </c>
      <c r="E20">
        <v>0</v>
      </c>
      <c r="G20">
        <v>1</v>
      </c>
      <c r="H20" s="1">
        <v>42647</v>
      </c>
      <c r="I20" t="s">
        <v>48</v>
      </c>
      <c r="J20">
        <v>1</v>
      </c>
      <c r="K20" s="3">
        <v>2</v>
      </c>
      <c r="L20" t="s">
        <v>89</v>
      </c>
      <c r="M20">
        <v>1</v>
      </c>
    </row>
    <row r="21" spans="1:13">
      <c r="A21" t="s">
        <v>11</v>
      </c>
      <c r="B21" s="2">
        <v>42517</v>
      </c>
      <c r="C21">
        <v>4.0999999999999996</v>
      </c>
      <c r="E21">
        <v>0</v>
      </c>
      <c r="G21">
        <v>1</v>
      </c>
      <c r="H21" s="1">
        <v>42647</v>
      </c>
      <c r="I21" t="s">
        <v>48</v>
      </c>
      <c r="J21">
        <v>1</v>
      </c>
      <c r="K21" s="3">
        <v>2</v>
      </c>
      <c r="L21" t="s">
        <v>109</v>
      </c>
      <c r="M21">
        <v>1</v>
      </c>
    </row>
    <row r="22" spans="1:13">
      <c r="A22" t="s">
        <v>11</v>
      </c>
      <c r="B22" s="2">
        <v>42517</v>
      </c>
      <c r="C22">
        <v>4.0999999999999996</v>
      </c>
      <c r="E22">
        <v>0</v>
      </c>
      <c r="G22">
        <v>1</v>
      </c>
      <c r="H22" s="1">
        <v>42647</v>
      </c>
      <c r="I22" t="s">
        <v>48</v>
      </c>
      <c r="J22">
        <v>1</v>
      </c>
      <c r="K22" s="3">
        <v>2</v>
      </c>
      <c r="L22" t="s">
        <v>90</v>
      </c>
      <c r="M22">
        <v>7</v>
      </c>
    </row>
    <row r="23" spans="1:13">
      <c r="A23" t="s">
        <v>11</v>
      </c>
      <c r="B23" s="2">
        <v>42517</v>
      </c>
      <c r="C23">
        <v>4.0999999999999996</v>
      </c>
      <c r="E23">
        <v>0</v>
      </c>
      <c r="G23">
        <v>1</v>
      </c>
      <c r="H23" s="1">
        <v>42647</v>
      </c>
      <c r="I23" t="s">
        <v>48</v>
      </c>
      <c r="J23">
        <v>1</v>
      </c>
      <c r="K23" s="3">
        <v>1</v>
      </c>
      <c r="L23" t="s">
        <v>86</v>
      </c>
      <c r="M23">
        <v>8</v>
      </c>
    </row>
    <row r="24" spans="1:13">
      <c r="A24" t="s">
        <v>11</v>
      </c>
      <c r="B24" s="2">
        <v>42517</v>
      </c>
      <c r="C24">
        <v>4.0999999999999996</v>
      </c>
      <c r="E24">
        <v>0</v>
      </c>
      <c r="G24">
        <v>1</v>
      </c>
      <c r="H24" s="1">
        <v>42647</v>
      </c>
      <c r="I24" t="s">
        <v>48</v>
      </c>
      <c r="J24">
        <v>1</v>
      </c>
      <c r="K24" s="3">
        <v>1</v>
      </c>
      <c r="L24" t="s">
        <v>87</v>
      </c>
      <c r="M24">
        <v>3</v>
      </c>
    </row>
    <row r="25" spans="1:13">
      <c r="A25" t="s">
        <v>11</v>
      </c>
      <c r="B25" s="2">
        <v>42517</v>
      </c>
      <c r="C25">
        <v>4.0999999999999996</v>
      </c>
      <c r="E25">
        <v>0</v>
      </c>
      <c r="G25">
        <v>1</v>
      </c>
      <c r="H25" s="1">
        <v>42647</v>
      </c>
      <c r="I25" t="s">
        <v>48</v>
      </c>
      <c r="J25">
        <v>1</v>
      </c>
      <c r="K25" s="3">
        <v>1</v>
      </c>
      <c r="L25" t="s">
        <v>109</v>
      </c>
      <c r="M25">
        <v>15</v>
      </c>
    </row>
    <row r="26" spans="1:13">
      <c r="A26" t="s">
        <v>11</v>
      </c>
      <c r="B26" s="2">
        <v>42517</v>
      </c>
      <c r="C26">
        <v>4.0999999999999996</v>
      </c>
      <c r="E26">
        <v>0</v>
      </c>
      <c r="G26">
        <v>1</v>
      </c>
      <c r="H26" s="1">
        <v>42647</v>
      </c>
      <c r="I26" t="s">
        <v>48</v>
      </c>
      <c r="J26">
        <v>1</v>
      </c>
      <c r="K26" s="3">
        <v>1</v>
      </c>
      <c r="L26" t="s">
        <v>83</v>
      </c>
      <c r="M26">
        <v>210</v>
      </c>
    </row>
    <row r="27" spans="1:13">
      <c r="A27" t="s">
        <v>11</v>
      </c>
      <c r="B27" s="2">
        <v>42517</v>
      </c>
      <c r="C27">
        <v>4.0999999999999996</v>
      </c>
      <c r="E27">
        <v>0</v>
      </c>
      <c r="G27">
        <v>1</v>
      </c>
      <c r="H27" s="1">
        <v>42647</v>
      </c>
      <c r="I27" t="s">
        <v>48</v>
      </c>
      <c r="J27">
        <v>1</v>
      </c>
      <c r="K27" s="3">
        <v>1</v>
      </c>
      <c r="L27" t="s">
        <v>85</v>
      </c>
      <c r="M27">
        <v>4</v>
      </c>
    </row>
    <row r="28" spans="1:13">
      <c r="A28" t="s">
        <v>11</v>
      </c>
      <c r="B28" s="2">
        <v>42517</v>
      </c>
      <c r="C28">
        <v>4.0999999999999996</v>
      </c>
      <c r="E28">
        <v>0</v>
      </c>
      <c r="G28">
        <v>1</v>
      </c>
      <c r="H28" s="1">
        <v>42647</v>
      </c>
      <c r="I28" t="s">
        <v>48</v>
      </c>
      <c r="J28">
        <v>1</v>
      </c>
      <c r="K28" s="3">
        <v>1</v>
      </c>
      <c r="L28" t="s">
        <v>84</v>
      </c>
      <c r="M28">
        <v>45</v>
      </c>
    </row>
    <row r="29" spans="1:13">
      <c r="A29" t="s">
        <v>11</v>
      </c>
      <c r="B29" s="2">
        <v>42517</v>
      </c>
      <c r="C29">
        <v>1.2</v>
      </c>
      <c r="D29" t="s">
        <v>13</v>
      </c>
      <c r="E29">
        <v>1</v>
      </c>
      <c r="G29">
        <v>0</v>
      </c>
      <c r="H29" s="1"/>
      <c r="L29" t="s">
        <v>99</v>
      </c>
    </row>
    <row r="30" spans="1:13">
      <c r="A30" s="9" t="s">
        <v>11</v>
      </c>
      <c r="B30" s="12">
        <v>42517</v>
      </c>
      <c r="C30" s="9">
        <v>1.2</v>
      </c>
      <c r="D30" s="9" t="s">
        <v>12</v>
      </c>
      <c r="E30" s="9"/>
      <c r="F30" s="9"/>
      <c r="G30" s="9">
        <v>0</v>
      </c>
      <c r="H30" s="21"/>
      <c r="I30" s="9"/>
      <c r="J30" s="9"/>
      <c r="K30" s="9"/>
      <c r="L30" s="9" t="s">
        <v>99</v>
      </c>
      <c r="M30" s="9"/>
    </row>
    <row r="31" spans="1:13">
      <c r="A31" s="9" t="s">
        <v>11</v>
      </c>
      <c r="B31" s="12">
        <v>42517</v>
      </c>
      <c r="C31" s="9">
        <v>1.2</v>
      </c>
      <c r="D31" s="9" t="s">
        <v>12</v>
      </c>
      <c r="E31" s="9"/>
      <c r="F31" s="9"/>
      <c r="G31" s="9">
        <v>0</v>
      </c>
      <c r="H31" s="21"/>
      <c r="I31" s="9"/>
      <c r="J31" s="9"/>
      <c r="K31" s="9"/>
      <c r="L31" s="9" t="s">
        <v>99</v>
      </c>
      <c r="M31" s="9"/>
    </row>
    <row r="32" spans="1:13">
      <c r="A32" t="s">
        <v>11</v>
      </c>
      <c r="B32" s="2">
        <v>42501</v>
      </c>
      <c r="C32">
        <v>3.1</v>
      </c>
      <c r="E32">
        <v>1</v>
      </c>
      <c r="G32">
        <v>1</v>
      </c>
      <c r="H32" s="1">
        <v>42648</v>
      </c>
      <c r="I32" t="s">
        <v>48</v>
      </c>
      <c r="J32">
        <v>1</v>
      </c>
      <c r="K32">
        <v>2</v>
      </c>
      <c r="L32" t="s">
        <v>86</v>
      </c>
      <c r="M32">
        <v>1</v>
      </c>
    </row>
    <row r="33" spans="1:13">
      <c r="A33" t="s">
        <v>11</v>
      </c>
      <c r="B33" s="2">
        <v>42501</v>
      </c>
      <c r="C33">
        <v>3.1</v>
      </c>
      <c r="E33">
        <v>1</v>
      </c>
      <c r="G33">
        <v>1</v>
      </c>
      <c r="H33" s="1">
        <v>42648</v>
      </c>
      <c r="I33" t="s">
        <v>48</v>
      </c>
      <c r="J33">
        <v>1</v>
      </c>
      <c r="K33">
        <v>2</v>
      </c>
      <c r="L33" t="s">
        <v>84</v>
      </c>
      <c r="M33">
        <v>4</v>
      </c>
    </row>
    <row r="34" spans="1:13">
      <c r="A34" s="3" t="s">
        <v>11</v>
      </c>
      <c r="B34" s="10">
        <v>42501</v>
      </c>
      <c r="C34" s="3">
        <v>3.1</v>
      </c>
      <c r="D34" s="3"/>
      <c r="E34" s="3">
        <v>1</v>
      </c>
      <c r="F34" s="3"/>
      <c r="G34" s="3">
        <v>1</v>
      </c>
      <c r="H34" s="5">
        <v>42648</v>
      </c>
      <c r="I34" s="3" t="s">
        <v>48</v>
      </c>
      <c r="J34" s="3">
        <v>1</v>
      </c>
      <c r="K34">
        <v>2</v>
      </c>
      <c r="L34" t="s">
        <v>90</v>
      </c>
      <c r="M34">
        <v>1</v>
      </c>
    </row>
    <row r="35" spans="1:13">
      <c r="A35" s="3" t="s">
        <v>11</v>
      </c>
      <c r="B35" s="10">
        <v>42501</v>
      </c>
      <c r="C35" s="3">
        <v>3.1</v>
      </c>
      <c r="D35" s="3"/>
      <c r="E35" s="3">
        <v>1</v>
      </c>
      <c r="F35" s="3"/>
      <c r="G35" s="3">
        <v>1</v>
      </c>
      <c r="H35" s="5">
        <v>42648</v>
      </c>
      <c r="I35" s="3" t="s">
        <v>48</v>
      </c>
      <c r="J35" s="3">
        <v>1</v>
      </c>
      <c r="K35">
        <v>1</v>
      </c>
      <c r="L35" t="s">
        <v>86</v>
      </c>
      <c r="M35">
        <v>11</v>
      </c>
    </row>
    <row r="36" spans="1:13">
      <c r="A36" s="3" t="s">
        <v>11</v>
      </c>
      <c r="B36" s="10">
        <v>42501</v>
      </c>
      <c r="C36" s="3">
        <v>3.1</v>
      </c>
      <c r="D36" s="3"/>
      <c r="E36" s="3">
        <v>1</v>
      </c>
      <c r="F36" s="3"/>
      <c r="G36" s="3">
        <v>1</v>
      </c>
      <c r="H36" s="5">
        <v>42648</v>
      </c>
      <c r="I36" s="3" t="s">
        <v>48</v>
      </c>
      <c r="J36" s="3">
        <v>1</v>
      </c>
      <c r="K36">
        <v>1</v>
      </c>
      <c r="L36" t="s">
        <v>87</v>
      </c>
      <c r="M36">
        <v>2</v>
      </c>
    </row>
    <row r="37" spans="1:13">
      <c r="A37" s="3" t="s">
        <v>11</v>
      </c>
      <c r="B37" s="10">
        <v>42501</v>
      </c>
      <c r="C37" s="3">
        <v>3.1</v>
      </c>
      <c r="D37" s="3"/>
      <c r="E37" s="3">
        <v>1</v>
      </c>
      <c r="F37" s="3"/>
      <c r="G37" s="3">
        <v>1</v>
      </c>
      <c r="H37" s="5">
        <v>42648</v>
      </c>
      <c r="I37" s="3" t="s">
        <v>48</v>
      </c>
      <c r="J37" s="3">
        <v>1</v>
      </c>
      <c r="K37">
        <v>1</v>
      </c>
      <c r="L37" t="s">
        <v>109</v>
      </c>
      <c r="M37">
        <v>5</v>
      </c>
    </row>
    <row r="38" spans="1:13">
      <c r="A38" s="3" t="s">
        <v>11</v>
      </c>
      <c r="B38" s="10">
        <v>42501</v>
      </c>
      <c r="C38" s="3">
        <v>3.1</v>
      </c>
      <c r="D38" s="3"/>
      <c r="E38" s="3">
        <v>1</v>
      </c>
      <c r="F38" s="3"/>
      <c r="G38" s="3">
        <v>1</v>
      </c>
      <c r="H38" s="5">
        <v>42648</v>
      </c>
      <c r="I38" s="3" t="s">
        <v>48</v>
      </c>
      <c r="J38" s="3">
        <v>1</v>
      </c>
      <c r="K38">
        <v>1</v>
      </c>
      <c r="L38" t="s">
        <v>83</v>
      </c>
      <c r="M38">
        <v>127</v>
      </c>
    </row>
    <row r="39" spans="1:13">
      <c r="A39" s="3" t="s">
        <v>11</v>
      </c>
      <c r="B39" s="10">
        <v>42501</v>
      </c>
      <c r="C39" s="3">
        <v>3.1</v>
      </c>
      <c r="D39" s="3"/>
      <c r="E39" s="3">
        <v>1</v>
      </c>
      <c r="F39" s="3"/>
      <c r="G39" s="3">
        <v>1</v>
      </c>
      <c r="H39" s="5">
        <v>42648</v>
      </c>
      <c r="I39" s="3" t="s">
        <v>48</v>
      </c>
      <c r="J39" s="3">
        <v>1</v>
      </c>
      <c r="K39">
        <v>1</v>
      </c>
      <c r="L39" t="s">
        <v>85</v>
      </c>
      <c r="M39">
        <v>4</v>
      </c>
    </row>
    <row r="40" spans="1:13">
      <c r="A40" s="3" t="s">
        <v>11</v>
      </c>
      <c r="B40" s="10">
        <v>42501</v>
      </c>
      <c r="C40" s="3">
        <v>3.1</v>
      </c>
      <c r="D40" s="3"/>
      <c r="E40" s="3">
        <v>1</v>
      </c>
      <c r="F40" s="3"/>
      <c r="G40" s="3">
        <v>1</v>
      </c>
      <c r="H40" s="5">
        <v>42648</v>
      </c>
      <c r="I40" s="3" t="s">
        <v>48</v>
      </c>
      <c r="J40" s="3">
        <v>1</v>
      </c>
      <c r="K40">
        <v>1</v>
      </c>
      <c r="L40" t="s">
        <v>84</v>
      </c>
      <c r="M40">
        <v>16</v>
      </c>
    </row>
    <row r="41" spans="1:13">
      <c r="A41" t="s">
        <v>11</v>
      </c>
      <c r="B41" s="2">
        <v>42488</v>
      </c>
      <c r="C41">
        <v>3.1</v>
      </c>
      <c r="E41">
        <v>1</v>
      </c>
      <c r="G41">
        <v>1</v>
      </c>
      <c r="H41" s="1">
        <v>42647</v>
      </c>
      <c r="I41" t="s">
        <v>48</v>
      </c>
      <c r="J41">
        <v>3.3333300000000001</v>
      </c>
      <c r="K41">
        <v>2</v>
      </c>
      <c r="L41" t="s">
        <v>86</v>
      </c>
      <c r="M41">
        <v>3</v>
      </c>
    </row>
    <row r="42" spans="1:13">
      <c r="A42" t="s">
        <v>11</v>
      </c>
      <c r="B42" s="2">
        <v>42488</v>
      </c>
      <c r="C42">
        <v>3.1</v>
      </c>
      <c r="E42">
        <v>1</v>
      </c>
      <c r="G42">
        <v>1</v>
      </c>
      <c r="H42" s="1">
        <v>42647</v>
      </c>
      <c r="I42" t="s">
        <v>48</v>
      </c>
      <c r="J42">
        <v>3.3333300000000001</v>
      </c>
      <c r="K42">
        <v>2</v>
      </c>
      <c r="L42" t="s">
        <v>83</v>
      </c>
      <c r="M42">
        <v>7</v>
      </c>
    </row>
    <row r="43" spans="1:13">
      <c r="A43" t="s">
        <v>11</v>
      </c>
      <c r="B43" s="2">
        <v>42488</v>
      </c>
      <c r="C43">
        <v>3.1</v>
      </c>
      <c r="E43">
        <v>1</v>
      </c>
      <c r="G43">
        <v>1</v>
      </c>
      <c r="H43" s="1">
        <v>42647</v>
      </c>
      <c r="I43" t="s">
        <v>48</v>
      </c>
      <c r="J43">
        <v>3.3333300000000001</v>
      </c>
      <c r="K43">
        <v>2</v>
      </c>
      <c r="L43" t="s">
        <v>84</v>
      </c>
      <c r="M43">
        <v>17</v>
      </c>
    </row>
    <row r="44" spans="1:13">
      <c r="A44" t="s">
        <v>11</v>
      </c>
      <c r="B44" s="2">
        <v>42488</v>
      </c>
      <c r="C44">
        <v>3.1</v>
      </c>
      <c r="E44">
        <v>1</v>
      </c>
      <c r="G44">
        <v>1</v>
      </c>
      <c r="H44" s="1">
        <v>42647</v>
      </c>
      <c r="I44" t="s">
        <v>48</v>
      </c>
      <c r="J44">
        <v>3.3333300000000001</v>
      </c>
      <c r="K44">
        <v>2</v>
      </c>
      <c r="L44" t="s">
        <v>91</v>
      </c>
      <c r="M44">
        <v>13</v>
      </c>
    </row>
    <row r="45" spans="1:13">
      <c r="A45" t="s">
        <v>11</v>
      </c>
      <c r="B45" s="2">
        <v>42488</v>
      </c>
      <c r="C45">
        <v>3.1</v>
      </c>
      <c r="E45">
        <v>1</v>
      </c>
      <c r="G45">
        <v>1</v>
      </c>
      <c r="H45" s="1">
        <v>42647</v>
      </c>
      <c r="I45" t="s">
        <v>48</v>
      </c>
      <c r="J45">
        <v>3.3333300000000001</v>
      </c>
      <c r="K45">
        <v>1</v>
      </c>
      <c r="L45" t="s">
        <v>109</v>
      </c>
      <c r="M45">
        <v>3</v>
      </c>
    </row>
    <row r="46" spans="1:13">
      <c r="A46" t="s">
        <v>11</v>
      </c>
      <c r="B46" s="2">
        <v>42488</v>
      </c>
      <c r="C46">
        <v>3.1</v>
      </c>
      <c r="E46">
        <v>1</v>
      </c>
      <c r="G46">
        <v>1</v>
      </c>
      <c r="H46" s="1">
        <v>42647</v>
      </c>
      <c r="I46" t="s">
        <v>48</v>
      </c>
      <c r="J46">
        <v>3.3333300000000001</v>
      </c>
      <c r="K46">
        <v>1</v>
      </c>
      <c r="L46" t="s">
        <v>83</v>
      </c>
      <c r="M46">
        <f>377*J46</f>
        <v>1256.6654100000001</v>
      </c>
    </row>
    <row r="47" spans="1:13">
      <c r="A47" t="s">
        <v>11</v>
      </c>
      <c r="B47" s="2">
        <v>42488</v>
      </c>
      <c r="C47">
        <v>3.1</v>
      </c>
      <c r="E47">
        <v>1</v>
      </c>
      <c r="G47">
        <v>1</v>
      </c>
      <c r="H47" s="1">
        <v>42647</v>
      </c>
      <c r="I47" t="s">
        <v>48</v>
      </c>
      <c r="J47">
        <v>3.3333300000000001</v>
      </c>
      <c r="K47">
        <v>1</v>
      </c>
      <c r="L47" t="s">
        <v>84</v>
      </c>
      <c r="M47">
        <v>13</v>
      </c>
    </row>
    <row r="48" spans="1:13">
      <c r="A48" t="s">
        <v>11</v>
      </c>
      <c r="B48" s="2">
        <v>42488</v>
      </c>
      <c r="C48">
        <v>4.2</v>
      </c>
      <c r="E48">
        <v>1</v>
      </c>
      <c r="G48">
        <v>0</v>
      </c>
      <c r="L48" t="s">
        <v>99</v>
      </c>
    </row>
    <row r="49" spans="1:14">
      <c r="A49" s="4" t="s">
        <v>11</v>
      </c>
      <c r="B49" s="11">
        <v>42474</v>
      </c>
      <c r="C49" s="4">
        <v>3.1</v>
      </c>
      <c r="E49">
        <v>0</v>
      </c>
      <c r="G49">
        <v>1</v>
      </c>
      <c r="H49" s="1">
        <v>42647</v>
      </c>
      <c r="I49" t="s">
        <v>48</v>
      </c>
      <c r="J49">
        <v>1</v>
      </c>
      <c r="K49">
        <v>1</v>
      </c>
      <c r="L49" t="s">
        <v>86</v>
      </c>
      <c r="M49">
        <v>2</v>
      </c>
      <c r="N49" t="s">
        <v>133</v>
      </c>
    </row>
    <row r="50" spans="1:14">
      <c r="A50" s="14" t="s">
        <v>11</v>
      </c>
      <c r="B50" s="22">
        <v>42474</v>
      </c>
      <c r="C50" s="14">
        <v>3.1</v>
      </c>
      <c r="D50" s="3"/>
      <c r="E50" s="3">
        <v>0</v>
      </c>
      <c r="F50" s="3"/>
      <c r="G50" s="3">
        <v>1</v>
      </c>
      <c r="H50" s="5">
        <v>42647</v>
      </c>
      <c r="I50" s="3" t="s">
        <v>48</v>
      </c>
      <c r="J50" s="3">
        <v>1</v>
      </c>
      <c r="K50" s="3">
        <v>1</v>
      </c>
      <c r="L50" t="s">
        <v>109</v>
      </c>
      <c r="M50" s="3">
        <v>3</v>
      </c>
    </row>
    <row r="51" spans="1:14">
      <c r="A51" s="14" t="s">
        <v>11</v>
      </c>
      <c r="B51" s="22">
        <v>42474</v>
      </c>
      <c r="C51" s="14">
        <v>3.1</v>
      </c>
      <c r="D51" s="3"/>
      <c r="E51" s="3">
        <v>0</v>
      </c>
      <c r="F51" s="3"/>
      <c r="G51" s="3">
        <v>1</v>
      </c>
      <c r="H51" s="5">
        <v>42647</v>
      </c>
      <c r="I51" s="3" t="s">
        <v>48</v>
      </c>
      <c r="J51" s="3">
        <v>1</v>
      </c>
      <c r="K51" s="3">
        <v>1</v>
      </c>
      <c r="L51" t="s">
        <v>92</v>
      </c>
      <c r="M51" s="3">
        <v>14</v>
      </c>
    </row>
    <row r="52" spans="1:14">
      <c r="A52" s="14" t="s">
        <v>11</v>
      </c>
      <c r="B52" s="22">
        <v>42474</v>
      </c>
      <c r="C52" s="14">
        <v>3.1</v>
      </c>
      <c r="D52" s="3"/>
      <c r="E52" s="3">
        <v>0</v>
      </c>
      <c r="F52" s="3"/>
      <c r="G52" s="3">
        <v>1</v>
      </c>
      <c r="H52" s="5">
        <v>42647</v>
      </c>
      <c r="I52" s="3" t="s">
        <v>48</v>
      </c>
      <c r="J52" s="3">
        <v>1</v>
      </c>
      <c r="K52">
        <v>1</v>
      </c>
      <c r="L52" t="s">
        <v>83</v>
      </c>
      <c r="M52">
        <v>23</v>
      </c>
    </row>
    <row r="53" spans="1:14">
      <c r="A53" s="14" t="s">
        <v>11</v>
      </c>
      <c r="B53" s="22">
        <v>42474</v>
      </c>
      <c r="C53" s="14">
        <v>3.1</v>
      </c>
      <c r="D53" s="3"/>
      <c r="E53" s="3">
        <v>0</v>
      </c>
      <c r="F53" s="3"/>
      <c r="G53" s="3">
        <v>1</v>
      </c>
      <c r="H53" s="5">
        <v>42647</v>
      </c>
      <c r="I53" s="3" t="s">
        <v>48</v>
      </c>
      <c r="J53" s="3">
        <v>1</v>
      </c>
      <c r="K53">
        <v>1</v>
      </c>
      <c r="L53" t="s">
        <v>85</v>
      </c>
      <c r="M53">
        <v>37</v>
      </c>
    </row>
    <row r="54" spans="1:14">
      <c r="A54" s="14" t="s">
        <v>11</v>
      </c>
      <c r="B54" s="22">
        <v>42474</v>
      </c>
      <c r="C54" s="14">
        <v>3.1</v>
      </c>
      <c r="D54" s="3"/>
      <c r="E54" s="3">
        <v>0</v>
      </c>
      <c r="F54" s="3"/>
      <c r="G54" s="3">
        <v>1</v>
      </c>
      <c r="H54" s="5">
        <v>42647</v>
      </c>
      <c r="I54" s="3" t="s">
        <v>48</v>
      </c>
      <c r="J54" s="3">
        <v>1</v>
      </c>
      <c r="K54">
        <v>1</v>
      </c>
      <c r="L54" s="4" t="s">
        <v>90</v>
      </c>
      <c r="M54">
        <v>1</v>
      </c>
    </row>
    <row r="55" spans="1:14" ht="15" customHeight="1">
      <c r="A55" s="14" t="s">
        <v>11</v>
      </c>
      <c r="B55" s="22">
        <v>42474</v>
      </c>
      <c r="C55" s="14">
        <v>3.1</v>
      </c>
      <c r="D55" s="3"/>
      <c r="E55" s="3">
        <v>0</v>
      </c>
      <c r="F55" s="3"/>
      <c r="G55" s="3">
        <v>1</v>
      </c>
      <c r="H55" s="5">
        <v>42647</v>
      </c>
      <c r="I55" s="3" t="s">
        <v>48</v>
      </c>
      <c r="J55" s="3">
        <v>1</v>
      </c>
      <c r="K55">
        <v>1</v>
      </c>
      <c r="L55" t="s">
        <v>93</v>
      </c>
      <c r="M55">
        <v>3</v>
      </c>
    </row>
    <row r="56" spans="1:14">
      <c r="A56" s="4" t="s">
        <v>11</v>
      </c>
      <c r="B56" s="11">
        <v>42474</v>
      </c>
      <c r="C56" s="4">
        <v>3.1</v>
      </c>
      <c r="E56">
        <v>0</v>
      </c>
      <c r="G56">
        <v>1</v>
      </c>
      <c r="H56" s="1">
        <v>42647</v>
      </c>
      <c r="I56" t="s">
        <v>48</v>
      </c>
      <c r="J56">
        <v>1</v>
      </c>
      <c r="K56">
        <v>2</v>
      </c>
      <c r="L56" t="s">
        <v>86</v>
      </c>
      <c r="M56">
        <v>1</v>
      </c>
    </row>
    <row r="57" spans="1:14">
      <c r="A57" s="4" t="s">
        <v>11</v>
      </c>
      <c r="B57" s="11">
        <v>42474</v>
      </c>
      <c r="C57" s="4">
        <v>3.2</v>
      </c>
      <c r="E57">
        <v>0</v>
      </c>
      <c r="G57">
        <v>1</v>
      </c>
      <c r="H57" s="1">
        <v>42647</v>
      </c>
      <c r="I57" t="s">
        <v>48</v>
      </c>
      <c r="K57">
        <v>2</v>
      </c>
      <c r="L57" t="s">
        <v>109</v>
      </c>
      <c r="M57">
        <v>1</v>
      </c>
    </row>
    <row r="58" spans="1:14">
      <c r="A58" s="4" t="s">
        <v>11</v>
      </c>
      <c r="B58" s="11">
        <v>42474</v>
      </c>
      <c r="C58" s="4">
        <v>3.2</v>
      </c>
      <c r="E58">
        <v>0</v>
      </c>
      <c r="G58">
        <v>1</v>
      </c>
      <c r="H58" s="1">
        <v>42647</v>
      </c>
      <c r="I58" t="s">
        <v>48</v>
      </c>
      <c r="K58">
        <v>2</v>
      </c>
      <c r="L58" s="4" t="s">
        <v>94</v>
      </c>
      <c r="M58">
        <v>1</v>
      </c>
    </row>
    <row r="59" spans="1:14">
      <c r="A59" s="4" t="s">
        <v>11</v>
      </c>
      <c r="B59" s="11">
        <v>42474</v>
      </c>
      <c r="C59" s="4">
        <v>3.2</v>
      </c>
      <c r="E59">
        <v>0</v>
      </c>
      <c r="G59">
        <v>1</v>
      </c>
      <c r="H59" s="1">
        <v>42647</v>
      </c>
      <c r="I59" t="s">
        <v>48</v>
      </c>
      <c r="K59">
        <v>1</v>
      </c>
      <c r="L59" t="s">
        <v>86</v>
      </c>
      <c r="M59">
        <v>6</v>
      </c>
    </row>
    <row r="60" spans="1:14">
      <c r="A60" s="4" t="s">
        <v>11</v>
      </c>
      <c r="B60" s="11">
        <v>42474</v>
      </c>
      <c r="C60" s="4">
        <v>3.2</v>
      </c>
      <c r="E60">
        <v>0</v>
      </c>
      <c r="G60">
        <v>1</v>
      </c>
      <c r="H60" s="1">
        <v>42647</v>
      </c>
      <c r="I60" t="s">
        <v>48</v>
      </c>
      <c r="K60">
        <v>1</v>
      </c>
      <c r="L60" t="s">
        <v>87</v>
      </c>
      <c r="M60">
        <v>3</v>
      </c>
    </row>
    <row r="61" spans="1:14">
      <c r="A61" s="4" t="s">
        <v>11</v>
      </c>
      <c r="B61" s="11">
        <v>42474</v>
      </c>
      <c r="C61" s="4">
        <v>3.2</v>
      </c>
      <c r="E61">
        <v>0</v>
      </c>
      <c r="G61">
        <v>1</v>
      </c>
      <c r="H61" s="1">
        <v>42647</v>
      </c>
      <c r="I61" t="s">
        <v>48</v>
      </c>
      <c r="K61">
        <v>1</v>
      </c>
      <c r="L61" t="s">
        <v>89</v>
      </c>
      <c r="M61">
        <v>1</v>
      </c>
    </row>
    <row r="62" spans="1:14">
      <c r="A62" s="4" t="s">
        <v>11</v>
      </c>
      <c r="B62" s="11">
        <v>42474</v>
      </c>
      <c r="C62" s="4">
        <v>3.2</v>
      </c>
      <c r="E62">
        <v>0</v>
      </c>
      <c r="G62">
        <v>1</v>
      </c>
      <c r="H62" s="1">
        <v>42647</v>
      </c>
      <c r="I62" t="s">
        <v>48</v>
      </c>
      <c r="K62">
        <v>1</v>
      </c>
      <c r="L62" t="s">
        <v>109</v>
      </c>
      <c r="M62">
        <v>5</v>
      </c>
    </row>
    <row r="63" spans="1:14">
      <c r="A63" s="4" t="s">
        <v>11</v>
      </c>
      <c r="B63" s="11">
        <v>42474</v>
      </c>
      <c r="C63" s="4">
        <v>3.2</v>
      </c>
      <c r="E63">
        <v>0</v>
      </c>
      <c r="G63">
        <v>1</v>
      </c>
      <c r="H63" s="1">
        <v>42647</v>
      </c>
      <c r="I63" t="s">
        <v>48</v>
      </c>
      <c r="K63">
        <v>1</v>
      </c>
      <c r="L63" t="s">
        <v>83</v>
      </c>
      <c r="M63">
        <v>146</v>
      </c>
    </row>
    <row r="64" spans="1:14">
      <c r="A64" s="4" t="s">
        <v>11</v>
      </c>
      <c r="B64" s="11">
        <v>42474</v>
      </c>
      <c r="C64" s="4">
        <v>3.2</v>
      </c>
      <c r="E64">
        <v>0</v>
      </c>
      <c r="G64">
        <v>1</v>
      </c>
      <c r="H64" s="1">
        <v>42647</v>
      </c>
      <c r="I64" t="s">
        <v>48</v>
      </c>
      <c r="K64">
        <v>1</v>
      </c>
      <c r="L64" t="s">
        <v>85</v>
      </c>
      <c r="M64">
        <v>15</v>
      </c>
    </row>
    <row r="65" spans="1:13">
      <c r="A65" s="4" t="s">
        <v>11</v>
      </c>
      <c r="B65" s="11">
        <v>42474</v>
      </c>
      <c r="C65" s="4">
        <v>3.2</v>
      </c>
      <c r="E65">
        <v>0</v>
      </c>
      <c r="G65">
        <v>1</v>
      </c>
      <c r="H65" s="1">
        <v>42647</v>
      </c>
      <c r="I65" t="s">
        <v>48</v>
      </c>
      <c r="K65">
        <v>1</v>
      </c>
      <c r="L65" t="s">
        <v>84</v>
      </c>
      <c r="M65">
        <v>20</v>
      </c>
    </row>
    <row r="66" spans="1:13">
      <c r="A66" s="4" t="s">
        <v>11</v>
      </c>
      <c r="B66" s="11">
        <v>42474</v>
      </c>
      <c r="C66" s="4">
        <v>3.2</v>
      </c>
      <c r="E66">
        <v>0</v>
      </c>
      <c r="G66">
        <v>1</v>
      </c>
      <c r="H66" s="1">
        <v>42647</v>
      </c>
      <c r="I66" t="s">
        <v>48</v>
      </c>
      <c r="K66">
        <v>1</v>
      </c>
      <c r="L66" s="4" t="s">
        <v>90</v>
      </c>
      <c r="M66">
        <v>3</v>
      </c>
    </row>
    <row r="67" spans="1:13">
      <c r="A67" s="4" t="s">
        <v>11</v>
      </c>
      <c r="B67" s="11">
        <v>42474</v>
      </c>
      <c r="C67" s="4">
        <v>3.2</v>
      </c>
      <c r="E67">
        <v>0</v>
      </c>
      <c r="G67">
        <v>1</v>
      </c>
      <c r="H67" s="1">
        <v>42647</v>
      </c>
      <c r="I67" t="s">
        <v>48</v>
      </c>
      <c r="K67">
        <v>1</v>
      </c>
      <c r="L67" t="s">
        <v>93</v>
      </c>
      <c r="M67">
        <v>4</v>
      </c>
    </row>
  </sheetData>
  <sortState ref="A1:M1048476">
    <sortCondition descending="1" ref="B1:B104847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3">
      <c r="A1" t="s">
        <v>49</v>
      </c>
    </row>
    <row r="2" spans="1:3">
      <c r="A2" t="s">
        <v>57</v>
      </c>
    </row>
    <row r="8" spans="1:3">
      <c r="A8" s="4" t="s">
        <v>113</v>
      </c>
    </row>
    <row r="9" spans="1:3">
      <c r="B9" s="2"/>
    </row>
    <row r="10" spans="1:3">
      <c r="B10" s="2"/>
    </row>
    <row r="11" spans="1:3">
      <c r="A11" s="4" t="s">
        <v>122</v>
      </c>
      <c r="C11" s="4" t="s">
        <v>52</v>
      </c>
    </row>
    <row r="12" spans="1:3">
      <c r="B12" s="2"/>
    </row>
    <row r="13" spans="1:3">
      <c r="A13" t="s">
        <v>50</v>
      </c>
      <c r="B13" s="2"/>
      <c r="C13" t="s">
        <v>51</v>
      </c>
    </row>
    <row r="14" spans="1:3">
      <c r="A14" t="s">
        <v>53</v>
      </c>
      <c r="B14" s="2"/>
      <c r="C14" t="s">
        <v>54</v>
      </c>
    </row>
    <row r="15" spans="1:3">
      <c r="A15" t="s">
        <v>55</v>
      </c>
      <c r="B15" s="2"/>
      <c r="C15" t="s">
        <v>56</v>
      </c>
    </row>
    <row r="16" spans="1:3">
      <c r="A16" t="s">
        <v>58</v>
      </c>
      <c r="B16" s="2"/>
      <c r="C16" t="s">
        <v>59</v>
      </c>
    </row>
    <row r="17" spans="1:3">
      <c r="A17" t="s">
        <v>60</v>
      </c>
      <c r="B17" s="2"/>
      <c r="C17" t="s">
        <v>61</v>
      </c>
    </row>
    <row r="18" spans="1:3">
      <c r="A18" t="s">
        <v>63</v>
      </c>
      <c r="B18" s="2"/>
      <c r="C18" t="s">
        <v>62</v>
      </c>
    </row>
    <row r="19" spans="1:3">
      <c r="A19" t="s">
        <v>64</v>
      </c>
      <c r="B19" s="2"/>
      <c r="C19" t="s">
        <v>65</v>
      </c>
    </row>
    <row r="20" spans="1:3">
      <c r="A20" t="s">
        <v>66</v>
      </c>
      <c r="B20" s="2"/>
      <c r="C20" t="s">
        <v>67</v>
      </c>
    </row>
    <row r="21" spans="1:3">
      <c r="A21" t="s">
        <v>68</v>
      </c>
      <c r="B21" s="2"/>
      <c r="C21" t="s">
        <v>69</v>
      </c>
    </row>
    <row r="22" spans="1:3">
      <c r="A22" t="s">
        <v>120</v>
      </c>
      <c r="B22" s="2"/>
      <c r="C22" t="s">
        <v>121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5"/>
  <sheetViews>
    <sheetView tabSelected="1" topLeftCell="B1" workbookViewId="0">
      <selection activeCell="N2" sqref="N2"/>
    </sheetView>
  </sheetViews>
  <sheetFormatPr baseColWidth="10" defaultRowHeight="15" x14ac:dyDescent="0"/>
  <cols>
    <col min="4" max="4" width="15" customWidth="1"/>
    <col min="14" max="14" width="14.33203125" customWidth="1"/>
  </cols>
  <sheetData>
    <row r="1" spans="1:15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135</v>
      </c>
      <c r="O1" s="4" t="s">
        <v>134</v>
      </c>
    </row>
    <row r="2" spans="1:15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15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15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15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15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  <c r="N6">
        <f>M6/$O$6</f>
        <v>7.0063694267515922E-2</v>
      </c>
      <c r="O6">
        <v>157</v>
      </c>
    </row>
    <row r="7" spans="1:15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  <c r="N7">
        <f t="shared" ref="N7:N12" si="0">M7/$O$6</f>
        <v>7.6433121019108277E-2</v>
      </c>
      <c r="O7">
        <v>157</v>
      </c>
    </row>
    <row r="8" spans="1:15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  <c r="N8">
        <f t="shared" si="0"/>
        <v>1.2738853503184714E-2</v>
      </c>
      <c r="O8">
        <v>157</v>
      </c>
    </row>
    <row r="9" spans="1:15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  <c r="N9">
        <f t="shared" si="0"/>
        <v>0.48407643312101911</v>
      </c>
      <c r="O9">
        <v>157</v>
      </c>
    </row>
    <row r="10" spans="1:15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85</v>
      </c>
      <c r="M10">
        <v>46</v>
      </c>
      <c r="N10">
        <f t="shared" si="0"/>
        <v>0.2929936305732484</v>
      </c>
      <c r="O10">
        <v>157</v>
      </c>
    </row>
    <row r="11" spans="1:15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  <c r="N11">
        <f t="shared" si="0"/>
        <v>1.2738853503184714E-2</v>
      </c>
      <c r="O11">
        <v>157</v>
      </c>
    </row>
    <row r="12" spans="1:15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  <c r="N12">
        <f t="shared" si="0"/>
        <v>5.0955414012738856E-2</v>
      </c>
      <c r="O12">
        <f>SUM(N6:N12)</f>
        <v>1</v>
      </c>
    </row>
    <row r="13" spans="1:15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  <c r="N13">
        <f>M13/$O$13</f>
        <v>7.9051383389640521E-3</v>
      </c>
      <c r="O13">
        <f>SUM(M13:M18)</f>
        <v>674.66666674833323</v>
      </c>
    </row>
    <row r="14" spans="1:15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  <c r="N14">
        <f t="shared" ref="N14:N18" si="1">M14/$O$13</f>
        <v>7.9051383389640521E-3</v>
      </c>
    </row>
    <row r="15" spans="1:15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  <c r="N15">
        <f t="shared" si="1"/>
        <v>1.5810276677928104E-2</v>
      </c>
    </row>
    <row r="16" spans="1:15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  <c r="N16">
        <f t="shared" si="1"/>
        <v>0.15415019762906779</v>
      </c>
    </row>
    <row r="17" spans="1:15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85</v>
      </c>
      <c r="M17">
        <f>205*J17</f>
        <v>546.66666673499992</v>
      </c>
      <c r="N17">
        <f t="shared" si="1"/>
        <v>0.81027667984509988</v>
      </c>
    </row>
    <row r="18" spans="1:15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  <c r="N18">
        <f t="shared" si="1"/>
        <v>3.9525691699760978E-3</v>
      </c>
      <c r="O18">
        <f>SUM(N13:N18)</f>
        <v>1</v>
      </c>
    </row>
    <row r="19" spans="1:15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  <c r="N19">
        <f>M19/$O$19</f>
        <v>7.8431372549019607E-2</v>
      </c>
      <c r="O19">
        <f>SUM(M19:M24)</f>
        <v>102</v>
      </c>
    </row>
    <row r="20" spans="1:15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  <c r="N20">
        <f t="shared" ref="N20:N24" si="2">M20/$O$19</f>
        <v>0.15686274509803921</v>
      </c>
    </row>
    <row r="21" spans="1:15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  <c r="N21">
        <f t="shared" si="2"/>
        <v>1.9607843137254902E-2</v>
      </c>
    </row>
    <row r="22" spans="1:15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  <c r="N22">
        <f t="shared" si="2"/>
        <v>0.35294117647058826</v>
      </c>
    </row>
    <row r="23" spans="1:15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85</v>
      </c>
      <c r="M23">
        <v>34</v>
      </c>
      <c r="N23">
        <f t="shared" si="2"/>
        <v>0.33333333333333331</v>
      </c>
    </row>
    <row r="24" spans="1:15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  <c r="N24">
        <f t="shared" si="2"/>
        <v>5.8823529411764705E-2</v>
      </c>
    </row>
    <row r="25" spans="1:15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3">80/36</f>
        <v>2.2222222222222223</v>
      </c>
      <c r="K25">
        <v>1</v>
      </c>
      <c r="L25" t="s">
        <v>86</v>
      </c>
      <c r="M25">
        <f>J25*2</f>
        <v>4.4444444444444446</v>
      </c>
      <c r="N25">
        <f>M25/$O$25</f>
        <v>9.0497737556561077E-3</v>
      </c>
      <c r="O25">
        <f>SUM(M25:M31)</f>
        <v>491.11111111111114</v>
      </c>
    </row>
    <row r="26" spans="1:15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3"/>
        <v>2.2222222222222223</v>
      </c>
      <c r="K26">
        <v>1</v>
      </c>
      <c r="L26" t="s">
        <v>87</v>
      </c>
      <c r="M26">
        <f>8*J25</f>
        <v>17.777777777777779</v>
      </c>
      <c r="N26">
        <f t="shared" ref="N26:N32" si="4">M26/$O$25</f>
        <v>3.6199095022624431E-2</v>
      </c>
    </row>
    <row r="27" spans="1:15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3"/>
        <v>2.2222222222222223</v>
      </c>
      <c r="K27">
        <v>1</v>
      </c>
      <c r="L27" t="s">
        <v>92</v>
      </c>
      <c r="M27">
        <f>6*J25</f>
        <v>13.333333333333334</v>
      </c>
      <c r="N27">
        <f t="shared" si="4"/>
        <v>2.7149321266968326E-2</v>
      </c>
    </row>
    <row r="28" spans="1:15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3"/>
        <v>2.2222222222222223</v>
      </c>
      <c r="K28">
        <v>1</v>
      </c>
      <c r="L28" t="s">
        <v>83</v>
      </c>
      <c r="M28">
        <f>167*J25</f>
        <v>371.11111111111114</v>
      </c>
      <c r="N28">
        <f t="shared" si="4"/>
        <v>0.75565610859728505</v>
      </c>
    </row>
    <row r="29" spans="1:15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3"/>
        <v>2.2222222222222223</v>
      </c>
      <c r="K29">
        <v>1</v>
      </c>
      <c r="L29" t="s">
        <v>85</v>
      </c>
      <c r="M29">
        <f>35*J25</f>
        <v>77.777777777777786</v>
      </c>
      <c r="N29">
        <f t="shared" si="4"/>
        <v>0.15837104072398189</v>
      </c>
    </row>
    <row r="30" spans="1:15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3"/>
        <v>2.2222222222222223</v>
      </c>
      <c r="K30">
        <v>1</v>
      </c>
      <c r="L30" t="s">
        <v>84</v>
      </c>
      <c r="M30">
        <f>1*J25</f>
        <v>2.2222222222222223</v>
      </c>
      <c r="N30">
        <f t="shared" si="4"/>
        <v>4.5248868778280538E-3</v>
      </c>
    </row>
    <row r="31" spans="1:15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3"/>
        <v>2.2222222222222223</v>
      </c>
      <c r="K31">
        <v>1</v>
      </c>
      <c r="L31" t="s">
        <v>88</v>
      </c>
      <c r="M31">
        <f>J25*2</f>
        <v>4.4444444444444446</v>
      </c>
      <c r="N31">
        <f t="shared" si="4"/>
        <v>9.0497737556561077E-3</v>
      </c>
    </row>
    <row r="32" spans="1:15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3"/>
        <v>2.2222222222222223</v>
      </c>
      <c r="K32">
        <v>1</v>
      </c>
      <c r="L32" t="s">
        <v>97</v>
      </c>
      <c r="M32">
        <f>9*J25</f>
        <v>20</v>
      </c>
      <c r="N32">
        <f t="shared" si="4"/>
        <v>4.0723981900452483E-2</v>
      </c>
    </row>
    <row r="33" spans="1:15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5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5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5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5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  <c r="N37">
        <f>M37/$O$37</f>
        <v>3.448705410040772E-3</v>
      </c>
      <c r="O37">
        <f>SUM(M37:M45)</f>
        <v>773.33366666666655</v>
      </c>
    </row>
    <row r="38" spans="1:15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5">80/30</f>
        <v>2.6666666666666665</v>
      </c>
      <c r="K38">
        <v>1</v>
      </c>
      <c r="L38" t="s">
        <v>109</v>
      </c>
      <c r="M38">
        <f>5*J38</f>
        <v>13.333333333333332</v>
      </c>
      <c r="N38">
        <f t="shared" ref="N38:N45" si="6">M38/$O$37</f>
        <v>1.724137187871902E-2</v>
      </c>
    </row>
    <row r="39" spans="1:15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5"/>
        <v>2.6666666666666665</v>
      </c>
      <c r="K39">
        <v>1</v>
      </c>
      <c r="L39" t="s">
        <v>92</v>
      </c>
      <c r="M39">
        <f>22*J40</f>
        <v>58.666666666666664</v>
      </c>
      <c r="N39">
        <f t="shared" si="6"/>
        <v>7.5862036266363689E-2</v>
      </c>
    </row>
    <row r="40" spans="1:15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5"/>
        <v>2.6666666666666665</v>
      </c>
      <c r="K40">
        <v>1</v>
      </c>
      <c r="L40" t="s">
        <v>100</v>
      </c>
      <c r="M40">
        <f>1*J40</f>
        <v>2.6666666666666665</v>
      </c>
      <c r="N40">
        <f t="shared" si="6"/>
        <v>3.448274375743804E-3</v>
      </c>
    </row>
    <row r="41" spans="1:15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5"/>
        <v>2.6666666666666665</v>
      </c>
      <c r="K41">
        <v>1</v>
      </c>
      <c r="L41" t="s">
        <v>83</v>
      </c>
      <c r="M41">
        <f>106*J41</f>
        <v>282.66666666666663</v>
      </c>
      <c r="N41">
        <f t="shared" si="6"/>
        <v>0.36551708382884318</v>
      </c>
    </row>
    <row r="42" spans="1:15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5"/>
        <v>2.6666666666666665</v>
      </c>
      <c r="K42">
        <v>1</v>
      </c>
      <c r="L42" t="s">
        <v>85</v>
      </c>
      <c r="M42">
        <f>145*J42</f>
        <v>386.66666666666663</v>
      </c>
      <c r="N42">
        <f t="shared" si="6"/>
        <v>0.49999978448285154</v>
      </c>
    </row>
    <row r="43" spans="1:15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5"/>
        <v>2.6666666666666665</v>
      </c>
      <c r="K43">
        <v>1</v>
      </c>
      <c r="L43" t="s">
        <v>108</v>
      </c>
      <c r="M43">
        <f>1*J43</f>
        <v>2.6666666666666665</v>
      </c>
      <c r="N43">
        <f t="shared" si="6"/>
        <v>3.448274375743804E-3</v>
      </c>
    </row>
    <row r="44" spans="1:15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5"/>
        <v>2.6666666666666665</v>
      </c>
      <c r="K44">
        <v>1</v>
      </c>
      <c r="L44" t="s">
        <v>111</v>
      </c>
      <c r="M44">
        <f>5*J44</f>
        <v>13.333333333333332</v>
      </c>
      <c r="N44">
        <f t="shared" si="6"/>
        <v>1.724137187871902E-2</v>
      </c>
    </row>
    <row r="45" spans="1:15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5"/>
        <v>2.6666666666666665</v>
      </c>
      <c r="K45">
        <v>1</v>
      </c>
      <c r="L45" t="s">
        <v>102</v>
      </c>
      <c r="M45">
        <f>4*J45</f>
        <v>10.666666666666666</v>
      </c>
      <c r="N45">
        <f t="shared" si="6"/>
        <v>1.3793097502975216E-2</v>
      </c>
    </row>
    <row r="46" spans="1:15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  <c r="N46">
        <f>M46/$O$46</f>
        <v>1.0706638115631692E-3</v>
      </c>
      <c r="O46">
        <f>SUM(M46:M55)</f>
        <v>934</v>
      </c>
    </row>
    <row r="47" spans="1:15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  <c r="N47">
        <f t="shared" ref="N47:N55" si="7">M47/$O$46</f>
        <v>2.1413276231263384E-3</v>
      </c>
    </row>
    <row r="48" spans="1:15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  <c r="N48">
        <f t="shared" si="7"/>
        <v>1.0706638115631692E-3</v>
      </c>
    </row>
    <row r="49" spans="1:15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  <c r="N49">
        <f t="shared" si="7"/>
        <v>1.0706638115631691E-2</v>
      </c>
    </row>
    <row r="50" spans="1:15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  <c r="N50">
        <f t="shared" si="7"/>
        <v>2.3554603854389723E-2</v>
      </c>
    </row>
    <row r="51" spans="1:15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  <c r="N51">
        <f t="shared" si="7"/>
        <v>1.0706638115631691E-2</v>
      </c>
    </row>
    <row r="52" spans="1:15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  <c r="N52">
        <f t="shared" si="7"/>
        <v>3.2119914346895075E-2</v>
      </c>
    </row>
    <row r="53" spans="1:15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  <c r="N53">
        <f>M53/$O$46</f>
        <v>0.38972162740899358</v>
      </c>
    </row>
    <row r="54" spans="1:15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85</v>
      </c>
      <c r="M54">
        <v>484</v>
      </c>
      <c r="N54">
        <f t="shared" si="7"/>
        <v>0.5182012847965739</v>
      </c>
    </row>
    <row r="55" spans="1:15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  <c r="N55">
        <f t="shared" si="7"/>
        <v>1.0706638115631691E-2</v>
      </c>
      <c r="O55">
        <f>SUM(N46:N55)</f>
        <v>1</v>
      </c>
    </row>
    <row r="56" spans="1:15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  <c r="N56">
        <f>M56/$O$56</f>
        <v>4.9586776859504135E-3</v>
      </c>
      <c r="O56">
        <f>SUM(M56:M63)</f>
        <v>605</v>
      </c>
    </row>
    <row r="57" spans="1:15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  <c r="N57">
        <f t="shared" ref="N57:N63" si="8">M57/$O$56</f>
        <v>1.1570247933884297E-2</v>
      </c>
    </row>
    <row r="58" spans="1:15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  <c r="N58">
        <f t="shared" si="8"/>
        <v>6.7768595041322308E-2</v>
      </c>
    </row>
    <row r="59" spans="1:15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  <c r="N59">
        <f t="shared" si="8"/>
        <v>0.40991735537190083</v>
      </c>
    </row>
    <row r="60" spans="1:15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85</v>
      </c>
      <c r="M60">
        <v>281</v>
      </c>
      <c r="N60">
        <f t="shared" si="8"/>
        <v>0.46446280991735539</v>
      </c>
    </row>
    <row r="61" spans="1:15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  <c r="N61">
        <f t="shared" si="8"/>
        <v>4.9586776859504135E-3</v>
      </c>
    </row>
    <row r="62" spans="1:15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  <c r="N62">
        <f t="shared" si="8"/>
        <v>9.9173553719008271E-3</v>
      </c>
    </row>
    <row r="63" spans="1:15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  <c r="N63">
        <f t="shared" si="8"/>
        <v>2.6446280991735537E-2</v>
      </c>
      <c r="O63">
        <f>SUM(N56:N63)</f>
        <v>1</v>
      </c>
    </row>
    <row r="64" spans="1:15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  <c r="N64">
        <f>M64/$O$64</f>
        <v>2.003205128205128E-3</v>
      </c>
      <c r="O64">
        <f>SUM(M64:M73)</f>
        <v>2496</v>
      </c>
    </row>
    <row r="65" spans="1:15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  <c r="N65">
        <f t="shared" ref="N65:N73" si="9">M65/$O$64</f>
        <v>8.0128205128205125E-4</v>
      </c>
    </row>
    <row r="66" spans="1:15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  <c r="N66">
        <f t="shared" si="9"/>
        <v>1.282051282051282E-2</v>
      </c>
    </row>
    <row r="67" spans="1:15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  <c r="N67">
        <f t="shared" si="9"/>
        <v>2.2435897435897436E-2</v>
      </c>
    </row>
    <row r="68" spans="1:15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  <c r="N68">
        <f t="shared" si="9"/>
        <v>9.6153846153846159E-3</v>
      </c>
    </row>
    <row r="69" spans="1:15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  <c r="N69">
        <f t="shared" si="9"/>
        <v>1.282051282051282E-2</v>
      </c>
    </row>
    <row r="70" spans="1:15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  <c r="N70">
        <f t="shared" si="9"/>
        <v>0.38141025641025639</v>
      </c>
    </row>
    <row r="71" spans="1:15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85</v>
      </c>
      <c r="M71">
        <v>1368</v>
      </c>
      <c r="N71">
        <f t="shared" si="9"/>
        <v>0.54807692307692313</v>
      </c>
    </row>
    <row r="72" spans="1:15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  <c r="N72">
        <f t="shared" si="9"/>
        <v>9.6153846153846159E-3</v>
      </c>
    </row>
    <row r="73" spans="1:15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  <c r="N73">
        <f t="shared" si="9"/>
        <v>4.0064102564102563E-4</v>
      </c>
      <c r="O73">
        <f>SUM(N64:N73)</f>
        <v>1</v>
      </c>
    </row>
    <row r="74" spans="1:15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5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5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5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5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  <c r="N78">
        <f>M78/$O$78</f>
        <v>4.2735042735042739E-3</v>
      </c>
      <c r="O78">
        <f>SUM(M78:M82)</f>
        <v>234</v>
      </c>
    </row>
    <row r="79" spans="1:15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85</v>
      </c>
      <c r="M79">
        <v>2</v>
      </c>
      <c r="N79">
        <f t="shared" ref="N79:N82" si="10">M79/$O$78</f>
        <v>8.5470085470085479E-3</v>
      </c>
    </row>
    <row r="80" spans="1:15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  <c r="N80">
        <f t="shared" si="10"/>
        <v>1.282051282051282E-2</v>
      </c>
    </row>
    <row r="81" spans="1:15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  <c r="N81">
        <f t="shared" si="10"/>
        <v>0.48290598290598291</v>
      </c>
    </row>
    <row r="82" spans="1:15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85</v>
      </c>
      <c r="M82">
        <v>115</v>
      </c>
      <c r="N82">
        <f t="shared" si="10"/>
        <v>0.49145299145299143</v>
      </c>
    </row>
    <row r="83" spans="1:15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  <c r="N83">
        <f>M83/$O$83</f>
        <v>0.10150375939849623</v>
      </c>
      <c r="O83">
        <f>SUM(M83:M87)</f>
        <v>2128</v>
      </c>
    </row>
    <row r="84" spans="1:15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  <c r="N84">
        <f t="shared" ref="N84:N87" si="11">M84/$O$83</f>
        <v>1.5037593984962405E-2</v>
      </c>
    </row>
    <row r="85" spans="1:15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  <c r="N85">
        <f t="shared" si="11"/>
        <v>0.15413533834586465</v>
      </c>
    </row>
    <row r="86" spans="1:15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85</v>
      </c>
      <c r="M86">
        <v>1464</v>
      </c>
      <c r="N86">
        <f t="shared" si="11"/>
        <v>0.68796992481203012</v>
      </c>
    </row>
    <row r="87" spans="1:15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  <c r="N87">
        <f t="shared" si="11"/>
        <v>4.1353383458646614E-2</v>
      </c>
      <c r="O87">
        <f>SUM(N83:N87)</f>
        <v>1</v>
      </c>
    </row>
    <row r="88" spans="1:15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  <c r="N88">
        <f>M88/$O$88</f>
        <v>0.2267080745341615</v>
      </c>
      <c r="O88">
        <f>SUM(M88:M93)</f>
        <v>322</v>
      </c>
    </row>
    <row r="89" spans="1:15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  <c r="N89">
        <f t="shared" ref="N89:N93" si="12">M89/$O$88</f>
        <v>6.5217391304347824E-2</v>
      </c>
    </row>
    <row r="90" spans="1:15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85</v>
      </c>
      <c r="M90">
        <v>204</v>
      </c>
      <c r="N90">
        <f t="shared" si="12"/>
        <v>0.63354037267080743</v>
      </c>
    </row>
    <row r="91" spans="1:15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  <c r="N91">
        <f t="shared" si="12"/>
        <v>6.2111801242236021E-3</v>
      </c>
    </row>
    <row r="92" spans="1:15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  <c r="N92">
        <f t="shared" si="12"/>
        <v>3.1055900621118012E-2</v>
      </c>
    </row>
    <row r="93" spans="1:15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  <c r="N93">
        <f t="shared" si="12"/>
        <v>3.7267080745341616E-2</v>
      </c>
      <c r="O93">
        <f>SUM(N88:N93)</f>
        <v>0.99999999999999989</v>
      </c>
    </row>
    <row r="94" spans="1:15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  <c r="N94">
        <f>M94/$O$94</f>
        <v>4.7619047619047616E-2</v>
      </c>
      <c r="O94">
        <f>SUM(M94:M99)</f>
        <v>4200</v>
      </c>
    </row>
    <row r="95" spans="1:15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  <c r="N95">
        <f t="shared" ref="N95:N99" si="13">M95/$O$94</f>
        <v>4.7619047619047623E-3</v>
      </c>
    </row>
    <row r="96" spans="1:15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  <c r="N96">
        <f t="shared" si="13"/>
        <v>4.7619047619047623E-3</v>
      </c>
    </row>
    <row r="97" spans="1:15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  <c r="N97">
        <f t="shared" si="13"/>
        <v>0.39523809523809522</v>
      </c>
    </row>
    <row r="98" spans="1:15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85</v>
      </c>
      <c r="M98">
        <f>94*20</f>
        <v>1880</v>
      </c>
      <c r="N98">
        <f t="shared" si="13"/>
        <v>0.44761904761904764</v>
      </c>
    </row>
    <row r="99" spans="1:15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  <c r="N99">
        <f t="shared" si="13"/>
        <v>0.1</v>
      </c>
      <c r="O99">
        <f>SUM(N94:N99)</f>
        <v>0.99999999999999989</v>
      </c>
    </row>
    <row r="100" spans="1:15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5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5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5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5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F104">
        <v>1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  <c r="N104">
        <f>M104/$O$104</f>
        <v>7.5642965204236008E-4</v>
      </c>
      <c r="O104">
        <f>SUM(M104:M113)</f>
        <v>1322</v>
      </c>
    </row>
    <row r="105" spans="1:15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F105">
        <v>1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  <c r="N105">
        <f t="shared" ref="N105:N113" si="14">M105/$O$104</f>
        <v>7.5642965204236008E-4</v>
      </c>
    </row>
    <row r="106" spans="1:15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F106">
        <v>1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  <c r="N106">
        <f t="shared" si="14"/>
        <v>0.59455370650529504</v>
      </c>
    </row>
    <row r="107" spans="1:15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F107">
        <v>1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118</v>
      </c>
      <c r="M107">
        <f>5*3</f>
        <v>15</v>
      </c>
      <c r="N107">
        <f t="shared" si="14"/>
        <v>1.1346444780635401E-2</v>
      </c>
    </row>
    <row r="108" spans="1:15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F108">
        <v>1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  <c r="N108">
        <f t="shared" si="14"/>
        <v>2.2692889561270801E-2</v>
      </c>
    </row>
    <row r="109" spans="1:15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F109">
        <v>1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  <c r="N109">
        <f t="shared" si="14"/>
        <v>4.5385779122541605E-3</v>
      </c>
    </row>
    <row r="110" spans="1:15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F110">
        <v>1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  <c r="N110">
        <f t="shared" si="14"/>
        <v>4.9924357034795766E-2</v>
      </c>
    </row>
    <row r="111" spans="1:15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F111">
        <v>1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85</v>
      </c>
      <c r="M111">
        <f>113*3</f>
        <v>339</v>
      </c>
      <c r="N111">
        <f t="shared" si="14"/>
        <v>0.25642965204236007</v>
      </c>
    </row>
    <row r="112" spans="1:15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F112">
        <v>1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  <c r="N112">
        <f t="shared" si="14"/>
        <v>2.2692889561270802E-3</v>
      </c>
    </row>
    <row r="113" spans="1:15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F113">
        <v>1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  <c r="N113">
        <f t="shared" si="14"/>
        <v>5.6732223903177004E-2</v>
      </c>
      <c r="O113">
        <f>SUM(N104:N113)</f>
        <v>1</v>
      </c>
    </row>
    <row r="114" spans="1:15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F114">
        <v>1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  <c r="N114">
        <f>M114/$O$114</f>
        <v>0.08</v>
      </c>
      <c r="O114">
        <f>SUM(M114:M120)</f>
        <v>3750</v>
      </c>
    </row>
    <row r="115" spans="1:15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F115">
        <v>1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  <c r="N115">
        <f t="shared" ref="N115:N120" si="15">M115/$O$114</f>
        <v>1.6E-2</v>
      </c>
    </row>
    <row r="116" spans="1:15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F116">
        <v>1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  <c r="N116">
        <f t="shared" si="15"/>
        <v>9.8666666666666666E-2</v>
      </c>
    </row>
    <row r="117" spans="1:15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F117">
        <v>1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85</v>
      </c>
      <c r="M117">
        <v>590</v>
      </c>
      <c r="N117">
        <f t="shared" si="15"/>
        <v>0.15733333333333333</v>
      </c>
    </row>
    <row r="118" spans="1:15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F118">
        <v>1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  <c r="N118">
        <f t="shared" si="15"/>
        <v>8.0000000000000002E-3</v>
      </c>
    </row>
    <row r="119" spans="1:15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F119">
        <v>1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  <c r="N119">
        <f t="shared" si="15"/>
        <v>0.6293333333333333</v>
      </c>
    </row>
    <row r="120" spans="1:15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F120">
        <v>1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  <c r="N120">
        <f t="shared" si="15"/>
        <v>1.0666666666666666E-2</v>
      </c>
      <c r="O120">
        <f>SUM(N114:N120)</f>
        <v>1</v>
      </c>
    </row>
    <row r="121" spans="1:15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F121">
        <v>1</v>
      </c>
      <c r="G121">
        <v>1</v>
      </c>
      <c r="H121" s="1">
        <v>42603</v>
      </c>
      <c r="I121" t="s">
        <v>48</v>
      </c>
      <c r="J121">
        <f t="shared" ref="J121:J127" si="16">80/6</f>
        <v>13.333333333333334</v>
      </c>
      <c r="K121">
        <v>2</v>
      </c>
      <c r="L121" t="s">
        <v>86</v>
      </c>
      <c r="M121">
        <v>3</v>
      </c>
      <c r="N121">
        <f>M121/$O$121</f>
        <v>3.3171163202122956E-4</v>
      </c>
      <c r="O121">
        <f>SUM(M121:M127)</f>
        <v>9044</v>
      </c>
    </row>
    <row r="122" spans="1:15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F122">
        <v>1</v>
      </c>
      <c r="G122">
        <v>1</v>
      </c>
      <c r="H122" s="1">
        <v>42603</v>
      </c>
      <c r="I122" t="s">
        <v>48</v>
      </c>
      <c r="J122">
        <f t="shared" si="16"/>
        <v>13.333333333333334</v>
      </c>
      <c r="K122">
        <v>2</v>
      </c>
      <c r="L122" t="s">
        <v>96</v>
      </c>
      <c r="M122">
        <v>1</v>
      </c>
      <c r="N122">
        <f t="shared" ref="N122:N127" si="17">M122/$O$121</f>
        <v>1.1057054400707652E-4</v>
      </c>
    </row>
    <row r="123" spans="1:15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F123">
        <v>1</v>
      </c>
      <c r="G123">
        <v>1</v>
      </c>
      <c r="H123" s="1">
        <v>42603</v>
      </c>
      <c r="I123" t="s">
        <v>48</v>
      </c>
      <c r="J123">
        <f t="shared" si="16"/>
        <v>13.333333333333334</v>
      </c>
      <c r="K123">
        <v>1</v>
      </c>
      <c r="L123" t="s">
        <v>87</v>
      </c>
      <c r="M123">
        <f>277*J121</f>
        <v>3693.3333333333335</v>
      </c>
      <c r="N123">
        <f t="shared" si="17"/>
        <v>0.40837387586613594</v>
      </c>
    </row>
    <row r="124" spans="1:15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F124">
        <v>1</v>
      </c>
      <c r="G124">
        <v>1</v>
      </c>
      <c r="H124" s="1">
        <v>42603</v>
      </c>
      <c r="I124" t="s">
        <v>48</v>
      </c>
      <c r="J124">
        <f t="shared" si="16"/>
        <v>13.333333333333334</v>
      </c>
      <c r="K124">
        <v>1</v>
      </c>
      <c r="L124" t="s">
        <v>83</v>
      </c>
      <c r="M124">
        <f>32*J121</f>
        <v>426.66666666666669</v>
      </c>
      <c r="N124">
        <f t="shared" si="17"/>
        <v>4.7176765443019318E-2</v>
      </c>
    </row>
    <row r="125" spans="1:15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F125">
        <v>1</v>
      </c>
      <c r="G125">
        <v>1</v>
      </c>
      <c r="H125" s="1">
        <v>42603</v>
      </c>
      <c r="I125" t="s">
        <v>48</v>
      </c>
      <c r="J125">
        <f t="shared" si="16"/>
        <v>13.333333333333334</v>
      </c>
      <c r="K125">
        <v>1</v>
      </c>
      <c r="L125" t="s">
        <v>85</v>
      </c>
      <c r="M125">
        <f>312*J121</f>
        <v>4160</v>
      </c>
      <c r="N125">
        <f t="shared" si="17"/>
        <v>0.45997346306943832</v>
      </c>
    </row>
    <row r="126" spans="1:15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F126">
        <v>1</v>
      </c>
      <c r="G126">
        <v>1</v>
      </c>
      <c r="H126" s="1">
        <v>42603</v>
      </c>
      <c r="I126" t="s">
        <v>48</v>
      </c>
      <c r="J126">
        <f t="shared" si="16"/>
        <v>13.333333333333334</v>
      </c>
      <c r="K126">
        <v>1</v>
      </c>
      <c r="L126" t="s">
        <v>108</v>
      </c>
      <c r="M126">
        <f>4*J121</f>
        <v>53.333333333333336</v>
      </c>
      <c r="N126">
        <f t="shared" si="17"/>
        <v>5.8970956803774148E-3</v>
      </c>
    </row>
    <row r="127" spans="1:15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F127">
        <v>1</v>
      </c>
      <c r="G127">
        <v>1</v>
      </c>
      <c r="H127" s="1">
        <v>42603</v>
      </c>
      <c r="I127" t="s">
        <v>48</v>
      </c>
      <c r="J127">
        <f t="shared" si="16"/>
        <v>13.333333333333334</v>
      </c>
      <c r="K127">
        <v>1</v>
      </c>
      <c r="L127" t="s">
        <v>97</v>
      </c>
      <c r="M127">
        <f>53*J121</f>
        <v>706.66666666666674</v>
      </c>
      <c r="N127">
        <f t="shared" si="17"/>
        <v>7.8136517765000746E-2</v>
      </c>
      <c r="O127">
        <f>SUM(N121:N127)</f>
        <v>1</v>
      </c>
    </row>
    <row r="128" spans="1:15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F128">
        <v>1</v>
      </c>
      <c r="G128">
        <v>1</v>
      </c>
      <c r="H128" s="1">
        <v>42605</v>
      </c>
      <c r="I128" t="s">
        <v>48</v>
      </c>
      <c r="J128">
        <f t="shared" ref="J128:J136" si="18">60/16</f>
        <v>3.75</v>
      </c>
      <c r="K128">
        <v>1</v>
      </c>
      <c r="L128" t="s">
        <v>87</v>
      </c>
      <c r="M128">
        <f>173*J128</f>
        <v>648.75</v>
      </c>
      <c r="N128">
        <f>M128/$O$128</f>
        <v>0.49287749287749288</v>
      </c>
      <c r="O128">
        <f>SUM(M128:M136)</f>
        <v>1316.25</v>
      </c>
    </row>
    <row r="129" spans="1:15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F129">
        <v>1</v>
      </c>
      <c r="G129">
        <v>1</v>
      </c>
      <c r="H129" s="1">
        <v>42605</v>
      </c>
      <c r="I129" t="s">
        <v>48</v>
      </c>
      <c r="J129">
        <f t="shared" si="18"/>
        <v>3.75</v>
      </c>
      <c r="K129">
        <v>1</v>
      </c>
      <c r="L129" t="s">
        <v>92</v>
      </c>
      <c r="M129">
        <f>11*3.75</f>
        <v>41.25</v>
      </c>
      <c r="N129">
        <f t="shared" ref="N129:N136" si="19">M129/$O$128</f>
        <v>3.1339031339031341E-2</v>
      </c>
    </row>
    <row r="130" spans="1:15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F130">
        <v>1</v>
      </c>
      <c r="G130">
        <v>1</v>
      </c>
      <c r="H130" s="1">
        <v>42605</v>
      </c>
      <c r="I130" t="s">
        <v>48</v>
      </c>
      <c r="J130">
        <f t="shared" si="18"/>
        <v>3.75</v>
      </c>
      <c r="K130">
        <v>1</v>
      </c>
      <c r="L130" t="s">
        <v>102</v>
      </c>
      <c r="M130">
        <f>2*J128</f>
        <v>7.5</v>
      </c>
      <c r="N130">
        <f t="shared" si="19"/>
        <v>5.6980056980056983E-3</v>
      </c>
    </row>
    <row r="131" spans="1:15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F131">
        <v>1</v>
      </c>
      <c r="G131">
        <v>1</v>
      </c>
      <c r="H131" s="1">
        <v>42605</v>
      </c>
      <c r="I131" t="s">
        <v>48</v>
      </c>
      <c r="J131">
        <f t="shared" si="18"/>
        <v>3.75</v>
      </c>
      <c r="K131">
        <v>1</v>
      </c>
      <c r="L131" t="s">
        <v>83</v>
      </c>
      <c r="M131">
        <f>31*J128</f>
        <v>116.25</v>
      </c>
      <c r="N131">
        <f t="shared" si="19"/>
        <v>8.8319088319088315E-2</v>
      </c>
    </row>
    <row r="132" spans="1:15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F132">
        <v>1</v>
      </c>
      <c r="G132">
        <v>1</v>
      </c>
      <c r="H132" s="1">
        <v>42605</v>
      </c>
      <c r="I132" t="s">
        <v>48</v>
      </c>
      <c r="J132">
        <f t="shared" si="18"/>
        <v>3.75</v>
      </c>
      <c r="K132">
        <v>1</v>
      </c>
      <c r="L132" t="s">
        <v>85</v>
      </c>
      <c r="M132">
        <f>109*J128</f>
        <v>408.75</v>
      </c>
      <c r="N132">
        <f t="shared" si="19"/>
        <v>0.31054131054131057</v>
      </c>
    </row>
    <row r="133" spans="1:15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F133">
        <v>1</v>
      </c>
      <c r="G133">
        <v>1</v>
      </c>
      <c r="H133" s="1">
        <v>42605</v>
      </c>
      <c r="I133" t="s">
        <v>48</v>
      </c>
      <c r="J133">
        <f t="shared" si="18"/>
        <v>3.75</v>
      </c>
      <c r="K133">
        <v>1</v>
      </c>
      <c r="L133" t="s">
        <v>108</v>
      </c>
      <c r="M133">
        <f>2*J128</f>
        <v>7.5</v>
      </c>
      <c r="N133">
        <f t="shared" si="19"/>
        <v>5.6980056980056983E-3</v>
      </c>
    </row>
    <row r="134" spans="1:15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F134">
        <v>1</v>
      </c>
      <c r="G134">
        <v>1</v>
      </c>
      <c r="H134" s="1">
        <v>42605</v>
      </c>
      <c r="I134" t="s">
        <v>48</v>
      </c>
      <c r="J134">
        <f t="shared" si="18"/>
        <v>3.75</v>
      </c>
      <c r="K134">
        <v>1</v>
      </c>
      <c r="L134" t="s">
        <v>88</v>
      </c>
      <c r="M134">
        <f>1*J128</f>
        <v>3.75</v>
      </c>
      <c r="N134">
        <f t="shared" si="19"/>
        <v>2.8490028490028491E-3</v>
      </c>
    </row>
    <row r="135" spans="1:15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F135">
        <v>1</v>
      </c>
      <c r="G135">
        <v>1</v>
      </c>
      <c r="H135" s="1">
        <v>42605</v>
      </c>
      <c r="I135" t="s">
        <v>48</v>
      </c>
      <c r="J135">
        <f t="shared" si="18"/>
        <v>3.75</v>
      </c>
      <c r="K135">
        <v>1</v>
      </c>
      <c r="L135" t="s">
        <v>111</v>
      </c>
      <c r="M135">
        <f>1*J128</f>
        <v>3.75</v>
      </c>
      <c r="N135">
        <f t="shared" si="19"/>
        <v>2.8490028490028491E-3</v>
      </c>
    </row>
    <row r="136" spans="1:15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F136">
        <v>1</v>
      </c>
      <c r="G136">
        <v>1</v>
      </c>
      <c r="H136" s="1">
        <v>42605</v>
      </c>
      <c r="I136" t="s">
        <v>48</v>
      </c>
      <c r="J136">
        <f t="shared" si="18"/>
        <v>3.75</v>
      </c>
      <c r="K136">
        <v>1</v>
      </c>
      <c r="L136" t="s">
        <v>97</v>
      </c>
      <c r="M136">
        <f>21*J128</f>
        <v>78.75</v>
      </c>
      <c r="N136">
        <f t="shared" si="19"/>
        <v>5.9829059829059832E-2</v>
      </c>
      <c r="O136">
        <f>SUM(N128:N136)</f>
        <v>0.99999999999999989</v>
      </c>
    </row>
    <row r="137" spans="1:15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  <c r="N137">
        <f>M137/$O$137</f>
        <v>0.19782608695652174</v>
      </c>
      <c r="O137">
        <f>SUM(M137:M144)</f>
        <v>920</v>
      </c>
    </row>
    <row r="138" spans="1:15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  <c r="N138">
        <f t="shared" ref="N138:N144" si="20">M138/$O$137</f>
        <v>4.6739130434782609E-2</v>
      </c>
    </row>
    <row r="139" spans="1:15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  <c r="N139">
        <f t="shared" si="20"/>
        <v>0.29673913043478262</v>
      </c>
    </row>
    <row r="140" spans="1:15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85</v>
      </c>
      <c r="M140">
        <v>401</v>
      </c>
      <c r="N140">
        <f t="shared" si="20"/>
        <v>0.43586956521739129</v>
      </c>
    </row>
    <row r="141" spans="1:15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  <c r="N141">
        <f t="shared" si="20"/>
        <v>7.6086956521739134E-3</v>
      </c>
    </row>
    <row r="142" spans="1:15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  <c r="N142">
        <f t="shared" si="20"/>
        <v>9.7826086956521747E-3</v>
      </c>
    </row>
    <row r="143" spans="1:15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  <c r="N143">
        <f t="shared" si="20"/>
        <v>4.3478260869565218E-3</v>
      </c>
    </row>
    <row r="144" spans="1:15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  <c r="N144">
        <f t="shared" si="20"/>
        <v>1.0869565217391304E-3</v>
      </c>
      <c r="O144">
        <f>SUM(N137:N144)</f>
        <v>1</v>
      </c>
    </row>
    <row r="145" spans="1:15">
      <c r="A145" s="4" t="s">
        <v>15</v>
      </c>
      <c r="B145" s="11">
        <v>42501</v>
      </c>
      <c r="C145">
        <v>1.2</v>
      </c>
      <c r="D145" t="s">
        <v>19</v>
      </c>
      <c r="E145">
        <v>0</v>
      </c>
      <c r="G145">
        <v>0</v>
      </c>
      <c r="L145" t="s">
        <v>99</v>
      </c>
    </row>
    <row r="146" spans="1:15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F146">
        <v>1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  <c r="N146">
        <f>M146/$O$146</f>
        <v>2.1978021978021978E-3</v>
      </c>
      <c r="O146">
        <f>SUM(M146:M154)</f>
        <v>455</v>
      </c>
    </row>
    <row r="147" spans="1:15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F147">
        <v>1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  <c r="N147">
        <f t="shared" ref="N147:N154" si="21">M147/$O$146</f>
        <v>6.5934065934065934E-3</v>
      </c>
    </row>
    <row r="148" spans="1:15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F148">
        <v>1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  <c r="N148">
        <f t="shared" si="21"/>
        <v>0.43296703296703298</v>
      </c>
    </row>
    <row r="149" spans="1:15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F149">
        <v>1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  <c r="N149">
        <f t="shared" si="21"/>
        <v>2.1978021978021978E-3</v>
      </c>
    </row>
    <row r="150" spans="1:15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F150">
        <v>1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  <c r="N150">
        <f t="shared" si="21"/>
        <v>1.098901098901099E-2</v>
      </c>
    </row>
    <row r="151" spans="1:15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F151">
        <v>1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  <c r="N151">
        <f t="shared" si="21"/>
        <v>0.34945054945054943</v>
      </c>
    </row>
    <row r="152" spans="1:15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F152">
        <v>1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85</v>
      </c>
      <c r="M152">
        <v>68</v>
      </c>
      <c r="N152">
        <f t="shared" si="21"/>
        <v>0.14945054945054945</v>
      </c>
    </row>
    <row r="153" spans="1:15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F153">
        <v>1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  <c r="N153">
        <f t="shared" si="21"/>
        <v>2.1978021978021978E-3</v>
      </c>
    </row>
    <row r="154" spans="1:15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F154">
        <v>1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  <c r="N154">
        <f t="shared" si="21"/>
        <v>4.3956043956043959E-2</v>
      </c>
      <c r="O154">
        <f>SUM(N146:N154)</f>
        <v>1</v>
      </c>
    </row>
    <row r="155" spans="1:15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F155">
        <v>1</v>
      </c>
      <c r="G155">
        <v>0</v>
      </c>
      <c r="L155" t="s">
        <v>99</v>
      </c>
    </row>
    <row r="156" spans="1:15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F156">
        <v>1</v>
      </c>
      <c r="G156">
        <v>0</v>
      </c>
      <c r="L156" t="s">
        <v>99</v>
      </c>
    </row>
    <row r="157" spans="1:15">
      <c r="A157" t="s">
        <v>15</v>
      </c>
      <c r="B157" s="2">
        <v>42490</v>
      </c>
      <c r="C157">
        <v>1.2</v>
      </c>
      <c r="D157" t="s">
        <v>30</v>
      </c>
      <c r="E157">
        <v>1</v>
      </c>
      <c r="F157">
        <v>1</v>
      </c>
      <c r="G157">
        <v>0</v>
      </c>
      <c r="L157" t="s">
        <v>99</v>
      </c>
    </row>
    <row r="158" spans="1:15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F158">
        <v>1</v>
      </c>
      <c r="G158">
        <v>0</v>
      </c>
      <c r="L158" t="s">
        <v>99</v>
      </c>
    </row>
    <row r="159" spans="1:15">
      <c r="A159" t="s">
        <v>15</v>
      </c>
      <c r="B159" s="1">
        <v>42490</v>
      </c>
      <c r="C159">
        <v>1.2</v>
      </c>
      <c r="D159" t="s">
        <v>19</v>
      </c>
      <c r="E159">
        <v>0</v>
      </c>
      <c r="F159">
        <v>1</v>
      </c>
      <c r="G159">
        <v>0</v>
      </c>
      <c r="L159" t="s">
        <v>99</v>
      </c>
    </row>
    <row r="160" spans="1:15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F160">
        <v>1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  <c r="N160">
        <f>M160/$O$160</f>
        <v>1.5649452269170579E-3</v>
      </c>
      <c r="O160">
        <f>SUM(M160:M167)</f>
        <v>639</v>
      </c>
    </row>
    <row r="161" spans="1:15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F161">
        <v>1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  <c r="N161">
        <f t="shared" ref="N161:N167" si="22">M161/$O$160</f>
        <v>0.10485133020344288</v>
      </c>
    </row>
    <row r="162" spans="1:15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F162">
        <v>1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  <c r="N162">
        <f t="shared" si="22"/>
        <v>4.2253521126760563E-2</v>
      </c>
    </row>
    <row r="163" spans="1:15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F163">
        <v>1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100</v>
      </c>
      <c r="M163">
        <v>3</v>
      </c>
      <c r="N163">
        <f t="shared" si="22"/>
        <v>4.6948356807511738E-3</v>
      </c>
    </row>
    <row r="164" spans="1:15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F164">
        <v>1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  <c r="N164">
        <f t="shared" si="22"/>
        <v>0.1705790297339593</v>
      </c>
    </row>
    <row r="165" spans="1:15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F165">
        <v>1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85</v>
      </c>
      <c r="M165">
        <v>371</v>
      </c>
      <c r="N165">
        <f t="shared" si="22"/>
        <v>0.58059467918622853</v>
      </c>
    </row>
    <row r="166" spans="1:15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F166">
        <v>1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  <c r="N166">
        <f t="shared" si="22"/>
        <v>4.6948356807511738E-3</v>
      </c>
    </row>
    <row r="167" spans="1:15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F167">
        <v>1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  <c r="N167">
        <f t="shared" si="22"/>
        <v>9.0766823161189364E-2</v>
      </c>
      <c r="O167">
        <f>SUM(N160:N167)</f>
        <v>1</v>
      </c>
    </row>
    <row r="168" spans="1:15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F168">
        <v>1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  <c r="N168">
        <f>M168/$O$168</f>
        <v>2.717391304347826E-3</v>
      </c>
      <c r="O168">
        <f>SUM(M168:M175)</f>
        <v>368</v>
      </c>
    </row>
    <row r="169" spans="1:15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F169">
        <v>1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  <c r="N169">
        <f t="shared" ref="N169:N175" si="23">M169/$O$168</f>
        <v>0.11684782608695653</v>
      </c>
    </row>
    <row r="170" spans="1:15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F170">
        <v>1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  <c r="N170">
        <f t="shared" si="23"/>
        <v>4.619565217391304E-2</v>
      </c>
    </row>
    <row r="171" spans="1:15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F171">
        <v>1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  <c r="N171">
        <f t="shared" si="23"/>
        <v>9.5108695652173919E-2</v>
      </c>
    </row>
    <row r="172" spans="1:15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F172">
        <v>1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85</v>
      </c>
      <c r="M172">
        <v>180</v>
      </c>
      <c r="N172">
        <f t="shared" si="23"/>
        <v>0.4891304347826087</v>
      </c>
    </row>
    <row r="173" spans="1:15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F173">
        <v>1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  <c r="N173">
        <f t="shared" si="23"/>
        <v>8.152173913043478E-3</v>
      </c>
    </row>
    <row r="174" spans="1:15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F174">
        <v>1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  <c r="N174">
        <f t="shared" si="23"/>
        <v>0.11956521739130435</v>
      </c>
    </row>
    <row r="175" spans="1:15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F175">
        <v>1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  <c r="N175">
        <f t="shared" si="23"/>
        <v>0.12228260869565218</v>
      </c>
    </row>
    <row r="176" spans="1:15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F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  <c r="N176">
        <f>M176/$O$176</f>
        <v>5.235602094240838E-3</v>
      </c>
      <c r="O176">
        <f>SUM(M176:M181)</f>
        <v>3056</v>
      </c>
    </row>
    <row r="177" spans="1:15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F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  <c r="N177">
        <f t="shared" ref="N177:N181" si="24">M177/$O$176</f>
        <v>2.617801047120419E-3</v>
      </c>
    </row>
    <row r="178" spans="1:15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F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  <c r="N178">
        <f t="shared" si="24"/>
        <v>0.73036649214659688</v>
      </c>
    </row>
    <row r="179" spans="1:15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F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85</v>
      </c>
      <c r="M179">
        <f>97*8</f>
        <v>776</v>
      </c>
      <c r="N179">
        <f t="shared" si="24"/>
        <v>0.25392670157068065</v>
      </c>
    </row>
    <row r="180" spans="1:15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F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  <c r="N180">
        <f t="shared" si="24"/>
        <v>2.617801047120419E-3</v>
      </c>
    </row>
    <row r="181" spans="1:15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F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  <c r="N181">
        <f t="shared" si="24"/>
        <v>5.235602094240838E-3</v>
      </c>
    </row>
    <row r="182" spans="1:15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F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  <c r="N182">
        <f>M182/$O$182</f>
        <v>1.1678832116788322E-3</v>
      </c>
      <c r="O182">
        <f>SUM(M182:M190)</f>
        <v>3425</v>
      </c>
    </row>
    <row r="183" spans="1:15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F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  <c r="N183">
        <f t="shared" ref="N183:N190" si="25">M183/$O$182</f>
        <v>8.7591240875912405E-4</v>
      </c>
    </row>
    <row r="184" spans="1:15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F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  <c r="N184">
        <f t="shared" si="25"/>
        <v>2.9197080291970805E-4</v>
      </c>
    </row>
    <row r="185" spans="1:15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F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  <c r="N185">
        <f t="shared" si="25"/>
        <v>5.8394160583941611E-4</v>
      </c>
    </row>
    <row r="186" spans="1:15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F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  <c r="N186">
        <f t="shared" si="25"/>
        <v>3.3576642335766425E-2</v>
      </c>
    </row>
    <row r="187" spans="1:15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F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  <c r="N187">
        <f t="shared" si="25"/>
        <v>1.7518248175182483E-2</v>
      </c>
    </row>
    <row r="188" spans="1:15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F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  <c r="N188">
        <f t="shared" si="25"/>
        <v>0.22043795620437956</v>
      </c>
    </row>
    <row r="189" spans="1:15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F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85</v>
      </c>
      <c r="M189">
        <f>355*5</f>
        <v>1775</v>
      </c>
      <c r="N189">
        <f t="shared" si="25"/>
        <v>0.51824817518248179</v>
      </c>
    </row>
    <row r="190" spans="1:15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F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  <c r="N190">
        <f t="shared" si="25"/>
        <v>0.2072992700729927</v>
      </c>
    </row>
    <row r="191" spans="1:15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5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5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5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5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  <c r="N195">
        <f>M195/$O$195</f>
        <v>7.6726342710997444E-3</v>
      </c>
      <c r="O195">
        <f>SUM(M195:M203)</f>
        <v>391</v>
      </c>
    </row>
    <row r="196" spans="1:15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  <c r="N196">
        <f t="shared" ref="N196:N203" si="26">M196/$O$195</f>
        <v>2.5575447570332483E-3</v>
      </c>
    </row>
    <row r="197" spans="1:15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  <c r="N197">
        <f t="shared" si="26"/>
        <v>1.7902813299232736E-2</v>
      </c>
    </row>
    <row r="198" spans="1:15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  <c r="N198">
        <f t="shared" si="26"/>
        <v>1.7902813299232736E-2</v>
      </c>
    </row>
    <row r="199" spans="1:15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  <c r="N199">
        <f t="shared" si="26"/>
        <v>7.6726342710997444E-3</v>
      </c>
    </row>
    <row r="200" spans="1:15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  <c r="N200">
        <f t="shared" si="26"/>
        <v>0.61381074168797956</v>
      </c>
    </row>
    <row r="201" spans="1:15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85</v>
      </c>
      <c r="M201">
        <v>124</v>
      </c>
      <c r="N201">
        <f t="shared" si="26"/>
        <v>0.31713554987212278</v>
      </c>
    </row>
    <row r="202" spans="1:15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  <c r="N202">
        <f t="shared" si="26"/>
        <v>1.278772378516624E-2</v>
      </c>
    </row>
    <row r="203" spans="1:15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  <c r="N203">
        <f t="shared" si="26"/>
        <v>2.5575447570332483E-3</v>
      </c>
    </row>
    <row r="204" spans="1:15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27">80/6</f>
        <v>13.333333333333334</v>
      </c>
      <c r="K204">
        <v>1</v>
      </c>
      <c r="L204" t="s">
        <v>87</v>
      </c>
      <c r="M204">
        <f>72*J204</f>
        <v>960</v>
      </c>
      <c r="N204">
        <f>M204/$O$204</f>
        <v>0.16861826697892271</v>
      </c>
      <c r="O204">
        <f>SUM(M204:M209)</f>
        <v>5693.3333333333339</v>
      </c>
    </row>
    <row r="205" spans="1:15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27"/>
        <v>13.333333333333334</v>
      </c>
      <c r="K205">
        <v>1</v>
      </c>
      <c r="L205" t="s">
        <v>92</v>
      </c>
      <c r="M205">
        <f>3*J204</f>
        <v>40</v>
      </c>
      <c r="N205">
        <f t="shared" ref="N205:N209" si="28">M205/$O$204</f>
        <v>7.025761124121779E-3</v>
      </c>
    </row>
    <row r="206" spans="1:15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27"/>
        <v>13.333333333333334</v>
      </c>
      <c r="K206">
        <v>1</v>
      </c>
      <c r="L206" t="s">
        <v>83</v>
      </c>
      <c r="M206">
        <f>15*J204</f>
        <v>200</v>
      </c>
      <c r="N206">
        <f t="shared" si="28"/>
        <v>3.5128805620608897E-2</v>
      </c>
    </row>
    <row r="207" spans="1:15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27"/>
        <v>13.333333333333334</v>
      </c>
      <c r="K207">
        <v>1</v>
      </c>
      <c r="L207" t="s">
        <v>85</v>
      </c>
      <c r="M207">
        <f>326*J204</f>
        <v>4346.666666666667</v>
      </c>
      <c r="N207">
        <f t="shared" si="28"/>
        <v>0.7634660421545667</v>
      </c>
    </row>
    <row r="208" spans="1:15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27"/>
        <v>13.333333333333334</v>
      </c>
      <c r="K208">
        <v>1</v>
      </c>
      <c r="L208" t="s">
        <v>109</v>
      </c>
      <c r="M208">
        <f>3*J204</f>
        <v>40</v>
      </c>
      <c r="N208">
        <f t="shared" si="28"/>
        <v>7.025761124121779E-3</v>
      </c>
    </row>
    <row r="209" spans="1:15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27"/>
        <v>13.333333333333334</v>
      </c>
      <c r="K209">
        <v>1</v>
      </c>
      <c r="L209" t="s">
        <v>97</v>
      </c>
      <c r="M209">
        <f>8*J204</f>
        <v>106.66666666666667</v>
      </c>
      <c r="N209">
        <f t="shared" si="28"/>
        <v>1.873536299765808E-2</v>
      </c>
    </row>
    <row r="210" spans="1:15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  <c r="N210">
        <f>M210/$O$210</f>
        <v>7.3426830163741825E-5</v>
      </c>
      <c r="O210">
        <f>SUM(M210:M219)</f>
        <v>13619</v>
      </c>
    </row>
    <row r="211" spans="1:15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  <c r="N211">
        <f t="shared" ref="N211:N219" si="29">M211/$O$210</f>
        <v>9.5454879212864376E-4</v>
      </c>
    </row>
    <row r="212" spans="1:15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85</v>
      </c>
      <c r="M212">
        <v>1</v>
      </c>
      <c r="N212">
        <f t="shared" si="29"/>
        <v>7.3426830163741825E-5</v>
      </c>
    </row>
    <row r="213" spans="1:15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  <c r="N213">
        <f t="shared" si="29"/>
        <v>7.3426830163741825E-5</v>
      </c>
    </row>
    <row r="214" spans="1:15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  <c r="N214">
        <f t="shared" si="29"/>
        <v>2.2028049049122549E-4</v>
      </c>
    </row>
    <row r="215" spans="1:15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  <c r="N215">
        <f t="shared" si="29"/>
        <v>1.762243923929804E-2</v>
      </c>
    </row>
    <row r="216" spans="1:15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  <c r="N216">
        <f t="shared" si="29"/>
        <v>0.7078346427784713</v>
      </c>
    </row>
    <row r="217" spans="1:15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85</v>
      </c>
      <c r="M217">
        <f>88*40</f>
        <v>3520</v>
      </c>
      <c r="N217">
        <f t="shared" si="29"/>
        <v>0.25846244217637127</v>
      </c>
    </row>
    <row r="218" spans="1:15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  <c r="N218">
        <f t="shared" si="29"/>
        <v>8.8112196196490199E-3</v>
      </c>
    </row>
    <row r="219" spans="1:15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  <c r="N219">
        <f t="shared" si="29"/>
        <v>5.8741464130993466E-3</v>
      </c>
    </row>
    <row r="220" spans="1:15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30">80/6</f>
        <v>13.333333333333334</v>
      </c>
      <c r="K220">
        <v>2</v>
      </c>
      <c r="L220" t="s">
        <v>84</v>
      </c>
      <c r="M220">
        <v>1</v>
      </c>
      <c r="N220">
        <f>M220/$O$220</f>
        <v>1.5301438335203508E-4</v>
      </c>
      <c r="O220">
        <f>SUM(M220:M227)</f>
        <v>6535.3333333333339</v>
      </c>
    </row>
    <row r="221" spans="1:15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30"/>
        <v>13.333333333333334</v>
      </c>
      <c r="K221">
        <v>2</v>
      </c>
      <c r="L221" s="4" t="s">
        <v>112</v>
      </c>
      <c r="M221">
        <v>1</v>
      </c>
      <c r="N221">
        <f t="shared" ref="N221:N227" si="31">M221/$O$220</f>
        <v>1.5301438335203508E-4</v>
      </c>
    </row>
    <row r="222" spans="1:15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30"/>
        <v>13.333333333333334</v>
      </c>
      <c r="K222">
        <v>1</v>
      </c>
      <c r="L222" t="s">
        <v>87</v>
      </c>
      <c r="M222">
        <f>55*J220</f>
        <v>733.33333333333337</v>
      </c>
      <c r="N222">
        <f t="shared" si="31"/>
        <v>0.11221054779149239</v>
      </c>
    </row>
    <row r="223" spans="1:15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30"/>
        <v>13.333333333333334</v>
      </c>
      <c r="K223">
        <v>1</v>
      </c>
      <c r="L223" t="s">
        <v>92</v>
      </c>
      <c r="M223">
        <f>J220*1</f>
        <v>13.333333333333334</v>
      </c>
      <c r="N223">
        <f t="shared" si="31"/>
        <v>2.0401917780271343E-3</v>
      </c>
    </row>
    <row r="224" spans="1:15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30"/>
        <v>13.333333333333334</v>
      </c>
      <c r="K224">
        <v>1</v>
      </c>
      <c r="L224" t="s">
        <v>83</v>
      </c>
      <c r="M224">
        <f>14*J220</f>
        <v>186.66666666666669</v>
      </c>
      <c r="N224">
        <f t="shared" si="31"/>
        <v>2.8562684892379883E-2</v>
      </c>
    </row>
    <row r="225" spans="1:15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30"/>
        <v>13.333333333333334</v>
      </c>
      <c r="K225">
        <v>1</v>
      </c>
      <c r="L225" t="s">
        <v>85</v>
      </c>
      <c r="M225">
        <f>408*J220</f>
        <v>5440</v>
      </c>
      <c r="N225">
        <f t="shared" si="31"/>
        <v>0.83239824543507079</v>
      </c>
    </row>
    <row r="226" spans="1:15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30"/>
        <v>13.333333333333334</v>
      </c>
      <c r="K226">
        <v>1</v>
      </c>
      <c r="L226" t="s">
        <v>97</v>
      </c>
      <c r="M226">
        <f>2*J220</f>
        <v>26.666666666666668</v>
      </c>
      <c r="N226">
        <f t="shared" si="31"/>
        <v>4.0803835560542685E-3</v>
      </c>
    </row>
    <row r="227" spans="1:15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30"/>
        <v>13.333333333333334</v>
      </c>
      <c r="K227">
        <v>1</v>
      </c>
      <c r="L227" t="s">
        <v>109</v>
      </c>
      <c r="M227">
        <f>10*J220</f>
        <v>133.33333333333334</v>
      </c>
      <c r="N227">
        <f t="shared" si="31"/>
        <v>2.0401917780271346E-2</v>
      </c>
    </row>
    <row r="228" spans="1:15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5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5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5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5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5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  <c r="N233">
        <f>M233/$O$233</f>
        <v>5.3191489361702126E-3</v>
      </c>
      <c r="O233">
        <f>SUM(M233:M237)</f>
        <v>752</v>
      </c>
    </row>
    <row r="234" spans="1:15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  <c r="N234">
        <f t="shared" ref="N234:N237" si="32">M234/$O$233</f>
        <v>3.1914893617021274E-2</v>
      </c>
    </row>
    <row r="235" spans="1:15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  <c r="N235">
        <f t="shared" si="32"/>
        <v>2.1276595744680851E-2</v>
      </c>
    </row>
    <row r="236" spans="1:15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85</v>
      </c>
      <c r="M236">
        <f>173*4</f>
        <v>692</v>
      </c>
      <c r="N236">
        <f t="shared" si="32"/>
        <v>0.92021276595744683</v>
      </c>
    </row>
    <row r="237" spans="1:15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  <c r="N237">
        <f t="shared" si="32"/>
        <v>2.1276595744680851E-2</v>
      </c>
    </row>
    <row r="238" spans="1:15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  <c r="N238">
        <f>M238/$O$238</f>
        <v>3.7019898195279964E-3</v>
      </c>
      <c r="O238">
        <f>SUM(M238:M242)</f>
        <v>2161</v>
      </c>
    </row>
    <row r="239" spans="1:15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  <c r="N239">
        <f t="shared" ref="N239:N242" si="33">M239/$O$238</f>
        <v>3.7019898195279964E-3</v>
      </c>
    </row>
    <row r="240" spans="1:15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  <c r="N240">
        <f t="shared" si="33"/>
        <v>1.4807959278111986E-2</v>
      </c>
    </row>
    <row r="241" spans="1:15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85</v>
      </c>
      <c r="M241">
        <f>8*264</f>
        <v>2112</v>
      </c>
      <c r="N241">
        <f t="shared" si="33"/>
        <v>0.977325312355391</v>
      </c>
    </row>
    <row r="242" spans="1:15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  <c r="N242">
        <f t="shared" si="33"/>
        <v>4.6274872744099955E-4</v>
      </c>
    </row>
    <row r="243" spans="1:15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  <c r="N243">
        <f>M243/$O$243</f>
        <v>1.2186379928315413E-2</v>
      </c>
      <c r="O243">
        <f>SUM(M243:M249)</f>
        <v>2790</v>
      </c>
    </row>
    <row r="244" spans="1:15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  <c r="N244">
        <f t="shared" ref="N244:N249" si="34">M244/$O$243</f>
        <v>0.35842293906810035</v>
      </c>
    </row>
    <row r="245" spans="1:15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85</v>
      </c>
      <c r="M245">
        <f>145*4</f>
        <v>580</v>
      </c>
      <c r="N245">
        <f t="shared" si="34"/>
        <v>0.2078853046594982</v>
      </c>
    </row>
    <row r="246" spans="1:15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  <c r="N246">
        <f t="shared" si="34"/>
        <v>1.4336917562724014E-3</v>
      </c>
    </row>
    <row r="247" spans="1:15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  <c r="N247">
        <f t="shared" si="34"/>
        <v>1.4336917562724014E-3</v>
      </c>
    </row>
    <row r="248" spans="1:15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  <c r="N248">
        <f t="shared" si="34"/>
        <v>1.4336917562724014E-3</v>
      </c>
    </row>
    <row r="249" spans="1:15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85</v>
      </c>
      <c r="M249">
        <f>291*4</f>
        <v>1164</v>
      </c>
      <c r="N249">
        <f t="shared" si="34"/>
        <v>0.41720430107526879</v>
      </c>
    </row>
    <row r="250" spans="1:15">
      <c r="A250" t="s">
        <v>0</v>
      </c>
      <c r="B250" s="1">
        <v>42557</v>
      </c>
      <c r="C250">
        <v>1.1000000000000001</v>
      </c>
      <c r="D250" t="s">
        <v>9</v>
      </c>
      <c r="E250">
        <v>1</v>
      </c>
      <c r="G250">
        <v>1</v>
      </c>
      <c r="H250" s="1">
        <v>42642</v>
      </c>
      <c r="I250" t="s">
        <v>48</v>
      </c>
      <c r="J250" s="4">
        <v>1</v>
      </c>
      <c r="K250" s="9">
        <v>10</v>
      </c>
      <c r="L250" s="9" t="s">
        <v>86</v>
      </c>
      <c r="M250" s="9">
        <v>3</v>
      </c>
      <c r="N250">
        <f>M250/$O$250</f>
        <v>1.9230769230769232E-2</v>
      </c>
      <c r="O250">
        <f>SUM(M250:M263)</f>
        <v>156</v>
      </c>
    </row>
    <row r="251" spans="1:15">
      <c r="A251" t="s">
        <v>0</v>
      </c>
      <c r="B251" s="1">
        <v>42557</v>
      </c>
      <c r="C251">
        <v>1.1000000000000001</v>
      </c>
      <c r="D251" t="s">
        <v>9</v>
      </c>
      <c r="E251">
        <v>1</v>
      </c>
      <c r="G251">
        <v>1</v>
      </c>
      <c r="H251" s="1">
        <v>42642</v>
      </c>
      <c r="I251" t="s">
        <v>48</v>
      </c>
      <c r="J251" s="4">
        <v>1</v>
      </c>
      <c r="K251" s="9">
        <v>6</v>
      </c>
      <c r="L251" s="9" t="s">
        <v>86</v>
      </c>
      <c r="M251" s="9">
        <v>4</v>
      </c>
      <c r="N251">
        <f t="shared" ref="N251:N263" si="35">M251/$O$250</f>
        <v>2.564102564102564E-2</v>
      </c>
    </row>
    <row r="252" spans="1:15">
      <c r="A252" t="s">
        <v>0</v>
      </c>
      <c r="B252" s="1">
        <v>42557</v>
      </c>
      <c r="C252">
        <v>1.1000000000000001</v>
      </c>
      <c r="D252" t="s">
        <v>9</v>
      </c>
      <c r="E252">
        <v>1</v>
      </c>
      <c r="G252">
        <v>1</v>
      </c>
      <c r="H252" s="1">
        <v>42642</v>
      </c>
      <c r="I252" t="s">
        <v>48</v>
      </c>
      <c r="J252" s="4">
        <v>1</v>
      </c>
      <c r="K252" s="9">
        <v>26</v>
      </c>
      <c r="L252" s="4" t="s">
        <v>105</v>
      </c>
      <c r="M252" s="9">
        <v>2</v>
      </c>
      <c r="N252">
        <f t="shared" si="35"/>
        <v>1.282051282051282E-2</v>
      </c>
    </row>
    <row r="253" spans="1:15">
      <c r="A253" t="s">
        <v>0</v>
      </c>
      <c r="B253" s="1">
        <v>42557</v>
      </c>
      <c r="C253">
        <v>1.1000000000000001</v>
      </c>
      <c r="D253" t="s">
        <v>9</v>
      </c>
      <c r="E253">
        <v>1</v>
      </c>
      <c r="G253">
        <v>1</v>
      </c>
      <c r="H253" s="1">
        <v>42642</v>
      </c>
      <c r="I253" t="s">
        <v>48</v>
      </c>
      <c r="J253" s="4">
        <v>1</v>
      </c>
      <c r="K253" s="9">
        <v>22</v>
      </c>
      <c r="L253" s="4" t="s">
        <v>105</v>
      </c>
      <c r="M253" s="9">
        <v>2</v>
      </c>
      <c r="N253">
        <f t="shared" si="35"/>
        <v>1.282051282051282E-2</v>
      </c>
    </row>
    <row r="254" spans="1:15">
      <c r="A254" t="s">
        <v>0</v>
      </c>
      <c r="B254" s="1">
        <v>42557</v>
      </c>
      <c r="C254">
        <v>1.1000000000000001</v>
      </c>
      <c r="D254" t="s">
        <v>9</v>
      </c>
      <c r="E254">
        <v>1</v>
      </c>
      <c r="G254">
        <v>1</v>
      </c>
      <c r="H254" s="1">
        <v>42642</v>
      </c>
      <c r="I254" t="s">
        <v>48</v>
      </c>
      <c r="J254" s="4">
        <v>1</v>
      </c>
      <c r="K254" s="9">
        <v>18</v>
      </c>
      <c r="L254" s="4" t="s">
        <v>105</v>
      </c>
      <c r="M254" s="9">
        <v>6</v>
      </c>
      <c r="N254">
        <f t="shared" si="35"/>
        <v>3.8461538461538464E-2</v>
      </c>
    </row>
    <row r="255" spans="1:15">
      <c r="A255" t="s">
        <v>0</v>
      </c>
      <c r="B255" s="1">
        <v>42557</v>
      </c>
      <c r="C255">
        <v>1.1000000000000001</v>
      </c>
      <c r="D255" t="s">
        <v>9</v>
      </c>
      <c r="E255">
        <v>1</v>
      </c>
      <c r="G255">
        <v>1</v>
      </c>
      <c r="H255" s="1">
        <v>42642</v>
      </c>
      <c r="I255" t="s">
        <v>48</v>
      </c>
      <c r="J255" s="4">
        <v>1</v>
      </c>
      <c r="K255" s="9">
        <v>14</v>
      </c>
      <c r="L255" s="4" t="s">
        <v>105</v>
      </c>
      <c r="M255" s="9">
        <v>17</v>
      </c>
      <c r="N255">
        <f t="shared" si="35"/>
        <v>0.10897435897435898</v>
      </c>
    </row>
    <row r="256" spans="1:15">
      <c r="A256" t="s">
        <v>0</v>
      </c>
      <c r="B256" s="1">
        <v>42557</v>
      </c>
      <c r="C256">
        <v>1.1000000000000001</v>
      </c>
      <c r="D256" t="s">
        <v>9</v>
      </c>
      <c r="E256">
        <v>1</v>
      </c>
      <c r="G256">
        <v>1</v>
      </c>
      <c r="H256" s="1">
        <v>42642</v>
      </c>
      <c r="I256" t="s">
        <v>48</v>
      </c>
      <c r="J256" s="4">
        <v>1</v>
      </c>
      <c r="K256" s="9">
        <v>10</v>
      </c>
      <c r="L256" s="4" t="s">
        <v>105</v>
      </c>
      <c r="M256" s="9">
        <v>18</v>
      </c>
      <c r="N256">
        <f t="shared" si="35"/>
        <v>0.11538461538461539</v>
      </c>
    </row>
    <row r="257" spans="1:15">
      <c r="A257" t="s">
        <v>0</v>
      </c>
      <c r="B257" s="1">
        <v>42557</v>
      </c>
      <c r="C257">
        <v>1.1000000000000001</v>
      </c>
      <c r="D257" t="s">
        <v>9</v>
      </c>
      <c r="E257">
        <v>1</v>
      </c>
      <c r="G257">
        <v>1</v>
      </c>
      <c r="H257" s="1">
        <v>42642</v>
      </c>
      <c r="I257" t="s">
        <v>48</v>
      </c>
      <c r="J257" s="4">
        <v>1</v>
      </c>
      <c r="K257" s="9">
        <v>6</v>
      </c>
      <c r="L257" s="4" t="s">
        <v>105</v>
      </c>
      <c r="M257" s="9">
        <v>4</v>
      </c>
      <c r="N257">
        <f t="shared" si="35"/>
        <v>2.564102564102564E-2</v>
      </c>
    </row>
    <row r="258" spans="1:15">
      <c r="A258" t="s">
        <v>0</v>
      </c>
      <c r="B258" s="1">
        <v>42557</v>
      </c>
      <c r="C258">
        <v>1.1000000000000001</v>
      </c>
      <c r="D258" t="s">
        <v>9</v>
      </c>
      <c r="E258">
        <v>1</v>
      </c>
      <c r="G258">
        <v>1</v>
      </c>
      <c r="H258" s="1">
        <v>42642</v>
      </c>
      <c r="I258" t="s">
        <v>48</v>
      </c>
      <c r="J258" s="4">
        <v>1</v>
      </c>
      <c r="K258" s="9">
        <v>22</v>
      </c>
      <c r="L258" s="4" t="s">
        <v>106</v>
      </c>
      <c r="M258" s="9">
        <v>2</v>
      </c>
      <c r="N258">
        <f t="shared" si="35"/>
        <v>1.282051282051282E-2</v>
      </c>
    </row>
    <row r="259" spans="1:15">
      <c r="A259" t="s">
        <v>0</v>
      </c>
      <c r="B259" s="1">
        <v>42557</v>
      </c>
      <c r="C259">
        <v>1.1000000000000001</v>
      </c>
      <c r="D259" t="s">
        <v>9</v>
      </c>
      <c r="E259">
        <v>1</v>
      </c>
      <c r="G259">
        <v>1</v>
      </c>
      <c r="H259" s="1">
        <v>42642</v>
      </c>
      <c r="I259" t="s">
        <v>48</v>
      </c>
      <c r="J259" s="4">
        <v>1</v>
      </c>
      <c r="K259" s="9">
        <v>2</v>
      </c>
      <c r="L259" s="9" t="s">
        <v>86</v>
      </c>
      <c r="M259" s="9">
        <v>9</v>
      </c>
      <c r="N259">
        <f t="shared" si="35"/>
        <v>5.7692307692307696E-2</v>
      </c>
    </row>
    <row r="260" spans="1:15">
      <c r="A260" t="s">
        <v>0</v>
      </c>
      <c r="B260" s="1">
        <v>42557</v>
      </c>
      <c r="C260">
        <v>1.1000000000000001</v>
      </c>
      <c r="D260" t="s">
        <v>9</v>
      </c>
      <c r="E260">
        <v>1</v>
      </c>
      <c r="G260">
        <v>1</v>
      </c>
      <c r="H260" s="1">
        <v>42642</v>
      </c>
      <c r="I260" t="s">
        <v>48</v>
      </c>
      <c r="J260" s="4">
        <v>1</v>
      </c>
      <c r="K260" s="9">
        <v>2</v>
      </c>
      <c r="L260" s="9" t="s">
        <v>89</v>
      </c>
      <c r="M260" s="9">
        <v>1</v>
      </c>
      <c r="N260">
        <f t="shared" si="35"/>
        <v>6.41025641025641E-3</v>
      </c>
    </row>
    <row r="261" spans="1:15">
      <c r="A261" t="s">
        <v>0</v>
      </c>
      <c r="B261" s="1">
        <v>42557</v>
      </c>
      <c r="C261">
        <v>1.1000000000000001</v>
      </c>
      <c r="D261" t="s">
        <v>9</v>
      </c>
      <c r="E261">
        <v>1</v>
      </c>
      <c r="G261">
        <v>1</v>
      </c>
      <c r="H261" s="1">
        <v>42642</v>
      </c>
      <c r="I261" t="s">
        <v>48</v>
      </c>
      <c r="J261" s="4">
        <v>1</v>
      </c>
      <c r="K261" s="9">
        <v>2</v>
      </c>
      <c r="L261" s="4" t="s">
        <v>105</v>
      </c>
      <c r="M261" s="9">
        <v>47</v>
      </c>
      <c r="N261">
        <f t="shared" si="35"/>
        <v>0.30128205128205127</v>
      </c>
    </row>
    <row r="262" spans="1:15">
      <c r="A262" t="s">
        <v>0</v>
      </c>
      <c r="B262" s="1">
        <v>42557</v>
      </c>
      <c r="C262">
        <v>1.1000000000000001</v>
      </c>
      <c r="D262" t="s">
        <v>9</v>
      </c>
      <c r="E262">
        <v>1</v>
      </c>
      <c r="G262">
        <v>1</v>
      </c>
      <c r="H262" s="1">
        <v>42642</v>
      </c>
      <c r="I262" t="s">
        <v>48</v>
      </c>
      <c r="J262" s="4">
        <v>1</v>
      </c>
      <c r="K262" s="9">
        <v>1</v>
      </c>
      <c r="L262" s="9" t="s">
        <v>86</v>
      </c>
      <c r="M262" s="9">
        <v>37</v>
      </c>
      <c r="N262">
        <f t="shared" si="35"/>
        <v>0.23717948717948717</v>
      </c>
    </row>
    <row r="263" spans="1:15">
      <c r="A263" s="3" t="s">
        <v>0</v>
      </c>
      <c r="B263" s="5">
        <v>42557</v>
      </c>
      <c r="C263" s="3">
        <v>1.1000000000000001</v>
      </c>
      <c r="D263" s="3" t="s">
        <v>9</v>
      </c>
      <c r="E263" s="3">
        <v>1</v>
      </c>
      <c r="F263" s="3"/>
      <c r="G263" s="3">
        <v>1</v>
      </c>
      <c r="H263" s="5">
        <v>42642</v>
      </c>
      <c r="I263" s="3" t="s">
        <v>48</v>
      </c>
      <c r="J263" s="14">
        <v>1</v>
      </c>
      <c r="K263" s="15">
        <v>1</v>
      </c>
      <c r="L263" s="15" t="s">
        <v>89</v>
      </c>
      <c r="M263" s="15">
        <v>4</v>
      </c>
      <c r="N263">
        <f t="shared" si="35"/>
        <v>2.564102564102564E-2</v>
      </c>
    </row>
    <row r="264" spans="1:15">
      <c r="A264" t="s">
        <v>0</v>
      </c>
      <c r="B264" s="1">
        <v>42557</v>
      </c>
      <c r="C264">
        <v>2.2000000000000002</v>
      </c>
      <c r="D264" t="s">
        <v>10</v>
      </c>
      <c r="E264">
        <v>1</v>
      </c>
      <c r="G264">
        <v>0</v>
      </c>
      <c r="K264" s="9"/>
      <c r="L264" s="15" t="s">
        <v>99</v>
      </c>
      <c r="M264" s="9"/>
    </row>
    <row r="265" spans="1:15">
      <c r="A265" t="s">
        <v>0</v>
      </c>
      <c r="B265" s="1">
        <v>42557</v>
      </c>
      <c r="C265">
        <v>2.1</v>
      </c>
      <c r="D265" t="s">
        <v>10</v>
      </c>
      <c r="E265">
        <v>1</v>
      </c>
      <c r="G265">
        <v>1</v>
      </c>
      <c r="H265" s="1">
        <v>42642</v>
      </c>
      <c r="I265" t="s">
        <v>48</v>
      </c>
      <c r="J265">
        <v>1</v>
      </c>
      <c r="K265" s="15">
        <v>22</v>
      </c>
      <c r="L265" s="18" t="s">
        <v>105</v>
      </c>
      <c r="M265" s="15">
        <v>1</v>
      </c>
      <c r="N265">
        <f>M265/$O$265</f>
        <v>7.6923076923076927E-3</v>
      </c>
      <c r="O265">
        <f>SUM(M265:M282)</f>
        <v>130</v>
      </c>
    </row>
    <row r="266" spans="1:15">
      <c r="A266" t="s">
        <v>0</v>
      </c>
      <c r="B266" s="1">
        <v>42557</v>
      </c>
      <c r="C266">
        <v>2.1</v>
      </c>
      <c r="D266" t="s">
        <v>10</v>
      </c>
      <c r="E266">
        <v>1</v>
      </c>
      <c r="G266">
        <v>1</v>
      </c>
      <c r="H266" s="1">
        <v>42642</v>
      </c>
      <c r="I266" t="s">
        <v>48</v>
      </c>
      <c r="J266">
        <v>1</v>
      </c>
      <c r="K266" s="15">
        <v>18</v>
      </c>
      <c r="L266" s="18" t="s">
        <v>105</v>
      </c>
      <c r="M266" s="15">
        <v>9</v>
      </c>
      <c r="N266">
        <f t="shared" ref="N266:N282" si="36">M266/$O$265</f>
        <v>6.9230769230769235E-2</v>
      </c>
    </row>
    <row r="267" spans="1:15">
      <c r="A267" t="s">
        <v>0</v>
      </c>
      <c r="B267" s="1">
        <v>42557</v>
      </c>
      <c r="C267">
        <v>2.1</v>
      </c>
      <c r="D267" t="s">
        <v>10</v>
      </c>
      <c r="E267">
        <v>1</v>
      </c>
      <c r="G267">
        <v>1</v>
      </c>
      <c r="H267" s="1">
        <v>42642</v>
      </c>
      <c r="I267" t="s">
        <v>48</v>
      </c>
      <c r="J267">
        <v>1</v>
      </c>
      <c r="K267" s="15">
        <v>14</v>
      </c>
      <c r="L267" s="18" t="s">
        <v>105</v>
      </c>
      <c r="M267" s="15">
        <v>21</v>
      </c>
      <c r="N267">
        <f t="shared" si="36"/>
        <v>0.16153846153846155</v>
      </c>
    </row>
    <row r="268" spans="1:15">
      <c r="A268" t="s">
        <v>0</v>
      </c>
      <c r="B268" s="1">
        <v>42557</v>
      </c>
      <c r="C268">
        <v>2.1</v>
      </c>
      <c r="D268" t="s">
        <v>10</v>
      </c>
      <c r="E268">
        <v>1</v>
      </c>
      <c r="G268">
        <v>1</v>
      </c>
      <c r="H268" s="1">
        <v>42642</v>
      </c>
      <c r="I268" t="s">
        <v>48</v>
      </c>
      <c r="J268">
        <v>1</v>
      </c>
      <c r="K268" s="15">
        <v>10</v>
      </c>
      <c r="L268" s="18" t="s">
        <v>105</v>
      </c>
      <c r="M268" s="15">
        <v>13</v>
      </c>
      <c r="N268">
        <f t="shared" si="36"/>
        <v>0.1</v>
      </c>
    </row>
    <row r="269" spans="1:15">
      <c r="A269" t="s">
        <v>0</v>
      </c>
      <c r="B269" s="1">
        <v>42557</v>
      </c>
      <c r="C269">
        <v>2.1</v>
      </c>
      <c r="D269" t="s">
        <v>10</v>
      </c>
      <c r="E269">
        <v>1</v>
      </c>
      <c r="G269">
        <v>1</v>
      </c>
      <c r="H269" s="1">
        <v>42642</v>
      </c>
      <c r="I269" t="s">
        <v>48</v>
      </c>
      <c r="J269">
        <v>1</v>
      </c>
      <c r="K269" s="15">
        <v>6</v>
      </c>
      <c r="L269" s="18" t="s">
        <v>105</v>
      </c>
      <c r="M269" s="15">
        <v>2</v>
      </c>
      <c r="N269">
        <f t="shared" si="36"/>
        <v>1.5384615384615385E-2</v>
      </c>
    </row>
    <row r="270" spans="1:15">
      <c r="A270" t="s">
        <v>0</v>
      </c>
      <c r="B270" s="1">
        <v>42557</v>
      </c>
      <c r="C270">
        <v>2.1</v>
      </c>
      <c r="D270" t="s">
        <v>10</v>
      </c>
      <c r="E270">
        <v>1</v>
      </c>
      <c r="G270">
        <v>1</v>
      </c>
      <c r="H270" s="1">
        <v>42642</v>
      </c>
      <c r="I270" t="s">
        <v>48</v>
      </c>
      <c r="J270">
        <v>1</v>
      </c>
      <c r="K270" s="15">
        <v>18</v>
      </c>
      <c r="L270" s="18" t="s">
        <v>106</v>
      </c>
      <c r="M270" s="15">
        <v>1</v>
      </c>
      <c r="N270">
        <f t="shared" si="36"/>
        <v>7.6923076923076927E-3</v>
      </c>
    </row>
    <row r="271" spans="1:15">
      <c r="A271" t="s">
        <v>0</v>
      </c>
      <c r="B271" s="1">
        <v>42557</v>
      </c>
      <c r="C271">
        <v>2.1</v>
      </c>
      <c r="D271" t="s">
        <v>10</v>
      </c>
      <c r="E271">
        <v>1</v>
      </c>
      <c r="G271">
        <v>1</v>
      </c>
      <c r="H271" s="1">
        <v>42642</v>
      </c>
      <c r="I271" t="s">
        <v>48</v>
      </c>
      <c r="J271">
        <v>1</v>
      </c>
      <c r="K271" s="15">
        <v>42</v>
      </c>
      <c r="L271" s="18" t="s">
        <v>106</v>
      </c>
      <c r="M271" s="15">
        <v>1</v>
      </c>
      <c r="N271">
        <f t="shared" si="36"/>
        <v>7.6923076923076927E-3</v>
      </c>
    </row>
    <row r="272" spans="1:15">
      <c r="A272" t="s">
        <v>0</v>
      </c>
      <c r="B272" s="1">
        <v>42557</v>
      </c>
      <c r="C272">
        <v>2.1</v>
      </c>
      <c r="D272" t="s">
        <v>10</v>
      </c>
      <c r="E272">
        <v>1</v>
      </c>
      <c r="G272">
        <v>1</v>
      </c>
      <c r="H272" s="1">
        <v>42642</v>
      </c>
      <c r="I272" t="s">
        <v>48</v>
      </c>
      <c r="J272">
        <v>1</v>
      </c>
      <c r="K272" s="15">
        <v>26</v>
      </c>
      <c r="L272" s="18" t="s">
        <v>107</v>
      </c>
      <c r="M272" s="15">
        <v>1</v>
      </c>
      <c r="N272">
        <f t="shared" si="36"/>
        <v>7.6923076923076927E-3</v>
      </c>
    </row>
    <row r="273" spans="1:15">
      <c r="A273" t="s">
        <v>0</v>
      </c>
      <c r="B273" s="1">
        <v>42557</v>
      </c>
      <c r="C273">
        <v>2.1</v>
      </c>
      <c r="D273" t="s">
        <v>10</v>
      </c>
      <c r="E273">
        <v>1</v>
      </c>
      <c r="G273">
        <v>1</v>
      </c>
      <c r="H273" s="1">
        <v>42642</v>
      </c>
      <c r="I273" t="s">
        <v>48</v>
      </c>
      <c r="J273">
        <v>1</v>
      </c>
      <c r="K273" s="15">
        <v>14</v>
      </c>
      <c r="L273" s="15" t="s">
        <v>88</v>
      </c>
      <c r="M273" s="15">
        <v>2</v>
      </c>
      <c r="N273">
        <f t="shared" si="36"/>
        <v>1.5384615384615385E-2</v>
      </c>
    </row>
    <row r="274" spans="1:15">
      <c r="A274" t="s">
        <v>0</v>
      </c>
      <c r="B274" s="1">
        <v>42557</v>
      </c>
      <c r="C274">
        <v>2.1</v>
      </c>
      <c r="D274" t="s">
        <v>10</v>
      </c>
      <c r="E274">
        <v>1</v>
      </c>
      <c r="G274">
        <v>1</v>
      </c>
      <c r="H274" s="1">
        <v>42642</v>
      </c>
      <c r="I274" t="s">
        <v>48</v>
      </c>
      <c r="J274">
        <v>1</v>
      </c>
      <c r="K274" s="15">
        <v>10</v>
      </c>
      <c r="L274" s="15" t="s">
        <v>88</v>
      </c>
      <c r="M274" s="15">
        <v>2</v>
      </c>
      <c r="N274">
        <f t="shared" si="36"/>
        <v>1.5384615384615385E-2</v>
      </c>
    </row>
    <row r="275" spans="1:15">
      <c r="A275" t="s">
        <v>0</v>
      </c>
      <c r="B275" s="1">
        <v>42557</v>
      </c>
      <c r="C275">
        <v>2.1</v>
      </c>
      <c r="D275" t="s">
        <v>10</v>
      </c>
      <c r="E275">
        <v>1</v>
      </c>
      <c r="G275">
        <v>1</v>
      </c>
      <c r="H275" s="1">
        <v>42642</v>
      </c>
      <c r="I275" t="s">
        <v>48</v>
      </c>
      <c r="J275">
        <v>1</v>
      </c>
      <c r="K275" s="15">
        <v>6</v>
      </c>
      <c r="L275" s="15" t="s">
        <v>88</v>
      </c>
      <c r="M275" s="15">
        <v>1</v>
      </c>
      <c r="N275">
        <f t="shared" si="36"/>
        <v>7.6923076923076927E-3</v>
      </c>
    </row>
    <row r="276" spans="1:15">
      <c r="A276" t="s">
        <v>0</v>
      </c>
      <c r="B276" s="1">
        <v>42557</v>
      </c>
      <c r="C276">
        <v>2.1</v>
      </c>
      <c r="D276" t="s">
        <v>10</v>
      </c>
      <c r="E276">
        <v>1</v>
      </c>
      <c r="G276">
        <v>1</v>
      </c>
      <c r="H276" s="1">
        <v>42642</v>
      </c>
      <c r="I276" t="s">
        <v>48</v>
      </c>
      <c r="J276">
        <v>1</v>
      </c>
      <c r="K276" s="15">
        <v>2</v>
      </c>
      <c r="L276" s="15" t="s">
        <v>86</v>
      </c>
      <c r="M276" s="15">
        <v>15</v>
      </c>
      <c r="N276">
        <f t="shared" si="36"/>
        <v>0.11538461538461539</v>
      </c>
    </row>
    <row r="277" spans="1:15">
      <c r="A277" t="s">
        <v>0</v>
      </c>
      <c r="B277" s="1">
        <v>42557</v>
      </c>
      <c r="C277">
        <v>2.1</v>
      </c>
      <c r="D277" t="s">
        <v>10</v>
      </c>
      <c r="E277">
        <v>1</v>
      </c>
      <c r="G277">
        <v>1</v>
      </c>
      <c r="H277" s="1">
        <v>42642</v>
      </c>
      <c r="I277" t="s">
        <v>48</v>
      </c>
      <c r="J277">
        <v>1</v>
      </c>
      <c r="K277" s="15">
        <v>2</v>
      </c>
      <c r="L277" s="18" t="s">
        <v>105</v>
      </c>
      <c r="M277" s="15">
        <v>36</v>
      </c>
      <c r="N277">
        <f t="shared" si="36"/>
        <v>0.27692307692307694</v>
      </c>
    </row>
    <row r="278" spans="1:15">
      <c r="A278" t="s">
        <v>0</v>
      </c>
      <c r="B278" s="1">
        <v>42557</v>
      </c>
      <c r="C278">
        <v>2.1</v>
      </c>
      <c r="D278" t="s">
        <v>10</v>
      </c>
      <c r="E278">
        <v>1</v>
      </c>
      <c r="G278">
        <v>1</v>
      </c>
      <c r="H278" s="1">
        <v>42642</v>
      </c>
      <c r="I278" t="s">
        <v>48</v>
      </c>
      <c r="J278">
        <v>1</v>
      </c>
      <c r="K278" s="15">
        <v>1</v>
      </c>
      <c r="L278" s="15" t="s">
        <v>86</v>
      </c>
      <c r="M278" s="15">
        <v>11</v>
      </c>
      <c r="N278">
        <f t="shared" si="36"/>
        <v>8.461538461538462E-2</v>
      </c>
    </row>
    <row r="279" spans="1:15">
      <c r="A279" t="s">
        <v>0</v>
      </c>
      <c r="B279" s="1">
        <v>42557</v>
      </c>
      <c r="C279">
        <v>2.1</v>
      </c>
      <c r="D279" t="s">
        <v>10</v>
      </c>
      <c r="E279">
        <v>1</v>
      </c>
      <c r="G279">
        <v>1</v>
      </c>
      <c r="H279" s="1">
        <v>42642</v>
      </c>
      <c r="I279" t="s">
        <v>48</v>
      </c>
      <c r="J279">
        <v>1</v>
      </c>
      <c r="K279" s="15">
        <v>1</v>
      </c>
      <c r="L279" s="15" t="s">
        <v>89</v>
      </c>
      <c r="M279" s="15">
        <v>3</v>
      </c>
      <c r="N279">
        <f t="shared" si="36"/>
        <v>2.3076923076923078E-2</v>
      </c>
    </row>
    <row r="280" spans="1:15">
      <c r="A280" t="s">
        <v>0</v>
      </c>
      <c r="B280" s="1">
        <v>42557</v>
      </c>
      <c r="C280">
        <v>2.1</v>
      </c>
      <c r="D280" t="s">
        <v>10</v>
      </c>
      <c r="E280">
        <v>1</v>
      </c>
      <c r="G280">
        <v>1</v>
      </c>
      <c r="H280" s="1">
        <v>42642</v>
      </c>
      <c r="I280" t="s">
        <v>48</v>
      </c>
      <c r="J280">
        <v>1</v>
      </c>
      <c r="K280" s="15">
        <v>1</v>
      </c>
      <c r="L280" s="15" t="s">
        <v>83</v>
      </c>
      <c r="M280" s="15">
        <v>6</v>
      </c>
      <c r="N280">
        <f t="shared" si="36"/>
        <v>4.6153846153846156E-2</v>
      </c>
    </row>
    <row r="281" spans="1:15">
      <c r="A281" t="s">
        <v>0</v>
      </c>
      <c r="B281" s="1">
        <v>42557</v>
      </c>
      <c r="C281">
        <v>2.1</v>
      </c>
      <c r="D281" t="s">
        <v>10</v>
      </c>
      <c r="E281">
        <v>1</v>
      </c>
      <c r="G281">
        <v>1</v>
      </c>
      <c r="H281" s="1">
        <v>42642</v>
      </c>
      <c r="I281" t="s">
        <v>48</v>
      </c>
      <c r="J281">
        <v>1</v>
      </c>
      <c r="K281" s="15">
        <v>1</v>
      </c>
      <c r="L281" s="15" t="s">
        <v>108</v>
      </c>
      <c r="M281" s="15">
        <v>4</v>
      </c>
      <c r="N281">
        <f t="shared" si="36"/>
        <v>3.0769230769230771E-2</v>
      </c>
    </row>
    <row r="282" spans="1:15">
      <c r="A282" t="s">
        <v>0</v>
      </c>
      <c r="B282" s="1">
        <v>42557</v>
      </c>
      <c r="C282">
        <v>2.1</v>
      </c>
      <c r="D282" t="s">
        <v>10</v>
      </c>
      <c r="E282">
        <v>1</v>
      </c>
      <c r="G282">
        <v>1</v>
      </c>
      <c r="H282" s="1">
        <v>42642</v>
      </c>
      <c r="I282" t="s">
        <v>48</v>
      </c>
      <c r="J282">
        <v>1</v>
      </c>
      <c r="K282" s="15">
        <v>1</v>
      </c>
      <c r="L282" s="15" t="s">
        <v>84</v>
      </c>
      <c r="M282" s="15">
        <v>1</v>
      </c>
      <c r="N282">
        <f t="shared" si="36"/>
        <v>7.6923076923076927E-3</v>
      </c>
    </row>
    <row r="283" spans="1:15">
      <c r="A283" t="s">
        <v>0</v>
      </c>
      <c r="B283" s="1">
        <v>42557</v>
      </c>
      <c r="C283">
        <v>1.2</v>
      </c>
      <c r="D283" t="s">
        <v>9</v>
      </c>
      <c r="E283">
        <v>1</v>
      </c>
      <c r="G283">
        <v>0</v>
      </c>
      <c r="L283" s="15" t="s">
        <v>99</v>
      </c>
    </row>
    <row r="284" spans="1:15">
      <c r="A284" s="3" t="s">
        <v>0</v>
      </c>
      <c r="B284" s="1">
        <v>42543</v>
      </c>
      <c r="C284">
        <v>1.1000000000000001</v>
      </c>
      <c r="D284" t="s">
        <v>45</v>
      </c>
      <c r="E284">
        <v>0</v>
      </c>
      <c r="G284">
        <v>1</v>
      </c>
      <c r="H284" s="1">
        <v>42580</v>
      </c>
      <c r="I284" t="s">
        <v>48</v>
      </c>
      <c r="J284">
        <v>1</v>
      </c>
      <c r="K284">
        <v>6</v>
      </c>
      <c r="L284" s="15" t="s">
        <v>118</v>
      </c>
      <c r="M284" s="15">
        <v>1</v>
      </c>
      <c r="N284">
        <f>M284/$O$284</f>
        <v>1.2722646310432571E-3</v>
      </c>
      <c r="O284">
        <f>SUM(M284:M310)</f>
        <v>786</v>
      </c>
    </row>
    <row r="285" spans="1:15">
      <c r="A285" s="3" t="s">
        <v>0</v>
      </c>
      <c r="B285" s="1">
        <v>42543</v>
      </c>
      <c r="C285">
        <v>1.1000000000000001</v>
      </c>
      <c r="D285" t="s">
        <v>45</v>
      </c>
      <c r="E285">
        <v>0</v>
      </c>
      <c r="G285">
        <v>1</v>
      </c>
      <c r="H285" s="1">
        <v>42580</v>
      </c>
      <c r="I285" t="s">
        <v>48</v>
      </c>
      <c r="J285">
        <v>1</v>
      </c>
      <c r="K285">
        <v>6</v>
      </c>
      <c r="L285" s="15" t="s">
        <v>109</v>
      </c>
      <c r="M285" s="15">
        <v>1</v>
      </c>
      <c r="N285">
        <f t="shared" ref="N285:N310" si="37">M285/$O$284</f>
        <v>1.2722646310432571E-3</v>
      </c>
    </row>
    <row r="286" spans="1:15">
      <c r="A286" s="3" t="s">
        <v>0</v>
      </c>
      <c r="B286" s="1">
        <v>42543</v>
      </c>
      <c r="C286">
        <v>1.1000000000000001</v>
      </c>
      <c r="D286" t="s">
        <v>45</v>
      </c>
      <c r="E286">
        <v>0</v>
      </c>
      <c r="G286">
        <v>1</v>
      </c>
      <c r="H286" s="1">
        <v>42580</v>
      </c>
      <c r="I286" t="s">
        <v>48</v>
      </c>
      <c r="J286">
        <v>1</v>
      </c>
      <c r="K286">
        <v>22</v>
      </c>
      <c r="L286" s="15" t="s">
        <v>109</v>
      </c>
      <c r="M286" s="15">
        <v>1</v>
      </c>
      <c r="N286">
        <f t="shared" si="37"/>
        <v>1.2722646310432571E-3</v>
      </c>
    </row>
    <row r="287" spans="1:15">
      <c r="A287" s="3" t="s">
        <v>0</v>
      </c>
      <c r="B287" s="1">
        <v>42543</v>
      </c>
      <c r="C287">
        <v>1.1000000000000001</v>
      </c>
      <c r="D287" t="s">
        <v>45</v>
      </c>
      <c r="E287">
        <v>0</v>
      </c>
      <c r="G287">
        <v>1</v>
      </c>
      <c r="H287" s="1">
        <v>42580</v>
      </c>
      <c r="I287" t="s">
        <v>48</v>
      </c>
      <c r="J287">
        <v>1</v>
      </c>
      <c r="K287">
        <v>14</v>
      </c>
      <c r="L287" s="15" t="s">
        <v>109</v>
      </c>
      <c r="M287" s="15">
        <v>1</v>
      </c>
      <c r="N287">
        <f t="shared" si="37"/>
        <v>1.2722646310432571E-3</v>
      </c>
    </row>
    <row r="288" spans="1:15">
      <c r="A288" s="3" t="s">
        <v>0</v>
      </c>
      <c r="B288" s="1">
        <v>42543</v>
      </c>
      <c r="C288">
        <v>1.1000000000000001</v>
      </c>
      <c r="D288" t="s">
        <v>45</v>
      </c>
      <c r="E288">
        <v>0</v>
      </c>
      <c r="G288">
        <v>1</v>
      </c>
      <c r="H288" s="1">
        <v>42580</v>
      </c>
      <c r="I288" t="s">
        <v>48</v>
      </c>
      <c r="J288">
        <v>1</v>
      </c>
      <c r="K288">
        <v>22</v>
      </c>
      <c r="L288" s="18" t="s">
        <v>105</v>
      </c>
      <c r="M288" s="15">
        <v>1</v>
      </c>
      <c r="N288">
        <f t="shared" si="37"/>
        <v>1.2722646310432571E-3</v>
      </c>
    </row>
    <row r="289" spans="1:14">
      <c r="A289" s="3" t="s">
        <v>0</v>
      </c>
      <c r="B289" s="1">
        <v>42543</v>
      </c>
      <c r="C289">
        <v>1.1000000000000001</v>
      </c>
      <c r="D289" t="s">
        <v>45</v>
      </c>
      <c r="E289">
        <v>0</v>
      </c>
      <c r="G289">
        <v>1</v>
      </c>
      <c r="H289" s="1">
        <v>42580</v>
      </c>
      <c r="I289" t="s">
        <v>48</v>
      </c>
      <c r="J289">
        <v>1</v>
      </c>
      <c r="K289">
        <v>18</v>
      </c>
      <c r="L289" s="14" t="s">
        <v>105</v>
      </c>
      <c r="M289" s="15">
        <v>2</v>
      </c>
      <c r="N289">
        <f t="shared" si="37"/>
        <v>2.5445292620865142E-3</v>
      </c>
    </row>
    <row r="290" spans="1:14">
      <c r="A290" s="3" t="s">
        <v>0</v>
      </c>
      <c r="B290" s="1">
        <v>42543</v>
      </c>
      <c r="C290">
        <v>1.1000000000000001</v>
      </c>
      <c r="D290" t="s">
        <v>45</v>
      </c>
      <c r="E290">
        <v>0</v>
      </c>
      <c r="G290">
        <v>1</v>
      </c>
      <c r="H290" s="1">
        <v>42580</v>
      </c>
      <c r="I290" t="s">
        <v>48</v>
      </c>
      <c r="J290">
        <v>1</v>
      </c>
      <c r="K290">
        <v>14</v>
      </c>
      <c r="L290" s="14" t="s">
        <v>105</v>
      </c>
      <c r="M290" s="15">
        <v>5</v>
      </c>
      <c r="N290">
        <f t="shared" si="37"/>
        <v>6.3613231552162846E-3</v>
      </c>
    </row>
    <row r="291" spans="1:14">
      <c r="A291" s="3" t="s">
        <v>0</v>
      </c>
      <c r="B291" s="1">
        <v>42543</v>
      </c>
      <c r="C291">
        <v>1.1000000000000001</v>
      </c>
      <c r="D291" t="s">
        <v>45</v>
      </c>
      <c r="E291">
        <v>0</v>
      </c>
      <c r="G291">
        <v>1</v>
      </c>
      <c r="H291" s="1">
        <v>42580</v>
      </c>
      <c r="I291" t="s">
        <v>48</v>
      </c>
      <c r="J291">
        <v>1</v>
      </c>
      <c r="K291">
        <v>10</v>
      </c>
      <c r="L291" s="14" t="s">
        <v>105</v>
      </c>
      <c r="M291" s="15">
        <v>9</v>
      </c>
      <c r="N291">
        <f t="shared" si="37"/>
        <v>1.1450381679389313E-2</v>
      </c>
    </row>
    <row r="292" spans="1:14">
      <c r="A292" s="3" t="s">
        <v>0</v>
      </c>
      <c r="B292" s="1">
        <v>42543</v>
      </c>
      <c r="C292">
        <v>1.1000000000000001</v>
      </c>
      <c r="D292" t="s">
        <v>45</v>
      </c>
      <c r="E292">
        <v>0</v>
      </c>
      <c r="G292">
        <v>1</v>
      </c>
      <c r="H292" s="1">
        <v>42580</v>
      </c>
      <c r="I292" t="s">
        <v>48</v>
      </c>
      <c r="J292">
        <v>1</v>
      </c>
      <c r="K292">
        <v>6</v>
      </c>
      <c r="L292" s="14" t="s">
        <v>105</v>
      </c>
      <c r="M292" s="15">
        <v>9</v>
      </c>
      <c r="N292">
        <f t="shared" si="37"/>
        <v>1.1450381679389313E-2</v>
      </c>
    </row>
    <row r="293" spans="1:14">
      <c r="A293" s="3" t="s">
        <v>0</v>
      </c>
      <c r="B293" s="1">
        <v>42543</v>
      </c>
      <c r="C293">
        <v>1.1000000000000001</v>
      </c>
      <c r="D293" t="s">
        <v>45</v>
      </c>
      <c r="E293">
        <v>0</v>
      </c>
      <c r="G293">
        <v>1</v>
      </c>
      <c r="H293" s="1">
        <v>42580</v>
      </c>
      <c r="I293" t="s">
        <v>48</v>
      </c>
      <c r="J293">
        <v>1</v>
      </c>
      <c r="K293">
        <v>22</v>
      </c>
      <c r="L293" s="3" t="s">
        <v>88</v>
      </c>
      <c r="M293" s="15">
        <v>1</v>
      </c>
      <c r="N293">
        <f t="shared" si="37"/>
        <v>1.2722646310432571E-3</v>
      </c>
    </row>
    <row r="294" spans="1:14">
      <c r="A294" s="3" t="s">
        <v>0</v>
      </c>
      <c r="B294" s="1">
        <v>42543</v>
      </c>
      <c r="C294">
        <v>1.1000000000000001</v>
      </c>
      <c r="D294" t="s">
        <v>45</v>
      </c>
      <c r="E294">
        <v>0</v>
      </c>
      <c r="G294">
        <v>1</v>
      </c>
      <c r="H294" s="1">
        <v>42580</v>
      </c>
      <c r="I294" t="s">
        <v>48</v>
      </c>
      <c r="J294">
        <v>1</v>
      </c>
      <c r="K294">
        <v>6</v>
      </c>
      <c r="L294" s="3" t="s">
        <v>88</v>
      </c>
      <c r="M294" s="15">
        <v>1</v>
      </c>
      <c r="N294">
        <f t="shared" si="37"/>
        <v>1.2722646310432571E-3</v>
      </c>
    </row>
    <row r="295" spans="1:14">
      <c r="A295" s="3" t="s">
        <v>0</v>
      </c>
      <c r="B295" s="1">
        <v>42543</v>
      </c>
      <c r="C295">
        <v>1.1000000000000001</v>
      </c>
      <c r="D295" t="s">
        <v>45</v>
      </c>
      <c r="E295">
        <v>0</v>
      </c>
      <c r="G295">
        <v>1</v>
      </c>
      <c r="H295" s="1">
        <v>42580</v>
      </c>
      <c r="I295" t="s">
        <v>48</v>
      </c>
      <c r="J295">
        <v>1</v>
      </c>
      <c r="K295">
        <v>2</v>
      </c>
      <c r="L295" s="3" t="s">
        <v>86</v>
      </c>
      <c r="M295" s="15">
        <v>13</v>
      </c>
      <c r="N295">
        <f t="shared" si="37"/>
        <v>1.653944020356234E-2</v>
      </c>
    </row>
    <row r="296" spans="1:14">
      <c r="A296" s="3" t="s">
        <v>0</v>
      </c>
      <c r="B296" s="1">
        <v>42543</v>
      </c>
      <c r="C296">
        <v>1.1000000000000001</v>
      </c>
      <c r="D296" t="s">
        <v>45</v>
      </c>
      <c r="E296">
        <v>0</v>
      </c>
      <c r="G296">
        <v>1</v>
      </c>
      <c r="H296" s="1">
        <v>42580</v>
      </c>
      <c r="I296" t="s">
        <v>48</v>
      </c>
      <c r="J296">
        <v>1</v>
      </c>
      <c r="K296">
        <v>2</v>
      </c>
      <c r="L296" s="3" t="s">
        <v>125</v>
      </c>
      <c r="M296" s="15">
        <v>106</v>
      </c>
      <c r="N296">
        <f t="shared" si="37"/>
        <v>0.13486005089058525</v>
      </c>
    </row>
    <row r="297" spans="1:14">
      <c r="A297" s="3" t="s">
        <v>0</v>
      </c>
      <c r="B297" s="1">
        <v>42543</v>
      </c>
      <c r="C297">
        <v>1.1000000000000001</v>
      </c>
      <c r="D297" t="s">
        <v>45</v>
      </c>
      <c r="E297">
        <v>0</v>
      </c>
      <c r="G297">
        <v>1</v>
      </c>
      <c r="H297" s="1">
        <v>42580</v>
      </c>
      <c r="I297" t="s">
        <v>48</v>
      </c>
      <c r="J297">
        <v>1</v>
      </c>
      <c r="K297">
        <v>2</v>
      </c>
      <c r="L297" s="3" t="s">
        <v>89</v>
      </c>
      <c r="M297" s="15">
        <v>7</v>
      </c>
      <c r="N297">
        <f t="shared" si="37"/>
        <v>8.9058524173027988E-3</v>
      </c>
    </row>
    <row r="298" spans="1:14">
      <c r="A298" s="3" t="s">
        <v>0</v>
      </c>
      <c r="B298" s="1">
        <v>42543</v>
      </c>
      <c r="C298">
        <v>1.1000000000000001</v>
      </c>
      <c r="D298" t="s">
        <v>45</v>
      </c>
      <c r="E298">
        <v>0</v>
      </c>
      <c r="G298">
        <v>1</v>
      </c>
      <c r="H298" s="1">
        <v>42580</v>
      </c>
      <c r="I298" t="s">
        <v>48</v>
      </c>
      <c r="J298">
        <v>1</v>
      </c>
      <c r="K298">
        <v>2</v>
      </c>
      <c r="L298" s="3" t="s">
        <v>109</v>
      </c>
      <c r="M298" s="15">
        <v>57</v>
      </c>
      <c r="N298">
        <f t="shared" si="37"/>
        <v>7.2519083969465645E-2</v>
      </c>
    </row>
    <row r="299" spans="1:14">
      <c r="A299" s="3" t="s">
        <v>0</v>
      </c>
      <c r="B299" s="1">
        <v>42543</v>
      </c>
      <c r="C299">
        <v>1.1000000000000001</v>
      </c>
      <c r="D299" t="s">
        <v>45</v>
      </c>
      <c r="E299">
        <v>0</v>
      </c>
      <c r="G299">
        <v>1</v>
      </c>
      <c r="H299" s="1">
        <v>42580</v>
      </c>
      <c r="I299" t="s">
        <v>48</v>
      </c>
      <c r="J299">
        <v>1</v>
      </c>
      <c r="K299">
        <v>2</v>
      </c>
      <c r="L299" s="14" t="s">
        <v>106</v>
      </c>
      <c r="M299" s="15">
        <v>9</v>
      </c>
      <c r="N299">
        <f t="shared" si="37"/>
        <v>1.1450381679389313E-2</v>
      </c>
    </row>
    <row r="300" spans="1:14">
      <c r="A300" s="3" t="s">
        <v>0</v>
      </c>
      <c r="B300" s="1">
        <v>42543</v>
      </c>
      <c r="C300">
        <v>1.1000000000000001</v>
      </c>
      <c r="D300" t="s">
        <v>45</v>
      </c>
      <c r="E300">
        <v>0</v>
      </c>
      <c r="G300">
        <v>1</v>
      </c>
      <c r="H300" s="1">
        <v>42580</v>
      </c>
      <c r="I300" t="s">
        <v>48</v>
      </c>
      <c r="J300">
        <v>1</v>
      </c>
      <c r="K300">
        <v>2</v>
      </c>
      <c r="L300" s="14" t="s">
        <v>105</v>
      </c>
      <c r="M300" s="15">
        <v>309</v>
      </c>
      <c r="N300">
        <f t="shared" si="37"/>
        <v>0.3931297709923664</v>
      </c>
    </row>
    <row r="301" spans="1:14">
      <c r="A301" s="3" t="s">
        <v>0</v>
      </c>
      <c r="B301" s="1">
        <v>42543</v>
      </c>
      <c r="C301">
        <v>1.1000000000000001</v>
      </c>
      <c r="D301" t="s">
        <v>45</v>
      </c>
      <c r="E301">
        <v>0</v>
      </c>
      <c r="G301">
        <v>1</v>
      </c>
      <c r="H301" s="1">
        <v>42580</v>
      </c>
      <c r="I301" t="s">
        <v>48</v>
      </c>
      <c r="J301">
        <v>1</v>
      </c>
      <c r="K301">
        <v>2</v>
      </c>
      <c r="L301" s="3" t="s">
        <v>88</v>
      </c>
      <c r="M301" s="15">
        <v>9</v>
      </c>
      <c r="N301">
        <f t="shared" si="37"/>
        <v>1.1450381679389313E-2</v>
      </c>
    </row>
    <row r="302" spans="1:14">
      <c r="A302" s="3" t="s">
        <v>0</v>
      </c>
      <c r="B302" s="1">
        <v>42543</v>
      </c>
      <c r="C302">
        <v>1.1000000000000001</v>
      </c>
      <c r="D302" t="s">
        <v>45</v>
      </c>
      <c r="E302">
        <v>0</v>
      </c>
      <c r="G302">
        <v>1</v>
      </c>
      <c r="H302" s="1">
        <v>42580</v>
      </c>
      <c r="I302" t="s">
        <v>48</v>
      </c>
      <c r="J302">
        <v>1</v>
      </c>
      <c r="K302">
        <v>1</v>
      </c>
      <c r="L302" s="3" t="s">
        <v>86</v>
      </c>
      <c r="M302" s="15">
        <v>19</v>
      </c>
      <c r="N302">
        <f t="shared" si="37"/>
        <v>2.4173027989821884E-2</v>
      </c>
    </row>
    <row r="303" spans="1:14">
      <c r="A303" s="3" t="s">
        <v>0</v>
      </c>
      <c r="B303" s="1">
        <v>42543</v>
      </c>
      <c r="C303">
        <v>1.1000000000000001</v>
      </c>
      <c r="D303" t="s">
        <v>45</v>
      </c>
      <c r="E303">
        <v>0</v>
      </c>
      <c r="G303">
        <v>1</v>
      </c>
      <c r="H303" s="1">
        <v>42580</v>
      </c>
      <c r="I303" t="s">
        <v>48</v>
      </c>
      <c r="J303">
        <v>1</v>
      </c>
      <c r="K303">
        <v>1</v>
      </c>
      <c r="L303" s="3" t="s">
        <v>125</v>
      </c>
      <c r="M303" s="15">
        <v>91</v>
      </c>
      <c r="N303">
        <f t="shared" si="37"/>
        <v>0.11577608142493638</v>
      </c>
    </row>
    <row r="304" spans="1:14">
      <c r="A304" s="3" t="s">
        <v>0</v>
      </c>
      <c r="B304" s="5">
        <v>42543</v>
      </c>
      <c r="C304" s="3">
        <v>1.1000000000000001</v>
      </c>
      <c r="D304" s="3" t="s">
        <v>45</v>
      </c>
      <c r="E304" s="3">
        <v>0</v>
      </c>
      <c r="F304" s="3"/>
      <c r="G304" s="3">
        <v>1</v>
      </c>
      <c r="H304" s="5">
        <v>42580</v>
      </c>
      <c r="I304" s="3" t="s">
        <v>48</v>
      </c>
      <c r="J304" s="3">
        <v>1</v>
      </c>
      <c r="K304">
        <v>1</v>
      </c>
      <c r="L304" s="3" t="s">
        <v>89</v>
      </c>
      <c r="M304" s="15">
        <v>2</v>
      </c>
      <c r="N304">
        <f t="shared" si="37"/>
        <v>2.5445292620865142E-3</v>
      </c>
    </row>
    <row r="305" spans="1:15">
      <c r="A305" s="3" t="s">
        <v>0</v>
      </c>
      <c r="B305" s="5">
        <v>42543</v>
      </c>
      <c r="C305" s="3">
        <v>1.1000000000000001</v>
      </c>
      <c r="D305" s="3" t="s">
        <v>45</v>
      </c>
      <c r="E305" s="3">
        <v>0</v>
      </c>
      <c r="F305" s="3"/>
      <c r="G305" s="3">
        <v>1</v>
      </c>
      <c r="H305" s="5">
        <v>42580</v>
      </c>
      <c r="I305" s="3" t="s">
        <v>48</v>
      </c>
      <c r="J305" s="3">
        <v>1</v>
      </c>
      <c r="K305">
        <v>1</v>
      </c>
      <c r="L305" s="3" t="s">
        <v>109</v>
      </c>
      <c r="M305" s="15">
        <v>107</v>
      </c>
      <c r="N305">
        <f t="shared" si="37"/>
        <v>0.13613231552162849</v>
      </c>
    </row>
    <row r="306" spans="1:15">
      <c r="A306" s="3" t="s">
        <v>0</v>
      </c>
      <c r="B306" s="5">
        <v>42543</v>
      </c>
      <c r="C306" s="3">
        <v>1.1000000000000001</v>
      </c>
      <c r="D306" s="3" t="s">
        <v>45</v>
      </c>
      <c r="E306" s="3">
        <v>0</v>
      </c>
      <c r="F306" s="3"/>
      <c r="G306" s="3">
        <v>1</v>
      </c>
      <c r="H306" s="5">
        <v>42580</v>
      </c>
      <c r="I306" s="3" t="s">
        <v>48</v>
      </c>
      <c r="J306" s="3">
        <v>1</v>
      </c>
      <c r="K306">
        <v>1</v>
      </c>
      <c r="L306" s="3" t="s">
        <v>92</v>
      </c>
      <c r="M306" s="15">
        <v>2</v>
      </c>
      <c r="N306">
        <f t="shared" si="37"/>
        <v>2.5445292620865142E-3</v>
      </c>
    </row>
    <row r="307" spans="1:15">
      <c r="A307" s="3" t="s">
        <v>0</v>
      </c>
      <c r="B307" s="5">
        <v>42543</v>
      </c>
      <c r="C307" s="3">
        <v>1.1000000000000001</v>
      </c>
      <c r="D307" s="3" t="s">
        <v>45</v>
      </c>
      <c r="E307" s="3">
        <v>0</v>
      </c>
      <c r="F307" s="3"/>
      <c r="G307" s="3">
        <v>1</v>
      </c>
      <c r="H307" s="5">
        <v>42580</v>
      </c>
      <c r="I307" s="3" t="s">
        <v>48</v>
      </c>
      <c r="J307" s="3">
        <v>1</v>
      </c>
      <c r="K307">
        <v>1</v>
      </c>
      <c r="L307" s="3" t="s">
        <v>83</v>
      </c>
      <c r="M307" s="15">
        <v>1</v>
      </c>
      <c r="N307">
        <f t="shared" si="37"/>
        <v>1.2722646310432571E-3</v>
      </c>
    </row>
    <row r="308" spans="1:15">
      <c r="A308" s="3" t="s">
        <v>0</v>
      </c>
      <c r="B308" s="5">
        <v>42543</v>
      </c>
      <c r="C308" s="3">
        <v>1.1000000000000001</v>
      </c>
      <c r="D308" s="3" t="s">
        <v>45</v>
      </c>
      <c r="E308" s="3">
        <v>0</v>
      </c>
      <c r="F308" s="3"/>
      <c r="G308" s="3">
        <v>1</v>
      </c>
      <c r="H308" s="5">
        <v>42580</v>
      </c>
      <c r="I308" s="3" t="s">
        <v>48</v>
      </c>
      <c r="J308" s="3">
        <v>1</v>
      </c>
      <c r="K308">
        <v>1</v>
      </c>
      <c r="L308" s="14" t="s">
        <v>105</v>
      </c>
      <c r="M308" s="15">
        <v>10</v>
      </c>
      <c r="N308">
        <f t="shared" si="37"/>
        <v>1.2722646310432569E-2</v>
      </c>
    </row>
    <row r="309" spans="1:15">
      <c r="A309" s="3" t="s">
        <v>0</v>
      </c>
      <c r="B309" s="5">
        <v>42543</v>
      </c>
      <c r="C309" s="3">
        <v>1.1000000000000001</v>
      </c>
      <c r="D309" s="3" t="s">
        <v>45</v>
      </c>
      <c r="E309" s="3">
        <v>0</v>
      </c>
      <c r="F309" s="3"/>
      <c r="G309" s="3">
        <v>1</v>
      </c>
      <c r="H309" s="5">
        <v>42580</v>
      </c>
      <c r="I309" s="3" t="s">
        <v>48</v>
      </c>
      <c r="J309" s="3">
        <v>1</v>
      </c>
      <c r="K309">
        <v>1</v>
      </c>
      <c r="L309" s="3" t="s">
        <v>84</v>
      </c>
      <c r="M309" s="15">
        <v>3</v>
      </c>
      <c r="N309">
        <f t="shared" si="37"/>
        <v>3.8167938931297708E-3</v>
      </c>
    </row>
    <row r="310" spans="1:15">
      <c r="A310" s="3" t="s">
        <v>0</v>
      </c>
      <c r="B310" s="5">
        <v>42543</v>
      </c>
      <c r="C310" s="3">
        <v>1.1000000000000001</v>
      </c>
      <c r="D310" s="3" t="s">
        <v>45</v>
      </c>
      <c r="E310" s="3">
        <v>0</v>
      </c>
      <c r="F310" s="3"/>
      <c r="G310" s="3">
        <v>1</v>
      </c>
      <c r="H310" s="5">
        <v>42580</v>
      </c>
      <c r="I310" s="3" t="s">
        <v>48</v>
      </c>
      <c r="J310" s="3">
        <v>1</v>
      </c>
      <c r="K310">
        <v>1</v>
      </c>
      <c r="L310" s="3" t="s">
        <v>93</v>
      </c>
      <c r="M310" s="15">
        <v>9</v>
      </c>
      <c r="N310">
        <f t="shared" si="37"/>
        <v>1.1450381679389313E-2</v>
      </c>
    </row>
    <row r="311" spans="1:15">
      <c r="A311" s="3" t="s">
        <v>0</v>
      </c>
      <c r="B311" s="1">
        <v>42543</v>
      </c>
      <c r="C311">
        <v>2.1</v>
      </c>
      <c r="D311" t="s">
        <v>45</v>
      </c>
      <c r="E311">
        <v>0</v>
      </c>
      <c r="G311">
        <v>1</v>
      </c>
      <c r="H311" s="1">
        <v>42578</v>
      </c>
      <c r="I311" t="s">
        <v>48</v>
      </c>
      <c r="J311">
        <v>1</v>
      </c>
      <c r="K311">
        <v>6</v>
      </c>
      <c r="L311" s="15" t="s">
        <v>109</v>
      </c>
      <c r="M311" s="15">
        <v>2</v>
      </c>
      <c r="N311">
        <f>M311/$O$311</f>
        <v>3.3333333333333333E-2</v>
      </c>
      <c r="O311">
        <f>SUM(M311:M324)</f>
        <v>60</v>
      </c>
    </row>
    <row r="312" spans="1:15">
      <c r="A312" s="3" t="s">
        <v>0</v>
      </c>
      <c r="B312" s="1">
        <v>42543</v>
      </c>
      <c r="C312">
        <v>2.1</v>
      </c>
      <c r="D312" t="s">
        <v>45</v>
      </c>
      <c r="E312">
        <v>0</v>
      </c>
      <c r="G312">
        <v>1</v>
      </c>
      <c r="H312" s="1">
        <v>42578</v>
      </c>
      <c r="I312" t="s">
        <v>48</v>
      </c>
      <c r="J312">
        <v>1</v>
      </c>
      <c r="K312">
        <v>2</v>
      </c>
      <c r="L312" s="3" t="s">
        <v>86</v>
      </c>
      <c r="M312" s="15">
        <v>1</v>
      </c>
      <c r="N312">
        <f t="shared" ref="N312:N324" si="38">M312/$O$311</f>
        <v>1.6666666666666666E-2</v>
      </c>
    </row>
    <row r="313" spans="1:15">
      <c r="A313" s="3" t="s">
        <v>0</v>
      </c>
      <c r="B313" s="1">
        <v>42543</v>
      </c>
      <c r="C313">
        <v>2.1</v>
      </c>
      <c r="D313" t="s">
        <v>45</v>
      </c>
      <c r="E313">
        <v>0</v>
      </c>
      <c r="G313">
        <v>1</v>
      </c>
      <c r="H313" s="1">
        <v>42578</v>
      </c>
      <c r="I313" t="s">
        <v>48</v>
      </c>
      <c r="J313">
        <v>1</v>
      </c>
      <c r="K313">
        <v>2</v>
      </c>
      <c r="L313" s="3" t="s">
        <v>125</v>
      </c>
      <c r="M313" s="15">
        <v>4</v>
      </c>
      <c r="N313">
        <f t="shared" si="38"/>
        <v>6.6666666666666666E-2</v>
      </c>
    </row>
    <row r="314" spans="1:15">
      <c r="A314" s="3" t="s">
        <v>0</v>
      </c>
      <c r="B314" s="1">
        <v>42543</v>
      </c>
      <c r="C314">
        <v>2.1</v>
      </c>
      <c r="D314" t="s">
        <v>45</v>
      </c>
      <c r="E314">
        <v>0</v>
      </c>
      <c r="G314">
        <v>1</v>
      </c>
      <c r="H314" s="1">
        <v>42578</v>
      </c>
      <c r="I314" t="s">
        <v>48</v>
      </c>
      <c r="J314">
        <v>1</v>
      </c>
      <c r="K314">
        <v>2</v>
      </c>
      <c r="L314" s="3" t="s">
        <v>109</v>
      </c>
      <c r="M314" s="15">
        <v>7</v>
      </c>
      <c r="N314">
        <f t="shared" si="38"/>
        <v>0.11666666666666667</v>
      </c>
    </row>
    <row r="315" spans="1:15">
      <c r="A315" s="3" t="s">
        <v>0</v>
      </c>
      <c r="B315" s="1">
        <v>42543</v>
      </c>
      <c r="C315">
        <v>2.1</v>
      </c>
      <c r="D315" t="s">
        <v>45</v>
      </c>
      <c r="E315">
        <v>0</v>
      </c>
      <c r="G315">
        <v>1</v>
      </c>
      <c r="H315" s="1">
        <v>42578</v>
      </c>
      <c r="I315" t="s">
        <v>48</v>
      </c>
      <c r="J315">
        <v>1</v>
      </c>
      <c r="K315">
        <v>2</v>
      </c>
      <c r="L315" s="3" t="s">
        <v>83</v>
      </c>
      <c r="M315" s="15">
        <v>1</v>
      </c>
      <c r="N315">
        <f t="shared" si="38"/>
        <v>1.6666666666666666E-2</v>
      </c>
    </row>
    <row r="316" spans="1:15">
      <c r="A316" s="3" t="s">
        <v>0</v>
      </c>
      <c r="B316" s="1">
        <v>42543</v>
      </c>
      <c r="C316">
        <v>2.1</v>
      </c>
      <c r="D316" t="s">
        <v>45</v>
      </c>
      <c r="E316">
        <v>0</v>
      </c>
      <c r="G316">
        <v>1</v>
      </c>
      <c r="H316" s="1">
        <v>42578</v>
      </c>
      <c r="I316" t="s">
        <v>48</v>
      </c>
      <c r="J316">
        <v>1</v>
      </c>
      <c r="K316">
        <v>2</v>
      </c>
      <c r="L316" s="14" t="s">
        <v>105</v>
      </c>
      <c r="M316" s="15">
        <v>5</v>
      </c>
      <c r="N316">
        <f t="shared" si="38"/>
        <v>8.3333333333333329E-2</v>
      </c>
    </row>
    <row r="317" spans="1:15">
      <c r="A317" s="3" t="s">
        <v>0</v>
      </c>
      <c r="B317" s="1">
        <v>42543</v>
      </c>
      <c r="C317">
        <v>2.1</v>
      </c>
      <c r="D317" t="s">
        <v>45</v>
      </c>
      <c r="E317">
        <v>0</v>
      </c>
      <c r="G317">
        <v>1</v>
      </c>
      <c r="H317" s="1">
        <v>42578</v>
      </c>
      <c r="I317" t="s">
        <v>48</v>
      </c>
      <c r="J317">
        <v>1</v>
      </c>
      <c r="K317">
        <v>2</v>
      </c>
      <c r="L317" s="3" t="s">
        <v>84</v>
      </c>
      <c r="M317" s="15">
        <v>11</v>
      </c>
      <c r="N317">
        <f t="shared" si="38"/>
        <v>0.18333333333333332</v>
      </c>
    </row>
    <row r="318" spans="1:15">
      <c r="A318" s="3" t="s">
        <v>0</v>
      </c>
      <c r="B318" s="1">
        <v>42543</v>
      </c>
      <c r="C318">
        <v>2.1</v>
      </c>
      <c r="D318" t="s">
        <v>45</v>
      </c>
      <c r="E318">
        <v>0</v>
      </c>
      <c r="G318">
        <v>1</v>
      </c>
      <c r="H318" s="1">
        <v>42578</v>
      </c>
      <c r="I318" t="s">
        <v>48</v>
      </c>
      <c r="J318">
        <v>1</v>
      </c>
      <c r="K318">
        <v>1</v>
      </c>
      <c r="L318" s="3" t="s">
        <v>86</v>
      </c>
      <c r="M318" s="15">
        <v>1</v>
      </c>
      <c r="N318">
        <f t="shared" si="38"/>
        <v>1.6666666666666666E-2</v>
      </c>
    </row>
    <row r="319" spans="1:15">
      <c r="A319" s="3" t="s">
        <v>0</v>
      </c>
      <c r="B319" s="1">
        <v>42543</v>
      </c>
      <c r="C319">
        <v>2.1</v>
      </c>
      <c r="D319" t="s">
        <v>45</v>
      </c>
      <c r="E319">
        <v>0</v>
      </c>
      <c r="G319">
        <v>1</v>
      </c>
      <c r="H319" s="1">
        <v>42578</v>
      </c>
      <c r="I319" t="s">
        <v>48</v>
      </c>
      <c r="J319">
        <v>1</v>
      </c>
      <c r="K319">
        <v>1</v>
      </c>
      <c r="L319" s="3" t="s">
        <v>118</v>
      </c>
      <c r="M319" s="15">
        <v>1</v>
      </c>
      <c r="N319">
        <f t="shared" si="38"/>
        <v>1.6666666666666666E-2</v>
      </c>
    </row>
    <row r="320" spans="1:15">
      <c r="A320" s="3" t="s">
        <v>0</v>
      </c>
      <c r="B320" s="1">
        <v>42543</v>
      </c>
      <c r="C320">
        <v>2.1</v>
      </c>
      <c r="D320" t="s">
        <v>45</v>
      </c>
      <c r="E320">
        <v>0</v>
      </c>
      <c r="G320">
        <v>1</v>
      </c>
      <c r="H320" s="1">
        <v>42578</v>
      </c>
      <c r="I320" t="s">
        <v>48</v>
      </c>
      <c r="J320">
        <v>1</v>
      </c>
      <c r="K320">
        <v>1</v>
      </c>
      <c r="L320" s="3" t="s">
        <v>109</v>
      </c>
      <c r="M320" s="15">
        <v>8</v>
      </c>
      <c r="N320">
        <f t="shared" si="38"/>
        <v>0.13333333333333333</v>
      </c>
    </row>
    <row r="321" spans="1:15">
      <c r="A321" s="3" t="s">
        <v>0</v>
      </c>
      <c r="B321" s="1">
        <v>42543</v>
      </c>
      <c r="C321">
        <v>2.1</v>
      </c>
      <c r="D321" t="s">
        <v>45</v>
      </c>
      <c r="E321">
        <v>0</v>
      </c>
      <c r="G321">
        <v>1</v>
      </c>
      <c r="H321" s="1">
        <v>42578</v>
      </c>
      <c r="I321" t="s">
        <v>48</v>
      </c>
      <c r="J321">
        <v>1</v>
      </c>
      <c r="K321">
        <v>1</v>
      </c>
      <c r="L321" s="3" t="s">
        <v>83</v>
      </c>
      <c r="M321" s="15">
        <v>1</v>
      </c>
      <c r="N321">
        <f t="shared" si="38"/>
        <v>1.6666666666666666E-2</v>
      </c>
    </row>
    <row r="322" spans="1:15">
      <c r="A322" s="3" t="s">
        <v>0</v>
      </c>
      <c r="B322" s="1">
        <v>42543</v>
      </c>
      <c r="C322">
        <v>2.1</v>
      </c>
      <c r="D322" t="s">
        <v>45</v>
      </c>
      <c r="E322">
        <v>0</v>
      </c>
      <c r="G322">
        <v>1</v>
      </c>
      <c r="H322" s="1">
        <v>42578</v>
      </c>
      <c r="I322" t="s">
        <v>48</v>
      </c>
      <c r="J322">
        <v>1</v>
      </c>
      <c r="K322">
        <v>1</v>
      </c>
      <c r="L322" s="3" t="s">
        <v>85</v>
      </c>
      <c r="M322" s="15">
        <v>1</v>
      </c>
      <c r="N322">
        <f t="shared" si="38"/>
        <v>1.6666666666666666E-2</v>
      </c>
    </row>
    <row r="323" spans="1:15">
      <c r="A323" s="3" t="s">
        <v>0</v>
      </c>
      <c r="B323" s="1">
        <v>42543</v>
      </c>
      <c r="C323">
        <v>2.1</v>
      </c>
      <c r="D323" t="s">
        <v>45</v>
      </c>
      <c r="E323">
        <v>0</v>
      </c>
      <c r="G323">
        <v>1</v>
      </c>
      <c r="H323" s="1">
        <v>42578</v>
      </c>
      <c r="I323" t="s">
        <v>48</v>
      </c>
      <c r="J323">
        <v>1</v>
      </c>
      <c r="K323">
        <v>1</v>
      </c>
      <c r="L323" s="3" t="s">
        <v>84</v>
      </c>
      <c r="M323" s="15">
        <v>16</v>
      </c>
      <c r="N323">
        <f t="shared" si="38"/>
        <v>0.26666666666666666</v>
      </c>
    </row>
    <row r="324" spans="1:15">
      <c r="A324" s="3" t="s">
        <v>0</v>
      </c>
      <c r="B324" s="1">
        <v>42543</v>
      </c>
      <c r="C324">
        <v>2.1</v>
      </c>
      <c r="D324" t="s">
        <v>45</v>
      </c>
      <c r="E324">
        <v>0</v>
      </c>
      <c r="G324">
        <v>1</v>
      </c>
      <c r="H324" s="1">
        <v>42578</v>
      </c>
      <c r="I324" t="s">
        <v>48</v>
      </c>
      <c r="J324">
        <v>1</v>
      </c>
      <c r="K324">
        <v>1</v>
      </c>
      <c r="L324" s="19" t="s">
        <v>93</v>
      </c>
      <c r="M324" s="15">
        <v>1</v>
      </c>
      <c r="N324">
        <f t="shared" si="38"/>
        <v>1.6666666666666666E-2</v>
      </c>
    </row>
    <row r="325" spans="1:15">
      <c r="A325" s="3" t="s">
        <v>0</v>
      </c>
      <c r="B325" s="1">
        <v>42543</v>
      </c>
      <c r="C325">
        <v>1.2</v>
      </c>
      <c r="D325" t="s">
        <v>45</v>
      </c>
      <c r="E325">
        <v>0</v>
      </c>
      <c r="G325">
        <v>0</v>
      </c>
      <c r="L325" s="15" t="s">
        <v>99</v>
      </c>
    </row>
    <row r="326" spans="1:15">
      <c r="A326" s="3" t="s">
        <v>0</v>
      </c>
      <c r="B326" s="1">
        <v>42543</v>
      </c>
      <c r="C326">
        <v>2.2000000000000002</v>
      </c>
      <c r="D326" t="s">
        <v>45</v>
      </c>
      <c r="E326">
        <v>0</v>
      </c>
      <c r="G326">
        <v>0</v>
      </c>
      <c r="L326" s="15" t="s">
        <v>99</v>
      </c>
    </row>
    <row r="327" spans="1:15">
      <c r="A327" s="3" t="s">
        <v>0</v>
      </c>
      <c r="B327" s="1">
        <v>42542</v>
      </c>
      <c r="C327">
        <v>1.1000000000000001</v>
      </c>
      <c r="D327" t="s">
        <v>9</v>
      </c>
      <c r="E327">
        <v>1</v>
      </c>
      <c r="G327">
        <v>1</v>
      </c>
      <c r="H327" s="1">
        <v>42585</v>
      </c>
      <c r="I327" t="s">
        <v>48</v>
      </c>
      <c r="J327">
        <v>1</v>
      </c>
      <c r="K327">
        <v>10</v>
      </c>
      <c r="L327" s="15" t="s">
        <v>125</v>
      </c>
      <c r="M327" s="15">
        <v>2</v>
      </c>
      <c r="N327">
        <f>M327/$O$327</f>
        <v>5.4644808743169399E-3</v>
      </c>
      <c r="O327">
        <f>SUM(M327:M347)</f>
        <v>366</v>
      </c>
    </row>
    <row r="328" spans="1:15">
      <c r="A328" s="3" t="s">
        <v>0</v>
      </c>
      <c r="B328" s="1">
        <v>42542</v>
      </c>
      <c r="C328">
        <v>1.1000000000000001</v>
      </c>
      <c r="D328" t="s">
        <v>9</v>
      </c>
      <c r="E328">
        <v>1</v>
      </c>
      <c r="G328">
        <v>1</v>
      </c>
      <c r="H328" s="1">
        <v>42585</v>
      </c>
      <c r="I328" t="s">
        <v>48</v>
      </c>
      <c r="J328">
        <v>1</v>
      </c>
      <c r="K328">
        <v>6</v>
      </c>
      <c r="L328" s="15" t="s">
        <v>125</v>
      </c>
      <c r="M328">
        <v>4</v>
      </c>
      <c r="N328">
        <f t="shared" ref="N328:N347" si="39">M328/$O$327</f>
        <v>1.092896174863388E-2</v>
      </c>
    </row>
    <row r="329" spans="1:15">
      <c r="A329" s="3" t="s">
        <v>0</v>
      </c>
      <c r="B329" s="1">
        <v>42542</v>
      </c>
      <c r="C329">
        <v>1.1000000000000001</v>
      </c>
      <c r="D329" t="s">
        <v>9</v>
      </c>
      <c r="E329">
        <v>1</v>
      </c>
      <c r="G329">
        <v>1</v>
      </c>
      <c r="H329" s="1">
        <v>42585</v>
      </c>
      <c r="I329" t="s">
        <v>48</v>
      </c>
      <c r="J329">
        <v>1</v>
      </c>
      <c r="K329">
        <v>6</v>
      </c>
      <c r="L329" s="15" t="s">
        <v>118</v>
      </c>
      <c r="M329">
        <v>2</v>
      </c>
      <c r="N329">
        <f t="shared" si="39"/>
        <v>5.4644808743169399E-3</v>
      </c>
    </row>
    <row r="330" spans="1:15">
      <c r="A330" s="3" t="s">
        <v>0</v>
      </c>
      <c r="B330" s="1">
        <v>42542</v>
      </c>
      <c r="C330">
        <v>1.1000000000000001</v>
      </c>
      <c r="D330" t="s">
        <v>9</v>
      </c>
      <c r="E330">
        <v>1</v>
      </c>
      <c r="G330">
        <v>1</v>
      </c>
      <c r="H330" s="1">
        <v>42585</v>
      </c>
      <c r="I330" t="s">
        <v>48</v>
      </c>
      <c r="J330">
        <v>1</v>
      </c>
      <c r="K330">
        <v>6</v>
      </c>
      <c r="L330" s="18" t="s">
        <v>106</v>
      </c>
      <c r="M330">
        <v>1</v>
      </c>
      <c r="N330">
        <f t="shared" si="39"/>
        <v>2.7322404371584699E-3</v>
      </c>
    </row>
    <row r="331" spans="1:15">
      <c r="A331" s="3" t="s">
        <v>0</v>
      </c>
      <c r="B331" s="1">
        <v>42542</v>
      </c>
      <c r="C331">
        <v>1.1000000000000001</v>
      </c>
      <c r="D331" t="s">
        <v>9</v>
      </c>
      <c r="E331">
        <v>1</v>
      </c>
      <c r="G331">
        <v>1</v>
      </c>
      <c r="H331" s="1">
        <v>42585</v>
      </c>
      <c r="I331" t="s">
        <v>48</v>
      </c>
      <c r="J331">
        <v>1</v>
      </c>
      <c r="K331">
        <v>22</v>
      </c>
      <c r="L331" s="18" t="s">
        <v>105</v>
      </c>
      <c r="M331">
        <v>2</v>
      </c>
      <c r="N331">
        <f t="shared" si="39"/>
        <v>5.4644808743169399E-3</v>
      </c>
    </row>
    <row r="332" spans="1:15">
      <c r="A332" s="3" t="s">
        <v>0</v>
      </c>
      <c r="B332" s="1">
        <v>42542</v>
      </c>
      <c r="C332">
        <v>1.1000000000000001</v>
      </c>
      <c r="D332" t="s">
        <v>9</v>
      </c>
      <c r="E332">
        <v>1</v>
      </c>
      <c r="G332">
        <v>1</v>
      </c>
      <c r="H332" s="1">
        <v>42585</v>
      </c>
      <c r="I332" t="s">
        <v>48</v>
      </c>
      <c r="J332">
        <v>1</v>
      </c>
      <c r="K332">
        <v>18</v>
      </c>
      <c r="L332" s="18" t="s">
        <v>105</v>
      </c>
      <c r="M332">
        <v>17</v>
      </c>
      <c r="N332">
        <f t="shared" si="39"/>
        <v>4.6448087431693992E-2</v>
      </c>
    </row>
    <row r="333" spans="1:15">
      <c r="A333" s="3" t="s">
        <v>0</v>
      </c>
      <c r="B333" s="1">
        <v>42542</v>
      </c>
      <c r="C333">
        <v>1.1000000000000001</v>
      </c>
      <c r="D333" t="s">
        <v>9</v>
      </c>
      <c r="E333">
        <v>1</v>
      </c>
      <c r="G333">
        <v>1</v>
      </c>
      <c r="H333" s="1">
        <v>42585</v>
      </c>
      <c r="I333" t="s">
        <v>48</v>
      </c>
      <c r="J333">
        <v>1</v>
      </c>
      <c r="K333">
        <v>14</v>
      </c>
      <c r="L333" s="14" t="s">
        <v>105</v>
      </c>
      <c r="M333">
        <v>26</v>
      </c>
      <c r="N333">
        <f t="shared" si="39"/>
        <v>7.1038251366120214E-2</v>
      </c>
    </row>
    <row r="334" spans="1:15">
      <c r="A334" s="3" t="s">
        <v>0</v>
      </c>
      <c r="B334" s="1">
        <v>42542</v>
      </c>
      <c r="C334">
        <v>1.1000000000000001</v>
      </c>
      <c r="D334" t="s">
        <v>9</v>
      </c>
      <c r="E334">
        <v>1</v>
      </c>
      <c r="G334">
        <v>1</v>
      </c>
      <c r="H334" s="1">
        <v>42585</v>
      </c>
      <c r="I334" t="s">
        <v>48</v>
      </c>
      <c r="J334">
        <v>1</v>
      </c>
      <c r="K334">
        <v>10</v>
      </c>
      <c r="L334" s="14" t="s">
        <v>105</v>
      </c>
      <c r="M334">
        <v>71</v>
      </c>
      <c r="N334">
        <f t="shared" si="39"/>
        <v>0.19398907103825136</v>
      </c>
    </row>
    <row r="335" spans="1:15">
      <c r="A335" s="3" t="s">
        <v>0</v>
      </c>
      <c r="B335" s="1">
        <v>42542</v>
      </c>
      <c r="C335">
        <v>1.1000000000000001</v>
      </c>
      <c r="D335" t="s">
        <v>9</v>
      </c>
      <c r="E335">
        <v>1</v>
      </c>
      <c r="G335">
        <v>1</v>
      </c>
      <c r="H335" s="1">
        <v>42585</v>
      </c>
      <c r="I335" t="s">
        <v>48</v>
      </c>
      <c r="J335">
        <v>1</v>
      </c>
      <c r="K335">
        <v>6</v>
      </c>
      <c r="L335" s="14" t="s">
        <v>105</v>
      </c>
      <c r="M335">
        <v>38</v>
      </c>
      <c r="N335">
        <f t="shared" si="39"/>
        <v>0.10382513661202186</v>
      </c>
    </row>
    <row r="336" spans="1:15">
      <c r="A336" s="3" t="s">
        <v>0</v>
      </c>
      <c r="B336" s="1">
        <v>42542</v>
      </c>
      <c r="C336">
        <v>1.1000000000000001</v>
      </c>
      <c r="D336" t="s">
        <v>9</v>
      </c>
      <c r="E336">
        <v>1</v>
      </c>
      <c r="G336">
        <v>1</v>
      </c>
      <c r="H336" s="1">
        <v>42585</v>
      </c>
      <c r="I336" t="s">
        <v>48</v>
      </c>
      <c r="J336">
        <v>1</v>
      </c>
      <c r="K336">
        <v>10</v>
      </c>
      <c r="L336" s="14" t="s">
        <v>124</v>
      </c>
      <c r="M336">
        <v>2</v>
      </c>
      <c r="N336">
        <f t="shared" si="39"/>
        <v>5.4644808743169399E-3</v>
      </c>
    </row>
    <row r="337" spans="1:15">
      <c r="A337" s="3" t="s">
        <v>0</v>
      </c>
      <c r="B337" s="1">
        <v>42542</v>
      </c>
      <c r="C337">
        <v>1.1000000000000001</v>
      </c>
      <c r="D337" t="s">
        <v>9</v>
      </c>
      <c r="E337">
        <v>1</v>
      </c>
      <c r="G337">
        <v>1</v>
      </c>
      <c r="H337" s="1">
        <v>42585</v>
      </c>
      <c r="I337" t="s">
        <v>48</v>
      </c>
      <c r="J337">
        <v>1</v>
      </c>
      <c r="K337">
        <v>2</v>
      </c>
      <c r="L337" s="3" t="s">
        <v>86</v>
      </c>
      <c r="M337">
        <v>12</v>
      </c>
      <c r="N337">
        <f t="shared" si="39"/>
        <v>3.2786885245901641E-2</v>
      </c>
    </row>
    <row r="338" spans="1:15">
      <c r="A338" s="3" t="s">
        <v>0</v>
      </c>
      <c r="B338" s="1">
        <v>42542</v>
      </c>
      <c r="C338">
        <v>1.1000000000000001</v>
      </c>
      <c r="D338" t="s">
        <v>9</v>
      </c>
      <c r="E338">
        <v>1</v>
      </c>
      <c r="G338">
        <v>1</v>
      </c>
      <c r="H338" s="1">
        <v>42585</v>
      </c>
      <c r="I338" t="s">
        <v>48</v>
      </c>
      <c r="J338">
        <v>1</v>
      </c>
      <c r="K338">
        <v>2</v>
      </c>
      <c r="L338" s="3" t="s">
        <v>125</v>
      </c>
      <c r="M338">
        <v>6</v>
      </c>
      <c r="N338">
        <f t="shared" si="39"/>
        <v>1.6393442622950821E-2</v>
      </c>
    </row>
    <row r="339" spans="1:15">
      <c r="A339" s="3" t="s">
        <v>0</v>
      </c>
      <c r="B339" s="1">
        <v>42542</v>
      </c>
      <c r="C339">
        <v>1.1000000000000001</v>
      </c>
      <c r="D339" t="s">
        <v>9</v>
      </c>
      <c r="E339">
        <v>1</v>
      </c>
      <c r="G339">
        <v>1</v>
      </c>
      <c r="H339" s="1">
        <v>42585</v>
      </c>
      <c r="I339" t="s">
        <v>48</v>
      </c>
      <c r="J339">
        <v>1</v>
      </c>
      <c r="K339">
        <v>2</v>
      </c>
      <c r="L339" s="14" t="s">
        <v>105</v>
      </c>
      <c r="M339">
        <v>140</v>
      </c>
      <c r="N339">
        <f t="shared" si="39"/>
        <v>0.38251366120218577</v>
      </c>
    </row>
    <row r="340" spans="1:15">
      <c r="A340" s="3" t="s">
        <v>0</v>
      </c>
      <c r="B340" s="1">
        <v>42542</v>
      </c>
      <c r="C340">
        <v>1.1000000000000001</v>
      </c>
      <c r="D340" t="s">
        <v>9</v>
      </c>
      <c r="E340">
        <v>1</v>
      </c>
      <c r="G340">
        <v>1</v>
      </c>
      <c r="H340" s="1">
        <v>42585</v>
      </c>
      <c r="I340" t="s">
        <v>48</v>
      </c>
      <c r="J340">
        <v>1</v>
      </c>
      <c r="K340">
        <v>2</v>
      </c>
      <c r="L340" s="3" t="s">
        <v>88</v>
      </c>
      <c r="M340">
        <v>6</v>
      </c>
      <c r="N340">
        <f t="shared" si="39"/>
        <v>1.6393442622950821E-2</v>
      </c>
    </row>
    <row r="341" spans="1:15">
      <c r="A341" s="3" t="s">
        <v>0</v>
      </c>
      <c r="B341" s="1">
        <v>42542</v>
      </c>
      <c r="C341">
        <v>1.1000000000000001</v>
      </c>
      <c r="D341" t="s">
        <v>9</v>
      </c>
      <c r="E341">
        <v>1</v>
      </c>
      <c r="G341">
        <v>1</v>
      </c>
      <c r="H341" s="1">
        <v>42585</v>
      </c>
      <c r="I341" t="s">
        <v>48</v>
      </c>
      <c r="J341">
        <v>1</v>
      </c>
      <c r="K341">
        <v>1</v>
      </c>
      <c r="L341" s="3" t="s">
        <v>86</v>
      </c>
      <c r="M341">
        <v>19</v>
      </c>
      <c r="N341">
        <f t="shared" si="39"/>
        <v>5.1912568306010931E-2</v>
      </c>
    </row>
    <row r="342" spans="1:15">
      <c r="A342" s="3" t="s">
        <v>0</v>
      </c>
      <c r="B342" s="1">
        <v>42542</v>
      </c>
      <c r="C342">
        <v>1.1000000000000001</v>
      </c>
      <c r="D342" t="s">
        <v>9</v>
      </c>
      <c r="E342">
        <v>1</v>
      </c>
      <c r="G342">
        <v>1</v>
      </c>
      <c r="H342" s="1">
        <v>42585</v>
      </c>
      <c r="I342" t="s">
        <v>48</v>
      </c>
      <c r="J342">
        <v>1</v>
      </c>
      <c r="K342">
        <v>1</v>
      </c>
      <c r="L342" s="3" t="s">
        <v>125</v>
      </c>
      <c r="M342">
        <v>4</v>
      </c>
      <c r="N342">
        <f t="shared" si="39"/>
        <v>1.092896174863388E-2</v>
      </c>
    </row>
    <row r="343" spans="1:15">
      <c r="A343" s="3" t="s">
        <v>0</v>
      </c>
      <c r="B343" s="1">
        <v>42542</v>
      </c>
      <c r="C343">
        <v>1.1000000000000001</v>
      </c>
      <c r="D343" t="s">
        <v>9</v>
      </c>
      <c r="E343">
        <v>1</v>
      </c>
      <c r="G343">
        <v>1</v>
      </c>
      <c r="H343" s="1">
        <v>42585</v>
      </c>
      <c r="I343" t="s">
        <v>48</v>
      </c>
      <c r="J343">
        <v>1</v>
      </c>
      <c r="K343">
        <v>1</v>
      </c>
      <c r="L343" s="3" t="s">
        <v>118</v>
      </c>
      <c r="M343">
        <v>3</v>
      </c>
      <c r="N343">
        <f t="shared" si="39"/>
        <v>8.1967213114754103E-3</v>
      </c>
    </row>
    <row r="344" spans="1:15">
      <c r="A344" s="3" t="s">
        <v>0</v>
      </c>
      <c r="B344" s="1">
        <v>42542</v>
      </c>
      <c r="C344">
        <v>1.1000000000000001</v>
      </c>
      <c r="D344" t="s">
        <v>9</v>
      </c>
      <c r="E344">
        <v>1</v>
      </c>
      <c r="G344">
        <v>1</v>
      </c>
      <c r="H344" s="1">
        <v>42585</v>
      </c>
      <c r="I344" t="s">
        <v>48</v>
      </c>
      <c r="J344">
        <v>1</v>
      </c>
      <c r="K344">
        <v>1</v>
      </c>
      <c r="L344" s="3" t="s">
        <v>85</v>
      </c>
      <c r="M344">
        <v>2</v>
      </c>
      <c r="N344">
        <f t="shared" si="39"/>
        <v>5.4644808743169399E-3</v>
      </c>
    </row>
    <row r="345" spans="1:15">
      <c r="A345" s="3" t="s">
        <v>0</v>
      </c>
      <c r="B345" s="1">
        <v>42542</v>
      </c>
      <c r="C345">
        <v>1.1000000000000001</v>
      </c>
      <c r="D345" t="s">
        <v>9</v>
      </c>
      <c r="E345">
        <v>1</v>
      </c>
      <c r="G345">
        <v>1</v>
      </c>
      <c r="H345" s="1">
        <v>42585</v>
      </c>
      <c r="I345" t="s">
        <v>48</v>
      </c>
      <c r="J345">
        <v>1</v>
      </c>
      <c r="K345">
        <v>1</v>
      </c>
      <c r="L345" s="14" t="s">
        <v>105</v>
      </c>
      <c r="M345">
        <v>1</v>
      </c>
      <c r="N345">
        <f t="shared" si="39"/>
        <v>2.7322404371584699E-3</v>
      </c>
    </row>
    <row r="346" spans="1:15">
      <c r="A346" s="3" t="s">
        <v>0</v>
      </c>
      <c r="B346" s="1">
        <v>42542</v>
      </c>
      <c r="C346">
        <v>1.1000000000000001</v>
      </c>
      <c r="D346" t="s">
        <v>9</v>
      </c>
      <c r="E346">
        <v>1</v>
      </c>
      <c r="G346">
        <v>1</v>
      </c>
      <c r="H346" s="1">
        <v>42585</v>
      </c>
      <c r="I346" t="s">
        <v>48</v>
      </c>
      <c r="J346">
        <v>1</v>
      </c>
      <c r="K346">
        <v>1</v>
      </c>
      <c r="L346" s="3" t="s">
        <v>89</v>
      </c>
      <c r="M346">
        <v>5</v>
      </c>
      <c r="N346">
        <f t="shared" si="39"/>
        <v>1.3661202185792349E-2</v>
      </c>
    </row>
    <row r="347" spans="1:15">
      <c r="A347" s="3" t="s">
        <v>0</v>
      </c>
      <c r="B347" s="1">
        <v>42542</v>
      </c>
      <c r="C347">
        <v>1.1000000000000001</v>
      </c>
      <c r="D347" t="s">
        <v>9</v>
      </c>
      <c r="E347">
        <v>1</v>
      </c>
      <c r="G347">
        <v>1</v>
      </c>
      <c r="H347" s="1">
        <v>42585</v>
      </c>
      <c r="I347" t="s">
        <v>48</v>
      </c>
      <c r="J347">
        <v>1</v>
      </c>
      <c r="K347">
        <v>1</v>
      </c>
      <c r="L347" s="3" t="s">
        <v>93</v>
      </c>
      <c r="M347">
        <v>3</v>
      </c>
      <c r="N347">
        <f t="shared" si="39"/>
        <v>8.1967213114754103E-3</v>
      </c>
      <c r="O347">
        <f>SUM(N327:N347)</f>
        <v>1</v>
      </c>
    </row>
    <row r="348" spans="1:15">
      <c r="A348" s="3" t="s">
        <v>0</v>
      </c>
      <c r="B348" s="1">
        <v>42542</v>
      </c>
      <c r="C348">
        <v>2.1</v>
      </c>
      <c r="D348" t="s">
        <v>10</v>
      </c>
      <c r="E348">
        <v>1</v>
      </c>
      <c r="G348">
        <v>1</v>
      </c>
      <c r="H348" s="1">
        <v>42586</v>
      </c>
      <c r="I348" t="s">
        <v>48</v>
      </c>
      <c r="J348">
        <v>1</v>
      </c>
      <c r="K348">
        <v>6</v>
      </c>
      <c r="L348" s="15" t="s">
        <v>86</v>
      </c>
      <c r="M348" s="15">
        <v>1</v>
      </c>
      <c r="N348">
        <f>M348/$O$348</f>
        <v>2.881844380403458E-3</v>
      </c>
      <c r="O348">
        <f>SUM(M348:M371)</f>
        <v>347</v>
      </c>
    </row>
    <row r="349" spans="1:15">
      <c r="A349" s="3" t="s">
        <v>0</v>
      </c>
      <c r="B349" s="1">
        <v>42542</v>
      </c>
      <c r="C349">
        <v>2.1</v>
      </c>
      <c r="D349" t="s">
        <v>10</v>
      </c>
      <c r="E349">
        <v>1</v>
      </c>
      <c r="G349">
        <v>1</v>
      </c>
      <c r="H349" s="1">
        <v>42586</v>
      </c>
      <c r="I349" t="s">
        <v>48</v>
      </c>
      <c r="J349">
        <v>1</v>
      </c>
      <c r="K349">
        <v>6</v>
      </c>
      <c r="L349" s="3" t="s">
        <v>125</v>
      </c>
      <c r="M349" s="15">
        <v>1</v>
      </c>
      <c r="N349">
        <f t="shared" ref="N349:N371" si="40">M349/$O$348</f>
        <v>2.881844380403458E-3</v>
      </c>
    </row>
    <row r="350" spans="1:15">
      <c r="A350" s="3" t="s">
        <v>0</v>
      </c>
      <c r="B350" s="1">
        <v>42542</v>
      </c>
      <c r="C350">
        <v>2.1</v>
      </c>
      <c r="D350" t="s">
        <v>10</v>
      </c>
      <c r="E350">
        <v>1</v>
      </c>
      <c r="G350">
        <v>1</v>
      </c>
      <c r="H350" s="1">
        <v>42586</v>
      </c>
      <c r="I350" t="s">
        <v>48</v>
      </c>
      <c r="J350">
        <v>1</v>
      </c>
      <c r="K350">
        <v>50</v>
      </c>
      <c r="L350" s="14" t="s">
        <v>106</v>
      </c>
      <c r="M350" s="15">
        <v>1</v>
      </c>
      <c r="N350">
        <f t="shared" si="40"/>
        <v>2.881844380403458E-3</v>
      </c>
    </row>
    <row r="351" spans="1:15">
      <c r="A351" s="3" t="s">
        <v>0</v>
      </c>
      <c r="B351" s="1">
        <v>42542</v>
      </c>
      <c r="C351">
        <v>2.1</v>
      </c>
      <c r="D351" t="s">
        <v>10</v>
      </c>
      <c r="E351">
        <v>1</v>
      </c>
      <c r="G351">
        <v>1</v>
      </c>
      <c r="H351" s="1">
        <v>42586</v>
      </c>
      <c r="I351" t="s">
        <v>48</v>
      </c>
      <c r="J351">
        <v>1</v>
      </c>
      <c r="K351">
        <v>34</v>
      </c>
      <c r="L351" s="14" t="s">
        <v>105</v>
      </c>
      <c r="M351" s="15">
        <v>1</v>
      </c>
      <c r="N351">
        <f t="shared" si="40"/>
        <v>2.881844380403458E-3</v>
      </c>
    </row>
    <row r="352" spans="1:15">
      <c r="A352" s="3" t="s">
        <v>0</v>
      </c>
      <c r="B352" s="1">
        <v>42542</v>
      </c>
      <c r="C352">
        <v>2.1</v>
      </c>
      <c r="D352" t="s">
        <v>10</v>
      </c>
      <c r="E352">
        <v>1</v>
      </c>
      <c r="G352">
        <v>1</v>
      </c>
      <c r="H352" s="1">
        <v>42586</v>
      </c>
      <c r="I352" t="s">
        <v>48</v>
      </c>
      <c r="J352">
        <v>1</v>
      </c>
      <c r="K352">
        <v>18</v>
      </c>
      <c r="L352" s="14" t="s">
        <v>105</v>
      </c>
      <c r="M352" s="15">
        <v>10</v>
      </c>
      <c r="N352">
        <f t="shared" si="40"/>
        <v>2.8818443804034581E-2</v>
      </c>
    </row>
    <row r="353" spans="1:14">
      <c r="A353" s="3" t="s">
        <v>0</v>
      </c>
      <c r="B353" s="1">
        <v>42542</v>
      </c>
      <c r="C353">
        <v>2.1</v>
      </c>
      <c r="D353" t="s">
        <v>10</v>
      </c>
      <c r="E353">
        <v>1</v>
      </c>
      <c r="G353">
        <v>1</v>
      </c>
      <c r="H353" s="1">
        <v>42586</v>
      </c>
      <c r="I353" t="s">
        <v>48</v>
      </c>
      <c r="J353">
        <v>1</v>
      </c>
      <c r="K353">
        <v>14</v>
      </c>
      <c r="L353" s="14" t="s">
        <v>105</v>
      </c>
      <c r="M353" s="15">
        <v>25</v>
      </c>
      <c r="N353">
        <f t="shared" si="40"/>
        <v>7.2046109510086456E-2</v>
      </c>
    </row>
    <row r="354" spans="1:14">
      <c r="A354" s="3" t="s">
        <v>0</v>
      </c>
      <c r="B354" s="1">
        <v>42542</v>
      </c>
      <c r="C354">
        <v>2.1</v>
      </c>
      <c r="D354" t="s">
        <v>10</v>
      </c>
      <c r="E354">
        <v>1</v>
      </c>
      <c r="G354">
        <v>1</v>
      </c>
      <c r="H354" s="1">
        <v>42586</v>
      </c>
      <c r="I354" t="s">
        <v>48</v>
      </c>
      <c r="J354">
        <v>1</v>
      </c>
      <c r="K354">
        <v>10</v>
      </c>
      <c r="L354" s="14" t="s">
        <v>105</v>
      </c>
      <c r="M354" s="15">
        <v>49</v>
      </c>
      <c r="N354">
        <f t="shared" si="40"/>
        <v>0.14121037463976946</v>
      </c>
    </row>
    <row r="355" spans="1:14">
      <c r="A355" s="3" t="s">
        <v>0</v>
      </c>
      <c r="B355" s="1">
        <v>42542</v>
      </c>
      <c r="C355">
        <v>2.1</v>
      </c>
      <c r="D355" t="s">
        <v>10</v>
      </c>
      <c r="E355">
        <v>1</v>
      </c>
      <c r="G355">
        <v>1</v>
      </c>
      <c r="H355" s="1">
        <v>42586</v>
      </c>
      <c r="I355" t="s">
        <v>48</v>
      </c>
      <c r="J355">
        <v>1</v>
      </c>
      <c r="K355">
        <v>6</v>
      </c>
      <c r="L355" s="14" t="s">
        <v>105</v>
      </c>
      <c r="M355" s="15">
        <v>26</v>
      </c>
      <c r="N355">
        <f t="shared" si="40"/>
        <v>7.492795389048991E-2</v>
      </c>
    </row>
    <row r="356" spans="1:14">
      <c r="A356" s="3" t="s">
        <v>0</v>
      </c>
      <c r="B356" s="1">
        <v>42542</v>
      </c>
      <c r="C356">
        <v>2.1</v>
      </c>
      <c r="D356" t="s">
        <v>10</v>
      </c>
      <c r="E356">
        <v>1</v>
      </c>
      <c r="G356">
        <v>1</v>
      </c>
      <c r="H356" s="1">
        <v>42586</v>
      </c>
      <c r="I356" t="s">
        <v>48</v>
      </c>
      <c r="J356">
        <v>1</v>
      </c>
      <c r="K356">
        <v>10</v>
      </c>
      <c r="L356" s="3" t="s">
        <v>88</v>
      </c>
      <c r="M356" s="15">
        <v>1</v>
      </c>
      <c r="N356">
        <f t="shared" si="40"/>
        <v>2.881844380403458E-3</v>
      </c>
    </row>
    <row r="357" spans="1:14">
      <c r="A357" s="3" t="s">
        <v>0</v>
      </c>
      <c r="B357" s="1">
        <v>42542</v>
      </c>
      <c r="C357">
        <v>2.1</v>
      </c>
      <c r="D357" t="s">
        <v>10</v>
      </c>
      <c r="E357">
        <v>1</v>
      </c>
      <c r="G357">
        <v>1</v>
      </c>
      <c r="H357" s="1">
        <v>42586</v>
      </c>
      <c r="I357" t="s">
        <v>48</v>
      </c>
      <c r="J357">
        <v>1</v>
      </c>
      <c r="K357">
        <v>14</v>
      </c>
      <c r="L357" s="3" t="s">
        <v>88</v>
      </c>
      <c r="M357" s="15">
        <v>4</v>
      </c>
      <c r="N357">
        <f t="shared" si="40"/>
        <v>1.1527377521613832E-2</v>
      </c>
    </row>
    <row r="358" spans="1:14">
      <c r="A358" s="3" t="s">
        <v>0</v>
      </c>
      <c r="B358" s="1">
        <v>42542</v>
      </c>
      <c r="C358">
        <v>2.1</v>
      </c>
      <c r="D358" t="s">
        <v>10</v>
      </c>
      <c r="E358">
        <v>1</v>
      </c>
      <c r="G358">
        <v>1</v>
      </c>
      <c r="H358" s="1">
        <v>42586</v>
      </c>
      <c r="I358" t="s">
        <v>48</v>
      </c>
      <c r="J358">
        <v>1</v>
      </c>
      <c r="K358">
        <v>2</v>
      </c>
      <c r="L358" s="3" t="s">
        <v>86</v>
      </c>
      <c r="M358" s="15">
        <v>18</v>
      </c>
      <c r="N358">
        <f t="shared" si="40"/>
        <v>5.1873198847262249E-2</v>
      </c>
    </row>
    <row r="359" spans="1:14">
      <c r="A359" s="3" t="s">
        <v>0</v>
      </c>
      <c r="B359" s="1">
        <v>42542</v>
      </c>
      <c r="C359">
        <v>2.1</v>
      </c>
      <c r="D359" t="s">
        <v>10</v>
      </c>
      <c r="E359">
        <v>1</v>
      </c>
      <c r="G359">
        <v>1</v>
      </c>
      <c r="H359" s="1">
        <v>42586</v>
      </c>
      <c r="I359" t="s">
        <v>48</v>
      </c>
      <c r="J359">
        <v>1</v>
      </c>
      <c r="K359">
        <v>2</v>
      </c>
      <c r="L359" s="3" t="s">
        <v>109</v>
      </c>
      <c r="M359" s="15">
        <v>1</v>
      </c>
      <c r="N359">
        <f t="shared" si="40"/>
        <v>2.881844380403458E-3</v>
      </c>
    </row>
    <row r="360" spans="1:14">
      <c r="A360" s="3" t="s">
        <v>0</v>
      </c>
      <c r="B360" s="1">
        <v>42542</v>
      </c>
      <c r="C360">
        <v>2.1</v>
      </c>
      <c r="D360" t="s">
        <v>10</v>
      </c>
      <c r="E360">
        <v>1</v>
      </c>
      <c r="G360">
        <v>1</v>
      </c>
      <c r="H360" s="1">
        <v>42586</v>
      </c>
      <c r="I360" t="s">
        <v>48</v>
      </c>
      <c r="J360">
        <v>1</v>
      </c>
      <c r="K360">
        <v>2</v>
      </c>
      <c r="L360" s="14" t="s">
        <v>105</v>
      </c>
      <c r="M360" s="15">
        <v>149</v>
      </c>
      <c r="N360">
        <f t="shared" si="40"/>
        <v>0.42939481268011526</v>
      </c>
    </row>
    <row r="361" spans="1:14">
      <c r="A361" s="3" t="s">
        <v>0</v>
      </c>
      <c r="B361" s="1">
        <v>42542</v>
      </c>
      <c r="C361">
        <v>2.1</v>
      </c>
      <c r="D361" t="s">
        <v>10</v>
      </c>
      <c r="E361">
        <v>1</v>
      </c>
      <c r="G361">
        <v>1</v>
      </c>
      <c r="H361" s="1">
        <v>42586</v>
      </c>
      <c r="I361" t="s">
        <v>48</v>
      </c>
      <c r="J361">
        <v>1</v>
      </c>
      <c r="K361">
        <v>2</v>
      </c>
      <c r="L361" s="3" t="s">
        <v>88</v>
      </c>
      <c r="M361" s="15">
        <v>1</v>
      </c>
      <c r="N361">
        <f t="shared" si="40"/>
        <v>2.881844380403458E-3</v>
      </c>
    </row>
    <row r="362" spans="1:14">
      <c r="A362" s="3" t="s">
        <v>0</v>
      </c>
      <c r="B362" s="1">
        <v>42542</v>
      </c>
      <c r="C362">
        <v>2.1</v>
      </c>
      <c r="D362" t="s">
        <v>10</v>
      </c>
      <c r="E362">
        <v>1</v>
      </c>
      <c r="G362">
        <v>1</v>
      </c>
      <c r="H362" s="1">
        <v>42586</v>
      </c>
      <c r="I362" t="s">
        <v>48</v>
      </c>
      <c r="J362">
        <v>1</v>
      </c>
      <c r="K362">
        <v>2</v>
      </c>
      <c r="L362" s="14" t="s">
        <v>127</v>
      </c>
      <c r="M362" s="15">
        <v>1</v>
      </c>
      <c r="N362">
        <f t="shared" si="40"/>
        <v>2.881844380403458E-3</v>
      </c>
    </row>
    <row r="363" spans="1:14">
      <c r="A363" s="3" t="s">
        <v>0</v>
      </c>
      <c r="B363" s="1">
        <v>42542</v>
      </c>
      <c r="C363">
        <v>2.1</v>
      </c>
      <c r="D363" t="s">
        <v>10</v>
      </c>
      <c r="E363">
        <v>1</v>
      </c>
      <c r="G363">
        <v>1</v>
      </c>
      <c r="H363" s="1">
        <v>42586</v>
      </c>
      <c r="I363" t="s">
        <v>48</v>
      </c>
      <c r="J363">
        <v>1</v>
      </c>
      <c r="K363">
        <v>1</v>
      </c>
      <c r="L363" s="3" t="s">
        <v>86</v>
      </c>
      <c r="M363" s="15">
        <v>31</v>
      </c>
      <c r="N363">
        <f t="shared" si="40"/>
        <v>8.9337175792507204E-2</v>
      </c>
    </row>
    <row r="364" spans="1:14">
      <c r="A364" s="3" t="s">
        <v>0</v>
      </c>
      <c r="B364" s="1">
        <v>42542</v>
      </c>
      <c r="C364">
        <v>2.1</v>
      </c>
      <c r="D364" t="s">
        <v>10</v>
      </c>
      <c r="E364">
        <v>1</v>
      </c>
      <c r="G364">
        <v>1</v>
      </c>
      <c r="H364" s="1">
        <v>42586</v>
      </c>
      <c r="I364" t="s">
        <v>48</v>
      </c>
      <c r="J364">
        <v>1</v>
      </c>
      <c r="K364">
        <v>1</v>
      </c>
      <c r="L364" s="3" t="s">
        <v>125</v>
      </c>
      <c r="M364" s="15">
        <v>3</v>
      </c>
      <c r="N364">
        <f t="shared" si="40"/>
        <v>8.6455331412103754E-3</v>
      </c>
    </row>
    <row r="365" spans="1:14">
      <c r="A365" s="3" t="s">
        <v>0</v>
      </c>
      <c r="B365" s="1">
        <v>42542</v>
      </c>
      <c r="C365">
        <v>2.1</v>
      </c>
      <c r="D365" t="s">
        <v>10</v>
      </c>
      <c r="E365">
        <v>1</v>
      </c>
      <c r="G365">
        <v>1</v>
      </c>
      <c r="H365" s="1">
        <v>42586</v>
      </c>
      <c r="I365" t="s">
        <v>48</v>
      </c>
      <c r="J365">
        <v>1</v>
      </c>
      <c r="K365">
        <v>1</v>
      </c>
      <c r="L365" s="3" t="s">
        <v>100</v>
      </c>
      <c r="M365" s="15">
        <v>1</v>
      </c>
      <c r="N365">
        <f t="shared" si="40"/>
        <v>2.881844380403458E-3</v>
      </c>
    </row>
    <row r="366" spans="1:14">
      <c r="A366" s="3" t="s">
        <v>0</v>
      </c>
      <c r="B366" s="1">
        <v>42542</v>
      </c>
      <c r="C366">
        <v>2.1</v>
      </c>
      <c r="D366" t="s">
        <v>10</v>
      </c>
      <c r="E366">
        <v>1</v>
      </c>
      <c r="G366">
        <v>1</v>
      </c>
      <c r="H366" s="1">
        <v>42586</v>
      </c>
      <c r="I366" t="s">
        <v>48</v>
      </c>
      <c r="J366">
        <v>1</v>
      </c>
      <c r="K366">
        <v>1</v>
      </c>
      <c r="L366" s="3" t="s">
        <v>83</v>
      </c>
      <c r="M366" s="15">
        <v>1</v>
      </c>
      <c r="N366">
        <f t="shared" si="40"/>
        <v>2.881844380403458E-3</v>
      </c>
    </row>
    <row r="367" spans="1:14">
      <c r="A367" s="3" t="s">
        <v>0</v>
      </c>
      <c r="B367" s="1">
        <v>42542</v>
      </c>
      <c r="C367">
        <v>2.1</v>
      </c>
      <c r="D367" t="s">
        <v>10</v>
      </c>
      <c r="E367">
        <v>1</v>
      </c>
      <c r="G367">
        <v>1</v>
      </c>
      <c r="H367" s="1">
        <v>42586</v>
      </c>
      <c r="I367" t="s">
        <v>48</v>
      </c>
      <c r="J367">
        <v>1</v>
      </c>
      <c r="K367">
        <v>1</v>
      </c>
      <c r="L367" s="3" t="s">
        <v>85</v>
      </c>
      <c r="M367" s="15">
        <v>4</v>
      </c>
      <c r="N367">
        <f t="shared" si="40"/>
        <v>1.1527377521613832E-2</v>
      </c>
    </row>
    <row r="368" spans="1:14">
      <c r="A368" s="3" t="s">
        <v>0</v>
      </c>
      <c r="B368" s="1">
        <v>42542</v>
      </c>
      <c r="C368">
        <v>2.1</v>
      </c>
      <c r="D368" t="s">
        <v>10</v>
      </c>
      <c r="E368">
        <v>1</v>
      </c>
      <c r="G368">
        <v>1</v>
      </c>
      <c r="H368" s="1">
        <v>42586</v>
      </c>
      <c r="I368" t="s">
        <v>48</v>
      </c>
      <c r="J368">
        <v>1</v>
      </c>
      <c r="K368">
        <v>1</v>
      </c>
      <c r="L368" s="14" t="s">
        <v>105</v>
      </c>
      <c r="M368" s="15">
        <v>4</v>
      </c>
      <c r="N368">
        <f t="shared" si="40"/>
        <v>1.1527377521613832E-2</v>
      </c>
    </row>
    <row r="369" spans="1:15">
      <c r="A369" s="3" t="s">
        <v>0</v>
      </c>
      <c r="B369" s="1">
        <v>42542</v>
      </c>
      <c r="C369">
        <v>2.1</v>
      </c>
      <c r="D369" t="s">
        <v>10</v>
      </c>
      <c r="E369">
        <v>1</v>
      </c>
      <c r="G369">
        <v>1</v>
      </c>
      <c r="H369" s="1">
        <v>42586</v>
      </c>
      <c r="I369" t="s">
        <v>48</v>
      </c>
      <c r="J369">
        <v>1</v>
      </c>
      <c r="K369">
        <v>1</v>
      </c>
      <c r="L369" s="3" t="s">
        <v>84</v>
      </c>
      <c r="M369" s="15">
        <v>3</v>
      </c>
      <c r="N369">
        <f t="shared" si="40"/>
        <v>8.6455331412103754E-3</v>
      </c>
    </row>
    <row r="370" spans="1:15">
      <c r="A370" s="3" t="s">
        <v>0</v>
      </c>
      <c r="B370" s="1">
        <v>42542</v>
      </c>
      <c r="C370">
        <v>2.1</v>
      </c>
      <c r="D370" t="s">
        <v>10</v>
      </c>
      <c r="E370">
        <v>1</v>
      </c>
      <c r="G370">
        <v>1</v>
      </c>
      <c r="H370" s="1">
        <v>42586</v>
      </c>
      <c r="I370" t="s">
        <v>48</v>
      </c>
      <c r="J370">
        <v>1</v>
      </c>
      <c r="K370">
        <v>1</v>
      </c>
      <c r="L370" s="14" t="s">
        <v>128</v>
      </c>
      <c r="M370" s="15">
        <v>10</v>
      </c>
      <c r="N370">
        <f t="shared" si="40"/>
        <v>2.8818443804034581E-2</v>
      </c>
    </row>
    <row r="371" spans="1:15">
      <c r="A371" s="3" t="s">
        <v>0</v>
      </c>
      <c r="B371" s="1">
        <v>42542</v>
      </c>
      <c r="C371">
        <v>2.1</v>
      </c>
      <c r="D371" t="s">
        <v>10</v>
      </c>
      <c r="E371">
        <v>1</v>
      </c>
      <c r="G371">
        <v>1</v>
      </c>
      <c r="H371" s="1">
        <v>42586</v>
      </c>
      <c r="I371" t="s">
        <v>48</v>
      </c>
      <c r="J371">
        <v>1</v>
      </c>
      <c r="K371">
        <v>1</v>
      </c>
      <c r="L371" s="3" t="s">
        <v>109</v>
      </c>
      <c r="M371" s="15">
        <v>1</v>
      </c>
      <c r="N371">
        <f t="shared" si="40"/>
        <v>2.881844380403458E-3</v>
      </c>
    </row>
    <row r="372" spans="1:15">
      <c r="A372" s="3" t="s">
        <v>0</v>
      </c>
      <c r="B372" s="1">
        <v>42542</v>
      </c>
      <c r="C372">
        <v>2.2000000000000002</v>
      </c>
      <c r="D372" t="s">
        <v>10</v>
      </c>
      <c r="E372">
        <v>1</v>
      </c>
      <c r="G372">
        <v>0</v>
      </c>
      <c r="L372" s="15" t="s">
        <v>99</v>
      </c>
    </row>
    <row r="373" spans="1:15">
      <c r="A373" s="3" t="s">
        <v>0</v>
      </c>
      <c r="B373" s="1">
        <v>42542</v>
      </c>
      <c r="C373">
        <v>1.2</v>
      </c>
      <c r="D373" t="s">
        <v>9</v>
      </c>
      <c r="E373">
        <v>1</v>
      </c>
      <c r="G373">
        <v>0</v>
      </c>
      <c r="L373" s="15" t="s">
        <v>99</v>
      </c>
    </row>
    <row r="374" spans="1:15">
      <c r="A374" s="3" t="s">
        <v>0</v>
      </c>
      <c r="B374" s="1">
        <v>42527</v>
      </c>
      <c r="C374">
        <v>1.1000000000000001</v>
      </c>
      <c r="D374" t="s">
        <v>45</v>
      </c>
      <c r="E374">
        <v>0</v>
      </c>
      <c r="G374">
        <v>1</v>
      </c>
      <c r="H374" s="1">
        <v>42590</v>
      </c>
      <c r="I374" t="s">
        <v>48</v>
      </c>
      <c r="J374">
        <v>1</v>
      </c>
      <c r="K374">
        <v>6</v>
      </c>
      <c r="L374" s="15" t="s">
        <v>125</v>
      </c>
      <c r="M374" s="15">
        <v>9</v>
      </c>
      <c r="N374">
        <f>M374/$O$374</f>
        <v>1.4263074484944533E-2</v>
      </c>
      <c r="O374">
        <f>SUM(M374:M394)</f>
        <v>631</v>
      </c>
    </row>
    <row r="375" spans="1:15">
      <c r="A375" s="3" t="s">
        <v>0</v>
      </c>
      <c r="B375" s="1">
        <v>42527</v>
      </c>
      <c r="C375">
        <v>1.1000000000000001</v>
      </c>
      <c r="D375" t="s">
        <v>45</v>
      </c>
      <c r="E375">
        <v>0</v>
      </c>
      <c r="G375">
        <v>1</v>
      </c>
      <c r="H375" s="1">
        <v>42590</v>
      </c>
      <c r="I375" t="s">
        <v>48</v>
      </c>
      <c r="J375">
        <v>1</v>
      </c>
      <c r="K375">
        <v>6</v>
      </c>
      <c r="L375" s="15" t="s">
        <v>102</v>
      </c>
      <c r="M375">
        <v>3</v>
      </c>
      <c r="N375">
        <f t="shared" ref="N375:N394" si="41">M375/$O$374</f>
        <v>4.7543581616481777E-3</v>
      </c>
    </row>
    <row r="376" spans="1:15">
      <c r="A376" s="3" t="s">
        <v>0</v>
      </c>
      <c r="B376" s="1">
        <v>42527</v>
      </c>
      <c r="C376">
        <v>1.1000000000000001</v>
      </c>
      <c r="D376" t="s">
        <v>45</v>
      </c>
      <c r="E376">
        <v>0</v>
      </c>
      <c r="G376">
        <v>1</v>
      </c>
      <c r="H376" s="1">
        <v>42590</v>
      </c>
      <c r="I376" t="s">
        <v>48</v>
      </c>
      <c r="J376">
        <v>1</v>
      </c>
      <c r="K376">
        <v>6</v>
      </c>
      <c r="L376" s="15" t="s">
        <v>89</v>
      </c>
      <c r="M376">
        <v>1</v>
      </c>
      <c r="N376">
        <f t="shared" si="41"/>
        <v>1.5847860538827259E-3</v>
      </c>
    </row>
    <row r="377" spans="1:15">
      <c r="A377" s="3" t="s">
        <v>0</v>
      </c>
      <c r="B377" s="1">
        <v>42527</v>
      </c>
      <c r="C377">
        <v>1.1000000000000001</v>
      </c>
      <c r="D377" t="s">
        <v>45</v>
      </c>
      <c r="E377">
        <v>0</v>
      </c>
      <c r="G377">
        <v>1</v>
      </c>
      <c r="H377" s="1">
        <v>42590</v>
      </c>
      <c r="I377" t="s">
        <v>48</v>
      </c>
      <c r="J377">
        <v>1</v>
      </c>
      <c r="K377">
        <v>6</v>
      </c>
      <c r="L377" s="15" t="s">
        <v>109</v>
      </c>
      <c r="M377">
        <v>3</v>
      </c>
      <c r="N377">
        <f t="shared" si="41"/>
        <v>4.7543581616481777E-3</v>
      </c>
    </row>
    <row r="378" spans="1:15">
      <c r="A378" s="3" t="s">
        <v>0</v>
      </c>
      <c r="B378" s="1">
        <v>42527</v>
      </c>
      <c r="C378">
        <v>1.1000000000000001</v>
      </c>
      <c r="D378" t="s">
        <v>45</v>
      </c>
      <c r="E378">
        <v>0</v>
      </c>
      <c r="G378">
        <v>1</v>
      </c>
      <c r="H378" s="1">
        <v>42590</v>
      </c>
      <c r="I378" t="s">
        <v>48</v>
      </c>
      <c r="J378">
        <v>1</v>
      </c>
      <c r="K378">
        <v>6</v>
      </c>
      <c r="L378" s="18" t="s">
        <v>105</v>
      </c>
      <c r="M378">
        <v>6</v>
      </c>
      <c r="N378">
        <f t="shared" si="41"/>
        <v>9.5087163232963554E-3</v>
      </c>
    </row>
    <row r="379" spans="1:15">
      <c r="A379" s="3" t="s">
        <v>0</v>
      </c>
      <c r="B379" s="1">
        <v>42527</v>
      </c>
      <c r="C379">
        <v>1.1000000000000001</v>
      </c>
      <c r="D379" t="s">
        <v>45</v>
      </c>
      <c r="E379">
        <v>0</v>
      </c>
      <c r="G379">
        <v>1</v>
      </c>
      <c r="H379" s="1">
        <v>42590</v>
      </c>
      <c r="I379" t="s">
        <v>48</v>
      </c>
      <c r="J379">
        <v>1</v>
      </c>
      <c r="K379">
        <v>10</v>
      </c>
      <c r="L379" s="18" t="s">
        <v>124</v>
      </c>
      <c r="M379">
        <v>3</v>
      </c>
      <c r="N379">
        <f t="shared" si="41"/>
        <v>4.7543581616481777E-3</v>
      </c>
    </row>
    <row r="380" spans="1:15">
      <c r="A380" s="3" t="s">
        <v>0</v>
      </c>
      <c r="B380" s="1">
        <v>42527</v>
      </c>
      <c r="C380">
        <v>1.1000000000000001</v>
      </c>
      <c r="D380" t="s">
        <v>45</v>
      </c>
      <c r="E380">
        <v>0</v>
      </c>
      <c r="G380">
        <v>1</v>
      </c>
      <c r="H380" s="1">
        <v>42590</v>
      </c>
      <c r="I380" t="s">
        <v>48</v>
      </c>
      <c r="J380">
        <v>1</v>
      </c>
      <c r="K380">
        <v>30</v>
      </c>
      <c r="L380" s="18" t="s">
        <v>107</v>
      </c>
      <c r="M380">
        <v>1</v>
      </c>
      <c r="N380">
        <f t="shared" si="41"/>
        <v>1.5847860538827259E-3</v>
      </c>
    </row>
    <row r="381" spans="1:15">
      <c r="A381" s="3" t="s">
        <v>0</v>
      </c>
      <c r="B381" s="1">
        <v>42527</v>
      </c>
      <c r="C381">
        <v>1.1000000000000001</v>
      </c>
      <c r="D381" t="s">
        <v>45</v>
      </c>
      <c r="E381">
        <v>0</v>
      </c>
      <c r="G381">
        <v>1</v>
      </c>
      <c r="H381" s="1">
        <v>42590</v>
      </c>
      <c r="I381" t="s">
        <v>48</v>
      </c>
      <c r="J381">
        <v>1</v>
      </c>
      <c r="K381">
        <v>22</v>
      </c>
      <c r="L381" s="15" t="s">
        <v>88</v>
      </c>
      <c r="M381">
        <v>1</v>
      </c>
      <c r="N381">
        <f t="shared" si="41"/>
        <v>1.5847860538827259E-3</v>
      </c>
    </row>
    <row r="382" spans="1:15">
      <c r="A382" s="3" t="s">
        <v>0</v>
      </c>
      <c r="B382" s="1">
        <v>42527</v>
      </c>
      <c r="C382">
        <v>1.1000000000000001</v>
      </c>
      <c r="D382" t="s">
        <v>45</v>
      </c>
      <c r="E382">
        <v>0</v>
      </c>
      <c r="G382">
        <v>1</v>
      </c>
      <c r="H382" s="1">
        <v>42590</v>
      </c>
      <c r="I382" t="s">
        <v>48</v>
      </c>
      <c r="J382">
        <v>1</v>
      </c>
      <c r="K382">
        <v>2</v>
      </c>
      <c r="L382" s="15" t="s">
        <v>86</v>
      </c>
      <c r="M382">
        <v>43</v>
      </c>
      <c r="N382">
        <f t="shared" si="41"/>
        <v>6.8145800316957217E-2</v>
      </c>
    </row>
    <row r="383" spans="1:15">
      <c r="A383" s="3" t="s">
        <v>0</v>
      </c>
      <c r="B383" s="1">
        <v>42527</v>
      </c>
      <c r="C383">
        <v>1.1000000000000001</v>
      </c>
      <c r="D383" t="s">
        <v>45</v>
      </c>
      <c r="E383">
        <v>0</v>
      </c>
      <c r="G383">
        <v>1</v>
      </c>
      <c r="H383" s="1">
        <v>42590</v>
      </c>
      <c r="I383" t="s">
        <v>48</v>
      </c>
      <c r="J383">
        <v>1</v>
      </c>
      <c r="K383">
        <v>2</v>
      </c>
      <c r="L383" s="15" t="s">
        <v>125</v>
      </c>
      <c r="M383">
        <v>206</v>
      </c>
      <c r="N383">
        <f t="shared" si="41"/>
        <v>0.32646592709984151</v>
      </c>
    </row>
    <row r="384" spans="1:15">
      <c r="A384" s="3" t="s">
        <v>0</v>
      </c>
      <c r="B384" s="1">
        <v>42527</v>
      </c>
      <c r="C384">
        <v>1.1000000000000001</v>
      </c>
      <c r="D384" t="s">
        <v>45</v>
      </c>
      <c r="E384">
        <v>0</v>
      </c>
      <c r="G384">
        <v>1</v>
      </c>
      <c r="H384" s="1">
        <v>42590</v>
      </c>
      <c r="I384" t="s">
        <v>48</v>
      </c>
      <c r="J384">
        <v>1</v>
      </c>
      <c r="K384">
        <v>2</v>
      </c>
      <c r="L384" s="15" t="s">
        <v>102</v>
      </c>
      <c r="M384">
        <v>12</v>
      </c>
      <c r="N384">
        <f t="shared" si="41"/>
        <v>1.9017432646592711E-2</v>
      </c>
    </row>
    <row r="385" spans="1:15">
      <c r="A385" s="3" t="s">
        <v>0</v>
      </c>
      <c r="B385" s="1">
        <v>42527</v>
      </c>
      <c r="C385">
        <v>1.1000000000000001</v>
      </c>
      <c r="D385" t="s">
        <v>45</v>
      </c>
      <c r="E385">
        <v>0</v>
      </c>
      <c r="G385">
        <v>1</v>
      </c>
      <c r="H385" s="1">
        <v>42590</v>
      </c>
      <c r="I385" t="s">
        <v>48</v>
      </c>
      <c r="J385">
        <v>1</v>
      </c>
      <c r="K385">
        <v>2</v>
      </c>
      <c r="L385" s="15" t="s">
        <v>109</v>
      </c>
      <c r="M385">
        <v>24</v>
      </c>
      <c r="N385">
        <f t="shared" si="41"/>
        <v>3.8034865293185421E-2</v>
      </c>
    </row>
    <row r="386" spans="1:15">
      <c r="A386" s="3" t="s">
        <v>0</v>
      </c>
      <c r="B386" s="1">
        <v>42527</v>
      </c>
      <c r="C386">
        <v>1.1000000000000001</v>
      </c>
      <c r="D386" t="s">
        <v>45</v>
      </c>
      <c r="E386">
        <v>0</v>
      </c>
      <c r="G386">
        <v>1</v>
      </c>
      <c r="H386" s="1">
        <v>42590</v>
      </c>
      <c r="I386" t="s">
        <v>48</v>
      </c>
      <c r="J386">
        <v>1</v>
      </c>
      <c r="K386">
        <v>2</v>
      </c>
      <c r="L386" s="18" t="s">
        <v>105</v>
      </c>
      <c r="M386">
        <v>65</v>
      </c>
      <c r="N386">
        <f t="shared" si="41"/>
        <v>0.10301109350237718</v>
      </c>
    </row>
    <row r="387" spans="1:15">
      <c r="A387" s="3" t="s">
        <v>0</v>
      </c>
      <c r="B387" s="1">
        <v>42527</v>
      </c>
      <c r="C387">
        <v>1.1000000000000001</v>
      </c>
      <c r="D387" t="s">
        <v>45</v>
      </c>
      <c r="E387">
        <v>0</v>
      </c>
      <c r="G387">
        <v>1</v>
      </c>
      <c r="H387" s="1">
        <v>42590</v>
      </c>
      <c r="I387" t="s">
        <v>48</v>
      </c>
      <c r="J387">
        <v>1</v>
      </c>
      <c r="K387">
        <v>2</v>
      </c>
      <c r="L387" s="18" t="s">
        <v>124</v>
      </c>
      <c r="M387">
        <v>1</v>
      </c>
      <c r="N387">
        <f t="shared" si="41"/>
        <v>1.5847860538827259E-3</v>
      </c>
    </row>
    <row r="388" spans="1:15">
      <c r="A388" s="3" t="s">
        <v>0</v>
      </c>
      <c r="B388" s="1">
        <v>42527</v>
      </c>
      <c r="C388">
        <v>1.1000000000000001</v>
      </c>
      <c r="D388" t="s">
        <v>45</v>
      </c>
      <c r="E388">
        <v>0</v>
      </c>
      <c r="G388">
        <v>1</v>
      </c>
      <c r="H388" s="1">
        <v>42590</v>
      </c>
      <c r="I388" t="s">
        <v>48</v>
      </c>
      <c r="J388">
        <v>1</v>
      </c>
      <c r="K388">
        <v>2</v>
      </c>
      <c r="L388" s="15" t="s">
        <v>88</v>
      </c>
      <c r="M388">
        <v>2</v>
      </c>
      <c r="N388">
        <f t="shared" si="41"/>
        <v>3.1695721077654518E-3</v>
      </c>
    </row>
    <row r="389" spans="1:15">
      <c r="A389" s="3" t="s">
        <v>0</v>
      </c>
      <c r="B389" s="1">
        <v>42527</v>
      </c>
      <c r="C389">
        <v>1.1000000000000001</v>
      </c>
      <c r="D389" t="s">
        <v>45</v>
      </c>
      <c r="E389">
        <v>0</v>
      </c>
      <c r="G389">
        <v>1</v>
      </c>
      <c r="H389" s="1">
        <v>42590</v>
      </c>
      <c r="I389" t="s">
        <v>48</v>
      </c>
      <c r="J389">
        <v>1</v>
      </c>
      <c r="K389">
        <v>1</v>
      </c>
      <c r="L389" s="15" t="s">
        <v>86</v>
      </c>
      <c r="M389">
        <v>72</v>
      </c>
      <c r="N389">
        <f t="shared" si="41"/>
        <v>0.11410459587955626</v>
      </c>
    </row>
    <row r="390" spans="1:15">
      <c r="A390" s="3" t="s">
        <v>0</v>
      </c>
      <c r="B390" s="1">
        <v>42527</v>
      </c>
      <c r="C390">
        <v>1.1000000000000001</v>
      </c>
      <c r="D390" t="s">
        <v>45</v>
      </c>
      <c r="E390">
        <v>0</v>
      </c>
      <c r="G390">
        <v>1</v>
      </c>
      <c r="H390" s="1">
        <v>42590</v>
      </c>
      <c r="I390" t="s">
        <v>48</v>
      </c>
      <c r="J390">
        <v>1</v>
      </c>
      <c r="K390">
        <v>1</v>
      </c>
      <c r="L390" s="15" t="s">
        <v>125</v>
      </c>
      <c r="M390">
        <v>97</v>
      </c>
      <c r="N390">
        <f t="shared" si="41"/>
        <v>0.15372424722662439</v>
      </c>
    </row>
    <row r="391" spans="1:15">
      <c r="A391" s="3" t="s">
        <v>0</v>
      </c>
      <c r="B391" s="1">
        <v>42527</v>
      </c>
      <c r="C391">
        <v>1.1000000000000001</v>
      </c>
      <c r="D391" t="s">
        <v>45</v>
      </c>
      <c r="E391">
        <v>0</v>
      </c>
      <c r="G391">
        <v>1</v>
      </c>
      <c r="H391" s="1">
        <v>42590</v>
      </c>
      <c r="I391" t="s">
        <v>48</v>
      </c>
      <c r="J391">
        <v>1</v>
      </c>
      <c r="K391">
        <v>1</v>
      </c>
      <c r="L391" s="15" t="s">
        <v>109</v>
      </c>
      <c r="M391">
        <v>51</v>
      </c>
      <c r="N391">
        <f t="shared" si="41"/>
        <v>8.0824088748019024E-2</v>
      </c>
    </row>
    <row r="392" spans="1:15">
      <c r="A392" s="3" t="s">
        <v>0</v>
      </c>
      <c r="B392" s="1">
        <v>42527</v>
      </c>
      <c r="C392">
        <v>1.1000000000000001</v>
      </c>
      <c r="D392" t="s">
        <v>45</v>
      </c>
      <c r="E392">
        <v>0</v>
      </c>
      <c r="G392">
        <v>1</v>
      </c>
      <c r="H392" s="1">
        <v>42590</v>
      </c>
      <c r="I392" t="s">
        <v>48</v>
      </c>
      <c r="J392">
        <v>1</v>
      </c>
      <c r="K392">
        <v>1</v>
      </c>
      <c r="L392" s="15" t="s">
        <v>85</v>
      </c>
      <c r="M392">
        <v>5</v>
      </c>
      <c r="N392">
        <f t="shared" si="41"/>
        <v>7.9239302694136295E-3</v>
      </c>
    </row>
    <row r="393" spans="1:15">
      <c r="A393" s="3" t="s">
        <v>0</v>
      </c>
      <c r="B393" s="1">
        <v>42527</v>
      </c>
      <c r="C393">
        <v>1.1000000000000001</v>
      </c>
      <c r="D393" t="s">
        <v>45</v>
      </c>
      <c r="E393">
        <v>0</v>
      </c>
      <c r="G393">
        <v>1</v>
      </c>
      <c r="H393" s="1">
        <v>42590</v>
      </c>
      <c r="I393" t="s">
        <v>48</v>
      </c>
      <c r="J393">
        <v>1</v>
      </c>
      <c r="K393">
        <v>1</v>
      </c>
      <c r="L393" s="15" t="s">
        <v>84</v>
      </c>
      <c r="M393">
        <v>6</v>
      </c>
      <c r="N393">
        <f t="shared" si="41"/>
        <v>9.5087163232963554E-3</v>
      </c>
    </row>
    <row r="394" spans="1:15">
      <c r="A394" s="3" t="s">
        <v>0</v>
      </c>
      <c r="B394" s="1">
        <v>42527</v>
      </c>
      <c r="C394">
        <v>1.1000000000000001</v>
      </c>
      <c r="D394" t="s">
        <v>45</v>
      </c>
      <c r="E394">
        <v>0</v>
      </c>
      <c r="G394">
        <v>1</v>
      </c>
      <c r="H394" s="1">
        <v>42590</v>
      </c>
      <c r="I394" t="s">
        <v>48</v>
      </c>
      <c r="J394">
        <v>1</v>
      </c>
      <c r="K394">
        <v>1</v>
      </c>
      <c r="L394" s="15" t="s">
        <v>97</v>
      </c>
      <c r="M394">
        <v>20</v>
      </c>
      <c r="N394">
        <f t="shared" si="41"/>
        <v>3.1695721077654518E-2</v>
      </c>
    </row>
    <row r="395" spans="1:15">
      <c r="A395" s="3" t="s">
        <v>0</v>
      </c>
      <c r="B395" s="1">
        <v>42527</v>
      </c>
      <c r="C395">
        <v>2.1</v>
      </c>
      <c r="D395" t="s">
        <v>45</v>
      </c>
      <c r="E395">
        <v>0</v>
      </c>
      <c r="G395">
        <v>1</v>
      </c>
      <c r="H395" s="1">
        <v>42591</v>
      </c>
      <c r="I395" t="s">
        <v>48</v>
      </c>
      <c r="J395">
        <v>1</v>
      </c>
      <c r="K395">
        <v>2</v>
      </c>
      <c r="L395" s="15" t="s">
        <v>86</v>
      </c>
      <c r="M395" s="15">
        <v>1</v>
      </c>
      <c r="N395">
        <f>M395/$O$395</f>
        <v>3.8461538461538464E-3</v>
      </c>
      <c r="O395">
        <f>SUM(M395:M405)</f>
        <v>260</v>
      </c>
    </row>
    <row r="396" spans="1:15">
      <c r="A396" s="3" t="s">
        <v>0</v>
      </c>
      <c r="B396" s="1">
        <v>42527</v>
      </c>
      <c r="C396">
        <v>2.1</v>
      </c>
      <c r="D396" t="s">
        <v>45</v>
      </c>
      <c r="E396">
        <v>0</v>
      </c>
      <c r="G396">
        <v>1</v>
      </c>
      <c r="H396" s="1">
        <v>42591</v>
      </c>
      <c r="I396" t="s">
        <v>48</v>
      </c>
      <c r="J396">
        <v>1</v>
      </c>
      <c r="K396">
        <v>2</v>
      </c>
      <c r="L396" s="15" t="s">
        <v>125</v>
      </c>
      <c r="M396" s="15">
        <v>16</v>
      </c>
      <c r="N396">
        <f t="shared" ref="N396:N405" si="42">M396/$O$395</f>
        <v>6.1538461538461542E-2</v>
      </c>
    </row>
    <row r="397" spans="1:15">
      <c r="A397" s="3" t="s">
        <v>0</v>
      </c>
      <c r="B397" s="1">
        <v>42527</v>
      </c>
      <c r="C397">
        <v>2.1</v>
      </c>
      <c r="D397" t="s">
        <v>45</v>
      </c>
      <c r="E397">
        <v>0</v>
      </c>
      <c r="G397">
        <v>1</v>
      </c>
      <c r="H397" s="1">
        <v>42591</v>
      </c>
      <c r="I397" t="s">
        <v>48</v>
      </c>
      <c r="J397">
        <v>1</v>
      </c>
      <c r="K397">
        <v>2</v>
      </c>
      <c r="L397" s="18" t="s">
        <v>105</v>
      </c>
      <c r="M397" s="15">
        <v>2</v>
      </c>
      <c r="N397">
        <f t="shared" si="42"/>
        <v>7.6923076923076927E-3</v>
      </c>
    </row>
    <row r="398" spans="1:15">
      <c r="A398" s="3" t="s">
        <v>0</v>
      </c>
      <c r="B398" s="1">
        <v>42527</v>
      </c>
      <c r="C398">
        <v>2.1</v>
      </c>
      <c r="D398" t="s">
        <v>45</v>
      </c>
      <c r="E398">
        <v>0</v>
      </c>
      <c r="G398">
        <v>1</v>
      </c>
      <c r="H398" s="1">
        <v>42591</v>
      </c>
      <c r="I398" t="s">
        <v>48</v>
      </c>
      <c r="J398">
        <v>1</v>
      </c>
      <c r="K398">
        <v>2</v>
      </c>
      <c r="L398" s="15" t="s">
        <v>84</v>
      </c>
      <c r="M398" s="15">
        <v>1</v>
      </c>
      <c r="N398">
        <f t="shared" si="42"/>
        <v>3.8461538461538464E-3</v>
      </c>
    </row>
    <row r="399" spans="1:15">
      <c r="A399" s="3" t="s">
        <v>0</v>
      </c>
      <c r="B399" s="1">
        <v>42527</v>
      </c>
      <c r="C399">
        <v>2.1</v>
      </c>
      <c r="D399" t="s">
        <v>45</v>
      </c>
      <c r="E399">
        <v>0</v>
      </c>
      <c r="G399">
        <v>1</v>
      </c>
      <c r="H399" s="1">
        <v>42591</v>
      </c>
      <c r="I399" t="s">
        <v>48</v>
      </c>
      <c r="J399">
        <v>1</v>
      </c>
      <c r="K399">
        <v>1</v>
      </c>
      <c r="L399" s="15" t="s">
        <v>125</v>
      </c>
      <c r="M399" s="15">
        <v>3</v>
      </c>
      <c r="N399">
        <f t="shared" si="42"/>
        <v>1.1538461538461539E-2</v>
      </c>
    </row>
    <row r="400" spans="1:15">
      <c r="A400" s="3" t="s">
        <v>0</v>
      </c>
      <c r="B400" s="1">
        <v>42527</v>
      </c>
      <c r="C400">
        <v>2.1</v>
      </c>
      <c r="D400" t="s">
        <v>45</v>
      </c>
      <c r="E400">
        <v>0</v>
      </c>
      <c r="G400">
        <v>1</v>
      </c>
      <c r="H400" s="1">
        <v>42591</v>
      </c>
      <c r="I400" t="s">
        <v>48</v>
      </c>
      <c r="J400">
        <v>1</v>
      </c>
      <c r="K400">
        <v>1</v>
      </c>
      <c r="L400" s="15" t="s">
        <v>109</v>
      </c>
      <c r="M400" s="15">
        <v>1</v>
      </c>
      <c r="N400">
        <f t="shared" si="42"/>
        <v>3.8461538461538464E-3</v>
      </c>
    </row>
    <row r="401" spans="1:15">
      <c r="A401" s="3" t="s">
        <v>0</v>
      </c>
      <c r="B401" s="1">
        <v>42527</v>
      </c>
      <c r="C401">
        <v>2.1</v>
      </c>
      <c r="D401" t="s">
        <v>45</v>
      </c>
      <c r="E401">
        <v>0</v>
      </c>
      <c r="G401">
        <v>1</v>
      </c>
      <c r="H401" s="1">
        <v>42591</v>
      </c>
      <c r="I401" t="s">
        <v>48</v>
      </c>
      <c r="J401">
        <v>1</v>
      </c>
      <c r="K401">
        <v>1</v>
      </c>
      <c r="L401" s="15" t="s">
        <v>92</v>
      </c>
      <c r="M401" s="15">
        <v>1</v>
      </c>
      <c r="N401">
        <f t="shared" si="42"/>
        <v>3.8461538461538464E-3</v>
      </c>
    </row>
    <row r="402" spans="1:15">
      <c r="A402" s="3" t="s">
        <v>0</v>
      </c>
      <c r="B402" s="1">
        <v>42527</v>
      </c>
      <c r="C402">
        <v>2.1</v>
      </c>
      <c r="D402" t="s">
        <v>45</v>
      </c>
      <c r="E402">
        <v>0</v>
      </c>
      <c r="G402">
        <v>1</v>
      </c>
      <c r="H402" s="1">
        <v>42591</v>
      </c>
      <c r="I402" t="s">
        <v>48</v>
      </c>
      <c r="J402">
        <v>1</v>
      </c>
      <c r="K402">
        <v>1</v>
      </c>
      <c r="L402" s="15" t="s">
        <v>85</v>
      </c>
      <c r="M402" s="15">
        <v>1</v>
      </c>
      <c r="N402">
        <f t="shared" si="42"/>
        <v>3.8461538461538464E-3</v>
      </c>
    </row>
    <row r="403" spans="1:15">
      <c r="A403" s="3" t="s">
        <v>0</v>
      </c>
      <c r="B403" s="1">
        <v>42527</v>
      </c>
      <c r="C403">
        <v>2.1</v>
      </c>
      <c r="D403" t="s">
        <v>45</v>
      </c>
      <c r="E403">
        <v>0</v>
      </c>
      <c r="G403">
        <v>1</v>
      </c>
      <c r="H403" s="1">
        <v>42591</v>
      </c>
      <c r="I403" t="s">
        <v>48</v>
      </c>
      <c r="J403">
        <v>1</v>
      </c>
      <c r="K403">
        <v>1</v>
      </c>
      <c r="L403" s="15" t="s">
        <v>84</v>
      </c>
      <c r="M403" s="15">
        <v>8</v>
      </c>
      <c r="N403">
        <f t="shared" si="42"/>
        <v>3.0769230769230771E-2</v>
      </c>
    </row>
    <row r="404" spans="1:15">
      <c r="A404" s="3" t="s">
        <v>0</v>
      </c>
      <c r="B404" s="1">
        <v>42527</v>
      </c>
      <c r="C404">
        <v>2.1</v>
      </c>
      <c r="D404" t="s">
        <v>45</v>
      </c>
      <c r="E404">
        <v>0</v>
      </c>
      <c r="G404">
        <v>1</v>
      </c>
      <c r="H404" s="1">
        <v>42591</v>
      </c>
      <c r="I404" t="s">
        <v>48</v>
      </c>
      <c r="J404">
        <v>1</v>
      </c>
      <c r="K404">
        <v>1</v>
      </c>
      <c r="L404" s="18" t="s">
        <v>131</v>
      </c>
      <c r="M404" s="15">
        <v>1</v>
      </c>
      <c r="N404">
        <f t="shared" si="42"/>
        <v>3.8461538461538464E-3</v>
      </c>
    </row>
    <row r="405" spans="1:15">
      <c r="A405" s="3" t="s">
        <v>0</v>
      </c>
      <c r="B405" s="1">
        <v>42527</v>
      </c>
      <c r="C405">
        <v>2.1</v>
      </c>
      <c r="D405" t="s">
        <v>45</v>
      </c>
      <c r="E405">
        <v>0</v>
      </c>
      <c r="G405">
        <v>1</v>
      </c>
      <c r="H405" s="1">
        <v>42591</v>
      </c>
      <c r="I405" t="s">
        <v>48</v>
      </c>
      <c r="J405">
        <v>1</v>
      </c>
      <c r="K405">
        <v>1</v>
      </c>
      <c r="L405" s="15" t="s">
        <v>93</v>
      </c>
      <c r="M405" s="15">
        <v>225</v>
      </c>
      <c r="N405">
        <f t="shared" si="42"/>
        <v>0.86538461538461542</v>
      </c>
    </row>
    <row r="406" spans="1:15">
      <c r="A406" s="3" t="s">
        <v>0</v>
      </c>
      <c r="B406" s="1">
        <v>42527</v>
      </c>
      <c r="C406">
        <v>2.2000000000000002</v>
      </c>
      <c r="D406" t="s">
        <v>45</v>
      </c>
      <c r="E406">
        <v>0</v>
      </c>
      <c r="G406">
        <v>0</v>
      </c>
      <c r="L406" s="15" t="s">
        <v>99</v>
      </c>
    </row>
    <row r="407" spans="1:15">
      <c r="A407" s="3" t="s">
        <v>0</v>
      </c>
      <c r="B407" s="1">
        <v>42527</v>
      </c>
      <c r="C407">
        <v>1.2</v>
      </c>
      <c r="D407" t="s">
        <v>45</v>
      </c>
      <c r="E407">
        <v>0</v>
      </c>
      <c r="G407">
        <v>0</v>
      </c>
      <c r="L407" s="15" t="s">
        <v>99</v>
      </c>
    </row>
    <row r="408" spans="1:15">
      <c r="A408" s="3" t="s">
        <v>0</v>
      </c>
      <c r="B408" s="1">
        <v>42526</v>
      </c>
      <c r="C408">
        <v>1.1000000000000001</v>
      </c>
      <c r="D408" t="s">
        <v>9</v>
      </c>
      <c r="E408">
        <v>1</v>
      </c>
      <c r="G408">
        <v>0</v>
      </c>
      <c r="H408" s="1">
        <v>42590</v>
      </c>
      <c r="I408" t="s">
        <v>48</v>
      </c>
      <c r="J408">
        <v>1</v>
      </c>
      <c r="K408">
        <v>10</v>
      </c>
      <c r="L408" s="15" t="s">
        <v>118</v>
      </c>
      <c r="M408" s="15">
        <v>7</v>
      </c>
      <c r="N408">
        <f>M408/$O$408</f>
        <v>7.7777777777777779E-2</v>
      </c>
      <c r="O408">
        <f>SUM(M408:M420)</f>
        <v>90</v>
      </c>
    </row>
    <row r="409" spans="1:15">
      <c r="A409" s="3" t="s">
        <v>0</v>
      </c>
      <c r="B409" s="1">
        <v>42526</v>
      </c>
      <c r="C409">
        <v>1.1000000000000001</v>
      </c>
      <c r="D409" t="s">
        <v>9</v>
      </c>
      <c r="E409">
        <v>1</v>
      </c>
      <c r="G409">
        <v>0</v>
      </c>
      <c r="H409" s="1">
        <v>42590</v>
      </c>
      <c r="I409" t="s">
        <v>48</v>
      </c>
      <c r="J409">
        <v>1</v>
      </c>
      <c r="K409">
        <v>22</v>
      </c>
      <c r="L409" s="18" t="s">
        <v>105</v>
      </c>
      <c r="M409">
        <v>2</v>
      </c>
      <c r="N409">
        <f t="shared" ref="N409:N420" si="43">M409/$O$408</f>
        <v>2.2222222222222223E-2</v>
      </c>
    </row>
    <row r="410" spans="1:15">
      <c r="A410" s="3" t="s">
        <v>0</v>
      </c>
      <c r="B410" s="1">
        <v>42526</v>
      </c>
      <c r="C410">
        <v>1.1000000000000001</v>
      </c>
      <c r="D410" t="s">
        <v>9</v>
      </c>
      <c r="E410">
        <v>1</v>
      </c>
      <c r="G410">
        <v>0</v>
      </c>
      <c r="H410" s="1">
        <v>42590</v>
      </c>
      <c r="I410" t="s">
        <v>48</v>
      </c>
      <c r="J410">
        <v>1</v>
      </c>
      <c r="K410">
        <v>18</v>
      </c>
      <c r="L410" s="18" t="s">
        <v>105</v>
      </c>
      <c r="M410">
        <v>2</v>
      </c>
      <c r="N410">
        <f t="shared" si="43"/>
        <v>2.2222222222222223E-2</v>
      </c>
    </row>
    <row r="411" spans="1:15">
      <c r="A411" s="3" t="s">
        <v>0</v>
      </c>
      <c r="B411" s="1">
        <v>42526</v>
      </c>
      <c r="C411">
        <v>1.1000000000000001</v>
      </c>
      <c r="D411" t="s">
        <v>9</v>
      </c>
      <c r="E411">
        <v>1</v>
      </c>
      <c r="G411">
        <v>0</v>
      </c>
      <c r="H411" s="1">
        <v>42590</v>
      </c>
      <c r="I411" t="s">
        <v>48</v>
      </c>
      <c r="J411">
        <v>1</v>
      </c>
      <c r="K411">
        <v>14</v>
      </c>
      <c r="L411" s="18" t="s">
        <v>105</v>
      </c>
      <c r="M411">
        <v>1</v>
      </c>
      <c r="N411">
        <f t="shared" si="43"/>
        <v>1.1111111111111112E-2</v>
      </c>
    </row>
    <row r="412" spans="1:15">
      <c r="A412" s="3" t="s">
        <v>0</v>
      </c>
      <c r="B412" s="1">
        <v>42526</v>
      </c>
      <c r="C412">
        <v>1.1000000000000001</v>
      </c>
      <c r="D412" t="s">
        <v>9</v>
      </c>
      <c r="E412">
        <v>1</v>
      </c>
      <c r="G412">
        <v>0</v>
      </c>
      <c r="H412" s="1">
        <v>42590</v>
      </c>
      <c r="I412" t="s">
        <v>48</v>
      </c>
      <c r="J412">
        <v>1</v>
      </c>
      <c r="K412">
        <v>10</v>
      </c>
      <c r="L412" s="18" t="s">
        <v>105</v>
      </c>
      <c r="M412">
        <v>1</v>
      </c>
      <c r="N412">
        <f t="shared" si="43"/>
        <v>1.1111111111111112E-2</v>
      </c>
    </row>
    <row r="413" spans="1:15">
      <c r="A413" s="3" t="s">
        <v>0</v>
      </c>
      <c r="B413" s="1">
        <v>42526</v>
      </c>
      <c r="C413">
        <v>1.1000000000000001</v>
      </c>
      <c r="D413" t="s">
        <v>9</v>
      </c>
      <c r="E413">
        <v>1</v>
      </c>
      <c r="G413">
        <v>0</v>
      </c>
      <c r="H413" s="1">
        <v>42590</v>
      </c>
      <c r="I413" t="s">
        <v>48</v>
      </c>
      <c r="J413">
        <v>1</v>
      </c>
      <c r="K413">
        <v>2</v>
      </c>
      <c r="L413" s="15" t="s">
        <v>86</v>
      </c>
      <c r="M413">
        <v>8</v>
      </c>
      <c r="N413">
        <f t="shared" si="43"/>
        <v>8.8888888888888892E-2</v>
      </c>
    </row>
    <row r="414" spans="1:15">
      <c r="A414" s="3" t="s">
        <v>0</v>
      </c>
      <c r="B414" s="1">
        <v>42526</v>
      </c>
      <c r="C414">
        <v>1.1000000000000001</v>
      </c>
      <c r="D414" t="s">
        <v>9</v>
      </c>
      <c r="E414">
        <v>1</v>
      </c>
      <c r="G414">
        <v>0</v>
      </c>
      <c r="H414" s="1">
        <v>42590</v>
      </c>
      <c r="I414" t="s">
        <v>48</v>
      </c>
      <c r="J414">
        <v>1</v>
      </c>
      <c r="K414">
        <v>2</v>
      </c>
      <c r="L414" s="18" t="s">
        <v>105</v>
      </c>
      <c r="M414">
        <v>46</v>
      </c>
      <c r="N414">
        <f t="shared" si="43"/>
        <v>0.51111111111111107</v>
      </c>
    </row>
    <row r="415" spans="1:15">
      <c r="A415" s="3" t="s">
        <v>0</v>
      </c>
      <c r="B415" s="1">
        <v>42526</v>
      </c>
      <c r="C415">
        <v>1.1000000000000001</v>
      </c>
      <c r="D415" t="s">
        <v>9</v>
      </c>
      <c r="E415">
        <v>1</v>
      </c>
      <c r="G415">
        <v>0</v>
      </c>
      <c r="H415" s="1">
        <v>42590</v>
      </c>
      <c r="I415" t="s">
        <v>48</v>
      </c>
      <c r="J415">
        <v>1</v>
      </c>
      <c r="K415">
        <v>2</v>
      </c>
      <c r="L415" s="15" t="s">
        <v>97</v>
      </c>
      <c r="M415">
        <v>1</v>
      </c>
      <c r="N415">
        <f t="shared" si="43"/>
        <v>1.1111111111111112E-2</v>
      </c>
    </row>
    <row r="416" spans="1:15">
      <c r="A416" s="3" t="s">
        <v>0</v>
      </c>
      <c r="B416" s="1">
        <v>42526</v>
      </c>
      <c r="C416">
        <v>1.1000000000000001</v>
      </c>
      <c r="D416" t="s">
        <v>9</v>
      </c>
      <c r="E416">
        <v>1</v>
      </c>
      <c r="G416">
        <v>0</v>
      </c>
      <c r="H416" s="1">
        <v>42590</v>
      </c>
      <c r="I416" t="s">
        <v>48</v>
      </c>
      <c r="J416">
        <v>1</v>
      </c>
      <c r="K416">
        <v>1</v>
      </c>
      <c r="L416" s="15" t="s">
        <v>86</v>
      </c>
      <c r="M416">
        <v>9</v>
      </c>
      <c r="N416">
        <f t="shared" si="43"/>
        <v>0.1</v>
      </c>
    </row>
    <row r="417" spans="1:15">
      <c r="A417" s="3" t="s">
        <v>0</v>
      </c>
      <c r="B417" s="1">
        <v>42526</v>
      </c>
      <c r="C417">
        <v>1.1000000000000001</v>
      </c>
      <c r="D417" t="s">
        <v>9</v>
      </c>
      <c r="E417">
        <v>1</v>
      </c>
      <c r="G417">
        <v>0</v>
      </c>
      <c r="H417" s="1">
        <v>42590</v>
      </c>
      <c r="I417" t="s">
        <v>48</v>
      </c>
      <c r="J417">
        <v>1</v>
      </c>
      <c r="K417">
        <v>1</v>
      </c>
      <c r="L417" s="15" t="s">
        <v>89</v>
      </c>
      <c r="M417">
        <v>4</v>
      </c>
      <c r="N417">
        <f t="shared" si="43"/>
        <v>4.4444444444444446E-2</v>
      </c>
    </row>
    <row r="418" spans="1:15">
      <c r="A418" s="3" t="s">
        <v>0</v>
      </c>
      <c r="B418" s="1">
        <v>42526</v>
      </c>
      <c r="C418">
        <v>1.1000000000000001</v>
      </c>
      <c r="D418" t="s">
        <v>9</v>
      </c>
      <c r="E418">
        <v>1</v>
      </c>
      <c r="G418">
        <v>0</v>
      </c>
      <c r="H418" s="1">
        <v>42590</v>
      </c>
      <c r="I418" t="s">
        <v>48</v>
      </c>
      <c r="J418">
        <v>1</v>
      </c>
      <c r="K418">
        <v>1</v>
      </c>
      <c r="L418" s="15" t="s">
        <v>83</v>
      </c>
      <c r="M418">
        <v>2</v>
      </c>
      <c r="N418">
        <f t="shared" si="43"/>
        <v>2.2222222222222223E-2</v>
      </c>
    </row>
    <row r="419" spans="1:15">
      <c r="A419" s="3" t="s">
        <v>0</v>
      </c>
      <c r="B419" s="1">
        <v>42526</v>
      </c>
      <c r="C419">
        <v>1.1000000000000001</v>
      </c>
      <c r="D419" t="s">
        <v>9</v>
      </c>
      <c r="E419">
        <v>1</v>
      </c>
      <c r="G419">
        <v>0</v>
      </c>
      <c r="H419" s="1">
        <v>42590</v>
      </c>
      <c r="I419" t="s">
        <v>48</v>
      </c>
      <c r="J419">
        <v>1</v>
      </c>
      <c r="K419">
        <v>1</v>
      </c>
      <c r="L419" s="18" t="s">
        <v>105</v>
      </c>
      <c r="M419">
        <v>1</v>
      </c>
      <c r="N419">
        <f t="shared" si="43"/>
        <v>1.1111111111111112E-2</v>
      </c>
    </row>
    <row r="420" spans="1:15">
      <c r="A420" s="3" t="s">
        <v>0</v>
      </c>
      <c r="B420" s="1">
        <v>42526</v>
      </c>
      <c r="C420">
        <v>1.1000000000000001</v>
      </c>
      <c r="D420" t="s">
        <v>9</v>
      </c>
      <c r="E420">
        <v>1</v>
      </c>
      <c r="G420">
        <v>0</v>
      </c>
      <c r="H420" s="1">
        <v>42590</v>
      </c>
      <c r="I420" t="s">
        <v>48</v>
      </c>
      <c r="J420">
        <v>1</v>
      </c>
      <c r="K420">
        <v>1</v>
      </c>
      <c r="L420" s="15" t="s">
        <v>97</v>
      </c>
      <c r="M420">
        <v>6</v>
      </c>
      <c r="N420">
        <f t="shared" si="43"/>
        <v>6.6666666666666666E-2</v>
      </c>
    </row>
    <row r="421" spans="1:15">
      <c r="A421" s="3" t="s">
        <v>0</v>
      </c>
      <c r="B421" s="1">
        <v>42526</v>
      </c>
      <c r="C421">
        <v>2.1</v>
      </c>
      <c r="D421" t="s">
        <v>10</v>
      </c>
      <c r="E421">
        <v>1</v>
      </c>
      <c r="G421">
        <v>1</v>
      </c>
      <c r="H421" s="1">
        <v>42590</v>
      </c>
      <c r="I421" t="s">
        <v>48</v>
      </c>
      <c r="J421">
        <v>1</v>
      </c>
      <c r="K421">
        <v>10</v>
      </c>
      <c r="L421" s="15" t="s">
        <v>125</v>
      </c>
      <c r="M421" s="15">
        <v>6</v>
      </c>
      <c r="N421">
        <f>M421/$O$421</f>
        <v>6.9767441860465115E-2</v>
      </c>
      <c r="O421">
        <f>SUM(M421:M433)</f>
        <v>86</v>
      </c>
    </row>
    <row r="422" spans="1:15">
      <c r="A422" s="3" t="s">
        <v>0</v>
      </c>
      <c r="B422" s="1">
        <v>42526</v>
      </c>
      <c r="C422">
        <v>2.1</v>
      </c>
      <c r="D422" t="s">
        <v>10</v>
      </c>
      <c r="E422">
        <v>1</v>
      </c>
      <c r="G422">
        <v>1</v>
      </c>
      <c r="H422" s="1">
        <v>42590</v>
      </c>
      <c r="I422" t="s">
        <v>48</v>
      </c>
      <c r="J422">
        <v>1</v>
      </c>
      <c r="K422">
        <v>6</v>
      </c>
      <c r="L422" s="15" t="s">
        <v>125</v>
      </c>
      <c r="M422" s="15">
        <v>4</v>
      </c>
      <c r="N422">
        <f t="shared" ref="N422:N433" si="44">M422/$O$421</f>
        <v>4.6511627906976744E-2</v>
      </c>
    </row>
    <row r="423" spans="1:15">
      <c r="A423" s="3" t="s">
        <v>0</v>
      </c>
      <c r="B423" s="1">
        <v>42526</v>
      </c>
      <c r="C423">
        <v>2.1</v>
      </c>
      <c r="D423" t="s">
        <v>10</v>
      </c>
      <c r="E423">
        <v>1</v>
      </c>
      <c r="G423">
        <v>1</v>
      </c>
      <c r="H423" s="1">
        <v>42590</v>
      </c>
      <c r="I423" t="s">
        <v>48</v>
      </c>
      <c r="J423">
        <v>1</v>
      </c>
      <c r="K423">
        <v>6</v>
      </c>
      <c r="L423" s="15" t="s">
        <v>118</v>
      </c>
      <c r="M423" s="15">
        <v>1</v>
      </c>
      <c r="N423">
        <f t="shared" si="44"/>
        <v>1.1627906976744186E-2</v>
      </c>
    </row>
    <row r="424" spans="1:15">
      <c r="A424" s="3" t="s">
        <v>0</v>
      </c>
      <c r="B424" s="1">
        <v>42526</v>
      </c>
      <c r="C424">
        <v>2.1</v>
      </c>
      <c r="D424" t="s">
        <v>10</v>
      </c>
      <c r="E424">
        <v>1</v>
      </c>
      <c r="G424">
        <v>1</v>
      </c>
      <c r="H424" s="1">
        <v>42590</v>
      </c>
      <c r="I424" t="s">
        <v>48</v>
      </c>
      <c r="J424">
        <v>1</v>
      </c>
      <c r="K424">
        <v>14</v>
      </c>
      <c r="L424" s="18" t="s">
        <v>105</v>
      </c>
      <c r="M424" s="15">
        <v>1</v>
      </c>
      <c r="N424">
        <f t="shared" si="44"/>
        <v>1.1627906976744186E-2</v>
      </c>
    </row>
    <row r="425" spans="1:15">
      <c r="A425" s="3" t="s">
        <v>0</v>
      </c>
      <c r="B425" s="1">
        <v>42526</v>
      </c>
      <c r="C425">
        <v>2.1</v>
      </c>
      <c r="D425" t="s">
        <v>10</v>
      </c>
      <c r="E425">
        <v>1</v>
      </c>
      <c r="G425">
        <v>1</v>
      </c>
      <c r="H425" s="1">
        <v>42590</v>
      </c>
      <c r="I425" t="s">
        <v>48</v>
      </c>
      <c r="J425">
        <v>1</v>
      </c>
      <c r="K425">
        <v>10</v>
      </c>
      <c r="L425" s="18" t="s">
        <v>105</v>
      </c>
      <c r="M425" s="15">
        <v>1</v>
      </c>
      <c r="N425">
        <f t="shared" si="44"/>
        <v>1.1627906976744186E-2</v>
      </c>
    </row>
    <row r="426" spans="1:15">
      <c r="A426" s="3" t="s">
        <v>0</v>
      </c>
      <c r="B426" s="1">
        <v>42526</v>
      </c>
      <c r="C426">
        <v>2.1</v>
      </c>
      <c r="D426" t="s">
        <v>10</v>
      </c>
      <c r="E426">
        <v>1</v>
      </c>
      <c r="G426">
        <v>1</v>
      </c>
      <c r="H426" s="1">
        <v>42590</v>
      </c>
      <c r="I426" t="s">
        <v>48</v>
      </c>
      <c r="J426">
        <v>1</v>
      </c>
      <c r="K426">
        <v>2</v>
      </c>
      <c r="L426" s="15" t="s">
        <v>86</v>
      </c>
      <c r="M426" s="15">
        <v>15</v>
      </c>
      <c r="N426">
        <f t="shared" si="44"/>
        <v>0.1744186046511628</v>
      </c>
    </row>
    <row r="427" spans="1:15">
      <c r="A427" s="3" t="s">
        <v>0</v>
      </c>
      <c r="B427" s="1">
        <v>42526</v>
      </c>
      <c r="C427">
        <v>2.1</v>
      </c>
      <c r="D427" t="s">
        <v>10</v>
      </c>
      <c r="E427">
        <v>1</v>
      </c>
      <c r="G427">
        <v>1</v>
      </c>
      <c r="H427" s="1">
        <v>42590</v>
      </c>
      <c r="I427" t="s">
        <v>48</v>
      </c>
      <c r="J427">
        <v>1</v>
      </c>
      <c r="K427">
        <v>2</v>
      </c>
      <c r="L427" s="15" t="s">
        <v>125</v>
      </c>
      <c r="M427" s="15">
        <v>18</v>
      </c>
      <c r="N427">
        <f t="shared" si="44"/>
        <v>0.20930232558139536</v>
      </c>
    </row>
    <row r="428" spans="1:15">
      <c r="A428" s="3" t="s">
        <v>0</v>
      </c>
      <c r="B428" s="1">
        <v>42526</v>
      </c>
      <c r="C428">
        <v>2.1</v>
      </c>
      <c r="D428" t="s">
        <v>10</v>
      </c>
      <c r="E428">
        <v>1</v>
      </c>
      <c r="G428">
        <v>1</v>
      </c>
      <c r="H428" s="1">
        <v>42590</v>
      </c>
      <c r="I428" t="s">
        <v>48</v>
      </c>
      <c r="J428">
        <v>1</v>
      </c>
      <c r="K428">
        <v>2</v>
      </c>
      <c r="L428" s="15" t="s">
        <v>102</v>
      </c>
      <c r="M428" s="15">
        <v>1</v>
      </c>
      <c r="N428">
        <f t="shared" si="44"/>
        <v>1.1627906976744186E-2</v>
      </c>
    </row>
    <row r="429" spans="1:15">
      <c r="A429" s="3" t="s">
        <v>0</v>
      </c>
      <c r="B429" s="1">
        <v>42526</v>
      </c>
      <c r="C429">
        <v>2.1</v>
      </c>
      <c r="D429" t="s">
        <v>10</v>
      </c>
      <c r="E429">
        <v>1</v>
      </c>
      <c r="G429">
        <v>1</v>
      </c>
      <c r="H429" s="1">
        <v>42590</v>
      </c>
      <c r="I429" t="s">
        <v>48</v>
      </c>
      <c r="J429">
        <v>1</v>
      </c>
      <c r="K429">
        <v>1</v>
      </c>
      <c r="L429" s="15" t="s">
        <v>89</v>
      </c>
      <c r="M429" s="15">
        <v>1</v>
      </c>
      <c r="N429">
        <f t="shared" si="44"/>
        <v>1.1627906976744186E-2</v>
      </c>
    </row>
    <row r="430" spans="1:15">
      <c r="A430" s="3" t="s">
        <v>0</v>
      </c>
      <c r="B430" s="1">
        <v>42526</v>
      </c>
      <c r="C430">
        <v>2.1</v>
      </c>
      <c r="D430" t="s">
        <v>10</v>
      </c>
      <c r="E430">
        <v>1</v>
      </c>
      <c r="G430">
        <v>1</v>
      </c>
      <c r="H430" s="1">
        <v>42590</v>
      </c>
      <c r="I430" t="s">
        <v>48</v>
      </c>
      <c r="J430">
        <v>1</v>
      </c>
      <c r="K430">
        <v>1</v>
      </c>
      <c r="L430" s="18" t="s">
        <v>105</v>
      </c>
      <c r="M430" s="15">
        <v>34</v>
      </c>
      <c r="N430">
        <f t="shared" si="44"/>
        <v>0.39534883720930231</v>
      </c>
    </row>
    <row r="431" spans="1:15">
      <c r="A431" s="3" t="s">
        <v>0</v>
      </c>
      <c r="B431" s="1">
        <v>42526</v>
      </c>
      <c r="C431">
        <v>2.1</v>
      </c>
      <c r="D431" t="s">
        <v>10</v>
      </c>
      <c r="E431">
        <v>1</v>
      </c>
      <c r="G431">
        <v>1</v>
      </c>
      <c r="H431" s="1">
        <v>42590</v>
      </c>
      <c r="I431" t="s">
        <v>48</v>
      </c>
      <c r="J431">
        <v>1</v>
      </c>
      <c r="K431">
        <v>1</v>
      </c>
      <c r="L431" s="15" t="s">
        <v>84</v>
      </c>
      <c r="M431" s="15">
        <v>1</v>
      </c>
      <c r="N431">
        <f t="shared" si="44"/>
        <v>1.1627906976744186E-2</v>
      </c>
    </row>
    <row r="432" spans="1:15">
      <c r="A432" s="3" t="s">
        <v>0</v>
      </c>
      <c r="B432" s="1">
        <v>42526</v>
      </c>
      <c r="C432">
        <v>2.1</v>
      </c>
      <c r="D432" t="s">
        <v>10</v>
      </c>
      <c r="E432">
        <v>1</v>
      </c>
      <c r="G432">
        <v>1</v>
      </c>
      <c r="H432" s="1">
        <v>42590</v>
      </c>
      <c r="I432" t="s">
        <v>48</v>
      </c>
      <c r="J432">
        <v>1</v>
      </c>
      <c r="K432">
        <v>1</v>
      </c>
      <c r="L432" s="15" t="s">
        <v>88</v>
      </c>
      <c r="M432" s="15">
        <v>1</v>
      </c>
      <c r="N432">
        <f t="shared" si="44"/>
        <v>1.1627906976744186E-2</v>
      </c>
    </row>
    <row r="433" spans="1:15">
      <c r="A433" s="3" t="s">
        <v>0</v>
      </c>
      <c r="B433" s="1">
        <v>42526</v>
      </c>
      <c r="C433">
        <v>2.1</v>
      </c>
      <c r="D433" t="s">
        <v>10</v>
      </c>
      <c r="E433">
        <v>1</v>
      </c>
      <c r="G433">
        <v>1</v>
      </c>
      <c r="H433" s="1">
        <v>42590</v>
      </c>
      <c r="I433" t="s">
        <v>48</v>
      </c>
      <c r="J433">
        <v>1</v>
      </c>
      <c r="K433">
        <v>1</v>
      </c>
      <c r="L433" s="15" t="s">
        <v>84</v>
      </c>
      <c r="M433" s="15">
        <v>2</v>
      </c>
      <c r="N433">
        <f t="shared" si="44"/>
        <v>2.3255813953488372E-2</v>
      </c>
    </row>
    <row r="434" spans="1:15">
      <c r="A434" s="3" t="s">
        <v>0</v>
      </c>
      <c r="B434" s="1">
        <v>42526</v>
      </c>
      <c r="C434">
        <v>1.2</v>
      </c>
      <c r="D434" t="s">
        <v>9</v>
      </c>
      <c r="E434">
        <v>1</v>
      </c>
      <c r="G434">
        <v>0</v>
      </c>
      <c r="L434" s="15" t="s">
        <v>99</v>
      </c>
    </row>
    <row r="435" spans="1:15">
      <c r="A435" s="3" t="s">
        <v>0</v>
      </c>
      <c r="B435" s="1">
        <v>42526</v>
      </c>
      <c r="C435">
        <v>2.2000000000000002</v>
      </c>
      <c r="D435" t="s">
        <v>10</v>
      </c>
      <c r="E435">
        <v>1</v>
      </c>
      <c r="G435">
        <v>0</v>
      </c>
      <c r="L435" s="15" t="s">
        <v>99</v>
      </c>
    </row>
    <row r="436" spans="1:15">
      <c r="A436" s="3" t="s">
        <v>0</v>
      </c>
      <c r="B436" s="1">
        <v>42515</v>
      </c>
      <c r="C436">
        <v>1.1000000000000001</v>
      </c>
      <c r="D436" t="s">
        <v>45</v>
      </c>
      <c r="E436">
        <v>0</v>
      </c>
      <c r="F436">
        <v>1</v>
      </c>
      <c r="G436">
        <v>1</v>
      </c>
      <c r="H436" s="1">
        <v>42591</v>
      </c>
      <c r="I436" t="s">
        <v>48</v>
      </c>
      <c r="J436">
        <v>1</v>
      </c>
      <c r="K436">
        <v>6</v>
      </c>
      <c r="L436" s="15" t="s">
        <v>86</v>
      </c>
      <c r="M436" s="15">
        <v>8</v>
      </c>
      <c r="N436">
        <f>M436/$O$436</f>
        <v>1.5717092337917484E-2</v>
      </c>
      <c r="O436">
        <f>SUM(M436:M455)</f>
        <v>509</v>
      </c>
    </row>
    <row r="437" spans="1:15">
      <c r="A437" s="3" t="s">
        <v>0</v>
      </c>
      <c r="B437" s="1">
        <v>42515</v>
      </c>
      <c r="C437">
        <v>1.1000000000000001</v>
      </c>
      <c r="D437" t="s">
        <v>45</v>
      </c>
      <c r="E437">
        <v>0</v>
      </c>
      <c r="F437">
        <v>1</v>
      </c>
      <c r="G437">
        <v>1</v>
      </c>
      <c r="H437" s="1">
        <v>42591</v>
      </c>
      <c r="I437" t="s">
        <v>48</v>
      </c>
      <c r="J437">
        <v>1</v>
      </c>
      <c r="K437">
        <v>10</v>
      </c>
      <c r="L437" s="15" t="s">
        <v>125</v>
      </c>
      <c r="M437">
        <v>2</v>
      </c>
      <c r="N437">
        <f t="shared" ref="N437:N455" si="45">M437/$O$436</f>
        <v>3.929273084479371E-3</v>
      </c>
    </row>
    <row r="438" spans="1:15">
      <c r="A438" s="3" t="s">
        <v>0</v>
      </c>
      <c r="B438" s="1">
        <v>42515</v>
      </c>
      <c r="C438">
        <v>1.1000000000000001</v>
      </c>
      <c r="D438" t="s">
        <v>45</v>
      </c>
      <c r="E438">
        <v>0</v>
      </c>
      <c r="F438">
        <v>1</v>
      </c>
      <c r="G438">
        <v>1</v>
      </c>
      <c r="H438" s="1">
        <v>42591</v>
      </c>
      <c r="I438" t="s">
        <v>48</v>
      </c>
      <c r="J438">
        <v>1</v>
      </c>
      <c r="K438">
        <v>6</v>
      </c>
      <c r="L438" s="15" t="s">
        <v>125</v>
      </c>
      <c r="M438">
        <v>45</v>
      </c>
      <c r="N438">
        <f t="shared" si="45"/>
        <v>8.8408644400785857E-2</v>
      </c>
    </row>
    <row r="439" spans="1:15">
      <c r="A439" s="3" t="s">
        <v>0</v>
      </c>
      <c r="B439" s="1">
        <v>42515</v>
      </c>
      <c r="C439">
        <v>1.1000000000000001</v>
      </c>
      <c r="D439" t="s">
        <v>45</v>
      </c>
      <c r="E439">
        <v>0</v>
      </c>
      <c r="F439">
        <v>1</v>
      </c>
      <c r="G439">
        <v>1</v>
      </c>
      <c r="H439" s="1">
        <v>42591</v>
      </c>
      <c r="I439" t="s">
        <v>48</v>
      </c>
      <c r="J439">
        <v>1</v>
      </c>
      <c r="K439">
        <v>14</v>
      </c>
      <c r="L439" s="15" t="s">
        <v>109</v>
      </c>
      <c r="M439">
        <v>2</v>
      </c>
      <c r="N439">
        <f t="shared" si="45"/>
        <v>3.929273084479371E-3</v>
      </c>
    </row>
    <row r="440" spans="1:15">
      <c r="A440" s="3" t="s">
        <v>0</v>
      </c>
      <c r="B440" s="1">
        <v>42515</v>
      </c>
      <c r="C440">
        <v>1.1000000000000001</v>
      </c>
      <c r="D440" t="s">
        <v>45</v>
      </c>
      <c r="E440">
        <v>0</v>
      </c>
      <c r="F440">
        <v>1</v>
      </c>
      <c r="G440">
        <v>1</v>
      </c>
      <c r="H440" s="1">
        <v>42591</v>
      </c>
      <c r="I440" t="s">
        <v>48</v>
      </c>
      <c r="J440">
        <v>1</v>
      </c>
      <c r="K440">
        <v>6</v>
      </c>
      <c r="L440" s="15" t="s">
        <v>109</v>
      </c>
      <c r="M440">
        <v>9</v>
      </c>
      <c r="N440">
        <f t="shared" si="45"/>
        <v>1.768172888015717E-2</v>
      </c>
    </row>
    <row r="441" spans="1:15">
      <c r="A441" s="3" t="s">
        <v>0</v>
      </c>
      <c r="B441" s="1">
        <v>42515</v>
      </c>
      <c r="C441">
        <v>1.1000000000000001</v>
      </c>
      <c r="D441" t="s">
        <v>45</v>
      </c>
      <c r="E441">
        <v>0</v>
      </c>
      <c r="F441">
        <v>1</v>
      </c>
      <c r="G441">
        <v>1</v>
      </c>
      <c r="H441" s="1">
        <v>42591</v>
      </c>
      <c r="I441" t="s">
        <v>48</v>
      </c>
      <c r="J441">
        <v>1</v>
      </c>
      <c r="K441">
        <v>10</v>
      </c>
      <c r="L441" s="18" t="s">
        <v>105</v>
      </c>
      <c r="M441">
        <v>2</v>
      </c>
      <c r="N441">
        <f t="shared" si="45"/>
        <v>3.929273084479371E-3</v>
      </c>
    </row>
    <row r="442" spans="1:15">
      <c r="A442" s="3" t="s">
        <v>0</v>
      </c>
      <c r="B442" s="1">
        <v>42515</v>
      </c>
      <c r="C442">
        <v>1.1000000000000001</v>
      </c>
      <c r="D442" t="s">
        <v>45</v>
      </c>
      <c r="E442">
        <v>0</v>
      </c>
      <c r="F442">
        <v>1</v>
      </c>
      <c r="G442">
        <v>1</v>
      </c>
      <c r="H442" s="1">
        <v>42591</v>
      </c>
      <c r="I442" t="s">
        <v>48</v>
      </c>
      <c r="J442">
        <v>1</v>
      </c>
      <c r="K442">
        <v>6</v>
      </c>
      <c r="L442" s="18" t="s">
        <v>105</v>
      </c>
      <c r="M442">
        <v>3</v>
      </c>
      <c r="N442">
        <f t="shared" si="45"/>
        <v>5.893909626719057E-3</v>
      </c>
    </row>
    <row r="443" spans="1:15">
      <c r="A443" s="3" t="s">
        <v>0</v>
      </c>
      <c r="B443" s="1">
        <v>42515</v>
      </c>
      <c r="C443">
        <v>1.1000000000000001</v>
      </c>
      <c r="D443" t="s">
        <v>45</v>
      </c>
      <c r="E443">
        <v>0</v>
      </c>
      <c r="F443">
        <v>1</v>
      </c>
      <c r="G443">
        <v>1</v>
      </c>
      <c r="H443" s="1">
        <v>42591</v>
      </c>
      <c r="I443" t="s">
        <v>48</v>
      </c>
      <c r="J443">
        <v>1</v>
      </c>
      <c r="K443">
        <v>6</v>
      </c>
      <c r="L443" s="15" t="s">
        <v>130</v>
      </c>
      <c r="M443">
        <v>1</v>
      </c>
      <c r="N443">
        <f t="shared" si="45"/>
        <v>1.9646365422396855E-3</v>
      </c>
    </row>
    <row r="444" spans="1:15">
      <c r="A444" s="3" t="s">
        <v>0</v>
      </c>
      <c r="B444" s="1">
        <v>42515</v>
      </c>
      <c r="C444">
        <v>1.1000000000000001</v>
      </c>
      <c r="D444" t="s">
        <v>45</v>
      </c>
      <c r="E444">
        <v>0</v>
      </c>
      <c r="F444">
        <v>1</v>
      </c>
      <c r="G444">
        <v>1</v>
      </c>
      <c r="H444" s="1">
        <v>42591</v>
      </c>
      <c r="I444" t="s">
        <v>48</v>
      </c>
      <c r="J444">
        <v>1</v>
      </c>
      <c r="K444">
        <v>2</v>
      </c>
      <c r="L444" s="15" t="s">
        <v>102</v>
      </c>
      <c r="M444">
        <v>1</v>
      </c>
      <c r="N444">
        <f t="shared" si="45"/>
        <v>1.9646365422396855E-3</v>
      </c>
    </row>
    <row r="445" spans="1:15">
      <c r="A445" s="3" t="s">
        <v>0</v>
      </c>
      <c r="B445" s="1">
        <v>42515</v>
      </c>
      <c r="C445">
        <v>1.1000000000000001</v>
      </c>
      <c r="D445" t="s">
        <v>45</v>
      </c>
      <c r="E445">
        <v>0</v>
      </c>
      <c r="F445">
        <v>1</v>
      </c>
      <c r="G445">
        <v>1</v>
      </c>
      <c r="H445" s="1">
        <v>42591</v>
      </c>
      <c r="I445" t="s">
        <v>48</v>
      </c>
      <c r="J445">
        <v>1</v>
      </c>
      <c r="K445">
        <v>2</v>
      </c>
      <c r="L445" s="15" t="s">
        <v>86</v>
      </c>
      <c r="M445">
        <v>76</v>
      </c>
      <c r="N445">
        <f t="shared" si="45"/>
        <v>0.14931237721021612</v>
      </c>
    </row>
    <row r="446" spans="1:15">
      <c r="A446" s="3" t="s">
        <v>0</v>
      </c>
      <c r="B446" s="1">
        <v>42515</v>
      </c>
      <c r="C446">
        <v>1.1000000000000001</v>
      </c>
      <c r="D446" t="s">
        <v>45</v>
      </c>
      <c r="E446">
        <v>0</v>
      </c>
      <c r="F446">
        <v>1</v>
      </c>
      <c r="G446">
        <v>1</v>
      </c>
      <c r="H446" s="1">
        <v>42591</v>
      </c>
      <c r="I446" t="s">
        <v>48</v>
      </c>
      <c r="J446">
        <v>1</v>
      </c>
      <c r="K446">
        <v>2</v>
      </c>
      <c r="L446" s="15" t="s">
        <v>125</v>
      </c>
      <c r="M446">
        <v>112</v>
      </c>
      <c r="N446">
        <f t="shared" si="45"/>
        <v>0.2200392927308448</v>
      </c>
    </row>
    <row r="447" spans="1:15">
      <c r="A447" s="3" t="s">
        <v>0</v>
      </c>
      <c r="B447" s="1">
        <v>42515</v>
      </c>
      <c r="C447">
        <v>1.1000000000000001</v>
      </c>
      <c r="D447" t="s">
        <v>45</v>
      </c>
      <c r="E447">
        <v>0</v>
      </c>
      <c r="F447">
        <v>1</v>
      </c>
      <c r="G447">
        <v>1</v>
      </c>
      <c r="H447" s="1">
        <v>42591</v>
      </c>
      <c r="I447" t="s">
        <v>48</v>
      </c>
      <c r="J447">
        <v>1</v>
      </c>
      <c r="K447">
        <v>2</v>
      </c>
      <c r="L447" s="15" t="s">
        <v>118</v>
      </c>
      <c r="M447">
        <v>3</v>
      </c>
      <c r="N447">
        <f t="shared" si="45"/>
        <v>5.893909626719057E-3</v>
      </c>
    </row>
    <row r="448" spans="1:15">
      <c r="A448" s="3" t="s">
        <v>0</v>
      </c>
      <c r="B448" s="1">
        <v>42515</v>
      </c>
      <c r="C448">
        <v>1.1000000000000001</v>
      </c>
      <c r="D448" t="s">
        <v>45</v>
      </c>
      <c r="E448">
        <v>0</v>
      </c>
      <c r="F448">
        <v>1</v>
      </c>
      <c r="G448">
        <v>1</v>
      </c>
      <c r="H448" s="1">
        <v>42591</v>
      </c>
      <c r="I448" t="s">
        <v>48</v>
      </c>
      <c r="J448">
        <v>1</v>
      </c>
      <c r="K448">
        <v>2</v>
      </c>
      <c r="L448" s="15" t="s">
        <v>109</v>
      </c>
      <c r="M448">
        <v>22</v>
      </c>
      <c r="N448">
        <f t="shared" si="45"/>
        <v>4.3222003929273084E-2</v>
      </c>
    </row>
    <row r="449" spans="1:15">
      <c r="A449" s="3" t="s">
        <v>0</v>
      </c>
      <c r="B449" s="1">
        <v>42515</v>
      </c>
      <c r="C449">
        <v>1.1000000000000001</v>
      </c>
      <c r="D449" t="s">
        <v>45</v>
      </c>
      <c r="E449">
        <v>0</v>
      </c>
      <c r="F449">
        <v>1</v>
      </c>
      <c r="G449">
        <v>1</v>
      </c>
      <c r="H449" s="1">
        <v>42591</v>
      </c>
      <c r="I449" t="s">
        <v>48</v>
      </c>
      <c r="J449">
        <v>1</v>
      </c>
      <c r="K449">
        <v>2</v>
      </c>
      <c r="L449" s="18" t="s">
        <v>105</v>
      </c>
      <c r="M449">
        <v>100</v>
      </c>
      <c r="N449">
        <f t="shared" si="45"/>
        <v>0.19646365422396855</v>
      </c>
    </row>
    <row r="450" spans="1:15">
      <c r="A450" s="3" t="s">
        <v>0</v>
      </c>
      <c r="B450" s="1">
        <v>42515</v>
      </c>
      <c r="C450">
        <v>1.1000000000000001</v>
      </c>
      <c r="D450" t="s">
        <v>45</v>
      </c>
      <c r="E450">
        <v>0</v>
      </c>
      <c r="F450">
        <v>1</v>
      </c>
      <c r="G450">
        <v>1</v>
      </c>
      <c r="H450" s="1">
        <v>42591</v>
      </c>
      <c r="I450" t="s">
        <v>48</v>
      </c>
      <c r="J450">
        <v>1</v>
      </c>
      <c r="K450">
        <v>2</v>
      </c>
      <c r="L450" s="15" t="s">
        <v>88</v>
      </c>
      <c r="M450">
        <v>12</v>
      </c>
      <c r="N450">
        <f t="shared" si="45"/>
        <v>2.3575638506876228E-2</v>
      </c>
    </row>
    <row r="451" spans="1:15">
      <c r="A451" s="3" t="s">
        <v>0</v>
      </c>
      <c r="B451" s="1">
        <v>42515</v>
      </c>
      <c r="C451">
        <v>1.1000000000000001</v>
      </c>
      <c r="D451" t="s">
        <v>45</v>
      </c>
      <c r="E451">
        <v>0</v>
      </c>
      <c r="F451">
        <v>1</v>
      </c>
      <c r="G451">
        <v>1</v>
      </c>
      <c r="H451" s="1">
        <v>42591</v>
      </c>
      <c r="I451" t="s">
        <v>48</v>
      </c>
      <c r="J451">
        <v>1</v>
      </c>
      <c r="K451">
        <v>2</v>
      </c>
      <c r="L451" s="15" t="s">
        <v>97</v>
      </c>
      <c r="M451">
        <v>8</v>
      </c>
      <c r="N451">
        <f t="shared" si="45"/>
        <v>1.5717092337917484E-2</v>
      </c>
    </row>
    <row r="452" spans="1:15">
      <c r="A452" s="3" t="s">
        <v>0</v>
      </c>
      <c r="B452" s="1">
        <v>42515</v>
      </c>
      <c r="C452">
        <v>1.1000000000000001</v>
      </c>
      <c r="D452" t="s">
        <v>45</v>
      </c>
      <c r="E452">
        <v>0</v>
      </c>
      <c r="F452">
        <v>1</v>
      </c>
      <c r="G452">
        <v>1</v>
      </c>
      <c r="H452" s="1">
        <v>42591</v>
      </c>
      <c r="I452" t="s">
        <v>48</v>
      </c>
      <c r="J452">
        <v>1</v>
      </c>
      <c r="K452">
        <v>1</v>
      </c>
      <c r="L452" s="15" t="s">
        <v>86</v>
      </c>
      <c r="M452">
        <v>61</v>
      </c>
      <c r="N452">
        <f t="shared" si="45"/>
        <v>0.11984282907662082</v>
      </c>
    </row>
    <row r="453" spans="1:15">
      <c r="A453" s="3" t="s">
        <v>0</v>
      </c>
      <c r="B453" s="1">
        <v>42515</v>
      </c>
      <c r="C453">
        <v>1.1000000000000001</v>
      </c>
      <c r="D453" t="s">
        <v>45</v>
      </c>
      <c r="E453">
        <v>0</v>
      </c>
      <c r="F453">
        <v>1</v>
      </c>
      <c r="G453">
        <v>1</v>
      </c>
      <c r="H453" s="1">
        <v>42591</v>
      </c>
      <c r="I453" t="s">
        <v>48</v>
      </c>
      <c r="J453">
        <v>1</v>
      </c>
      <c r="K453">
        <v>1</v>
      </c>
      <c r="L453" s="15" t="s">
        <v>125</v>
      </c>
      <c r="M453">
        <v>17</v>
      </c>
      <c r="N453">
        <f t="shared" si="45"/>
        <v>3.3398821218074658E-2</v>
      </c>
    </row>
    <row r="454" spans="1:15">
      <c r="A454" s="3" t="s">
        <v>0</v>
      </c>
      <c r="B454" s="1">
        <v>42515</v>
      </c>
      <c r="C454">
        <v>1.1000000000000001</v>
      </c>
      <c r="D454" t="s">
        <v>45</v>
      </c>
      <c r="E454">
        <v>0</v>
      </c>
      <c r="F454">
        <v>1</v>
      </c>
      <c r="G454">
        <v>1</v>
      </c>
      <c r="H454" s="1">
        <v>42591</v>
      </c>
      <c r="I454" t="s">
        <v>48</v>
      </c>
      <c r="J454">
        <v>1</v>
      </c>
      <c r="K454">
        <v>1</v>
      </c>
      <c r="L454" s="15" t="s">
        <v>109</v>
      </c>
      <c r="M454">
        <v>17</v>
      </c>
      <c r="N454">
        <f t="shared" si="45"/>
        <v>3.3398821218074658E-2</v>
      </c>
    </row>
    <row r="455" spans="1:15">
      <c r="A455" s="3" t="s">
        <v>0</v>
      </c>
      <c r="B455" s="1">
        <v>42515</v>
      </c>
      <c r="C455">
        <v>1.1000000000000001</v>
      </c>
      <c r="D455" t="s">
        <v>45</v>
      </c>
      <c r="E455">
        <v>0</v>
      </c>
      <c r="F455">
        <v>1</v>
      </c>
      <c r="G455">
        <v>1</v>
      </c>
      <c r="H455" s="1">
        <v>42591</v>
      </c>
      <c r="I455" t="s">
        <v>48</v>
      </c>
      <c r="J455">
        <v>1</v>
      </c>
      <c r="K455">
        <v>1</v>
      </c>
      <c r="L455" s="15" t="s">
        <v>97</v>
      </c>
      <c r="M455">
        <v>8</v>
      </c>
      <c r="N455">
        <f t="shared" si="45"/>
        <v>1.5717092337917484E-2</v>
      </c>
    </row>
    <row r="456" spans="1:15">
      <c r="A456" s="3" t="s">
        <v>0</v>
      </c>
      <c r="B456" s="1">
        <v>42515</v>
      </c>
      <c r="C456">
        <v>2.1</v>
      </c>
      <c r="D456" t="s">
        <v>45</v>
      </c>
      <c r="E456">
        <v>0</v>
      </c>
      <c r="F456">
        <v>1</v>
      </c>
      <c r="G456">
        <v>1</v>
      </c>
      <c r="H456" s="1">
        <v>42590</v>
      </c>
      <c r="I456" t="s">
        <v>48</v>
      </c>
      <c r="J456">
        <v>1</v>
      </c>
      <c r="K456">
        <v>10</v>
      </c>
      <c r="L456" s="15" t="s">
        <v>88</v>
      </c>
      <c r="M456" s="15">
        <v>1</v>
      </c>
      <c r="N456">
        <f>M456/$O$456</f>
        <v>9.7087378640776691E-3</v>
      </c>
      <c r="O456">
        <f>SUM(M456:M468)</f>
        <v>103</v>
      </c>
    </row>
    <row r="457" spans="1:15">
      <c r="A457" s="3" t="s">
        <v>0</v>
      </c>
      <c r="B457" s="1">
        <v>42515</v>
      </c>
      <c r="C457">
        <v>2.1</v>
      </c>
      <c r="D457" t="s">
        <v>45</v>
      </c>
      <c r="E457">
        <v>0</v>
      </c>
      <c r="F457">
        <v>1</v>
      </c>
      <c r="G457">
        <v>1</v>
      </c>
      <c r="H457" s="1">
        <v>42590</v>
      </c>
      <c r="I457" t="s">
        <v>48</v>
      </c>
      <c r="J457">
        <v>1</v>
      </c>
      <c r="K457">
        <v>2</v>
      </c>
      <c r="L457" s="15" t="s">
        <v>86</v>
      </c>
      <c r="M457" s="15">
        <v>16</v>
      </c>
      <c r="N457">
        <f t="shared" ref="N457:N468" si="46">M457/$O$456</f>
        <v>0.1553398058252427</v>
      </c>
    </row>
    <row r="458" spans="1:15">
      <c r="A458" s="3" t="s">
        <v>0</v>
      </c>
      <c r="B458" s="1">
        <v>42515</v>
      </c>
      <c r="C458">
        <v>2.1</v>
      </c>
      <c r="D458" t="s">
        <v>45</v>
      </c>
      <c r="E458">
        <v>0</v>
      </c>
      <c r="F458">
        <v>1</v>
      </c>
      <c r="G458">
        <v>1</v>
      </c>
      <c r="H458" s="1">
        <v>42590</v>
      </c>
      <c r="I458" t="s">
        <v>48</v>
      </c>
      <c r="J458">
        <v>1</v>
      </c>
      <c r="K458">
        <v>2</v>
      </c>
      <c r="L458" s="15" t="s">
        <v>125</v>
      </c>
      <c r="M458" s="15">
        <v>3</v>
      </c>
      <c r="N458">
        <f t="shared" si="46"/>
        <v>2.9126213592233011E-2</v>
      </c>
    </row>
    <row r="459" spans="1:15">
      <c r="A459" s="3" t="s">
        <v>0</v>
      </c>
      <c r="B459" s="1">
        <v>42515</v>
      </c>
      <c r="C459">
        <v>2.1</v>
      </c>
      <c r="D459" t="s">
        <v>45</v>
      </c>
      <c r="E459">
        <v>0</v>
      </c>
      <c r="F459">
        <v>1</v>
      </c>
      <c r="G459">
        <v>1</v>
      </c>
      <c r="H459" s="1">
        <v>42590</v>
      </c>
      <c r="I459" t="s">
        <v>48</v>
      </c>
      <c r="J459">
        <v>1</v>
      </c>
      <c r="K459">
        <v>2</v>
      </c>
      <c r="L459" s="15" t="s">
        <v>109</v>
      </c>
      <c r="M459" s="15">
        <v>9</v>
      </c>
      <c r="N459">
        <f t="shared" si="46"/>
        <v>8.7378640776699032E-2</v>
      </c>
    </row>
    <row r="460" spans="1:15">
      <c r="A460" s="3" t="s">
        <v>0</v>
      </c>
      <c r="B460" s="1">
        <v>42515</v>
      </c>
      <c r="C460">
        <v>2.1</v>
      </c>
      <c r="D460" t="s">
        <v>45</v>
      </c>
      <c r="E460">
        <v>0</v>
      </c>
      <c r="F460">
        <v>1</v>
      </c>
      <c r="G460">
        <v>1</v>
      </c>
      <c r="H460" s="1">
        <v>42590</v>
      </c>
      <c r="I460" t="s">
        <v>48</v>
      </c>
      <c r="J460">
        <v>1</v>
      </c>
      <c r="K460">
        <v>2</v>
      </c>
      <c r="L460" s="18" t="s">
        <v>105</v>
      </c>
      <c r="M460" s="15">
        <v>4</v>
      </c>
      <c r="N460">
        <f t="shared" si="46"/>
        <v>3.8834951456310676E-2</v>
      </c>
    </row>
    <row r="461" spans="1:15">
      <c r="A461" s="3" t="s">
        <v>0</v>
      </c>
      <c r="B461" s="1">
        <v>42515</v>
      </c>
      <c r="C461">
        <v>2.1</v>
      </c>
      <c r="D461" t="s">
        <v>45</v>
      </c>
      <c r="E461">
        <v>0</v>
      </c>
      <c r="F461">
        <v>1</v>
      </c>
      <c r="G461">
        <v>1</v>
      </c>
      <c r="H461" s="1">
        <v>42590</v>
      </c>
      <c r="I461" t="s">
        <v>48</v>
      </c>
      <c r="J461">
        <v>1</v>
      </c>
      <c r="K461">
        <v>2</v>
      </c>
      <c r="L461" s="15" t="s">
        <v>84</v>
      </c>
      <c r="M461" s="15">
        <v>6</v>
      </c>
      <c r="N461">
        <f t="shared" si="46"/>
        <v>5.8252427184466021E-2</v>
      </c>
    </row>
    <row r="462" spans="1:15">
      <c r="A462" s="3" t="s">
        <v>0</v>
      </c>
      <c r="B462" s="1">
        <v>42515</v>
      </c>
      <c r="C462">
        <v>2.1</v>
      </c>
      <c r="D462" t="s">
        <v>45</v>
      </c>
      <c r="E462">
        <v>0</v>
      </c>
      <c r="F462">
        <v>1</v>
      </c>
      <c r="G462">
        <v>1</v>
      </c>
      <c r="H462" s="1">
        <v>42590</v>
      </c>
      <c r="I462" t="s">
        <v>48</v>
      </c>
      <c r="J462">
        <v>1</v>
      </c>
      <c r="K462">
        <v>2</v>
      </c>
      <c r="L462" s="15" t="s">
        <v>97</v>
      </c>
      <c r="M462" s="15">
        <v>5</v>
      </c>
      <c r="N462">
        <f t="shared" si="46"/>
        <v>4.8543689320388349E-2</v>
      </c>
    </row>
    <row r="463" spans="1:15">
      <c r="A463" s="3" t="s">
        <v>0</v>
      </c>
      <c r="B463" s="1">
        <v>42515</v>
      </c>
      <c r="C463">
        <v>2.1</v>
      </c>
      <c r="D463" t="s">
        <v>45</v>
      </c>
      <c r="E463">
        <v>0</v>
      </c>
      <c r="F463">
        <v>1</v>
      </c>
      <c r="G463">
        <v>1</v>
      </c>
      <c r="H463" s="1">
        <v>42590</v>
      </c>
      <c r="I463" t="s">
        <v>48</v>
      </c>
      <c r="J463">
        <v>1</v>
      </c>
      <c r="K463">
        <v>1</v>
      </c>
      <c r="L463" s="15" t="s">
        <v>86</v>
      </c>
      <c r="M463" s="15">
        <v>19</v>
      </c>
      <c r="N463">
        <f t="shared" si="46"/>
        <v>0.18446601941747573</v>
      </c>
    </row>
    <row r="464" spans="1:15">
      <c r="A464" s="3" t="s">
        <v>0</v>
      </c>
      <c r="B464" s="1">
        <v>42515</v>
      </c>
      <c r="C464">
        <v>2.1</v>
      </c>
      <c r="D464" t="s">
        <v>45</v>
      </c>
      <c r="E464">
        <v>0</v>
      </c>
      <c r="F464">
        <v>1</v>
      </c>
      <c r="G464">
        <v>1</v>
      </c>
      <c r="H464" s="1">
        <v>42590</v>
      </c>
      <c r="I464" t="s">
        <v>48</v>
      </c>
      <c r="J464">
        <v>1</v>
      </c>
      <c r="K464">
        <v>1</v>
      </c>
      <c r="L464" s="15" t="s">
        <v>125</v>
      </c>
      <c r="M464" s="15">
        <v>5</v>
      </c>
      <c r="N464">
        <f t="shared" si="46"/>
        <v>4.8543689320388349E-2</v>
      </c>
    </row>
    <row r="465" spans="1:15">
      <c r="A465" s="3" t="s">
        <v>0</v>
      </c>
      <c r="B465" s="1">
        <v>42515</v>
      </c>
      <c r="C465">
        <v>2.1</v>
      </c>
      <c r="D465" t="s">
        <v>45</v>
      </c>
      <c r="E465">
        <v>0</v>
      </c>
      <c r="F465">
        <v>1</v>
      </c>
      <c r="G465">
        <v>1</v>
      </c>
      <c r="H465" s="1">
        <v>42590</v>
      </c>
      <c r="I465" t="s">
        <v>48</v>
      </c>
      <c r="J465">
        <v>1</v>
      </c>
      <c r="K465">
        <v>1</v>
      </c>
      <c r="L465" s="15" t="s">
        <v>118</v>
      </c>
      <c r="M465" s="15">
        <v>15</v>
      </c>
      <c r="N465">
        <f t="shared" si="46"/>
        <v>0.14563106796116504</v>
      </c>
    </row>
    <row r="466" spans="1:15">
      <c r="A466" s="3" t="s">
        <v>0</v>
      </c>
      <c r="B466" s="1">
        <v>42515</v>
      </c>
      <c r="C466">
        <v>2.1</v>
      </c>
      <c r="D466" t="s">
        <v>45</v>
      </c>
      <c r="E466">
        <v>0</v>
      </c>
      <c r="F466">
        <v>1</v>
      </c>
      <c r="G466">
        <v>1</v>
      </c>
      <c r="H466" s="1">
        <v>42590</v>
      </c>
      <c r="I466" t="s">
        <v>48</v>
      </c>
      <c r="J466">
        <v>1</v>
      </c>
      <c r="K466">
        <v>1</v>
      </c>
      <c r="L466" s="15" t="s">
        <v>109</v>
      </c>
      <c r="M466" s="15">
        <v>8</v>
      </c>
      <c r="N466">
        <f t="shared" si="46"/>
        <v>7.7669902912621352E-2</v>
      </c>
    </row>
    <row r="467" spans="1:15">
      <c r="A467" s="3" t="s">
        <v>0</v>
      </c>
      <c r="B467" s="1">
        <v>42515</v>
      </c>
      <c r="C467">
        <v>2.1</v>
      </c>
      <c r="D467" t="s">
        <v>45</v>
      </c>
      <c r="E467">
        <v>0</v>
      </c>
      <c r="F467">
        <v>1</v>
      </c>
      <c r="G467">
        <v>1</v>
      </c>
      <c r="H467" s="1">
        <v>42590</v>
      </c>
      <c r="I467" t="s">
        <v>48</v>
      </c>
      <c r="J467">
        <v>1</v>
      </c>
      <c r="K467">
        <v>1</v>
      </c>
      <c r="L467" s="18" t="s">
        <v>105</v>
      </c>
      <c r="M467" s="15">
        <v>1</v>
      </c>
      <c r="N467">
        <f t="shared" si="46"/>
        <v>9.7087378640776691E-3</v>
      </c>
    </row>
    <row r="468" spans="1:15">
      <c r="A468" s="3" t="s">
        <v>0</v>
      </c>
      <c r="B468" s="1">
        <v>42515</v>
      </c>
      <c r="C468">
        <v>2.1</v>
      </c>
      <c r="D468" t="s">
        <v>45</v>
      </c>
      <c r="E468">
        <v>0</v>
      </c>
      <c r="F468">
        <v>1</v>
      </c>
      <c r="G468">
        <v>1</v>
      </c>
      <c r="H468" s="1">
        <v>42590</v>
      </c>
      <c r="I468" t="s">
        <v>48</v>
      </c>
      <c r="J468">
        <v>1</v>
      </c>
      <c r="K468">
        <v>1</v>
      </c>
      <c r="L468" s="15" t="s">
        <v>84</v>
      </c>
      <c r="M468" s="15">
        <v>11</v>
      </c>
      <c r="N468">
        <f t="shared" si="46"/>
        <v>0.10679611650485436</v>
      </c>
    </row>
    <row r="469" spans="1:15">
      <c r="A469" s="3" t="s">
        <v>0</v>
      </c>
      <c r="B469" s="1">
        <v>42515</v>
      </c>
      <c r="C469">
        <v>1.2</v>
      </c>
      <c r="D469" t="s">
        <v>45</v>
      </c>
      <c r="E469">
        <v>0</v>
      </c>
      <c r="F469">
        <v>1</v>
      </c>
      <c r="G469">
        <v>0</v>
      </c>
      <c r="L469" s="15" t="s">
        <v>99</v>
      </c>
    </row>
    <row r="470" spans="1:15">
      <c r="A470" s="3" t="s">
        <v>0</v>
      </c>
      <c r="B470" s="1">
        <v>42515</v>
      </c>
      <c r="C470">
        <v>2.2000000000000002</v>
      </c>
      <c r="D470" t="s">
        <v>45</v>
      </c>
      <c r="E470">
        <v>0</v>
      </c>
      <c r="F470">
        <v>1</v>
      </c>
      <c r="G470">
        <v>0</v>
      </c>
      <c r="L470" s="15" t="s">
        <v>99</v>
      </c>
    </row>
    <row r="471" spans="1:15">
      <c r="A471" s="3" t="s">
        <v>0</v>
      </c>
      <c r="B471" s="1">
        <v>42514</v>
      </c>
      <c r="C471">
        <v>1.1000000000000001</v>
      </c>
      <c r="D471" t="s">
        <v>9</v>
      </c>
      <c r="E471">
        <v>1</v>
      </c>
      <c r="G471">
        <v>1</v>
      </c>
      <c r="H471" s="1">
        <v>42606</v>
      </c>
      <c r="I471" t="s">
        <v>48</v>
      </c>
      <c r="J471">
        <v>1</v>
      </c>
      <c r="K471">
        <v>6</v>
      </c>
      <c r="L471" s="15" t="s">
        <v>86</v>
      </c>
      <c r="M471" s="15">
        <v>2</v>
      </c>
      <c r="N471">
        <f>M471/$O$471</f>
        <v>9.2165898617511521E-3</v>
      </c>
      <c r="O471">
        <f>SUM(M470:M487)</f>
        <v>217</v>
      </c>
    </row>
    <row r="472" spans="1:15">
      <c r="A472" s="3" t="s">
        <v>0</v>
      </c>
      <c r="B472" s="1">
        <v>42514</v>
      </c>
      <c r="C472">
        <v>1.1000000000000001</v>
      </c>
      <c r="D472" t="s">
        <v>9</v>
      </c>
      <c r="E472">
        <v>1</v>
      </c>
      <c r="G472">
        <v>1</v>
      </c>
      <c r="H472" s="1">
        <v>42606</v>
      </c>
      <c r="I472" t="s">
        <v>48</v>
      </c>
      <c r="J472">
        <v>1</v>
      </c>
      <c r="K472">
        <v>6</v>
      </c>
      <c r="L472" s="15" t="s">
        <v>125</v>
      </c>
      <c r="M472">
        <v>10</v>
      </c>
      <c r="N472">
        <f t="shared" ref="N472:N487" si="47">M472/$O$471</f>
        <v>4.6082949308755762E-2</v>
      </c>
    </row>
    <row r="473" spans="1:15">
      <c r="A473" s="3" t="s">
        <v>0</v>
      </c>
      <c r="B473" s="1">
        <v>42514</v>
      </c>
      <c r="C473">
        <v>1.1000000000000001</v>
      </c>
      <c r="D473" t="s">
        <v>9</v>
      </c>
      <c r="E473">
        <v>1</v>
      </c>
      <c r="G473">
        <v>1</v>
      </c>
      <c r="H473" s="1">
        <v>42606</v>
      </c>
      <c r="I473" t="s">
        <v>48</v>
      </c>
      <c r="J473">
        <v>1</v>
      </c>
      <c r="K473">
        <v>22</v>
      </c>
      <c r="L473" s="18" t="s">
        <v>105</v>
      </c>
      <c r="M473">
        <v>1</v>
      </c>
      <c r="N473">
        <f t="shared" si="47"/>
        <v>4.608294930875576E-3</v>
      </c>
    </row>
    <row r="474" spans="1:15">
      <c r="A474" s="3" t="s">
        <v>0</v>
      </c>
      <c r="B474" s="1">
        <v>42514</v>
      </c>
      <c r="C474">
        <v>1.1000000000000001</v>
      </c>
      <c r="D474" t="s">
        <v>9</v>
      </c>
      <c r="E474">
        <v>1</v>
      </c>
      <c r="G474">
        <v>1</v>
      </c>
      <c r="H474" s="1">
        <v>42606</v>
      </c>
      <c r="I474" t="s">
        <v>48</v>
      </c>
      <c r="J474">
        <v>1</v>
      </c>
      <c r="K474">
        <v>2</v>
      </c>
      <c r="L474" s="15" t="s">
        <v>86</v>
      </c>
      <c r="M474">
        <v>37</v>
      </c>
      <c r="N474">
        <f t="shared" si="47"/>
        <v>0.17050691244239632</v>
      </c>
    </row>
    <row r="475" spans="1:15">
      <c r="A475" s="3" t="s">
        <v>0</v>
      </c>
      <c r="B475" s="1">
        <v>42514</v>
      </c>
      <c r="C475">
        <v>1.1000000000000001</v>
      </c>
      <c r="D475" t="s">
        <v>9</v>
      </c>
      <c r="E475">
        <v>1</v>
      </c>
      <c r="G475">
        <v>1</v>
      </c>
      <c r="H475" s="1">
        <v>42606</v>
      </c>
      <c r="I475" t="s">
        <v>48</v>
      </c>
      <c r="J475">
        <v>1</v>
      </c>
      <c r="K475">
        <v>2</v>
      </c>
      <c r="L475" s="15" t="s">
        <v>125</v>
      </c>
      <c r="M475">
        <v>11</v>
      </c>
      <c r="N475">
        <f t="shared" si="47"/>
        <v>5.0691244239631339E-2</v>
      </c>
    </row>
    <row r="476" spans="1:15">
      <c r="A476" s="3" t="s">
        <v>0</v>
      </c>
      <c r="B476" s="1">
        <v>42514</v>
      </c>
      <c r="C476">
        <v>1.1000000000000001</v>
      </c>
      <c r="D476" t="s">
        <v>9</v>
      </c>
      <c r="E476">
        <v>1</v>
      </c>
      <c r="G476">
        <v>1</v>
      </c>
      <c r="H476" s="1">
        <v>42606</v>
      </c>
      <c r="I476" t="s">
        <v>48</v>
      </c>
      <c r="J476">
        <v>1</v>
      </c>
      <c r="K476">
        <v>2</v>
      </c>
      <c r="L476" s="15" t="s">
        <v>118</v>
      </c>
      <c r="M476">
        <v>17</v>
      </c>
      <c r="N476">
        <f t="shared" si="47"/>
        <v>7.8341013824884786E-2</v>
      </c>
    </row>
    <row r="477" spans="1:15">
      <c r="A477" s="3" t="s">
        <v>0</v>
      </c>
      <c r="B477" s="1">
        <v>42514</v>
      </c>
      <c r="C477">
        <v>1.1000000000000001</v>
      </c>
      <c r="D477" t="s">
        <v>9</v>
      </c>
      <c r="E477">
        <v>1</v>
      </c>
      <c r="G477">
        <v>1</v>
      </c>
      <c r="H477" s="1">
        <v>42606</v>
      </c>
      <c r="I477" t="s">
        <v>48</v>
      </c>
      <c r="J477">
        <v>1</v>
      </c>
      <c r="K477">
        <v>2</v>
      </c>
      <c r="L477" s="15" t="s">
        <v>109</v>
      </c>
      <c r="M477">
        <v>7</v>
      </c>
      <c r="N477">
        <f t="shared" si="47"/>
        <v>3.2258064516129031E-2</v>
      </c>
    </row>
    <row r="478" spans="1:15">
      <c r="A478" s="3" t="s">
        <v>0</v>
      </c>
      <c r="B478" s="1">
        <v>42514</v>
      </c>
      <c r="C478">
        <v>1.1000000000000001</v>
      </c>
      <c r="D478" t="s">
        <v>9</v>
      </c>
      <c r="E478">
        <v>1</v>
      </c>
      <c r="G478">
        <v>1</v>
      </c>
      <c r="H478" s="1">
        <v>42606</v>
      </c>
      <c r="I478" t="s">
        <v>48</v>
      </c>
      <c r="J478">
        <v>1</v>
      </c>
      <c r="K478">
        <v>2</v>
      </c>
      <c r="L478" s="18" t="s">
        <v>105</v>
      </c>
      <c r="M478">
        <v>4</v>
      </c>
      <c r="N478">
        <f t="shared" si="47"/>
        <v>1.8433179723502304E-2</v>
      </c>
    </row>
    <row r="479" spans="1:15">
      <c r="A479" s="3" t="s">
        <v>0</v>
      </c>
      <c r="B479" s="1">
        <v>42514</v>
      </c>
      <c r="C479">
        <v>1.1000000000000001</v>
      </c>
      <c r="D479" t="s">
        <v>9</v>
      </c>
      <c r="E479">
        <v>1</v>
      </c>
      <c r="G479">
        <v>1</v>
      </c>
      <c r="H479" s="1">
        <v>42606</v>
      </c>
      <c r="I479" t="s">
        <v>48</v>
      </c>
      <c r="J479">
        <v>1</v>
      </c>
      <c r="K479">
        <v>2</v>
      </c>
      <c r="L479" s="15" t="s">
        <v>88</v>
      </c>
      <c r="M479">
        <v>2</v>
      </c>
      <c r="N479">
        <f t="shared" si="47"/>
        <v>9.2165898617511521E-3</v>
      </c>
    </row>
    <row r="480" spans="1:15">
      <c r="A480" s="3" t="s">
        <v>0</v>
      </c>
      <c r="B480" s="1">
        <v>42514</v>
      </c>
      <c r="C480">
        <v>1.1000000000000001</v>
      </c>
      <c r="D480" t="s">
        <v>9</v>
      </c>
      <c r="E480">
        <v>1</v>
      </c>
      <c r="G480">
        <v>1</v>
      </c>
      <c r="H480" s="1">
        <v>42606</v>
      </c>
      <c r="I480" t="s">
        <v>48</v>
      </c>
      <c r="J480">
        <v>1</v>
      </c>
      <c r="K480">
        <v>1</v>
      </c>
      <c r="L480" s="15" t="s">
        <v>86</v>
      </c>
      <c r="M480">
        <v>99</v>
      </c>
      <c r="N480">
        <f t="shared" si="47"/>
        <v>0.45622119815668205</v>
      </c>
    </row>
    <row r="481" spans="1:15">
      <c r="A481" s="3" t="s">
        <v>0</v>
      </c>
      <c r="B481" s="1">
        <v>42514</v>
      </c>
      <c r="C481">
        <v>1.1000000000000001</v>
      </c>
      <c r="D481" t="s">
        <v>9</v>
      </c>
      <c r="E481">
        <v>1</v>
      </c>
      <c r="G481">
        <v>1</v>
      </c>
      <c r="H481" s="1">
        <v>42606</v>
      </c>
      <c r="I481" t="s">
        <v>48</v>
      </c>
      <c r="J481">
        <v>1</v>
      </c>
      <c r="K481">
        <v>1</v>
      </c>
      <c r="L481" s="15" t="s">
        <v>125</v>
      </c>
      <c r="M481">
        <v>7</v>
      </c>
      <c r="N481">
        <f t="shared" si="47"/>
        <v>3.2258064516129031E-2</v>
      </c>
    </row>
    <row r="482" spans="1:15">
      <c r="A482" s="3" t="s">
        <v>0</v>
      </c>
      <c r="B482" s="1">
        <v>42514</v>
      </c>
      <c r="C482">
        <v>1.1000000000000001</v>
      </c>
      <c r="D482" t="s">
        <v>9</v>
      </c>
      <c r="E482">
        <v>1</v>
      </c>
      <c r="G482">
        <v>1</v>
      </c>
      <c r="H482" s="1">
        <v>42606</v>
      </c>
      <c r="I482" t="s">
        <v>48</v>
      </c>
      <c r="J482">
        <v>1</v>
      </c>
      <c r="K482">
        <v>1</v>
      </c>
      <c r="L482" s="15" t="s">
        <v>118</v>
      </c>
      <c r="M482">
        <v>3</v>
      </c>
      <c r="N482">
        <f t="shared" si="47"/>
        <v>1.3824884792626729E-2</v>
      </c>
    </row>
    <row r="483" spans="1:15">
      <c r="A483" s="3" t="s">
        <v>0</v>
      </c>
      <c r="B483" s="1">
        <v>42514</v>
      </c>
      <c r="C483">
        <v>1.1000000000000001</v>
      </c>
      <c r="D483" t="s">
        <v>9</v>
      </c>
      <c r="E483">
        <v>1</v>
      </c>
      <c r="G483">
        <v>1</v>
      </c>
      <c r="H483" s="1">
        <v>42606</v>
      </c>
      <c r="I483" t="s">
        <v>48</v>
      </c>
      <c r="J483">
        <v>1</v>
      </c>
      <c r="K483">
        <v>1</v>
      </c>
      <c r="L483" s="15" t="s">
        <v>89</v>
      </c>
      <c r="M483">
        <v>8</v>
      </c>
      <c r="N483">
        <f t="shared" si="47"/>
        <v>3.6866359447004608E-2</v>
      </c>
    </row>
    <row r="484" spans="1:15">
      <c r="A484" s="3" t="s">
        <v>0</v>
      </c>
      <c r="B484" s="1">
        <v>42514</v>
      </c>
      <c r="C484">
        <v>1.1000000000000001</v>
      </c>
      <c r="D484" t="s">
        <v>9</v>
      </c>
      <c r="E484">
        <v>1</v>
      </c>
      <c r="G484">
        <v>1</v>
      </c>
      <c r="H484" s="1">
        <v>42606</v>
      </c>
      <c r="I484" t="s">
        <v>48</v>
      </c>
      <c r="J484">
        <v>1</v>
      </c>
      <c r="K484">
        <v>1</v>
      </c>
      <c r="L484" s="15" t="s">
        <v>109</v>
      </c>
      <c r="M484">
        <v>3</v>
      </c>
      <c r="N484">
        <f t="shared" si="47"/>
        <v>1.3824884792626729E-2</v>
      </c>
    </row>
    <row r="485" spans="1:15">
      <c r="A485" s="3" t="s">
        <v>0</v>
      </c>
      <c r="B485" s="1">
        <v>42514</v>
      </c>
      <c r="C485">
        <v>1.1000000000000001</v>
      </c>
      <c r="D485" t="s">
        <v>9</v>
      </c>
      <c r="E485">
        <v>1</v>
      </c>
      <c r="G485">
        <v>1</v>
      </c>
      <c r="H485" s="1">
        <v>42606</v>
      </c>
      <c r="I485" t="s">
        <v>48</v>
      </c>
      <c r="J485">
        <v>1</v>
      </c>
      <c r="K485">
        <v>1</v>
      </c>
      <c r="L485" s="15" t="s">
        <v>83</v>
      </c>
      <c r="M485">
        <v>4</v>
      </c>
      <c r="N485">
        <f t="shared" si="47"/>
        <v>1.8433179723502304E-2</v>
      </c>
    </row>
    <row r="486" spans="1:15">
      <c r="A486" s="3" t="s">
        <v>0</v>
      </c>
      <c r="B486" s="1">
        <v>42514</v>
      </c>
      <c r="C486">
        <v>1.1000000000000001</v>
      </c>
      <c r="D486" t="s">
        <v>9</v>
      </c>
      <c r="E486">
        <v>1</v>
      </c>
      <c r="G486">
        <v>1</v>
      </c>
      <c r="H486" s="1">
        <v>42606</v>
      </c>
      <c r="I486" t="s">
        <v>48</v>
      </c>
      <c r="J486">
        <v>1</v>
      </c>
      <c r="K486">
        <v>1</v>
      </c>
      <c r="L486" s="15" t="s">
        <v>85</v>
      </c>
      <c r="M486">
        <v>1</v>
      </c>
      <c r="N486">
        <f t="shared" si="47"/>
        <v>4.608294930875576E-3</v>
      </c>
    </row>
    <row r="487" spans="1:15">
      <c r="A487" s="3" t="s">
        <v>0</v>
      </c>
      <c r="B487" s="1">
        <v>42514</v>
      </c>
      <c r="C487">
        <v>1.1000000000000001</v>
      </c>
      <c r="D487" t="s">
        <v>9</v>
      </c>
      <c r="E487">
        <v>1</v>
      </c>
      <c r="G487">
        <v>1</v>
      </c>
      <c r="H487" s="1">
        <v>42606</v>
      </c>
      <c r="I487" t="s">
        <v>48</v>
      </c>
      <c r="J487">
        <v>1</v>
      </c>
      <c r="K487">
        <v>1</v>
      </c>
      <c r="L487" s="15" t="s">
        <v>97</v>
      </c>
      <c r="M487">
        <v>1</v>
      </c>
      <c r="N487">
        <f t="shared" si="47"/>
        <v>4.608294930875576E-3</v>
      </c>
      <c r="O487">
        <f>SUM(N471:N487)</f>
        <v>1</v>
      </c>
    </row>
    <row r="488" spans="1:15">
      <c r="A488" s="3" t="s">
        <v>0</v>
      </c>
      <c r="B488" s="1">
        <v>42514</v>
      </c>
      <c r="C488">
        <v>2.1</v>
      </c>
      <c r="D488" t="s">
        <v>9</v>
      </c>
      <c r="E488">
        <v>1</v>
      </c>
      <c r="G488">
        <v>1</v>
      </c>
      <c r="H488" s="1">
        <v>42591</v>
      </c>
      <c r="I488" t="s">
        <v>48</v>
      </c>
      <c r="J488">
        <v>1</v>
      </c>
      <c r="K488">
        <v>22</v>
      </c>
      <c r="L488" s="15" t="s">
        <v>86</v>
      </c>
      <c r="M488" s="15">
        <v>1</v>
      </c>
      <c r="N488">
        <f>M488/$O$488</f>
        <v>1.6129032258064516E-2</v>
      </c>
      <c r="O488">
        <f>SUM(M488:M505)</f>
        <v>62</v>
      </c>
    </row>
    <row r="489" spans="1:15">
      <c r="A489" s="3" t="s">
        <v>0</v>
      </c>
      <c r="B489" s="1">
        <v>42514</v>
      </c>
      <c r="C489">
        <v>2.1</v>
      </c>
      <c r="D489" t="s">
        <v>9</v>
      </c>
      <c r="E489">
        <v>1</v>
      </c>
      <c r="G489">
        <v>1</v>
      </c>
      <c r="H489" s="1">
        <v>42591</v>
      </c>
      <c r="I489" t="s">
        <v>48</v>
      </c>
      <c r="J489">
        <v>1</v>
      </c>
      <c r="K489">
        <v>10</v>
      </c>
      <c r="L489" s="15" t="s">
        <v>92</v>
      </c>
      <c r="M489" s="15">
        <v>1</v>
      </c>
      <c r="N489">
        <f t="shared" ref="N489:N505" si="48">M489/$O$488</f>
        <v>1.6129032258064516E-2</v>
      </c>
    </row>
    <row r="490" spans="1:15">
      <c r="A490" s="3" t="s">
        <v>0</v>
      </c>
      <c r="B490" s="1">
        <v>42514</v>
      </c>
      <c r="C490">
        <v>2.1</v>
      </c>
      <c r="D490" t="s">
        <v>9</v>
      </c>
      <c r="E490">
        <v>1</v>
      </c>
      <c r="G490">
        <v>1</v>
      </c>
      <c r="H490" s="1">
        <v>42591</v>
      </c>
      <c r="I490" t="s">
        <v>48</v>
      </c>
      <c r="J490">
        <v>1</v>
      </c>
      <c r="K490">
        <v>14</v>
      </c>
      <c r="L490" s="18" t="s">
        <v>105</v>
      </c>
      <c r="M490" s="15">
        <v>1</v>
      </c>
      <c r="N490">
        <f t="shared" si="48"/>
        <v>1.6129032258064516E-2</v>
      </c>
    </row>
    <row r="491" spans="1:15">
      <c r="A491" s="3" t="s">
        <v>0</v>
      </c>
      <c r="B491" s="1">
        <v>42514</v>
      </c>
      <c r="C491">
        <v>2.1</v>
      </c>
      <c r="D491" t="s">
        <v>9</v>
      </c>
      <c r="E491">
        <v>1</v>
      </c>
      <c r="G491">
        <v>1</v>
      </c>
      <c r="H491" s="1">
        <v>42591</v>
      </c>
      <c r="I491" t="s">
        <v>48</v>
      </c>
      <c r="J491">
        <v>1</v>
      </c>
      <c r="K491">
        <v>10</v>
      </c>
      <c r="L491" s="15" t="s">
        <v>88</v>
      </c>
      <c r="M491" s="15">
        <v>4</v>
      </c>
      <c r="N491">
        <f t="shared" si="48"/>
        <v>6.4516129032258063E-2</v>
      </c>
    </row>
    <row r="492" spans="1:15">
      <c r="A492" s="3" t="s">
        <v>0</v>
      </c>
      <c r="B492" s="1">
        <v>42514</v>
      </c>
      <c r="C492">
        <v>2.1</v>
      </c>
      <c r="D492" t="s">
        <v>9</v>
      </c>
      <c r="E492">
        <v>1</v>
      </c>
      <c r="G492">
        <v>1</v>
      </c>
      <c r="H492" s="1">
        <v>42591</v>
      </c>
      <c r="I492" t="s">
        <v>48</v>
      </c>
      <c r="J492">
        <v>1</v>
      </c>
      <c r="K492">
        <v>2</v>
      </c>
      <c r="L492" s="15" t="s">
        <v>86</v>
      </c>
      <c r="M492" s="15">
        <v>10</v>
      </c>
      <c r="N492">
        <f t="shared" si="48"/>
        <v>0.16129032258064516</v>
      </c>
    </row>
    <row r="493" spans="1:15">
      <c r="A493" s="3" t="s">
        <v>0</v>
      </c>
      <c r="B493" s="1">
        <v>42514</v>
      </c>
      <c r="C493">
        <v>2.1</v>
      </c>
      <c r="D493" t="s">
        <v>9</v>
      </c>
      <c r="E493">
        <v>1</v>
      </c>
      <c r="G493">
        <v>1</v>
      </c>
      <c r="H493" s="1">
        <v>42591</v>
      </c>
      <c r="I493" t="s">
        <v>48</v>
      </c>
      <c r="J493">
        <v>1</v>
      </c>
      <c r="K493">
        <v>2</v>
      </c>
      <c r="L493" s="15" t="s">
        <v>125</v>
      </c>
      <c r="M493" s="15">
        <v>1</v>
      </c>
      <c r="N493">
        <f t="shared" si="48"/>
        <v>1.6129032258064516E-2</v>
      </c>
    </row>
    <row r="494" spans="1:15">
      <c r="A494" s="3" t="s">
        <v>0</v>
      </c>
      <c r="B494" s="1">
        <v>42514</v>
      </c>
      <c r="C494">
        <v>2.1</v>
      </c>
      <c r="D494" t="s">
        <v>9</v>
      </c>
      <c r="E494">
        <v>1</v>
      </c>
      <c r="G494">
        <v>1</v>
      </c>
      <c r="H494" s="1">
        <v>42591</v>
      </c>
      <c r="I494" t="s">
        <v>48</v>
      </c>
      <c r="J494">
        <v>1</v>
      </c>
      <c r="K494">
        <v>2</v>
      </c>
      <c r="L494" s="15" t="s">
        <v>118</v>
      </c>
      <c r="M494" s="15">
        <v>7</v>
      </c>
      <c r="N494">
        <f t="shared" si="48"/>
        <v>0.11290322580645161</v>
      </c>
    </row>
    <row r="495" spans="1:15">
      <c r="A495" s="3" t="s">
        <v>0</v>
      </c>
      <c r="B495" s="1">
        <v>42514</v>
      </c>
      <c r="C495">
        <v>2.1</v>
      </c>
      <c r="D495" t="s">
        <v>9</v>
      </c>
      <c r="E495">
        <v>1</v>
      </c>
      <c r="G495">
        <v>1</v>
      </c>
      <c r="H495" s="1">
        <v>42591</v>
      </c>
      <c r="I495" t="s">
        <v>48</v>
      </c>
      <c r="J495">
        <v>1</v>
      </c>
      <c r="K495">
        <v>2</v>
      </c>
      <c r="L495" s="18" t="s">
        <v>105</v>
      </c>
      <c r="M495" s="15">
        <v>6</v>
      </c>
      <c r="N495">
        <f t="shared" si="48"/>
        <v>9.6774193548387094E-2</v>
      </c>
    </row>
    <row r="496" spans="1:15">
      <c r="A496" s="3" t="s">
        <v>0</v>
      </c>
      <c r="B496" s="1">
        <v>42514</v>
      </c>
      <c r="C496">
        <v>2.1</v>
      </c>
      <c r="D496" t="s">
        <v>9</v>
      </c>
      <c r="E496">
        <v>1</v>
      </c>
      <c r="G496">
        <v>1</v>
      </c>
      <c r="H496" s="1">
        <v>42591</v>
      </c>
      <c r="I496" t="s">
        <v>48</v>
      </c>
      <c r="J496">
        <v>1</v>
      </c>
      <c r="K496">
        <v>2</v>
      </c>
      <c r="L496" s="15" t="s">
        <v>88</v>
      </c>
      <c r="M496" s="15">
        <v>2</v>
      </c>
      <c r="N496">
        <f t="shared" si="48"/>
        <v>3.2258064516129031E-2</v>
      </c>
    </row>
    <row r="497" spans="1:15">
      <c r="A497" s="3" t="s">
        <v>0</v>
      </c>
      <c r="B497" s="1">
        <v>42514</v>
      </c>
      <c r="C497">
        <v>2.1</v>
      </c>
      <c r="D497" t="s">
        <v>9</v>
      </c>
      <c r="E497">
        <v>1</v>
      </c>
      <c r="G497">
        <v>1</v>
      </c>
      <c r="H497" s="1">
        <v>42591</v>
      </c>
      <c r="I497" t="s">
        <v>48</v>
      </c>
      <c r="J497">
        <v>1</v>
      </c>
      <c r="K497">
        <v>2</v>
      </c>
      <c r="L497" s="15" t="s">
        <v>97</v>
      </c>
      <c r="M497" s="15">
        <v>2</v>
      </c>
      <c r="N497">
        <f t="shared" si="48"/>
        <v>3.2258064516129031E-2</v>
      </c>
    </row>
    <row r="498" spans="1:15">
      <c r="A498" s="3" t="s">
        <v>0</v>
      </c>
      <c r="B498" s="1">
        <v>42514</v>
      </c>
      <c r="C498">
        <v>2.1</v>
      </c>
      <c r="D498" t="s">
        <v>9</v>
      </c>
      <c r="E498">
        <v>1</v>
      </c>
      <c r="G498">
        <v>1</v>
      </c>
      <c r="H498" s="1">
        <v>42591</v>
      </c>
      <c r="I498" t="s">
        <v>48</v>
      </c>
      <c r="J498">
        <v>1</v>
      </c>
      <c r="K498">
        <v>1</v>
      </c>
      <c r="L498" s="15" t="s">
        <v>86</v>
      </c>
      <c r="M498" s="15">
        <v>6</v>
      </c>
      <c r="N498">
        <f t="shared" si="48"/>
        <v>9.6774193548387094E-2</v>
      </c>
    </row>
    <row r="499" spans="1:15">
      <c r="A499" s="3" t="s">
        <v>0</v>
      </c>
      <c r="B499" s="1">
        <v>42514</v>
      </c>
      <c r="C499">
        <v>2.1</v>
      </c>
      <c r="D499" t="s">
        <v>9</v>
      </c>
      <c r="E499">
        <v>1</v>
      </c>
      <c r="G499">
        <v>1</v>
      </c>
      <c r="H499" s="1">
        <v>42591</v>
      </c>
      <c r="I499" t="s">
        <v>48</v>
      </c>
      <c r="J499">
        <v>1</v>
      </c>
      <c r="K499">
        <v>1</v>
      </c>
      <c r="L499" s="15" t="s">
        <v>125</v>
      </c>
      <c r="M499" s="15">
        <v>2</v>
      </c>
      <c r="N499">
        <f t="shared" si="48"/>
        <v>3.2258064516129031E-2</v>
      </c>
    </row>
    <row r="500" spans="1:15">
      <c r="A500" s="3" t="s">
        <v>0</v>
      </c>
      <c r="B500" s="1">
        <v>42514</v>
      </c>
      <c r="C500">
        <v>2.1</v>
      </c>
      <c r="D500" t="s">
        <v>9</v>
      </c>
      <c r="E500">
        <v>1</v>
      </c>
      <c r="G500">
        <v>1</v>
      </c>
      <c r="H500" s="1">
        <v>42591</v>
      </c>
      <c r="I500" t="s">
        <v>48</v>
      </c>
      <c r="J500">
        <v>1</v>
      </c>
      <c r="K500">
        <v>1</v>
      </c>
      <c r="L500" s="15" t="s">
        <v>118</v>
      </c>
      <c r="M500" s="15">
        <v>3</v>
      </c>
      <c r="N500">
        <f t="shared" si="48"/>
        <v>4.8387096774193547E-2</v>
      </c>
    </row>
    <row r="501" spans="1:15">
      <c r="A501" s="3" t="s">
        <v>0</v>
      </c>
      <c r="B501" s="1">
        <v>42514</v>
      </c>
      <c r="C501">
        <v>2.1</v>
      </c>
      <c r="D501" t="s">
        <v>9</v>
      </c>
      <c r="E501">
        <v>1</v>
      </c>
      <c r="G501">
        <v>1</v>
      </c>
      <c r="H501" s="1">
        <v>42591</v>
      </c>
      <c r="I501" t="s">
        <v>48</v>
      </c>
      <c r="J501">
        <v>1</v>
      </c>
      <c r="K501">
        <v>1</v>
      </c>
      <c r="L501" s="15" t="s">
        <v>89</v>
      </c>
      <c r="M501" s="15">
        <v>1</v>
      </c>
      <c r="N501">
        <f t="shared" si="48"/>
        <v>1.6129032258064516E-2</v>
      </c>
    </row>
    <row r="502" spans="1:15">
      <c r="A502" s="3" t="s">
        <v>0</v>
      </c>
      <c r="B502" s="1">
        <v>42514</v>
      </c>
      <c r="C502">
        <v>2.1</v>
      </c>
      <c r="D502" t="s">
        <v>9</v>
      </c>
      <c r="E502">
        <v>1</v>
      </c>
      <c r="G502">
        <v>1</v>
      </c>
      <c r="H502" s="1">
        <v>42591</v>
      </c>
      <c r="I502" t="s">
        <v>48</v>
      </c>
      <c r="J502">
        <v>1</v>
      </c>
      <c r="K502">
        <v>1</v>
      </c>
      <c r="L502" s="15" t="s">
        <v>83</v>
      </c>
      <c r="M502" s="15">
        <v>3</v>
      </c>
      <c r="N502">
        <f t="shared" si="48"/>
        <v>4.8387096774193547E-2</v>
      </c>
    </row>
    <row r="503" spans="1:15">
      <c r="A503" s="3" t="s">
        <v>0</v>
      </c>
      <c r="B503" s="1">
        <v>42514</v>
      </c>
      <c r="C503">
        <v>2.1</v>
      </c>
      <c r="D503" t="s">
        <v>9</v>
      </c>
      <c r="E503">
        <v>1</v>
      </c>
      <c r="G503">
        <v>1</v>
      </c>
      <c r="H503" s="1">
        <v>42591</v>
      </c>
      <c r="I503" t="s">
        <v>48</v>
      </c>
      <c r="J503">
        <v>1</v>
      </c>
      <c r="K503">
        <v>1</v>
      </c>
      <c r="L503" s="15" t="s">
        <v>85</v>
      </c>
      <c r="M503" s="15">
        <v>8</v>
      </c>
      <c r="N503">
        <f t="shared" si="48"/>
        <v>0.12903225806451613</v>
      </c>
    </row>
    <row r="504" spans="1:15">
      <c r="A504" s="3" t="s">
        <v>0</v>
      </c>
      <c r="B504" s="1">
        <v>42514</v>
      </c>
      <c r="C504">
        <v>2.1</v>
      </c>
      <c r="D504" t="s">
        <v>9</v>
      </c>
      <c r="E504">
        <v>1</v>
      </c>
      <c r="G504">
        <v>1</v>
      </c>
      <c r="H504" s="1">
        <v>42591</v>
      </c>
      <c r="I504" t="s">
        <v>48</v>
      </c>
      <c r="J504">
        <v>1</v>
      </c>
      <c r="K504">
        <v>1</v>
      </c>
      <c r="L504" s="15" t="s">
        <v>84</v>
      </c>
      <c r="M504" s="15">
        <v>2</v>
      </c>
      <c r="N504">
        <f t="shared" si="48"/>
        <v>3.2258064516129031E-2</v>
      </c>
    </row>
    <row r="505" spans="1:15">
      <c r="A505" s="3" t="s">
        <v>0</v>
      </c>
      <c r="B505" s="1">
        <v>42514</v>
      </c>
      <c r="C505">
        <v>2.1</v>
      </c>
      <c r="D505" t="s">
        <v>9</v>
      </c>
      <c r="E505">
        <v>1</v>
      </c>
      <c r="G505">
        <v>1</v>
      </c>
      <c r="H505" s="1">
        <v>42591</v>
      </c>
      <c r="I505" t="s">
        <v>48</v>
      </c>
      <c r="J505">
        <v>1</v>
      </c>
      <c r="K505">
        <v>1</v>
      </c>
      <c r="L505" s="15" t="s">
        <v>88</v>
      </c>
      <c r="M505" s="15">
        <v>2</v>
      </c>
      <c r="N505">
        <f t="shared" si="48"/>
        <v>3.2258064516129031E-2</v>
      </c>
    </row>
    <row r="506" spans="1:15">
      <c r="A506" s="3" t="s">
        <v>0</v>
      </c>
      <c r="B506" s="1">
        <v>42514</v>
      </c>
      <c r="C506">
        <v>1.2</v>
      </c>
      <c r="D506" t="s">
        <v>9</v>
      </c>
      <c r="E506">
        <v>1</v>
      </c>
      <c r="G506">
        <v>0</v>
      </c>
      <c r="L506" s="15" t="s">
        <v>99</v>
      </c>
    </row>
    <row r="507" spans="1:15">
      <c r="A507" s="3" t="s">
        <v>0</v>
      </c>
      <c r="B507" s="1">
        <v>42514</v>
      </c>
      <c r="C507">
        <v>2.2000000000000002</v>
      </c>
      <c r="D507" t="s">
        <v>9</v>
      </c>
      <c r="E507">
        <v>1</v>
      </c>
      <c r="G507">
        <v>0</v>
      </c>
      <c r="L507" s="15" t="s">
        <v>99</v>
      </c>
    </row>
    <row r="508" spans="1:15">
      <c r="A508" s="3" t="s">
        <v>0</v>
      </c>
      <c r="B508" s="1">
        <v>42500</v>
      </c>
      <c r="C508">
        <v>2.1</v>
      </c>
      <c r="D508" t="s">
        <v>10</v>
      </c>
      <c r="E508">
        <v>1</v>
      </c>
      <c r="G508">
        <v>1</v>
      </c>
      <c r="H508" s="1">
        <v>42606</v>
      </c>
      <c r="I508" t="s">
        <v>48</v>
      </c>
      <c r="J508">
        <v>1</v>
      </c>
      <c r="K508">
        <v>6</v>
      </c>
      <c r="L508" s="15" t="s">
        <v>86</v>
      </c>
      <c r="M508" s="15">
        <v>1</v>
      </c>
      <c r="N508">
        <f>M508/$O$508</f>
        <v>1.6393442622950821E-2</v>
      </c>
      <c r="O508">
        <f>SUM(M508:M520)</f>
        <v>61</v>
      </c>
    </row>
    <row r="509" spans="1:15">
      <c r="A509" s="3" t="s">
        <v>0</v>
      </c>
      <c r="B509" s="1">
        <v>42500</v>
      </c>
      <c r="C509">
        <v>2.1</v>
      </c>
      <c r="D509" t="s">
        <v>10</v>
      </c>
      <c r="E509">
        <v>1</v>
      </c>
      <c r="G509">
        <v>1</v>
      </c>
      <c r="H509" s="1">
        <v>42606</v>
      </c>
      <c r="I509" t="s">
        <v>48</v>
      </c>
      <c r="J509">
        <v>1</v>
      </c>
      <c r="K509">
        <v>30</v>
      </c>
      <c r="L509" s="18" t="s">
        <v>105</v>
      </c>
      <c r="M509">
        <v>1</v>
      </c>
      <c r="N509">
        <f t="shared" ref="N509:N520" si="49">M509/$O$508</f>
        <v>1.6393442622950821E-2</v>
      </c>
    </row>
    <row r="510" spans="1:15">
      <c r="A510" s="3" t="s">
        <v>0</v>
      </c>
      <c r="B510" s="1">
        <v>42500</v>
      </c>
      <c r="C510">
        <v>2.1</v>
      </c>
      <c r="D510" t="s">
        <v>10</v>
      </c>
      <c r="E510">
        <v>1</v>
      </c>
      <c r="G510">
        <v>1</v>
      </c>
      <c r="H510" s="1">
        <v>42606</v>
      </c>
      <c r="I510" t="s">
        <v>48</v>
      </c>
      <c r="J510">
        <v>1</v>
      </c>
      <c r="K510">
        <v>22</v>
      </c>
      <c r="L510" s="18" t="s">
        <v>105</v>
      </c>
      <c r="M510">
        <v>1</v>
      </c>
      <c r="N510">
        <f t="shared" si="49"/>
        <v>1.6393442622950821E-2</v>
      </c>
    </row>
    <row r="511" spans="1:15">
      <c r="A511" s="3" t="s">
        <v>0</v>
      </c>
      <c r="B511" s="1">
        <v>42500</v>
      </c>
      <c r="C511">
        <v>2.1</v>
      </c>
      <c r="D511" t="s">
        <v>10</v>
      </c>
      <c r="E511">
        <v>1</v>
      </c>
      <c r="G511">
        <v>1</v>
      </c>
      <c r="H511" s="1">
        <v>42606</v>
      </c>
      <c r="I511" t="s">
        <v>48</v>
      </c>
      <c r="J511">
        <v>1</v>
      </c>
      <c r="K511">
        <v>18</v>
      </c>
      <c r="L511" s="18" t="s">
        <v>105</v>
      </c>
      <c r="M511">
        <v>1</v>
      </c>
      <c r="N511">
        <f t="shared" si="49"/>
        <v>1.6393442622950821E-2</v>
      </c>
    </row>
    <row r="512" spans="1:15">
      <c r="A512" s="3" t="s">
        <v>0</v>
      </c>
      <c r="B512" s="1">
        <v>42500</v>
      </c>
      <c r="C512">
        <v>2.1</v>
      </c>
      <c r="D512" t="s">
        <v>10</v>
      </c>
      <c r="E512">
        <v>1</v>
      </c>
      <c r="G512">
        <v>1</v>
      </c>
      <c r="H512" s="1">
        <v>42606</v>
      </c>
      <c r="I512" t="s">
        <v>48</v>
      </c>
      <c r="J512">
        <v>1</v>
      </c>
      <c r="K512">
        <v>14</v>
      </c>
      <c r="L512" s="18" t="s">
        <v>105</v>
      </c>
      <c r="M512">
        <v>2</v>
      </c>
      <c r="N512">
        <f t="shared" si="49"/>
        <v>3.2786885245901641E-2</v>
      </c>
    </row>
    <row r="513" spans="1:15">
      <c r="A513" s="3" t="s">
        <v>0</v>
      </c>
      <c r="B513" s="1">
        <v>42500</v>
      </c>
      <c r="C513">
        <v>2.1</v>
      </c>
      <c r="D513" t="s">
        <v>10</v>
      </c>
      <c r="E513">
        <v>1</v>
      </c>
      <c r="G513">
        <v>1</v>
      </c>
      <c r="H513" s="1">
        <v>42606</v>
      </c>
      <c r="I513" t="s">
        <v>48</v>
      </c>
      <c r="J513">
        <v>1</v>
      </c>
      <c r="K513">
        <v>10</v>
      </c>
      <c r="L513" s="18" t="s">
        <v>105</v>
      </c>
      <c r="M513">
        <v>1</v>
      </c>
      <c r="N513">
        <f t="shared" si="49"/>
        <v>1.6393442622950821E-2</v>
      </c>
    </row>
    <row r="514" spans="1:15">
      <c r="A514" s="3" t="s">
        <v>0</v>
      </c>
      <c r="B514" s="1">
        <v>42500</v>
      </c>
      <c r="C514">
        <v>2.1</v>
      </c>
      <c r="D514" t="s">
        <v>10</v>
      </c>
      <c r="E514">
        <v>1</v>
      </c>
      <c r="G514">
        <v>1</v>
      </c>
      <c r="H514" s="1">
        <v>42606</v>
      </c>
      <c r="I514" t="s">
        <v>48</v>
      </c>
      <c r="J514">
        <v>1</v>
      </c>
      <c r="K514">
        <v>6</v>
      </c>
      <c r="L514" s="18" t="s">
        <v>105</v>
      </c>
      <c r="M514">
        <v>2</v>
      </c>
      <c r="N514">
        <f t="shared" si="49"/>
        <v>3.2786885245901641E-2</v>
      </c>
    </row>
    <row r="515" spans="1:15">
      <c r="A515" s="3" t="s">
        <v>0</v>
      </c>
      <c r="B515" s="1">
        <v>42500</v>
      </c>
      <c r="C515">
        <v>2.1</v>
      </c>
      <c r="D515" t="s">
        <v>10</v>
      </c>
      <c r="E515">
        <v>1</v>
      </c>
      <c r="G515">
        <v>1</v>
      </c>
      <c r="H515" s="1">
        <v>42606</v>
      </c>
      <c r="I515" t="s">
        <v>48</v>
      </c>
      <c r="J515">
        <v>1</v>
      </c>
      <c r="K515">
        <v>1</v>
      </c>
      <c r="L515" s="15" t="s">
        <v>86</v>
      </c>
      <c r="M515">
        <v>30</v>
      </c>
      <c r="N515">
        <f t="shared" si="49"/>
        <v>0.49180327868852458</v>
      </c>
    </row>
    <row r="516" spans="1:15">
      <c r="A516" s="3" t="s">
        <v>0</v>
      </c>
      <c r="B516" s="1">
        <v>42500</v>
      </c>
      <c r="C516">
        <v>2.1</v>
      </c>
      <c r="D516" t="s">
        <v>10</v>
      </c>
      <c r="E516">
        <v>1</v>
      </c>
      <c r="G516">
        <v>1</v>
      </c>
      <c r="H516" s="1">
        <v>42606</v>
      </c>
      <c r="I516" t="s">
        <v>48</v>
      </c>
      <c r="J516">
        <v>1</v>
      </c>
      <c r="K516">
        <v>1</v>
      </c>
      <c r="L516" s="15" t="s">
        <v>89</v>
      </c>
      <c r="M516">
        <v>1</v>
      </c>
      <c r="N516">
        <f t="shared" si="49"/>
        <v>1.6393442622950821E-2</v>
      </c>
    </row>
    <row r="517" spans="1:15">
      <c r="A517" s="3" t="s">
        <v>0</v>
      </c>
      <c r="B517" s="1">
        <v>42500</v>
      </c>
      <c r="C517">
        <v>2.1</v>
      </c>
      <c r="D517" t="s">
        <v>10</v>
      </c>
      <c r="E517">
        <v>1</v>
      </c>
      <c r="G517">
        <v>1</v>
      </c>
      <c r="H517" s="1">
        <v>42606</v>
      </c>
      <c r="I517" t="s">
        <v>48</v>
      </c>
      <c r="J517">
        <v>1</v>
      </c>
      <c r="K517">
        <v>1</v>
      </c>
      <c r="L517" s="15" t="s">
        <v>92</v>
      </c>
      <c r="M517">
        <v>5</v>
      </c>
      <c r="N517">
        <f t="shared" si="49"/>
        <v>8.1967213114754092E-2</v>
      </c>
    </row>
    <row r="518" spans="1:15">
      <c r="A518" s="3" t="s">
        <v>0</v>
      </c>
      <c r="B518" s="1">
        <v>42500</v>
      </c>
      <c r="C518">
        <v>2.1</v>
      </c>
      <c r="D518" t="s">
        <v>10</v>
      </c>
      <c r="E518">
        <v>1</v>
      </c>
      <c r="G518">
        <v>1</v>
      </c>
      <c r="H518" s="1">
        <v>42606</v>
      </c>
      <c r="I518" t="s">
        <v>48</v>
      </c>
      <c r="J518">
        <v>1</v>
      </c>
      <c r="K518">
        <v>1</v>
      </c>
      <c r="L518" s="15" t="s">
        <v>83</v>
      </c>
      <c r="M518">
        <v>7</v>
      </c>
      <c r="N518">
        <f t="shared" si="49"/>
        <v>0.11475409836065574</v>
      </c>
    </row>
    <row r="519" spans="1:15">
      <c r="A519" s="3" t="s">
        <v>0</v>
      </c>
      <c r="B519" s="1">
        <v>42500</v>
      </c>
      <c r="C519">
        <v>2.1</v>
      </c>
      <c r="D519" t="s">
        <v>10</v>
      </c>
      <c r="E519">
        <v>1</v>
      </c>
      <c r="G519">
        <v>1</v>
      </c>
      <c r="H519" s="1">
        <v>42606</v>
      </c>
      <c r="I519" t="s">
        <v>48</v>
      </c>
      <c r="J519">
        <v>1</v>
      </c>
      <c r="K519">
        <v>1</v>
      </c>
      <c r="L519" s="15" t="s">
        <v>85</v>
      </c>
      <c r="M519">
        <v>8</v>
      </c>
      <c r="N519">
        <f t="shared" si="49"/>
        <v>0.13114754098360656</v>
      </c>
    </row>
    <row r="520" spans="1:15">
      <c r="A520" s="3" t="s">
        <v>0</v>
      </c>
      <c r="B520" s="1">
        <v>42500</v>
      </c>
      <c r="C520">
        <v>2.1</v>
      </c>
      <c r="D520" t="s">
        <v>10</v>
      </c>
      <c r="E520">
        <v>1</v>
      </c>
      <c r="G520">
        <v>1</v>
      </c>
      <c r="H520" s="1">
        <v>42606</v>
      </c>
      <c r="I520" t="s">
        <v>48</v>
      </c>
      <c r="J520">
        <v>1</v>
      </c>
      <c r="K520">
        <v>1</v>
      </c>
      <c r="L520" s="15" t="s">
        <v>84</v>
      </c>
      <c r="M520">
        <v>1</v>
      </c>
      <c r="N520">
        <f t="shared" si="49"/>
        <v>1.6393442622950821E-2</v>
      </c>
    </row>
    <row r="521" spans="1:15">
      <c r="A521" s="3" t="s">
        <v>0</v>
      </c>
      <c r="B521" s="1">
        <v>42500</v>
      </c>
      <c r="C521">
        <v>1.1000000000000001</v>
      </c>
      <c r="D521" t="s">
        <v>9</v>
      </c>
      <c r="E521">
        <v>1</v>
      </c>
      <c r="G521">
        <v>1</v>
      </c>
      <c r="H521" s="1">
        <v>42606</v>
      </c>
      <c r="I521" t="s">
        <v>48</v>
      </c>
      <c r="J521">
        <v>1</v>
      </c>
      <c r="K521">
        <v>6</v>
      </c>
      <c r="L521" s="15" t="s">
        <v>86</v>
      </c>
      <c r="M521" s="15">
        <v>2</v>
      </c>
      <c r="N521">
        <f>M521/$O$521</f>
        <v>8.9285714285714281E-3</v>
      </c>
      <c r="O521">
        <f>SUM(M521:M532)</f>
        <v>224</v>
      </c>
    </row>
    <row r="522" spans="1:15">
      <c r="A522" s="3" t="s">
        <v>0</v>
      </c>
      <c r="B522" s="1">
        <v>42500</v>
      </c>
      <c r="C522">
        <v>1.1000000000000001</v>
      </c>
      <c r="D522" t="s">
        <v>9</v>
      </c>
      <c r="E522">
        <v>1</v>
      </c>
      <c r="G522">
        <v>1</v>
      </c>
      <c r="H522" s="1">
        <v>42606</v>
      </c>
      <c r="I522" t="s">
        <v>48</v>
      </c>
      <c r="J522">
        <v>1</v>
      </c>
      <c r="K522">
        <v>22</v>
      </c>
      <c r="L522" s="18" t="s">
        <v>105</v>
      </c>
      <c r="M522" s="15">
        <v>2</v>
      </c>
      <c r="N522">
        <f t="shared" ref="N522:N532" si="50">M522/$O$521</f>
        <v>8.9285714285714281E-3</v>
      </c>
    </row>
    <row r="523" spans="1:15">
      <c r="A523" s="3" t="s">
        <v>0</v>
      </c>
      <c r="B523" s="1">
        <v>42500</v>
      </c>
      <c r="C523">
        <v>1.1000000000000001</v>
      </c>
      <c r="D523" t="s">
        <v>9</v>
      </c>
      <c r="E523">
        <v>1</v>
      </c>
      <c r="G523">
        <v>1</v>
      </c>
      <c r="H523" s="1">
        <v>42606</v>
      </c>
      <c r="I523" t="s">
        <v>48</v>
      </c>
      <c r="J523">
        <v>1</v>
      </c>
      <c r="K523">
        <v>18</v>
      </c>
      <c r="L523" s="18" t="s">
        <v>105</v>
      </c>
      <c r="M523" s="15">
        <v>2</v>
      </c>
      <c r="N523">
        <f t="shared" si="50"/>
        <v>8.9285714285714281E-3</v>
      </c>
    </row>
    <row r="524" spans="1:15">
      <c r="A524" s="3" t="s">
        <v>0</v>
      </c>
      <c r="B524" s="1">
        <v>42500</v>
      </c>
      <c r="C524">
        <v>1.1000000000000001</v>
      </c>
      <c r="D524" t="s">
        <v>9</v>
      </c>
      <c r="E524">
        <v>1</v>
      </c>
      <c r="G524">
        <v>1</v>
      </c>
      <c r="H524" s="1">
        <v>42606</v>
      </c>
      <c r="I524" t="s">
        <v>48</v>
      </c>
      <c r="J524">
        <v>1</v>
      </c>
      <c r="K524">
        <v>34</v>
      </c>
      <c r="L524" s="18" t="s">
        <v>106</v>
      </c>
      <c r="M524" s="15">
        <v>1</v>
      </c>
      <c r="N524">
        <f t="shared" si="50"/>
        <v>4.464285714285714E-3</v>
      </c>
    </row>
    <row r="525" spans="1:15">
      <c r="A525" s="3" t="s">
        <v>0</v>
      </c>
      <c r="B525" s="1">
        <v>42500</v>
      </c>
      <c r="C525">
        <v>1.1000000000000001</v>
      </c>
      <c r="D525" t="s">
        <v>9</v>
      </c>
      <c r="E525">
        <v>1</v>
      </c>
      <c r="G525">
        <v>1</v>
      </c>
      <c r="H525" s="1">
        <v>42606</v>
      </c>
      <c r="I525" t="s">
        <v>48</v>
      </c>
      <c r="J525">
        <v>1</v>
      </c>
      <c r="K525">
        <v>10</v>
      </c>
      <c r="L525" s="15" t="s">
        <v>88</v>
      </c>
      <c r="M525" s="15">
        <v>1</v>
      </c>
      <c r="N525">
        <f t="shared" si="50"/>
        <v>4.464285714285714E-3</v>
      </c>
    </row>
    <row r="526" spans="1:15">
      <c r="A526" s="3" t="s">
        <v>0</v>
      </c>
      <c r="B526" s="1">
        <v>42500</v>
      </c>
      <c r="C526">
        <v>1.1000000000000001</v>
      </c>
      <c r="D526" t="s">
        <v>9</v>
      </c>
      <c r="E526">
        <v>1</v>
      </c>
      <c r="G526">
        <v>1</v>
      </c>
      <c r="H526" s="1">
        <v>42606</v>
      </c>
      <c r="I526" t="s">
        <v>48</v>
      </c>
      <c r="J526">
        <v>1</v>
      </c>
      <c r="K526">
        <v>10</v>
      </c>
      <c r="L526" s="18" t="s">
        <v>129</v>
      </c>
      <c r="M526" s="15">
        <v>1</v>
      </c>
      <c r="N526">
        <f t="shared" si="50"/>
        <v>4.464285714285714E-3</v>
      </c>
    </row>
    <row r="527" spans="1:15">
      <c r="A527" s="3" t="s">
        <v>0</v>
      </c>
      <c r="B527" s="1">
        <v>42500</v>
      </c>
      <c r="C527">
        <v>1.1000000000000001</v>
      </c>
      <c r="D527" t="s">
        <v>9</v>
      </c>
      <c r="E527">
        <v>1</v>
      </c>
      <c r="G527">
        <v>1</v>
      </c>
      <c r="H527" s="1">
        <v>42606</v>
      </c>
      <c r="I527" t="s">
        <v>48</v>
      </c>
      <c r="J527">
        <v>1</v>
      </c>
      <c r="K527">
        <v>2</v>
      </c>
      <c r="L527" s="15" t="s">
        <v>86</v>
      </c>
      <c r="M527" s="15">
        <v>67</v>
      </c>
      <c r="N527">
        <f t="shared" si="50"/>
        <v>0.29910714285714285</v>
      </c>
    </row>
    <row r="528" spans="1:15">
      <c r="A528" s="3" t="s">
        <v>0</v>
      </c>
      <c r="B528" s="1">
        <v>42500</v>
      </c>
      <c r="C528">
        <v>1.1000000000000001</v>
      </c>
      <c r="D528" t="s">
        <v>9</v>
      </c>
      <c r="E528">
        <v>1</v>
      </c>
      <c r="G528">
        <v>1</v>
      </c>
      <c r="H528" s="1">
        <v>42606</v>
      </c>
      <c r="I528" t="s">
        <v>48</v>
      </c>
      <c r="J528">
        <v>1</v>
      </c>
      <c r="K528">
        <v>2</v>
      </c>
      <c r="L528" s="18" t="s">
        <v>118</v>
      </c>
      <c r="M528" s="15">
        <v>2</v>
      </c>
      <c r="N528">
        <f t="shared" si="50"/>
        <v>8.9285714285714281E-3</v>
      </c>
    </row>
    <row r="529" spans="1:15">
      <c r="A529" s="3" t="s">
        <v>0</v>
      </c>
      <c r="B529" s="1">
        <v>42500</v>
      </c>
      <c r="C529">
        <v>1.1000000000000001</v>
      </c>
      <c r="D529" t="s">
        <v>9</v>
      </c>
      <c r="E529">
        <v>1</v>
      </c>
      <c r="G529">
        <v>1</v>
      </c>
      <c r="H529" s="1">
        <v>42606</v>
      </c>
      <c r="I529" t="s">
        <v>48</v>
      </c>
      <c r="J529">
        <v>1</v>
      </c>
      <c r="K529">
        <v>2</v>
      </c>
      <c r="L529" s="15" t="s">
        <v>109</v>
      </c>
      <c r="M529" s="15">
        <v>2</v>
      </c>
      <c r="N529">
        <f t="shared" si="50"/>
        <v>8.9285714285714281E-3</v>
      </c>
    </row>
    <row r="530" spans="1:15">
      <c r="A530" s="3" t="s">
        <v>0</v>
      </c>
      <c r="B530" s="1">
        <v>42500</v>
      </c>
      <c r="C530">
        <v>1.1000000000000001</v>
      </c>
      <c r="D530" t="s">
        <v>9</v>
      </c>
      <c r="E530">
        <v>1</v>
      </c>
      <c r="G530">
        <v>1</v>
      </c>
      <c r="H530" s="1">
        <v>42606</v>
      </c>
      <c r="I530" t="s">
        <v>48</v>
      </c>
      <c r="J530">
        <v>1</v>
      </c>
      <c r="K530">
        <v>2</v>
      </c>
      <c r="L530" s="18" t="s">
        <v>105</v>
      </c>
      <c r="M530" s="15">
        <v>3</v>
      </c>
      <c r="N530">
        <f t="shared" si="50"/>
        <v>1.3392857142857142E-2</v>
      </c>
    </row>
    <row r="531" spans="1:15">
      <c r="A531" s="3" t="s">
        <v>0</v>
      </c>
      <c r="B531" s="1">
        <v>42500</v>
      </c>
      <c r="C531">
        <v>1.1000000000000001</v>
      </c>
      <c r="D531" t="s">
        <v>9</v>
      </c>
      <c r="E531">
        <v>1</v>
      </c>
      <c r="G531">
        <v>1</v>
      </c>
      <c r="H531" s="1">
        <v>42606</v>
      </c>
      <c r="I531" t="s">
        <v>48</v>
      </c>
      <c r="J531">
        <v>1</v>
      </c>
      <c r="K531">
        <v>1</v>
      </c>
      <c r="L531" s="15" t="s">
        <v>86</v>
      </c>
      <c r="M531" s="15">
        <v>136</v>
      </c>
      <c r="N531">
        <f t="shared" si="50"/>
        <v>0.6071428571428571</v>
      </c>
    </row>
    <row r="532" spans="1:15">
      <c r="A532" s="3" t="s">
        <v>0</v>
      </c>
      <c r="B532" s="1">
        <v>42500</v>
      </c>
      <c r="C532">
        <v>1.1000000000000001</v>
      </c>
      <c r="D532" t="s">
        <v>9</v>
      </c>
      <c r="E532">
        <v>1</v>
      </c>
      <c r="G532">
        <v>1</v>
      </c>
      <c r="H532" s="1">
        <v>42606</v>
      </c>
      <c r="I532" t="s">
        <v>48</v>
      </c>
      <c r="J532">
        <v>1</v>
      </c>
      <c r="K532">
        <v>1</v>
      </c>
      <c r="L532" s="15" t="s">
        <v>85</v>
      </c>
      <c r="M532" s="15">
        <v>5</v>
      </c>
      <c r="N532">
        <f t="shared" si="50"/>
        <v>2.2321428571428572E-2</v>
      </c>
    </row>
    <row r="533" spans="1:15">
      <c r="A533" s="3" t="s">
        <v>0</v>
      </c>
      <c r="B533" s="1">
        <v>42500</v>
      </c>
      <c r="C533">
        <v>2.2000000000000002</v>
      </c>
      <c r="D533" t="s">
        <v>10</v>
      </c>
      <c r="E533">
        <v>1</v>
      </c>
      <c r="G533">
        <v>0</v>
      </c>
      <c r="L533" s="15" t="s">
        <v>99</v>
      </c>
    </row>
    <row r="534" spans="1:15">
      <c r="A534" s="3" t="s">
        <v>0</v>
      </c>
      <c r="B534" s="1">
        <v>42500</v>
      </c>
      <c r="C534">
        <v>1.2</v>
      </c>
      <c r="D534" t="s">
        <v>9</v>
      </c>
      <c r="E534">
        <v>1</v>
      </c>
      <c r="G534">
        <v>0</v>
      </c>
      <c r="L534" s="15" t="s">
        <v>99</v>
      </c>
    </row>
    <row r="535" spans="1:15">
      <c r="A535" t="s">
        <v>0</v>
      </c>
      <c r="B535" s="1">
        <v>42499</v>
      </c>
      <c r="C535">
        <v>1.1000000000000001</v>
      </c>
      <c r="D535" t="s">
        <v>45</v>
      </c>
      <c r="E535">
        <v>0</v>
      </c>
      <c r="G535">
        <v>1</v>
      </c>
      <c r="H535" s="1">
        <v>42607</v>
      </c>
      <c r="I535" t="s">
        <v>48</v>
      </c>
      <c r="J535">
        <v>6</v>
      </c>
      <c r="K535">
        <v>6</v>
      </c>
      <c r="L535" s="15" t="s">
        <v>86</v>
      </c>
      <c r="M535" s="15">
        <v>1</v>
      </c>
      <c r="N535">
        <f>M535/$O$535</f>
        <v>7.0671378091872788E-4</v>
      </c>
      <c r="O535">
        <f>SUM(M535:M555)</f>
        <v>1415</v>
      </c>
    </row>
    <row r="536" spans="1:15">
      <c r="A536" t="s">
        <v>0</v>
      </c>
      <c r="B536" s="1">
        <v>42499</v>
      </c>
      <c r="C536">
        <v>1.1000000000000001</v>
      </c>
      <c r="D536" t="s">
        <v>45</v>
      </c>
      <c r="E536">
        <v>0</v>
      </c>
      <c r="G536">
        <v>1</v>
      </c>
      <c r="H536" s="1">
        <v>42607</v>
      </c>
      <c r="I536" t="s">
        <v>48</v>
      </c>
      <c r="J536">
        <v>6</v>
      </c>
      <c r="K536">
        <v>10</v>
      </c>
      <c r="L536" s="15" t="s">
        <v>125</v>
      </c>
      <c r="M536">
        <v>2</v>
      </c>
      <c r="N536">
        <f t="shared" ref="N536:N555" si="51">M536/$O$535</f>
        <v>1.4134275618374558E-3</v>
      </c>
    </row>
    <row r="537" spans="1:15">
      <c r="A537" t="s">
        <v>0</v>
      </c>
      <c r="B537" s="1">
        <v>42499</v>
      </c>
      <c r="C537">
        <v>1.1000000000000001</v>
      </c>
      <c r="D537" t="s">
        <v>45</v>
      </c>
      <c r="E537">
        <v>0</v>
      </c>
      <c r="G537">
        <v>1</v>
      </c>
      <c r="H537" s="1">
        <v>42607</v>
      </c>
      <c r="I537" t="s">
        <v>48</v>
      </c>
      <c r="J537">
        <v>6</v>
      </c>
      <c r="K537">
        <v>6</v>
      </c>
      <c r="L537" s="15" t="s">
        <v>125</v>
      </c>
      <c r="M537">
        <v>3</v>
      </c>
      <c r="N537">
        <f t="shared" si="51"/>
        <v>2.1201413427561835E-3</v>
      </c>
    </row>
    <row r="538" spans="1:15">
      <c r="A538" t="s">
        <v>0</v>
      </c>
      <c r="B538" s="1">
        <v>42499</v>
      </c>
      <c r="C538">
        <v>1.1000000000000001</v>
      </c>
      <c r="D538" t="s">
        <v>45</v>
      </c>
      <c r="E538">
        <v>0</v>
      </c>
      <c r="G538">
        <v>1</v>
      </c>
      <c r="H538" s="1">
        <v>42607</v>
      </c>
      <c r="I538" t="s">
        <v>48</v>
      </c>
      <c r="J538">
        <v>6</v>
      </c>
      <c r="K538">
        <v>6</v>
      </c>
      <c r="L538" s="15" t="s">
        <v>109</v>
      </c>
      <c r="M538">
        <v>1</v>
      </c>
      <c r="N538">
        <f t="shared" si="51"/>
        <v>7.0671378091872788E-4</v>
      </c>
    </row>
    <row r="539" spans="1:15">
      <c r="A539" t="s">
        <v>0</v>
      </c>
      <c r="B539" s="1">
        <v>42499</v>
      </c>
      <c r="C539">
        <v>1.1000000000000001</v>
      </c>
      <c r="D539" t="s">
        <v>45</v>
      </c>
      <c r="E539">
        <v>0</v>
      </c>
      <c r="G539">
        <v>1</v>
      </c>
      <c r="H539" s="1">
        <v>42607</v>
      </c>
      <c r="I539" t="s">
        <v>48</v>
      </c>
      <c r="J539">
        <v>6</v>
      </c>
      <c r="K539">
        <v>18</v>
      </c>
      <c r="L539" s="18" t="s">
        <v>105</v>
      </c>
      <c r="M539">
        <v>7</v>
      </c>
      <c r="N539">
        <f t="shared" si="51"/>
        <v>4.9469964664310955E-3</v>
      </c>
    </row>
    <row r="540" spans="1:15">
      <c r="A540" t="s">
        <v>0</v>
      </c>
      <c r="B540" s="1">
        <v>42499</v>
      </c>
      <c r="C540">
        <v>1.1000000000000001</v>
      </c>
      <c r="D540" t="s">
        <v>45</v>
      </c>
      <c r="E540">
        <v>0</v>
      </c>
      <c r="G540">
        <v>1</v>
      </c>
      <c r="H540" s="1">
        <v>42607</v>
      </c>
      <c r="I540" t="s">
        <v>48</v>
      </c>
      <c r="J540">
        <v>6</v>
      </c>
      <c r="K540">
        <v>14</v>
      </c>
      <c r="L540" s="18" t="s">
        <v>105</v>
      </c>
      <c r="M540">
        <v>14</v>
      </c>
      <c r="N540">
        <f t="shared" si="51"/>
        <v>9.893992932862191E-3</v>
      </c>
    </row>
    <row r="541" spans="1:15">
      <c r="A541" t="s">
        <v>0</v>
      </c>
      <c r="B541" s="1">
        <v>42499</v>
      </c>
      <c r="C541">
        <v>1.1000000000000001</v>
      </c>
      <c r="D541" t="s">
        <v>45</v>
      </c>
      <c r="E541">
        <v>0</v>
      </c>
      <c r="G541">
        <v>1</v>
      </c>
      <c r="H541" s="1">
        <v>42607</v>
      </c>
      <c r="I541" t="s">
        <v>48</v>
      </c>
      <c r="J541">
        <v>6</v>
      </c>
      <c r="K541">
        <v>10</v>
      </c>
      <c r="L541" s="18" t="s">
        <v>105</v>
      </c>
      <c r="M541">
        <v>6</v>
      </c>
      <c r="N541">
        <f t="shared" si="51"/>
        <v>4.2402826855123671E-3</v>
      </c>
    </row>
    <row r="542" spans="1:15">
      <c r="A542" t="s">
        <v>0</v>
      </c>
      <c r="B542" s="1">
        <v>42499</v>
      </c>
      <c r="C542">
        <v>1.1000000000000001</v>
      </c>
      <c r="D542" t="s">
        <v>45</v>
      </c>
      <c r="E542">
        <v>0</v>
      </c>
      <c r="G542">
        <v>1</v>
      </c>
      <c r="H542" s="1">
        <v>42607</v>
      </c>
      <c r="I542" t="s">
        <v>48</v>
      </c>
      <c r="J542">
        <v>6</v>
      </c>
      <c r="K542">
        <v>6</v>
      </c>
      <c r="L542" s="18" t="s">
        <v>105</v>
      </c>
      <c r="M542">
        <v>2</v>
      </c>
      <c r="N542">
        <f t="shared" si="51"/>
        <v>1.4134275618374558E-3</v>
      </c>
    </row>
    <row r="543" spans="1:15">
      <c r="A543" t="s">
        <v>0</v>
      </c>
      <c r="B543" s="1">
        <v>42499</v>
      </c>
      <c r="C543">
        <v>1.1000000000000001</v>
      </c>
      <c r="D543" t="s">
        <v>45</v>
      </c>
      <c r="E543">
        <v>0</v>
      </c>
      <c r="G543">
        <v>1</v>
      </c>
      <c r="H543" s="1">
        <v>42607</v>
      </c>
      <c r="I543" t="s">
        <v>48</v>
      </c>
      <c r="J543">
        <v>6</v>
      </c>
      <c r="K543">
        <v>6</v>
      </c>
      <c r="L543" s="15" t="s">
        <v>88</v>
      </c>
      <c r="M543">
        <v>3</v>
      </c>
      <c r="N543">
        <f t="shared" si="51"/>
        <v>2.1201413427561835E-3</v>
      </c>
    </row>
    <row r="544" spans="1:15">
      <c r="A544" t="s">
        <v>0</v>
      </c>
      <c r="B544" s="1">
        <v>42499</v>
      </c>
      <c r="C544">
        <v>1.1000000000000001</v>
      </c>
      <c r="D544" t="s">
        <v>45</v>
      </c>
      <c r="E544">
        <v>0</v>
      </c>
      <c r="G544">
        <v>1</v>
      </c>
      <c r="H544" s="1">
        <v>42607</v>
      </c>
      <c r="I544" t="s">
        <v>48</v>
      </c>
      <c r="J544">
        <v>6</v>
      </c>
      <c r="K544">
        <v>2</v>
      </c>
      <c r="L544" s="15" t="s">
        <v>86</v>
      </c>
      <c r="M544">
        <v>168</v>
      </c>
      <c r="N544">
        <f t="shared" si="51"/>
        <v>0.11872791519434629</v>
      </c>
    </row>
    <row r="545" spans="1:15">
      <c r="A545" t="s">
        <v>0</v>
      </c>
      <c r="B545" s="1">
        <v>42499</v>
      </c>
      <c r="C545">
        <v>1.1000000000000001</v>
      </c>
      <c r="D545" t="s">
        <v>45</v>
      </c>
      <c r="E545">
        <v>0</v>
      </c>
      <c r="G545">
        <v>1</v>
      </c>
      <c r="H545" s="1">
        <v>42607</v>
      </c>
      <c r="I545" t="s">
        <v>48</v>
      </c>
      <c r="J545">
        <v>6</v>
      </c>
      <c r="K545">
        <v>2</v>
      </c>
      <c r="L545" s="15" t="s">
        <v>125</v>
      </c>
      <c r="M545">
        <v>27</v>
      </c>
      <c r="N545">
        <f t="shared" si="51"/>
        <v>1.9081272084805655E-2</v>
      </c>
    </row>
    <row r="546" spans="1:15">
      <c r="A546" t="s">
        <v>0</v>
      </c>
      <c r="B546" s="1">
        <v>42499</v>
      </c>
      <c r="C546">
        <v>1.1000000000000001</v>
      </c>
      <c r="D546" t="s">
        <v>45</v>
      </c>
      <c r="E546">
        <v>0</v>
      </c>
      <c r="G546">
        <v>1</v>
      </c>
      <c r="H546" s="1">
        <v>42607</v>
      </c>
      <c r="I546" t="s">
        <v>48</v>
      </c>
      <c r="J546">
        <v>6</v>
      </c>
      <c r="K546">
        <v>2</v>
      </c>
      <c r="L546" s="15" t="s">
        <v>118</v>
      </c>
      <c r="M546">
        <v>10</v>
      </c>
      <c r="N546">
        <f t="shared" si="51"/>
        <v>7.0671378091872791E-3</v>
      </c>
    </row>
    <row r="547" spans="1:15">
      <c r="A547" t="s">
        <v>0</v>
      </c>
      <c r="B547" s="1">
        <v>42499</v>
      </c>
      <c r="C547">
        <v>1.1000000000000001</v>
      </c>
      <c r="D547" t="s">
        <v>45</v>
      </c>
      <c r="E547">
        <v>0</v>
      </c>
      <c r="G547">
        <v>1</v>
      </c>
      <c r="H547" s="1">
        <v>42607</v>
      </c>
      <c r="I547" t="s">
        <v>48</v>
      </c>
      <c r="J547">
        <v>6</v>
      </c>
      <c r="K547">
        <v>2</v>
      </c>
      <c r="L547" s="15" t="s">
        <v>109</v>
      </c>
      <c r="M547">
        <v>75</v>
      </c>
      <c r="N547">
        <f t="shared" si="51"/>
        <v>5.3003533568904596E-2</v>
      </c>
    </row>
    <row r="548" spans="1:15">
      <c r="A548" t="s">
        <v>0</v>
      </c>
      <c r="B548" s="1">
        <v>42499</v>
      </c>
      <c r="C548">
        <v>1.1000000000000001</v>
      </c>
      <c r="D548" t="s">
        <v>45</v>
      </c>
      <c r="E548">
        <v>0</v>
      </c>
      <c r="G548">
        <v>1</v>
      </c>
      <c r="H548" s="1">
        <v>42607</v>
      </c>
      <c r="I548" t="s">
        <v>48</v>
      </c>
      <c r="J548">
        <v>6</v>
      </c>
      <c r="K548">
        <v>2</v>
      </c>
      <c r="L548" s="18" t="s">
        <v>105</v>
      </c>
      <c r="M548">
        <v>36</v>
      </c>
      <c r="N548">
        <f t="shared" si="51"/>
        <v>2.5441696113074206E-2</v>
      </c>
    </row>
    <row r="549" spans="1:15">
      <c r="A549" t="s">
        <v>0</v>
      </c>
      <c r="B549" s="1">
        <v>42499</v>
      </c>
      <c r="C549">
        <v>1.1000000000000001</v>
      </c>
      <c r="D549" t="s">
        <v>45</v>
      </c>
      <c r="E549">
        <v>0</v>
      </c>
      <c r="G549">
        <v>1</v>
      </c>
      <c r="H549" s="1">
        <v>42607</v>
      </c>
      <c r="I549" t="s">
        <v>48</v>
      </c>
      <c r="J549">
        <v>6</v>
      </c>
      <c r="K549">
        <v>2</v>
      </c>
      <c r="L549" s="15" t="s">
        <v>102</v>
      </c>
      <c r="M549">
        <v>3</v>
      </c>
      <c r="N549">
        <f t="shared" si="51"/>
        <v>2.1201413427561835E-3</v>
      </c>
    </row>
    <row r="550" spans="1:15">
      <c r="A550" t="s">
        <v>0</v>
      </c>
      <c r="B550" s="1">
        <v>42499</v>
      </c>
      <c r="C550">
        <v>1.1000000000000001</v>
      </c>
      <c r="D550" t="s">
        <v>45</v>
      </c>
      <c r="E550">
        <v>0</v>
      </c>
      <c r="G550">
        <v>1</v>
      </c>
      <c r="H550" s="1">
        <v>42607</v>
      </c>
      <c r="I550" t="s">
        <v>48</v>
      </c>
      <c r="J550">
        <v>6</v>
      </c>
      <c r="K550">
        <v>2</v>
      </c>
      <c r="L550" s="15" t="s">
        <v>126</v>
      </c>
      <c r="M550">
        <v>7</v>
      </c>
      <c r="N550">
        <f t="shared" si="51"/>
        <v>4.9469964664310955E-3</v>
      </c>
    </row>
    <row r="551" spans="1:15">
      <c r="A551" t="s">
        <v>0</v>
      </c>
      <c r="B551" s="1">
        <v>42499</v>
      </c>
      <c r="C551">
        <v>1.1000000000000001</v>
      </c>
      <c r="D551" t="s">
        <v>45</v>
      </c>
      <c r="E551">
        <v>0</v>
      </c>
      <c r="G551">
        <v>1</v>
      </c>
      <c r="H551" s="1">
        <v>42607</v>
      </c>
      <c r="I551" t="s">
        <v>48</v>
      </c>
      <c r="J551">
        <v>6</v>
      </c>
      <c r="K551">
        <v>1</v>
      </c>
      <c r="L551" s="15" t="s">
        <v>86</v>
      </c>
      <c r="M551">
        <v>360</v>
      </c>
      <c r="N551">
        <f t="shared" si="51"/>
        <v>0.25441696113074203</v>
      </c>
    </row>
    <row r="552" spans="1:15">
      <c r="A552" t="s">
        <v>0</v>
      </c>
      <c r="B552" s="1">
        <v>42499</v>
      </c>
      <c r="C552">
        <v>1.1000000000000001</v>
      </c>
      <c r="D552" t="s">
        <v>45</v>
      </c>
      <c r="E552">
        <v>0</v>
      </c>
      <c r="G552">
        <v>1</v>
      </c>
      <c r="H552" s="1">
        <v>42607</v>
      </c>
      <c r="I552" t="s">
        <v>48</v>
      </c>
      <c r="J552">
        <v>6</v>
      </c>
      <c r="K552">
        <v>1</v>
      </c>
      <c r="L552" s="15" t="s">
        <v>125</v>
      </c>
      <c r="M552">
        <f>19*6</f>
        <v>114</v>
      </c>
      <c r="N552">
        <f t="shared" si="51"/>
        <v>8.0565371024734989E-2</v>
      </c>
    </row>
    <row r="553" spans="1:15">
      <c r="A553" t="s">
        <v>0</v>
      </c>
      <c r="B553" s="1">
        <v>42499</v>
      </c>
      <c r="C553">
        <v>1.1000000000000001</v>
      </c>
      <c r="D553" t="s">
        <v>45</v>
      </c>
      <c r="E553">
        <v>0</v>
      </c>
      <c r="G553">
        <v>1</v>
      </c>
      <c r="H553" s="1">
        <v>42607</v>
      </c>
      <c r="I553" t="s">
        <v>48</v>
      </c>
      <c r="J553">
        <v>6</v>
      </c>
      <c r="K553">
        <v>1</v>
      </c>
      <c r="L553" s="15" t="s">
        <v>109</v>
      </c>
      <c r="M553">
        <f>92*6</f>
        <v>552</v>
      </c>
      <c r="N553">
        <f t="shared" si="51"/>
        <v>0.39010600706713783</v>
      </c>
    </row>
    <row r="554" spans="1:15">
      <c r="A554" t="s">
        <v>0</v>
      </c>
      <c r="B554" s="1">
        <v>42499</v>
      </c>
      <c r="C554">
        <v>1.1000000000000001</v>
      </c>
      <c r="D554" t="s">
        <v>45</v>
      </c>
      <c r="E554">
        <v>0</v>
      </c>
      <c r="G554">
        <v>1</v>
      </c>
      <c r="H554" s="1">
        <v>42607</v>
      </c>
      <c r="I554" t="s">
        <v>48</v>
      </c>
      <c r="J554">
        <v>6</v>
      </c>
      <c r="K554">
        <v>1</v>
      </c>
      <c r="L554" s="15" t="s">
        <v>85</v>
      </c>
      <c r="M554">
        <v>18</v>
      </c>
      <c r="N554">
        <f t="shared" si="51"/>
        <v>1.2720848056537103E-2</v>
      </c>
    </row>
    <row r="555" spans="1:15">
      <c r="A555" t="s">
        <v>0</v>
      </c>
      <c r="B555" s="1">
        <v>42499</v>
      </c>
      <c r="C555">
        <v>1.1000000000000001</v>
      </c>
      <c r="D555" t="s">
        <v>45</v>
      </c>
      <c r="E555">
        <v>0</v>
      </c>
      <c r="G555">
        <v>1</v>
      </c>
      <c r="H555" s="1">
        <v>42607</v>
      </c>
      <c r="I555" t="s">
        <v>48</v>
      </c>
      <c r="J555">
        <v>6</v>
      </c>
      <c r="K555">
        <v>1</v>
      </c>
      <c r="L555" s="15" t="s">
        <v>126</v>
      </c>
      <c r="M555">
        <v>6</v>
      </c>
      <c r="N555">
        <f t="shared" si="51"/>
        <v>4.2402826855123671E-3</v>
      </c>
    </row>
    <row r="556" spans="1:15">
      <c r="A556" t="s">
        <v>0</v>
      </c>
      <c r="B556" s="1">
        <v>42499</v>
      </c>
      <c r="C556">
        <v>2.1</v>
      </c>
      <c r="D556" t="s">
        <v>45</v>
      </c>
      <c r="E556">
        <v>0</v>
      </c>
      <c r="G556">
        <v>1</v>
      </c>
      <c r="H556" s="1">
        <v>42607</v>
      </c>
      <c r="I556" t="s">
        <v>48</v>
      </c>
      <c r="J556">
        <v>1</v>
      </c>
      <c r="K556">
        <v>6</v>
      </c>
      <c r="L556" s="15" t="s">
        <v>86</v>
      </c>
      <c r="M556" s="15">
        <v>1</v>
      </c>
      <c r="N556">
        <f>M556/$O$556</f>
        <v>3.7593984962406013E-3</v>
      </c>
      <c r="O556">
        <f>SUM(M556:M579)</f>
        <v>266</v>
      </c>
    </row>
    <row r="557" spans="1:15">
      <c r="A557" t="s">
        <v>0</v>
      </c>
      <c r="B557" s="1">
        <v>42499</v>
      </c>
      <c r="C557">
        <v>2.1</v>
      </c>
      <c r="D557" t="s">
        <v>45</v>
      </c>
      <c r="E557">
        <v>0</v>
      </c>
      <c r="G557">
        <v>1</v>
      </c>
      <c r="H557" s="1">
        <v>42607</v>
      </c>
      <c r="I557" t="s">
        <v>48</v>
      </c>
      <c r="J557">
        <v>1</v>
      </c>
      <c r="K557">
        <v>14</v>
      </c>
      <c r="L557" s="18" t="s">
        <v>105</v>
      </c>
      <c r="M557" s="15">
        <v>1</v>
      </c>
      <c r="N557">
        <f t="shared" ref="N557:N579" si="52">M557/$O$556</f>
        <v>3.7593984962406013E-3</v>
      </c>
    </row>
    <row r="558" spans="1:15">
      <c r="A558" t="s">
        <v>0</v>
      </c>
      <c r="B558" s="1">
        <v>42499</v>
      </c>
      <c r="C558">
        <v>2.1</v>
      </c>
      <c r="D558" t="s">
        <v>45</v>
      </c>
      <c r="E558">
        <v>0</v>
      </c>
      <c r="G558">
        <v>1</v>
      </c>
      <c r="H558" s="1">
        <v>42607</v>
      </c>
      <c r="I558" t="s">
        <v>48</v>
      </c>
      <c r="J558">
        <v>1</v>
      </c>
      <c r="K558">
        <v>6</v>
      </c>
      <c r="L558" s="15" t="s">
        <v>84</v>
      </c>
      <c r="M558" s="15">
        <v>3</v>
      </c>
      <c r="N558">
        <f t="shared" si="52"/>
        <v>1.1278195488721804E-2</v>
      </c>
    </row>
    <row r="559" spans="1:15">
      <c r="A559" t="s">
        <v>0</v>
      </c>
      <c r="B559" s="1">
        <v>42499</v>
      </c>
      <c r="C559">
        <v>2.1</v>
      </c>
      <c r="D559" t="s">
        <v>45</v>
      </c>
      <c r="E559">
        <v>0</v>
      </c>
      <c r="G559">
        <v>1</v>
      </c>
      <c r="H559" s="1">
        <v>42607</v>
      </c>
      <c r="I559" t="s">
        <v>48</v>
      </c>
      <c r="J559">
        <v>1</v>
      </c>
      <c r="K559">
        <v>10</v>
      </c>
      <c r="L559" s="15" t="s">
        <v>84</v>
      </c>
      <c r="M559" s="15">
        <v>1</v>
      </c>
      <c r="N559">
        <f t="shared" si="52"/>
        <v>3.7593984962406013E-3</v>
      </c>
    </row>
    <row r="560" spans="1:15">
      <c r="A560" t="s">
        <v>0</v>
      </c>
      <c r="B560" s="1">
        <v>42499</v>
      </c>
      <c r="C560">
        <v>2.1</v>
      </c>
      <c r="D560" t="s">
        <v>45</v>
      </c>
      <c r="E560">
        <v>0</v>
      </c>
      <c r="G560">
        <v>1</v>
      </c>
      <c r="H560" s="1">
        <v>42607</v>
      </c>
      <c r="I560" t="s">
        <v>48</v>
      </c>
      <c r="J560">
        <v>1</v>
      </c>
      <c r="K560">
        <v>2</v>
      </c>
      <c r="L560" s="15" t="s">
        <v>86</v>
      </c>
      <c r="M560" s="15">
        <v>23</v>
      </c>
      <c r="N560">
        <f t="shared" si="52"/>
        <v>8.646616541353383E-2</v>
      </c>
    </row>
    <row r="561" spans="1:14">
      <c r="A561" t="s">
        <v>0</v>
      </c>
      <c r="B561" s="1">
        <v>42499</v>
      </c>
      <c r="C561">
        <v>2.1</v>
      </c>
      <c r="D561" t="s">
        <v>45</v>
      </c>
      <c r="E561">
        <v>0</v>
      </c>
      <c r="G561">
        <v>1</v>
      </c>
      <c r="H561" s="1">
        <v>42607</v>
      </c>
      <c r="I561" t="s">
        <v>48</v>
      </c>
      <c r="J561">
        <v>1</v>
      </c>
      <c r="K561">
        <v>2</v>
      </c>
      <c r="L561" s="15" t="s">
        <v>125</v>
      </c>
      <c r="M561" s="15">
        <v>3</v>
      </c>
      <c r="N561">
        <f t="shared" si="52"/>
        <v>1.1278195488721804E-2</v>
      </c>
    </row>
    <row r="562" spans="1:14">
      <c r="A562" s="3" t="s">
        <v>0</v>
      </c>
      <c r="B562" s="5">
        <v>42499</v>
      </c>
      <c r="C562" s="3">
        <v>2.1</v>
      </c>
      <c r="D562" s="3" t="s">
        <v>45</v>
      </c>
      <c r="E562" s="3">
        <v>0</v>
      </c>
      <c r="F562" s="3"/>
      <c r="G562" s="3">
        <v>1</v>
      </c>
      <c r="H562" s="5">
        <v>42607</v>
      </c>
      <c r="I562" s="3" t="s">
        <v>48</v>
      </c>
      <c r="J562">
        <v>1</v>
      </c>
      <c r="K562">
        <v>2</v>
      </c>
      <c r="L562" s="15" t="s">
        <v>89</v>
      </c>
      <c r="M562" s="15">
        <v>1</v>
      </c>
      <c r="N562">
        <f t="shared" si="52"/>
        <v>3.7593984962406013E-3</v>
      </c>
    </row>
    <row r="563" spans="1:14">
      <c r="A563" s="3" t="s">
        <v>0</v>
      </c>
      <c r="B563" s="5">
        <v>42499</v>
      </c>
      <c r="C563" s="3">
        <v>2.1</v>
      </c>
      <c r="D563" s="3" t="s">
        <v>45</v>
      </c>
      <c r="E563" s="3">
        <v>0</v>
      </c>
      <c r="F563" s="3"/>
      <c r="G563" s="3">
        <v>1</v>
      </c>
      <c r="H563" s="5">
        <v>42607</v>
      </c>
      <c r="I563" s="3" t="s">
        <v>48</v>
      </c>
      <c r="J563">
        <v>1</v>
      </c>
      <c r="K563">
        <v>2</v>
      </c>
      <c r="L563" s="15" t="s">
        <v>109</v>
      </c>
      <c r="M563" s="15">
        <v>5</v>
      </c>
      <c r="N563">
        <f t="shared" si="52"/>
        <v>1.8796992481203006E-2</v>
      </c>
    </row>
    <row r="564" spans="1:14">
      <c r="A564" s="3" t="s">
        <v>0</v>
      </c>
      <c r="B564" s="5">
        <v>42499</v>
      </c>
      <c r="C564" s="3">
        <v>2.1</v>
      </c>
      <c r="D564" s="3" t="s">
        <v>45</v>
      </c>
      <c r="E564" s="3">
        <v>0</v>
      </c>
      <c r="F564" s="3"/>
      <c r="G564" s="3">
        <v>1</v>
      </c>
      <c r="H564" s="5">
        <v>42607</v>
      </c>
      <c r="I564" s="3" t="s">
        <v>48</v>
      </c>
      <c r="J564">
        <v>1</v>
      </c>
      <c r="K564">
        <v>2</v>
      </c>
      <c r="L564" s="15" t="s">
        <v>85</v>
      </c>
      <c r="M564" s="15">
        <v>1</v>
      </c>
      <c r="N564">
        <f t="shared" si="52"/>
        <v>3.7593984962406013E-3</v>
      </c>
    </row>
    <row r="565" spans="1:14">
      <c r="A565" s="3" t="s">
        <v>0</v>
      </c>
      <c r="B565" s="5">
        <v>42499</v>
      </c>
      <c r="C565" s="3">
        <v>2.1</v>
      </c>
      <c r="D565" s="3" t="s">
        <v>45</v>
      </c>
      <c r="E565" s="3">
        <v>0</v>
      </c>
      <c r="F565" s="3"/>
      <c r="G565" s="3">
        <v>1</v>
      </c>
      <c r="H565" s="5">
        <v>42607</v>
      </c>
      <c r="I565" s="3" t="s">
        <v>48</v>
      </c>
      <c r="J565">
        <v>1</v>
      </c>
      <c r="K565">
        <v>2</v>
      </c>
      <c r="L565" s="15" t="s">
        <v>108</v>
      </c>
      <c r="M565" s="15">
        <v>2</v>
      </c>
      <c r="N565">
        <f t="shared" si="52"/>
        <v>7.5187969924812026E-3</v>
      </c>
    </row>
    <row r="566" spans="1:14">
      <c r="A566" s="3" t="s">
        <v>0</v>
      </c>
      <c r="B566" s="5">
        <v>42499</v>
      </c>
      <c r="C566" s="3">
        <v>2.1</v>
      </c>
      <c r="D566" s="3" t="s">
        <v>45</v>
      </c>
      <c r="E566" s="3">
        <v>0</v>
      </c>
      <c r="F566" s="3"/>
      <c r="G566" s="3">
        <v>1</v>
      </c>
      <c r="H566" s="5">
        <v>42607</v>
      </c>
      <c r="I566" s="3" t="s">
        <v>48</v>
      </c>
      <c r="J566">
        <v>1</v>
      </c>
      <c r="K566">
        <v>2</v>
      </c>
      <c r="L566" s="18" t="s">
        <v>105</v>
      </c>
      <c r="M566" s="15">
        <v>5</v>
      </c>
      <c r="N566">
        <f t="shared" si="52"/>
        <v>1.8796992481203006E-2</v>
      </c>
    </row>
    <row r="567" spans="1:14">
      <c r="A567" s="3" t="s">
        <v>0</v>
      </c>
      <c r="B567" s="5">
        <v>42499</v>
      </c>
      <c r="C567" s="3">
        <v>2.1</v>
      </c>
      <c r="D567" s="3" t="s">
        <v>45</v>
      </c>
      <c r="E567" s="3">
        <v>0</v>
      </c>
      <c r="F567" s="3"/>
      <c r="G567" s="3">
        <v>1</v>
      </c>
      <c r="H567" s="5">
        <v>42607</v>
      </c>
      <c r="I567" s="3" t="s">
        <v>48</v>
      </c>
      <c r="J567">
        <v>1</v>
      </c>
      <c r="K567">
        <v>2</v>
      </c>
      <c r="L567" s="15" t="s">
        <v>84</v>
      </c>
      <c r="M567" s="15">
        <v>13</v>
      </c>
      <c r="N567">
        <f t="shared" si="52"/>
        <v>4.8872180451127817E-2</v>
      </c>
    </row>
    <row r="568" spans="1:14">
      <c r="A568" s="3" t="s">
        <v>0</v>
      </c>
      <c r="B568" s="5">
        <v>42499</v>
      </c>
      <c r="C568" s="3">
        <v>2.1</v>
      </c>
      <c r="D568" s="3" t="s">
        <v>45</v>
      </c>
      <c r="E568" s="3">
        <v>0</v>
      </c>
      <c r="F568" s="3"/>
      <c r="G568" s="3">
        <v>1</v>
      </c>
      <c r="H568" s="5">
        <v>42607</v>
      </c>
      <c r="I568" s="3" t="s">
        <v>48</v>
      </c>
      <c r="J568">
        <v>1</v>
      </c>
      <c r="K568">
        <v>2</v>
      </c>
      <c r="L568" s="15" t="s">
        <v>97</v>
      </c>
      <c r="M568" s="15">
        <v>10</v>
      </c>
      <c r="N568">
        <f t="shared" si="52"/>
        <v>3.7593984962406013E-2</v>
      </c>
    </row>
    <row r="569" spans="1:14">
      <c r="A569" s="3" t="s">
        <v>0</v>
      </c>
      <c r="B569" s="5">
        <v>42499</v>
      </c>
      <c r="C569" s="3">
        <v>2.1</v>
      </c>
      <c r="D569" s="3" t="s">
        <v>45</v>
      </c>
      <c r="E569" s="3">
        <v>0</v>
      </c>
      <c r="F569" s="3"/>
      <c r="G569" s="3">
        <v>1</v>
      </c>
      <c r="H569" s="5">
        <v>42607</v>
      </c>
      <c r="I569" s="3" t="s">
        <v>48</v>
      </c>
      <c r="J569">
        <v>1</v>
      </c>
      <c r="K569">
        <v>1</v>
      </c>
      <c r="L569" s="15" t="s">
        <v>86</v>
      </c>
      <c r="M569" s="15">
        <v>25</v>
      </c>
      <c r="N569">
        <f t="shared" si="52"/>
        <v>9.3984962406015032E-2</v>
      </c>
    </row>
    <row r="570" spans="1:14">
      <c r="A570" s="3" t="s">
        <v>0</v>
      </c>
      <c r="B570" s="5">
        <v>42499</v>
      </c>
      <c r="C570" s="3">
        <v>2.1</v>
      </c>
      <c r="D570" s="3" t="s">
        <v>45</v>
      </c>
      <c r="E570" s="3">
        <v>0</v>
      </c>
      <c r="F570" s="3"/>
      <c r="G570" s="3">
        <v>1</v>
      </c>
      <c r="H570" s="5">
        <v>42607</v>
      </c>
      <c r="I570" s="3" t="s">
        <v>48</v>
      </c>
      <c r="J570">
        <v>1</v>
      </c>
      <c r="K570">
        <v>1</v>
      </c>
      <c r="L570" s="15" t="s">
        <v>125</v>
      </c>
      <c r="M570" s="15">
        <v>1</v>
      </c>
      <c r="N570">
        <f t="shared" si="52"/>
        <v>3.7593984962406013E-3</v>
      </c>
    </row>
    <row r="571" spans="1:14">
      <c r="A571" s="3" t="s">
        <v>0</v>
      </c>
      <c r="B571" s="5">
        <v>42499</v>
      </c>
      <c r="C571" s="3">
        <v>2.1</v>
      </c>
      <c r="D571" s="3" t="s">
        <v>45</v>
      </c>
      <c r="E571" s="3">
        <v>0</v>
      </c>
      <c r="F571" s="3"/>
      <c r="G571" s="3">
        <v>1</v>
      </c>
      <c r="H571" s="5">
        <v>42607</v>
      </c>
      <c r="I571" s="3" t="s">
        <v>48</v>
      </c>
      <c r="J571">
        <v>1</v>
      </c>
      <c r="K571">
        <v>1</v>
      </c>
      <c r="L571" s="15" t="s">
        <v>118</v>
      </c>
      <c r="M571" s="15">
        <v>2</v>
      </c>
      <c r="N571">
        <f t="shared" si="52"/>
        <v>7.5187969924812026E-3</v>
      </c>
    </row>
    <row r="572" spans="1:14">
      <c r="A572" s="3" t="s">
        <v>0</v>
      </c>
      <c r="B572" s="5">
        <v>42499</v>
      </c>
      <c r="C572" s="3">
        <v>2.1</v>
      </c>
      <c r="D572" s="3" t="s">
        <v>45</v>
      </c>
      <c r="E572" s="3">
        <v>0</v>
      </c>
      <c r="F572" s="3"/>
      <c r="G572" s="3">
        <v>1</v>
      </c>
      <c r="H572" s="5">
        <v>42607</v>
      </c>
      <c r="I572" s="3" t="s">
        <v>48</v>
      </c>
      <c r="J572">
        <v>1</v>
      </c>
      <c r="K572">
        <v>1</v>
      </c>
      <c r="L572" s="15" t="s">
        <v>89</v>
      </c>
      <c r="M572" s="15">
        <v>1</v>
      </c>
      <c r="N572">
        <f t="shared" si="52"/>
        <v>3.7593984962406013E-3</v>
      </c>
    </row>
    <row r="573" spans="1:14">
      <c r="A573" s="3" t="s">
        <v>0</v>
      </c>
      <c r="B573" s="5">
        <v>42499</v>
      </c>
      <c r="C573" s="3">
        <v>2.1</v>
      </c>
      <c r="D573" s="3" t="s">
        <v>45</v>
      </c>
      <c r="E573" s="3">
        <v>0</v>
      </c>
      <c r="F573" s="3"/>
      <c r="G573" s="3">
        <v>1</v>
      </c>
      <c r="H573" s="5">
        <v>42607</v>
      </c>
      <c r="I573" s="3" t="s">
        <v>48</v>
      </c>
      <c r="J573">
        <v>1</v>
      </c>
      <c r="K573">
        <v>1</v>
      </c>
      <c r="L573" s="15" t="s">
        <v>109</v>
      </c>
      <c r="M573" s="15">
        <v>57</v>
      </c>
      <c r="N573">
        <f t="shared" si="52"/>
        <v>0.21428571428571427</v>
      </c>
    </row>
    <row r="574" spans="1:14">
      <c r="A574" s="3" t="s">
        <v>0</v>
      </c>
      <c r="B574" s="5">
        <v>42499</v>
      </c>
      <c r="C574" s="3">
        <v>2.1</v>
      </c>
      <c r="D574" s="3" t="s">
        <v>45</v>
      </c>
      <c r="E574" s="3">
        <v>0</v>
      </c>
      <c r="F574" s="3"/>
      <c r="G574" s="3">
        <v>1</v>
      </c>
      <c r="H574" s="5">
        <v>42607</v>
      </c>
      <c r="I574" s="3" t="s">
        <v>48</v>
      </c>
      <c r="J574">
        <v>1</v>
      </c>
      <c r="K574">
        <v>1</v>
      </c>
      <c r="L574" s="15" t="s">
        <v>92</v>
      </c>
      <c r="M574" s="15">
        <v>2</v>
      </c>
      <c r="N574">
        <f t="shared" si="52"/>
        <v>7.5187969924812026E-3</v>
      </c>
    </row>
    <row r="575" spans="1:14">
      <c r="A575" s="3" t="s">
        <v>0</v>
      </c>
      <c r="B575" s="5">
        <v>42499</v>
      </c>
      <c r="C575" s="3">
        <v>2.1</v>
      </c>
      <c r="D575" s="3" t="s">
        <v>45</v>
      </c>
      <c r="E575" s="3">
        <v>0</v>
      </c>
      <c r="F575" s="3"/>
      <c r="G575" s="3">
        <v>1</v>
      </c>
      <c r="H575" s="5">
        <v>42607</v>
      </c>
      <c r="I575" s="3" t="s">
        <v>48</v>
      </c>
      <c r="J575">
        <v>1</v>
      </c>
      <c r="K575">
        <v>1</v>
      </c>
      <c r="L575" s="15" t="s">
        <v>83</v>
      </c>
      <c r="M575" s="15">
        <v>25</v>
      </c>
      <c r="N575">
        <f t="shared" si="52"/>
        <v>9.3984962406015032E-2</v>
      </c>
    </row>
    <row r="576" spans="1:14">
      <c r="A576" s="3" t="s">
        <v>0</v>
      </c>
      <c r="B576" s="5">
        <v>42499</v>
      </c>
      <c r="C576" s="3">
        <v>2.1</v>
      </c>
      <c r="D576" s="3" t="s">
        <v>45</v>
      </c>
      <c r="E576" s="3">
        <v>0</v>
      </c>
      <c r="F576" s="3"/>
      <c r="G576" s="3">
        <v>1</v>
      </c>
      <c r="H576" s="5">
        <v>42607</v>
      </c>
      <c r="I576" s="3" t="s">
        <v>48</v>
      </c>
      <c r="J576">
        <v>1</v>
      </c>
      <c r="K576">
        <v>1</v>
      </c>
      <c r="L576" s="15" t="s">
        <v>85</v>
      </c>
      <c r="M576" s="15">
        <v>53</v>
      </c>
      <c r="N576">
        <f t="shared" si="52"/>
        <v>0.19924812030075187</v>
      </c>
    </row>
    <row r="577" spans="1:15">
      <c r="A577" s="3" t="s">
        <v>0</v>
      </c>
      <c r="B577" s="5">
        <v>42499</v>
      </c>
      <c r="C577" s="3">
        <v>2.1</v>
      </c>
      <c r="D577" s="3" t="s">
        <v>45</v>
      </c>
      <c r="E577" s="3">
        <v>0</v>
      </c>
      <c r="F577" s="3"/>
      <c r="G577" s="3">
        <v>1</v>
      </c>
      <c r="H577" s="5">
        <v>42607</v>
      </c>
      <c r="I577" s="3" t="s">
        <v>48</v>
      </c>
      <c r="J577">
        <v>1</v>
      </c>
      <c r="K577">
        <v>1</v>
      </c>
      <c r="L577" s="15" t="s">
        <v>108</v>
      </c>
      <c r="M577" s="15">
        <v>2</v>
      </c>
      <c r="N577">
        <f t="shared" si="52"/>
        <v>7.5187969924812026E-3</v>
      </c>
    </row>
    <row r="578" spans="1:15">
      <c r="A578" s="3" t="s">
        <v>0</v>
      </c>
      <c r="B578" s="5">
        <v>42499</v>
      </c>
      <c r="C578" s="3">
        <v>2.1</v>
      </c>
      <c r="D578" s="3" t="s">
        <v>45</v>
      </c>
      <c r="E578" s="3">
        <v>0</v>
      </c>
      <c r="F578" s="3"/>
      <c r="G578" s="3">
        <v>1</v>
      </c>
      <c r="H578" s="5">
        <v>42607</v>
      </c>
      <c r="I578" s="3" t="s">
        <v>48</v>
      </c>
      <c r="J578">
        <v>1</v>
      </c>
      <c r="K578">
        <v>1</v>
      </c>
      <c r="L578" s="15" t="s">
        <v>84</v>
      </c>
      <c r="M578" s="15">
        <v>28</v>
      </c>
      <c r="N578">
        <f t="shared" si="52"/>
        <v>0.10526315789473684</v>
      </c>
    </row>
    <row r="579" spans="1:15">
      <c r="A579" s="3" t="s">
        <v>0</v>
      </c>
      <c r="B579" s="5">
        <v>42499</v>
      </c>
      <c r="C579" s="3">
        <v>2.1</v>
      </c>
      <c r="D579" s="3" t="s">
        <v>45</v>
      </c>
      <c r="E579" s="3">
        <v>0</v>
      </c>
      <c r="F579" s="3"/>
      <c r="G579" s="3">
        <v>1</v>
      </c>
      <c r="H579" s="5">
        <v>42607</v>
      </c>
      <c r="I579" s="3" t="s">
        <v>48</v>
      </c>
      <c r="J579">
        <v>1</v>
      </c>
      <c r="K579">
        <v>1</v>
      </c>
      <c r="L579" s="15" t="s">
        <v>102</v>
      </c>
      <c r="M579" s="15">
        <v>1</v>
      </c>
      <c r="N579">
        <f t="shared" si="52"/>
        <v>3.7593984962406013E-3</v>
      </c>
    </row>
    <row r="580" spans="1:15">
      <c r="A580" s="3" t="s">
        <v>0</v>
      </c>
      <c r="B580" s="1">
        <v>42499</v>
      </c>
      <c r="C580">
        <v>2.2000000000000002</v>
      </c>
      <c r="D580" t="s">
        <v>45</v>
      </c>
      <c r="E580">
        <v>0</v>
      </c>
      <c r="G580">
        <v>0</v>
      </c>
      <c r="L580" s="15" t="s">
        <v>99</v>
      </c>
    </row>
    <row r="581" spans="1:15">
      <c r="A581" s="3" t="s">
        <v>0</v>
      </c>
      <c r="B581" s="1">
        <v>42499</v>
      </c>
      <c r="C581">
        <v>1.2</v>
      </c>
      <c r="D581" t="s">
        <v>45</v>
      </c>
      <c r="E581">
        <v>0</v>
      </c>
      <c r="G581">
        <v>0</v>
      </c>
      <c r="L581" s="15" t="s">
        <v>99</v>
      </c>
    </row>
    <row r="582" spans="1:15">
      <c r="A582" t="s">
        <v>0</v>
      </c>
      <c r="B582" s="1">
        <v>42485</v>
      </c>
      <c r="C582">
        <v>1.1000000000000001</v>
      </c>
      <c r="D582" t="s">
        <v>45</v>
      </c>
      <c r="E582">
        <v>0</v>
      </c>
      <c r="F582">
        <v>1</v>
      </c>
      <c r="G582">
        <v>1</v>
      </c>
      <c r="H582" s="1">
        <v>42592</v>
      </c>
      <c r="I582" t="s">
        <v>48</v>
      </c>
      <c r="J582">
        <v>1</v>
      </c>
      <c r="K582">
        <v>6</v>
      </c>
      <c r="L582" s="15" t="s">
        <v>86</v>
      </c>
      <c r="M582" s="15">
        <v>3</v>
      </c>
      <c r="N582">
        <f>M582/$O$582</f>
        <v>6.0606060606060606E-3</v>
      </c>
      <c r="O582">
        <f>SUM(M582:M601)</f>
        <v>495</v>
      </c>
    </row>
    <row r="583" spans="1:15">
      <c r="A583" t="s">
        <v>0</v>
      </c>
      <c r="B583" s="1">
        <v>42485</v>
      </c>
      <c r="C583">
        <v>1.1000000000000001</v>
      </c>
      <c r="D583" t="s">
        <v>45</v>
      </c>
      <c r="E583">
        <v>0</v>
      </c>
      <c r="F583">
        <v>1</v>
      </c>
      <c r="G583">
        <v>1</v>
      </c>
      <c r="H583" s="1">
        <v>42592</v>
      </c>
      <c r="I583" t="s">
        <v>48</v>
      </c>
      <c r="J583">
        <v>1</v>
      </c>
      <c r="K583">
        <v>10</v>
      </c>
      <c r="L583" s="15" t="s">
        <v>125</v>
      </c>
      <c r="M583">
        <v>1</v>
      </c>
      <c r="N583">
        <f t="shared" ref="N583:N601" si="53">M583/$O$582</f>
        <v>2.0202020202020202E-3</v>
      </c>
    </row>
    <row r="584" spans="1:15">
      <c r="A584" t="s">
        <v>0</v>
      </c>
      <c r="B584" s="1">
        <v>42485</v>
      </c>
      <c r="C584">
        <v>1.1000000000000001</v>
      </c>
      <c r="D584" t="s">
        <v>45</v>
      </c>
      <c r="E584">
        <v>0</v>
      </c>
      <c r="F584">
        <v>1</v>
      </c>
      <c r="G584">
        <v>1</v>
      </c>
      <c r="H584" s="1">
        <v>42592</v>
      </c>
      <c r="I584" t="s">
        <v>48</v>
      </c>
      <c r="J584">
        <v>1</v>
      </c>
      <c r="K584">
        <v>6</v>
      </c>
      <c r="L584" s="15" t="s">
        <v>125</v>
      </c>
      <c r="M584">
        <v>3</v>
      </c>
      <c r="N584">
        <f t="shared" si="53"/>
        <v>6.0606060606060606E-3</v>
      </c>
    </row>
    <row r="585" spans="1:15">
      <c r="A585" t="s">
        <v>0</v>
      </c>
      <c r="B585" s="1">
        <v>42485</v>
      </c>
      <c r="C585">
        <v>1.1000000000000001</v>
      </c>
      <c r="D585" t="s">
        <v>45</v>
      </c>
      <c r="E585">
        <v>0</v>
      </c>
      <c r="F585">
        <v>1</v>
      </c>
      <c r="G585">
        <v>1</v>
      </c>
      <c r="H585" s="1">
        <v>42592</v>
      </c>
      <c r="I585" t="s">
        <v>48</v>
      </c>
      <c r="J585">
        <v>1</v>
      </c>
      <c r="K585">
        <v>6</v>
      </c>
      <c r="L585" s="15" t="s">
        <v>84</v>
      </c>
      <c r="M585">
        <v>5</v>
      </c>
      <c r="N585">
        <f t="shared" si="53"/>
        <v>1.0101010101010102E-2</v>
      </c>
    </row>
    <row r="586" spans="1:15">
      <c r="A586" t="s">
        <v>0</v>
      </c>
      <c r="B586" s="1">
        <v>42485</v>
      </c>
      <c r="C586">
        <v>1.1000000000000001</v>
      </c>
      <c r="D586" t="s">
        <v>45</v>
      </c>
      <c r="E586">
        <v>0</v>
      </c>
      <c r="F586">
        <v>1</v>
      </c>
      <c r="G586">
        <v>1</v>
      </c>
      <c r="H586" s="1">
        <v>42592</v>
      </c>
      <c r="I586" t="s">
        <v>48</v>
      </c>
      <c r="J586">
        <v>1</v>
      </c>
      <c r="K586">
        <v>6</v>
      </c>
      <c r="L586" s="15" t="s">
        <v>88</v>
      </c>
      <c r="M586">
        <v>1</v>
      </c>
      <c r="N586">
        <f t="shared" si="53"/>
        <v>2.0202020202020202E-3</v>
      </c>
    </row>
    <row r="587" spans="1:15">
      <c r="A587" t="s">
        <v>0</v>
      </c>
      <c r="B587" s="1">
        <v>42485</v>
      </c>
      <c r="C587">
        <v>1.1000000000000001</v>
      </c>
      <c r="D587" t="s">
        <v>45</v>
      </c>
      <c r="E587">
        <v>0</v>
      </c>
      <c r="F587">
        <v>1</v>
      </c>
      <c r="G587">
        <v>1</v>
      </c>
      <c r="H587" s="1">
        <v>42592</v>
      </c>
      <c r="I587" t="s">
        <v>48</v>
      </c>
      <c r="J587">
        <v>1</v>
      </c>
      <c r="K587">
        <v>22</v>
      </c>
      <c r="L587" s="18" t="s">
        <v>124</v>
      </c>
      <c r="M587">
        <v>1</v>
      </c>
      <c r="N587">
        <f t="shared" si="53"/>
        <v>2.0202020202020202E-3</v>
      </c>
    </row>
    <row r="588" spans="1:15">
      <c r="A588" t="s">
        <v>0</v>
      </c>
      <c r="B588" s="1">
        <v>42485</v>
      </c>
      <c r="C588">
        <v>1.1000000000000001</v>
      </c>
      <c r="D588" t="s">
        <v>45</v>
      </c>
      <c r="E588">
        <v>0</v>
      </c>
      <c r="F588">
        <v>1</v>
      </c>
      <c r="G588">
        <v>1</v>
      </c>
      <c r="H588" s="1">
        <v>42592</v>
      </c>
      <c r="I588" t="s">
        <v>48</v>
      </c>
      <c r="J588">
        <v>1</v>
      </c>
      <c r="K588">
        <v>2</v>
      </c>
      <c r="L588" s="15" t="s">
        <v>86</v>
      </c>
      <c r="M588">
        <v>203</v>
      </c>
      <c r="N588">
        <f t="shared" si="53"/>
        <v>0.41010101010101008</v>
      </c>
    </row>
    <row r="589" spans="1:15">
      <c r="A589" t="s">
        <v>0</v>
      </c>
      <c r="B589" s="1">
        <v>42485</v>
      </c>
      <c r="C589">
        <v>1.1000000000000001</v>
      </c>
      <c r="D589" t="s">
        <v>45</v>
      </c>
      <c r="E589">
        <v>0</v>
      </c>
      <c r="F589">
        <v>1</v>
      </c>
      <c r="G589">
        <v>1</v>
      </c>
      <c r="H589" s="1">
        <v>42592</v>
      </c>
      <c r="I589" t="s">
        <v>48</v>
      </c>
      <c r="J589">
        <v>1</v>
      </c>
      <c r="K589">
        <v>2</v>
      </c>
      <c r="L589" s="15" t="s">
        <v>125</v>
      </c>
      <c r="M589">
        <v>7</v>
      </c>
      <c r="N589">
        <f t="shared" si="53"/>
        <v>1.4141414141414142E-2</v>
      </c>
    </row>
    <row r="590" spans="1:15">
      <c r="A590" t="s">
        <v>0</v>
      </c>
      <c r="B590" s="1">
        <v>42485</v>
      </c>
      <c r="C590">
        <v>1.1000000000000001</v>
      </c>
      <c r="D590" t="s">
        <v>45</v>
      </c>
      <c r="E590">
        <v>0</v>
      </c>
      <c r="F590">
        <v>1</v>
      </c>
      <c r="G590">
        <v>1</v>
      </c>
      <c r="H590" s="1">
        <v>42592</v>
      </c>
      <c r="I590" t="s">
        <v>48</v>
      </c>
      <c r="J590">
        <v>1</v>
      </c>
      <c r="K590">
        <v>2</v>
      </c>
      <c r="L590" s="15" t="s">
        <v>118</v>
      </c>
      <c r="M590">
        <v>4</v>
      </c>
      <c r="N590">
        <f t="shared" si="53"/>
        <v>8.0808080808080808E-3</v>
      </c>
    </row>
    <row r="591" spans="1:15">
      <c r="A591" t="s">
        <v>0</v>
      </c>
      <c r="B591" s="1">
        <v>42485</v>
      </c>
      <c r="C591">
        <v>1.1000000000000001</v>
      </c>
      <c r="D591" t="s">
        <v>45</v>
      </c>
      <c r="E591">
        <v>0</v>
      </c>
      <c r="F591">
        <v>1</v>
      </c>
      <c r="G591">
        <v>1</v>
      </c>
      <c r="H591" s="1">
        <v>42592</v>
      </c>
      <c r="I591" t="s">
        <v>48</v>
      </c>
      <c r="J591">
        <v>1</v>
      </c>
      <c r="K591">
        <v>2</v>
      </c>
      <c r="L591" s="15" t="s">
        <v>109</v>
      </c>
      <c r="M591">
        <v>10</v>
      </c>
      <c r="N591">
        <f t="shared" si="53"/>
        <v>2.0202020202020204E-2</v>
      </c>
    </row>
    <row r="592" spans="1:15">
      <c r="A592" t="s">
        <v>0</v>
      </c>
      <c r="B592" s="1">
        <v>42485</v>
      </c>
      <c r="C592">
        <v>1.1000000000000001</v>
      </c>
      <c r="D592" t="s">
        <v>45</v>
      </c>
      <c r="E592">
        <v>0</v>
      </c>
      <c r="F592">
        <v>1</v>
      </c>
      <c r="G592">
        <v>1</v>
      </c>
      <c r="H592" s="1">
        <v>42592</v>
      </c>
      <c r="I592" t="s">
        <v>48</v>
      </c>
      <c r="J592">
        <v>1</v>
      </c>
      <c r="K592">
        <v>2</v>
      </c>
      <c r="L592" s="15" t="s">
        <v>84</v>
      </c>
      <c r="M592">
        <v>66</v>
      </c>
      <c r="N592">
        <f t="shared" si="53"/>
        <v>0.13333333333333333</v>
      </c>
    </row>
    <row r="593" spans="1:15">
      <c r="A593" t="s">
        <v>0</v>
      </c>
      <c r="B593" s="1">
        <v>42485</v>
      </c>
      <c r="C593">
        <v>1.1000000000000001</v>
      </c>
      <c r="D593" t="s">
        <v>45</v>
      </c>
      <c r="E593">
        <v>0</v>
      </c>
      <c r="F593">
        <v>1</v>
      </c>
      <c r="G593">
        <v>1</v>
      </c>
      <c r="H593" s="1">
        <v>42592</v>
      </c>
      <c r="I593" t="s">
        <v>48</v>
      </c>
      <c r="J593">
        <v>1</v>
      </c>
      <c r="K593">
        <v>2</v>
      </c>
      <c r="L593" s="15" t="s">
        <v>88</v>
      </c>
      <c r="M593">
        <v>3</v>
      </c>
      <c r="N593">
        <f t="shared" si="53"/>
        <v>6.0606060606060606E-3</v>
      </c>
    </row>
    <row r="594" spans="1:15">
      <c r="A594" t="s">
        <v>0</v>
      </c>
      <c r="B594" s="1">
        <v>42485</v>
      </c>
      <c r="C594">
        <v>1.1000000000000001</v>
      </c>
      <c r="D594" t="s">
        <v>45</v>
      </c>
      <c r="E594">
        <v>0</v>
      </c>
      <c r="F594">
        <v>1</v>
      </c>
      <c r="G594">
        <v>1</v>
      </c>
      <c r="H594" s="1">
        <v>42592</v>
      </c>
      <c r="I594" t="s">
        <v>48</v>
      </c>
      <c r="J594">
        <v>1</v>
      </c>
      <c r="K594">
        <v>1</v>
      </c>
      <c r="L594" s="15" t="s">
        <v>86</v>
      </c>
      <c r="M594">
        <v>73</v>
      </c>
      <c r="N594">
        <f t="shared" si="53"/>
        <v>0.14747474747474748</v>
      </c>
    </row>
    <row r="595" spans="1:15">
      <c r="A595" t="s">
        <v>0</v>
      </c>
      <c r="B595" s="1">
        <v>42485</v>
      </c>
      <c r="C595">
        <v>1.1000000000000001</v>
      </c>
      <c r="D595" t="s">
        <v>45</v>
      </c>
      <c r="E595">
        <v>0</v>
      </c>
      <c r="F595">
        <v>1</v>
      </c>
      <c r="G595">
        <v>1</v>
      </c>
      <c r="H595" s="1">
        <v>42592</v>
      </c>
      <c r="I595" t="s">
        <v>48</v>
      </c>
      <c r="J595">
        <v>1</v>
      </c>
      <c r="K595">
        <v>1</v>
      </c>
      <c r="L595" s="15" t="s">
        <v>87</v>
      </c>
      <c r="M595">
        <v>5</v>
      </c>
      <c r="N595">
        <f t="shared" si="53"/>
        <v>1.0101010101010102E-2</v>
      </c>
    </row>
    <row r="596" spans="1:15">
      <c r="A596" t="s">
        <v>0</v>
      </c>
      <c r="B596" s="1">
        <v>42485</v>
      </c>
      <c r="C596">
        <v>1.1000000000000001</v>
      </c>
      <c r="D596" t="s">
        <v>45</v>
      </c>
      <c r="E596">
        <v>0</v>
      </c>
      <c r="F596">
        <v>1</v>
      </c>
      <c r="G596">
        <v>1</v>
      </c>
      <c r="H596" s="1">
        <v>42592</v>
      </c>
      <c r="I596" t="s">
        <v>48</v>
      </c>
      <c r="J596">
        <v>1</v>
      </c>
      <c r="K596">
        <v>1</v>
      </c>
      <c r="L596" s="15" t="s">
        <v>109</v>
      </c>
      <c r="M596">
        <v>77</v>
      </c>
      <c r="N596">
        <f t="shared" si="53"/>
        <v>0.15555555555555556</v>
      </c>
    </row>
    <row r="597" spans="1:15">
      <c r="A597" t="s">
        <v>0</v>
      </c>
      <c r="B597" s="1">
        <v>42485</v>
      </c>
      <c r="C597">
        <v>1.1000000000000001</v>
      </c>
      <c r="D597" t="s">
        <v>45</v>
      </c>
      <c r="E597">
        <v>0</v>
      </c>
      <c r="F597">
        <v>1</v>
      </c>
      <c r="G597">
        <v>1</v>
      </c>
      <c r="H597" s="1">
        <v>42592</v>
      </c>
      <c r="I597" t="s">
        <v>48</v>
      </c>
      <c r="J597">
        <v>1</v>
      </c>
      <c r="K597">
        <v>1</v>
      </c>
      <c r="L597" s="15" t="s">
        <v>100</v>
      </c>
      <c r="M597">
        <v>2</v>
      </c>
      <c r="N597">
        <f t="shared" si="53"/>
        <v>4.0404040404040404E-3</v>
      </c>
    </row>
    <row r="598" spans="1:15">
      <c r="A598" t="s">
        <v>0</v>
      </c>
      <c r="B598" s="1">
        <v>42485</v>
      </c>
      <c r="C598">
        <v>1.1000000000000001</v>
      </c>
      <c r="D598" t="s">
        <v>45</v>
      </c>
      <c r="E598">
        <v>0</v>
      </c>
      <c r="F598">
        <v>1</v>
      </c>
      <c r="G598">
        <v>1</v>
      </c>
      <c r="H598" s="1">
        <v>42592</v>
      </c>
      <c r="I598" t="s">
        <v>48</v>
      </c>
      <c r="J598">
        <v>1</v>
      </c>
      <c r="K598">
        <v>1</v>
      </c>
      <c r="L598" s="15" t="s">
        <v>83</v>
      </c>
      <c r="M598">
        <v>16</v>
      </c>
      <c r="N598">
        <f t="shared" si="53"/>
        <v>3.2323232323232323E-2</v>
      </c>
    </row>
    <row r="599" spans="1:15">
      <c r="A599" t="s">
        <v>0</v>
      </c>
      <c r="B599" s="1">
        <v>42485</v>
      </c>
      <c r="C599">
        <v>1.1000000000000001</v>
      </c>
      <c r="D599" t="s">
        <v>45</v>
      </c>
      <c r="E599">
        <v>0</v>
      </c>
      <c r="F599">
        <v>1</v>
      </c>
      <c r="G599">
        <v>1</v>
      </c>
      <c r="H599" s="1">
        <v>42592</v>
      </c>
      <c r="I599" t="s">
        <v>48</v>
      </c>
      <c r="J599">
        <v>1</v>
      </c>
      <c r="K599">
        <v>1</v>
      </c>
      <c r="L599" s="18" t="s">
        <v>105</v>
      </c>
      <c r="M599">
        <v>7</v>
      </c>
      <c r="N599">
        <f t="shared" si="53"/>
        <v>1.4141414141414142E-2</v>
      </c>
    </row>
    <row r="600" spans="1:15">
      <c r="A600" t="s">
        <v>0</v>
      </c>
      <c r="B600" s="1">
        <v>42485</v>
      </c>
      <c r="C600">
        <v>1.1000000000000001</v>
      </c>
      <c r="D600" t="s">
        <v>45</v>
      </c>
      <c r="E600">
        <v>0</v>
      </c>
      <c r="F600">
        <v>1</v>
      </c>
      <c r="G600">
        <v>1</v>
      </c>
      <c r="H600" s="1">
        <v>42592</v>
      </c>
      <c r="I600" t="s">
        <v>48</v>
      </c>
      <c r="J600">
        <v>1</v>
      </c>
      <c r="K600">
        <v>1</v>
      </c>
      <c r="L600" s="18" t="s">
        <v>106</v>
      </c>
      <c r="M600">
        <v>1</v>
      </c>
      <c r="N600">
        <f t="shared" si="53"/>
        <v>2.0202020202020202E-3</v>
      </c>
    </row>
    <row r="601" spans="1:15">
      <c r="A601" t="s">
        <v>0</v>
      </c>
      <c r="B601" s="1">
        <v>42485</v>
      </c>
      <c r="C601">
        <v>1.1000000000000001</v>
      </c>
      <c r="D601" t="s">
        <v>45</v>
      </c>
      <c r="E601">
        <v>0</v>
      </c>
      <c r="F601">
        <v>1</v>
      </c>
      <c r="G601">
        <v>1</v>
      </c>
      <c r="H601" s="1">
        <v>42592</v>
      </c>
      <c r="I601" t="s">
        <v>48</v>
      </c>
      <c r="J601">
        <v>1</v>
      </c>
      <c r="K601">
        <v>1</v>
      </c>
      <c r="L601" s="15" t="s">
        <v>84</v>
      </c>
      <c r="M601">
        <v>7</v>
      </c>
      <c r="N601">
        <f t="shared" si="53"/>
        <v>1.4141414141414142E-2</v>
      </c>
    </row>
    <row r="602" spans="1:15">
      <c r="A602" t="s">
        <v>0</v>
      </c>
      <c r="B602" s="1">
        <v>42485</v>
      </c>
      <c r="C602">
        <v>2.1</v>
      </c>
      <c r="D602" t="s">
        <v>45</v>
      </c>
      <c r="E602">
        <v>0</v>
      </c>
      <c r="G602">
        <v>1</v>
      </c>
      <c r="H602" s="1">
        <v>42592</v>
      </c>
      <c r="I602" t="s">
        <v>48</v>
      </c>
      <c r="J602">
        <v>1</v>
      </c>
      <c r="K602">
        <v>6</v>
      </c>
      <c r="L602" s="15" t="s">
        <v>86</v>
      </c>
      <c r="M602" s="15">
        <v>28</v>
      </c>
      <c r="N602">
        <f>M602/$O$602</f>
        <v>4.8192771084337352E-2</v>
      </c>
      <c r="O602">
        <f>SUM(M602:M623)</f>
        <v>581</v>
      </c>
    </row>
    <row r="603" spans="1:15">
      <c r="A603" t="s">
        <v>0</v>
      </c>
      <c r="B603" s="1">
        <v>42485</v>
      </c>
      <c r="C603">
        <v>2.1</v>
      </c>
      <c r="D603" t="s">
        <v>45</v>
      </c>
      <c r="E603">
        <v>0</v>
      </c>
      <c r="G603">
        <v>1</v>
      </c>
      <c r="H603" s="1">
        <v>42592</v>
      </c>
      <c r="I603" t="s">
        <v>48</v>
      </c>
      <c r="J603">
        <v>1</v>
      </c>
      <c r="K603">
        <v>6</v>
      </c>
      <c r="L603" s="18" t="s">
        <v>106</v>
      </c>
      <c r="M603" s="15">
        <v>3</v>
      </c>
      <c r="N603">
        <f t="shared" ref="N603:N623" si="54">M603/$O$602</f>
        <v>5.1635111876075735E-3</v>
      </c>
    </row>
    <row r="604" spans="1:15">
      <c r="A604" t="s">
        <v>0</v>
      </c>
      <c r="B604" s="1">
        <v>42485</v>
      </c>
      <c r="C604">
        <v>2.1</v>
      </c>
      <c r="D604" t="s">
        <v>45</v>
      </c>
      <c r="E604">
        <v>0</v>
      </c>
      <c r="G604">
        <v>1</v>
      </c>
      <c r="H604" s="1">
        <v>42592</v>
      </c>
      <c r="I604" t="s">
        <v>48</v>
      </c>
      <c r="J604">
        <v>1</v>
      </c>
      <c r="K604">
        <v>14</v>
      </c>
      <c r="L604" s="18" t="s">
        <v>105</v>
      </c>
      <c r="M604" s="15">
        <v>1</v>
      </c>
      <c r="N604">
        <f t="shared" si="54"/>
        <v>1.7211703958691911E-3</v>
      </c>
    </row>
    <row r="605" spans="1:15">
      <c r="A605" t="s">
        <v>0</v>
      </c>
      <c r="B605" s="1">
        <v>42485</v>
      </c>
      <c r="C605">
        <v>2.1</v>
      </c>
      <c r="D605" t="s">
        <v>45</v>
      </c>
      <c r="E605">
        <v>0</v>
      </c>
      <c r="G605">
        <v>1</v>
      </c>
      <c r="H605" s="1">
        <v>42592</v>
      </c>
      <c r="I605" t="s">
        <v>48</v>
      </c>
      <c r="J605">
        <v>1</v>
      </c>
      <c r="K605">
        <v>6</v>
      </c>
      <c r="L605" s="18" t="s">
        <v>105</v>
      </c>
      <c r="M605" s="15">
        <v>4</v>
      </c>
      <c r="N605">
        <f t="shared" si="54"/>
        <v>6.8846815834767644E-3</v>
      </c>
    </row>
    <row r="606" spans="1:15">
      <c r="A606" t="s">
        <v>0</v>
      </c>
      <c r="B606" s="1">
        <v>42485</v>
      </c>
      <c r="C606">
        <v>2.1</v>
      </c>
      <c r="D606" t="s">
        <v>45</v>
      </c>
      <c r="E606">
        <v>0</v>
      </c>
      <c r="G606">
        <v>1</v>
      </c>
      <c r="H606" s="1">
        <v>42592</v>
      </c>
      <c r="I606" t="s">
        <v>48</v>
      </c>
      <c r="J606">
        <v>1</v>
      </c>
      <c r="K606">
        <v>6</v>
      </c>
      <c r="L606" s="15" t="s">
        <v>84</v>
      </c>
      <c r="M606" s="15">
        <v>1</v>
      </c>
      <c r="N606">
        <f t="shared" si="54"/>
        <v>1.7211703958691911E-3</v>
      </c>
    </row>
    <row r="607" spans="1:15">
      <c r="A607" t="s">
        <v>0</v>
      </c>
      <c r="B607" s="1">
        <v>42485</v>
      </c>
      <c r="C607">
        <v>2.1</v>
      </c>
      <c r="D607" t="s">
        <v>45</v>
      </c>
      <c r="E607">
        <v>0</v>
      </c>
      <c r="G607">
        <v>1</v>
      </c>
      <c r="H607" s="1">
        <v>42592</v>
      </c>
      <c r="I607" t="s">
        <v>48</v>
      </c>
      <c r="J607">
        <v>1</v>
      </c>
      <c r="K607">
        <v>6</v>
      </c>
      <c r="L607" s="15" t="s">
        <v>88</v>
      </c>
      <c r="M607" s="15">
        <v>1</v>
      </c>
      <c r="N607">
        <f t="shared" si="54"/>
        <v>1.7211703958691911E-3</v>
      </c>
    </row>
    <row r="608" spans="1:15">
      <c r="A608" t="s">
        <v>0</v>
      </c>
      <c r="B608" s="1">
        <v>42485</v>
      </c>
      <c r="C608">
        <v>2.1</v>
      </c>
      <c r="D608" t="s">
        <v>45</v>
      </c>
      <c r="E608">
        <v>0</v>
      </c>
      <c r="G608">
        <v>1</v>
      </c>
      <c r="H608" s="1">
        <v>42592</v>
      </c>
      <c r="I608" t="s">
        <v>48</v>
      </c>
      <c r="J608">
        <v>1</v>
      </c>
      <c r="K608">
        <v>10</v>
      </c>
      <c r="L608" s="15" t="s">
        <v>101</v>
      </c>
      <c r="M608" s="15">
        <v>1</v>
      </c>
      <c r="N608">
        <f t="shared" si="54"/>
        <v>1.7211703958691911E-3</v>
      </c>
    </row>
    <row r="609" spans="1:14">
      <c r="A609" t="s">
        <v>0</v>
      </c>
      <c r="B609" s="1">
        <v>42485</v>
      </c>
      <c r="C609">
        <v>2.1</v>
      </c>
      <c r="D609" t="s">
        <v>45</v>
      </c>
      <c r="E609">
        <v>0</v>
      </c>
      <c r="G609">
        <v>1</v>
      </c>
      <c r="H609" s="1">
        <v>42592</v>
      </c>
      <c r="I609" t="s">
        <v>48</v>
      </c>
      <c r="J609">
        <v>1</v>
      </c>
      <c r="K609">
        <v>2</v>
      </c>
      <c r="L609" s="15" t="s">
        <v>86</v>
      </c>
      <c r="M609" s="15">
        <v>364</v>
      </c>
      <c r="N609">
        <f t="shared" si="54"/>
        <v>0.62650602409638556</v>
      </c>
    </row>
    <row r="610" spans="1:14">
      <c r="A610" t="s">
        <v>0</v>
      </c>
      <c r="B610" s="1">
        <v>42485</v>
      </c>
      <c r="C610">
        <v>2.1</v>
      </c>
      <c r="D610" t="s">
        <v>45</v>
      </c>
      <c r="E610">
        <v>0</v>
      </c>
      <c r="G610">
        <v>1</v>
      </c>
      <c r="H610" s="1">
        <v>42592</v>
      </c>
      <c r="I610" t="s">
        <v>48</v>
      </c>
      <c r="J610">
        <v>1</v>
      </c>
      <c r="K610">
        <v>2</v>
      </c>
      <c r="L610" s="15" t="s">
        <v>125</v>
      </c>
      <c r="M610" s="15">
        <v>3</v>
      </c>
      <c r="N610">
        <f t="shared" si="54"/>
        <v>5.1635111876075735E-3</v>
      </c>
    </row>
    <row r="611" spans="1:14">
      <c r="A611" t="s">
        <v>0</v>
      </c>
      <c r="B611" s="1">
        <v>42485</v>
      </c>
      <c r="C611">
        <v>2.1</v>
      </c>
      <c r="D611" t="s">
        <v>45</v>
      </c>
      <c r="E611">
        <v>0</v>
      </c>
      <c r="G611">
        <v>1</v>
      </c>
      <c r="H611" s="1">
        <v>42592</v>
      </c>
      <c r="I611" t="s">
        <v>48</v>
      </c>
      <c r="J611">
        <v>1</v>
      </c>
      <c r="K611">
        <v>2</v>
      </c>
      <c r="L611" s="15" t="s">
        <v>89</v>
      </c>
      <c r="M611" s="15">
        <v>1</v>
      </c>
      <c r="N611">
        <f t="shared" si="54"/>
        <v>1.7211703958691911E-3</v>
      </c>
    </row>
    <row r="612" spans="1:14">
      <c r="A612" t="s">
        <v>0</v>
      </c>
      <c r="B612" s="1">
        <v>42485</v>
      </c>
      <c r="C612">
        <v>2.1</v>
      </c>
      <c r="D612" t="s">
        <v>45</v>
      </c>
      <c r="E612">
        <v>0</v>
      </c>
      <c r="G612">
        <v>1</v>
      </c>
      <c r="H612" s="1">
        <v>42592</v>
      </c>
      <c r="I612" t="s">
        <v>48</v>
      </c>
      <c r="J612">
        <v>1</v>
      </c>
      <c r="K612">
        <v>2</v>
      </c>
      <c r="L612" s="15" t="s">
        <v>109</v>
      </c>
      <c r="M612" s="15">
        <v>6</v>
      </c>
      <c r="N612">
        <f t="shared" si="54"/>
        <v>1.0327022375215147E-2</v>
      </c>
    </row>
    <row r="613" spans="1:14">
      <c r="A613" t="s">
        <v>0</v>
      </c>
      <c r="B613" s="1">
        <v>42485</v>
      </c>
      <c r="C613">
        <v>2.1</v>
      </c>
      <c r="D613" t="s">
        <v>45</v>
      </c>
      <c r="E613">
        <v>0</v>
      </c>
      <c r="G613">
        <v>1</v>
      </c>
      <c r="H613" s="1">
        <v>42592</v>
      </c>
      <c r="I613" t="s">
        <v>48</v>
      </c>
      <c r="J613">
        <v>1</v>
      </c>
      <c r="K613">
        <v>2</v>
      </c>
      <c r="L613" s="18" t="s">
        <v>106</v>
      </c>
      <c r="M613" s="15">
        <v>22</v>
      </c>
      <c r="N613">
        <f t="shared" si="54"/>
        <v>3.7865748709122203E-2</v>
      </c>
    </row>
    <row r="614" spans="1:14">
      <c r="A614" t="s">
        <v>0</v>
      </c>
      <c r="B614" s="1">
        <v>42485</v>
      </c>
      <c r="C614">
        <v>2.1</v>
      </c>
      <c r="D614" t="s">
        <v>45</v>
      </c>
      <c r="E614">
        <v>0</v>
      </c>
      <c r="G614">
        <v>1</v>
      </c>
      <c r="H614" s="1">
        <v>42592</v>
      </c>
      <c r="I614" t="s">
        <v>48</v>
      </c>
      <c r="J614">
        <v>1</v>
      </c>
      <c r="K614">
        <v>2</v>
      </c>
      <c r="L614" s="18" t="s">
        <v>105</v>
      </c>
      <c r="M614" s="15">
        <v>10</v>
      </c>
      <c r="N614">
        <f t="shared" si="54"/>
        <v>1.7211703958691909E-2</v>
      </c>
    </row>
    <row r="615" spans="1:14">
      <c r="A615" t="s">
        <v>0</v>
      </c>
      <c r="B615" s="1">
        <v>42485</v>
      </c>
      <c r="C615">
        <v>2.1</v>
      </c>
      <c r="D615" t="s">
        <v>45</v>
      </c>
      <c r="E615">
        <v>0</v>
      </c>
      <c r="G615">
        <v>1</v>
      </c>
      <c r="H615" s="1">
        <v>42592</v>
      </c>
      <c r="I615" t="s">
        <v>48</v>
      </c>
      <c r="J615">
        <v>1</v>
      </c>
      <c r="K615">
        <v>2</v>
      </c>
      <c r="L615" s="15" t="s">
        <v>84</v>
      </c>
      <c r="M615" s="15">
        <v>22</v>
      </c>
      <c r="N615">
        <f t="shared" si="54"/>
        <v>3.7865748709122203E-2</v>
      </c>
    </row>
    <row r="616" spans="1:14">
      <c r="A616" t="s">
        <v>0</v>
      </c>
      <c r="B616" s="1">
        <v>42485</v>
      </c>
      <c r="C616">
        <v>2.1</v>
      </c>
      <c r="D616" t="s">
        <v>45</v>
      </c>
      <c r="E616">
        <v>0</v>
      </c>
      <c r="G616">
        <v>1</v>
      </c>
      <c r="H616" s="1">
        <v>42592</v>
      </c>
      <c r="I616" t="s">
        <v>48</v>
      </c>
      <c r="J616">
        <v>1</v>
      </c>
      <c r="K616">
        <v>2</v>
      </c>
      <c r="L616" s="15" t="s">
        <v>88</v>
      </c>
      <c r="M616" s="15">
        <v>2</v>
      </c>
      <c r="N616">
        <f t="shared" si="54"/>
        <v>3.4423407917383822E-3</v>
      </c>
    </row>
    <row r="617" spans="1:14">
      <c r="A617" t="s">
        <v>0</v>
      </c>
      <c r="B617" s="1">
        <v>42485</v>
      </c>
      <c r="C617">
        <v>2.1</v>
      </c>
      <c r="D617" t="s">
        <v>45</v>
      </c>
      <c r="E617">
        <v>0</v>
      </c>
      <c r="G617">
        <v>1</v>
      </c>
      <c r="H617" s="1">
        <v>42592</v>
      </c>
      <c r="I617" t="s">
        <v>48</v>
      </c>
      <c r="J617">
        <v>1</v>
      </c>
      <c r="K617">
        <v>1</v>
      </c>
      <c r="L617" s="15" t="s">
        <v>86</v>
      </c>
      <c r="M617" s="15">
        <v>41</v>
      </c>
      <c r="N617">
        <f t="shared" si="54"/>
        <v>7.0567986230636828E-2</v>
      </c>
    </row>
    <row r="618" spans="1:14">
      <c r="A618" t="s">
        <v>0</v>
      </c>
      <c r="B618" s="1">
        <v>42485</v>
      </c>
      <c r="C618">
        <v>2.1</v>
      </c>
      <c r="D618" t="s">
        <v>45</v>
      </c>
      <c r="E618">
        <v>0</v>
      </c>
      <c r="G618">
        <v>1</v>
      </c>
      <c r="H618" s="1">
        <v>42592</v>
      </c>
      <c r="I618" t="s">
        <v>48</v>
      </c>
      <c r="J618">
        <v>1</v>
      </c>
      <c r="K618">
        <v>1</v>
      </c>
      <c r="L618" s="15" t="s">
        <v>87</v>
      </c>
      <c r="M618" s="15">
        <v>13</v>
      </c>
      <c r="N618">
        <f t="shared" si="54"/>
        <v>2.2375215146299483E-2</v>
      </c>
    </row>
    <row r="619" spans="1:14">
      <c r="A619" t="s">
        <v>0</v>
      </c>
      <c r="B619" s="1">
        <v>42485</v>
      </c>
      <c r="C619">
        <v>2.1</v>
      </c>
      <c r="D619" t="s">
        <v>45</v>
      </c>
      <c r="E619">
        <v>0</v>
      </c>
      <c r="G619">
        <v>1</v>
      </c>
      <c r="H619" s="1">
        <v>42592</v>
      </c>
      <c r="I619" t="s">
        <v>48</v>
      </c>
      <c r="J619">
        <v>1</v>
      </c>
      <c r="K619">
        <v>1</v>
      </c>
      <c r="L619" s="15" t="s">
        <v>109</v>
      </c>
      <c r="M619" s="15">
        <v>29</v>
      </c>
      <c r="N619">
        <f t="shared" si="54"/>
        <v>4.9913941480206538E-2</v>
      </c>
    </row>
    <row r="620" spans="1:14">
      <c r="A620" t="s">
        <v>0</v>
      </c>
      <c r="B620" s="1">
        <v>42485</v>
      </c>
      <c r="C620">
        <v>2.1</v>
      </c>
      <c r="D620" t="s">
        <v>45</v>
      </c>
      <c r="E620">
        <v>0</v>
      </c>
      <c r="G620">
        <v>1</v>
      </c>
      <c r="H620" s="1">
        <v>42592</v>
      </c>
      <c r="I620" t="s">
        <v>48</v>
      </c>
      <c r="J620">
        <v>1</v>
      </c>
      <c r="K620">
        <v>1</v>
      </c>
      <c r="L620" s="15" t="s">
        <v>83</v>
      </c>
      <c r="M620" s="15">
        <v>8</v>
      </c>
      <c r="N620">
        <f t="shared" si="54"/>
        <v>1.3769363166953529E-2</v>
      </c>
    </row>
    <row r="621" spans="1:14">
      <c r="A621" t="s">
        <v>0</v>
      </c>
      <c r="B621" s="1">
        <v>42485</v>
      </c>
      <c r="C621">
        <v>2.1</v>
      </c>
      <c r="D621" t="s">
        <v>45</v>
      </c>
      <c r="E621">
        <v>0</v>
      </c>
      <c r="G621">
        <v>1</v>
      </c>
      <c r="H621" s="1">
        <v>42592</v>
      </c>
      <c r="I621" t="s">
        <v>48</v>
      </c>
      <c r="J621">
        <v>1</v>
      </c>
      <c r="K621">
        <v>1</v>
      </c>
      <c r="L621" s="15" t="s">
        <v>85</v>
      </c>
      <c r="M621" s="15">
        <v>16</v>
      </c>
      <c r="N621">
        <f t="shared" si="54"/>
        <v>2.7538726333907058E-2</v>
      </c>
    </row>
    <row r="622" spans="1:14">
      <c r="A622" t="s">
        <v>0</v>
      </c>
      <c r="B622" s="1">
        <v>42485</v>
      </c>
      <c r="C622">
        <v>2.1</v>
      </c>
      <c r="D622" t="s">
        <v>45</v>
      </c>
      <c r="E622">
        <v>0</v>
      </c>
      <c r="G622">
        <v>1</v>
      </c>
      <c r="H622" s="1">
        <v>42592</v>
      </c>
      <c r="I622" t="s">
        <v>48</v>
      </c>
      <c r="J622">
        <v>1</v>
      </c>
      <c r="K622">
        <v>1</v>
      </c>
      <c r="L622" s="18" t="s">
        <v>105</v>
      </c>
      <c r="M622" s="15">
        <v>1</v>
      </c>
      <c r="N622">
        <f t="shared" si="54"/>
        <v>1.7211703958691911E-3</v>
      </c>
    </row>
    <row r="623" spans="1:14">
      <c r="A623" t="s">
        <v>0</v>
      </c>
      <c r="B623" s="1">
        <v>42485</v>
      </c>
      <c r="C623">
        <v>2.1</v>
      </c>
      <c r="D623" t="s">
        <v>45</v>
      </c>
      <c r="E623">
        <v>0</v>
      </c>
      <c r="G623">
        <v>1</v>
      </c>
      <c r="H623" s="1">
        <v>42592</v>
      </c>
      <c r="I623" t="s">
        <v>48</v>
      </c>
      <c r="J623">
        <v>1</v>
      </c>
      <c r="K623">
        <v>1</v>
      </c>
      <c r="L623" s="15" t="s">
        <v>84</v>
      </c>
      <c r="M623" s="15">
        <v>4</v>
      </c>
      <c r="N623">
        <f t="shared" si="54"/>
        <v>6.8846815834767644E-3</v>
      </c>
    </row>
    <row r="624" spans="1:14">
      <c r="A624" s="3" t="s">
        <v>0</v>
      </c>
      <c r="B624" s="1">
        <v>42485</v>
      </c>
      <c r="C624">
        <v>2.2000000000000002</v>
      </c>
      <c r="D624" t="s">
        <v>45</v>
      </c>
      <c r="E624">
        <v>0</v>
      </c>
      <c r="G624">
        <v>0</v>
      </c>
      <c r="L624" s="15" t="s">
        <v>99</v>
      </c>
    </row>
    <row r="625" spans="1:15">
      <c r="A625" s="3" t="s">
        <v>0</v>
      </c>
      <c r="B625" s="1">
        <v>42485</v>
      </c>
      <c r="C625">
        <v>1.2</v>
      </c>
      <c r="D625" t="s">
        <v>45</v>
      </c>
      <c r="E625">
        <v>0</v>
      </c>
      <c r="G625">
        <v>0</v>
      </c>
      <c r="L625" s="15" t="s">
        <v>99</v>
      </c>
    </row>
    <row r="626" spans="1:15">
      <c r="A626" t="s">
        <v>0</v>
      </c>
      <c r="B626" s="1">
        <v>42484</v>
      </c>
      <c r="C626">
        <v>1.1000000000000001</v>
      </c>
      <c r="D626" t="s">
        <v>9</v>
      </c>
      <c r="E626">
        <v>1</v>
      </c>
      <c r="F626">
        <v>1</v>
      </c>
      <c r="G626">
        <v>1</v>
      </c>
      <c r="H626" s="1">
        <v>42591</v>
      </c>
      <c r="I626" t="s">
        <v>48</v>
      </c>
      <c r="J626">
        <v>1</v>
      </c>
      <c r="K626">
        <v>6</v>
      </c>
      <c r="L626" s="15" t="s">
        <v>86</v>
      </c>
      <c r="M626">
        <v>8</v>
      </c>
      <c r="N626">
        <f>M626/$O$626</f>
        <v>9.8039215686274508E-3</v>
      </c>
      <c r="O626">
        <f>SUM(M626:M640)</f>
        <v>816</v>
      </c>
    </row>
    <row r="627" spans="1:15">
      <c r="A627" t="s">
        <v>0</v>
      </c>
      <c r="B627" s="1">
        <v>42484</v>
      </c>
      <c r="C627">
        <v>1.1000000000000001</v>
      </c>
      <c r="D627" t="s">
        <v>9</v>
      </c>
      <c r="E627">
        <v>1</v>
      </c>
      <c r="F627">
        <v>1</v>
      </c>
      <c r="G627">
        <v>1</v>
      </c>
      <c r="H627" s="1">
        <v>42591</v>
      </c>
      <c r="I627" t="s">
        <v>48</v>
      </c>
      <c r="J627">
        <v>1</v>
      </c>
      <c r="K627">
        <v>10</v>
      </c>
      <c r="L627" s="15" t="s">
        <v>86</v>
      </c>
      <c r="M627">
        <v>1</v>
      </c>
      <c r="N627">
        <f t="shared" ref="N627:N640" si="55">M627/$O$626</f>
        <v>1.2254901960784314E-3</v>
      </c>
    </row>
    <row r="628" spans="1:15">
      <c r="A628" t="s">
        <v>0</v>
      </c>
      <c r="B628" s="1">
        <v>42484</v>
      </c>
      <c r="C628">
        <v>1.1000000000000001</v>
      </c>
      <c r="D628" t="s">
        <v>9</v>
      </c>
      <c r="E628">
        <v>1</v>
      </c>
      <c r="F628">
        <v>1</v>
      </c>
      <c r="G628">
        <v>1</v>
      </c>
      <c r="H628" s="1">
        <v>42591</v>
      </c>
      <c r="I628" t="s">
        <v>48</v>
      </c>
      <c r="J628">
        <v>1</v>
      </c>
      <c r="K628">
        <v>10</v>
      </c>
      <c r="L628" s="15" t="s">
        <v>109</v>
      </c>
      <c r="M628">
        <v>1</v>
      </c>
      <c r="N628">
        <f t="shared" si="55"/>
        <v>1.2254901960784314E-3</v>
      </c>
    </row>
    <row r="629" spans="1:15">
      <c r="A629" t="s">
        <v>0</v>
      </c>
      <c r="B629" s="1">
        <v>42484</v>
      </c>
      <c r="C629">
        <v>1.1000000000000001</v>
      </c>
      <c r="D629" t="s">
        <v>9</v>
      </c>
      <c r="E629">
        <v>1</v>
      </c>
      <c r="F629">
        <v>1</v>
      </c>
      <c r="G629">
        <v>1</v>
      </c>
      <c r="H629" s="1">
        <v>42591</v>
      </c>
      <c r="I629" t="s">
        <v>48</v>
      </c>
      <c r="J629">
        <v>1</v>
      </c>
      <c r="K629">
        <v>14</v>
      </c>
      <c r="L629" s="18" t="s">
        <v>105</v>
      </c>
      <c r="M629">
        <v>1</v>
      </c>
      <c r="N629">
        <f t="shared" si="55"/>
        <v>1.2254901960784314E-3</v>
      </c>
    </row>
    <row r="630" spans="1:15">
      <c r="A630" t="s">
        <v>0</v>
      </c>
      <c r="B630" s="1">
        <v>42484</v>
      </c>
      <c r="C630">
        <v>1.1000000000000001</v>
      </c>
      <c r="D630" t="s">
        <v>9</v>
      </c>
      <c r="E630">
        <v>1</v>
      </c>
      <c r="F630">
        <v>1</v>
      </c>
      <c r="G630">
        <v>1</v>
      </c>
      <c r="H630" s="1">
        <v>42591</v>
      </c>
      <c r="I630" t="s">
        <v>48</v>
      </c>
      <c r="J630">
        <v>1</v>
      </c>
      <c r="K630">
        <v>26</v>
      </c>
      <c r="L630" s="18" t="s">
        <v>123</v>
      </c>
      <c r="M630">
        <v>1</v>
      </c>
      <c r="N630">
        <f t="shared" si="55"/>
        <v>1.2254901960784314E-3</v>
      </c>
    </row>
    <row r="631" spans="1:15">
      <c r="A631" t="s">
        <v>0</v>
      </c>
      <c r="B631" s="1">
        <v>42484</v>
      </c>
      <c r="C631">
        <v>1.1000000000000001</v>
      </c>
      <c r="D631" t="s">
        <v>9</v>
      </c>
      <c r="E631">
        <v>1</v>
      </c>
      <c r="F631">
        <v>1</v>
      </c>
      <c r="G631">
        <v>1</v>
      </c>
      <c r="H631" s="1">
        <v>42591</v>
      </c>
      <c r="I631" t="s">
        <v>48</v>
      </c>
      <c r="J631">
        <v>1</v>
      </c>
      <c r="K631">
        <v>2</v>
      </c>
      <c r="L631" s="15" t="s">
        <v>86</v>
      </c>
      <c r="M631">
        <v>501</v>
      </c>
      <c r="N631">
        <f t="shared" si="55"/>
        <v>0.61397058823529416</v>
      </c>
    </row>
    <row r="632" spans="1:15">
      <c r="A632" t="s">
        <v>0</v>
      </c>
      <c r="B632" s="1">
        <v>42484</v>
      </c>
      <c r="C632">
        <v>1.1000000000000001</v>
      </c>
      <c r="D632" t="s">
        <v>9</v>
      </c>
      <c r="E632">
        <v>1</v>
      </c>
      <c r="F632">
        <v>1</v>
      </c>
      <c r="G632">
        <v>1</v>
      </c>
      <c r="H632" s="1">
        <v>42591</v>
      </c>
      <c r="I632" t="s">
        <v>48</v>
      </c>
      <c r="J632">
        <v>1</v>
      </c>
      <c r="K632">
        <v>2</v>
      </c>
      <c r="L632" s="15" t="s">
        <v>109</v>
      </c>
      <c r="M632">
        <v>6</v>
      </c>
      <c r="N632">
        <f t="shared" si="55"/>
        <v>7.3529411764705881E-3</v>
      </c>
    </row>
    <row r="633" spans="1:15">
      <c r="A633" t="s">
        <v>0</v>
      </c>
      <c r="B633" s="1">
        <v>42484</v>
      </c>
      <c r="C633">
        <v>1.1000000000000001</v>
      </c>
      <c r="D633" t="s">
        <v>9</v>
      </c>
      <c r="E633">
        <v>1</v>
      </c>
      <c r="F633">
        <v>1</v>
      </c>
      <c r="G633">
        <v>1</v>
      </c>
      <c r="H633" s="1">
        <v>42591</v>
      </c>
      <c r="I633" t="s">
        <v>48</v>
      </c>
      <c r="J633">
        <v>1</v>
      </c>
      <c r="K633">
        <v>2</v>
      </c>
      <c r="L633" s="18" t="s">
        <v>105</v>
      </c>
      <c r="M633">
        <v>4</v>
      </c>
      <c r="N633">
        <f t="shared" si="55"/>
        <v>4.9019607843137254E-3</v>
      </c>
    </row>
    <row r="634" spans="1:15">
      <c r="A634" t="s">
        <v>0</v>
      </c>
      <c r="B634" s="1">
        <v>42484</v>
      </c>
      <c r="C634">
        <v>1.1000000000000001</v>
      </c>
      <c r="D634" t="s">
        <v>9</v>
      </c>
      <c r="E634">
        <v>1</v>
      </c>
      <c r="F634">
        <v>1</v>
      </c>
      <c r="G634">
        <v>1</v>
      </c>
      <c r="H634" s="1">
        <v>42591</v>
      </c>
      <c r="I634" t="s">
        <v>48</v>
      </c>
      <c r="J634">
        <v>1</v>
      </c>
      <c r="K634">
        <v>1</v>
      </c>
      <c r="L634" s="15" t="s">
        <v>86</v>
      </c>
      <c r="M634">
        <v>238</v>
      </c>
      <c r="N634">
        <f t="shared" si="55"/>
        <v>0.29166666666666669</v>
      </c>
    </row>
    <row r="635" spans="1:15">
      <c r="A635" t="s">
        <v>0</v>
      </c>
      <c r="B635" s="1">
        <v>42484</v>
      </c>
      <c r="C635">
        <v>1.1000000000000001</v>
      </c>
      <c r="D635" t="s">
        <v>9</v>
      </c>
      <c r="E635">
        <v>1</v>
      </c>
      <c r="F635">
        <v>1</v>
      </c>
      <c r="G635">
        <v>1</v>
      </c>
      <c r="H635" s="1">
        <v>42591</v>
      </c>
      <c r="I635" t="s">
        <v>48</v>
      </c>
      <c r="J635">
        <v>1</v>
      </c>
      <c r="K635">
        <v>1</v>
      </c>
      <c r="L635" s="15" t="s">
        <v>118</v>
      </c>
      <c r="M635">
        <v>5</v>
      </c>
      <c r="N635">
        <f t="shared" si="55"/>
        <v>6.1274509803921568E-3</v>
      </c>
    </row>
    <row r="636" spans="1:15">
      <c r="A636" t="s">
        <v>0</v>
      </c>
      <c r="B636" s="1">
        <v>42484</v>
      </c>
      <c r="C636">
        <v>1.1000000000000001</v>
      </c>
      <c r="D636" t="s">
        <v>9</v>
      </c>
      <c r="E636">
        <v>1</v>
      </c>
      <c r="F636">
        <v>1</v>
      </c>
      <c r="G636">
        <v>1</v>
      </c>
      <c r="H636" s="1">
        <v>42591</v>
      </c>
      <c r="I636" t="s">
        <v>48</v>
      </c>
      <c r="J636">
        <v>1</v>
      </c>
      <c r="K636">
        <v>1</v>
      </c>
      <c r="L636" s="15" t="s">
        <v>89</v>
      </c>
      <c r="M636">
        <v>1</v>
      </c>
      <c r="N636">
        <f t="shared" si="55"/>
        <v>1.2254901960784314E-3</v>
      </c>
    </row>
    <row r="637" spans="1:15">
      <c r="A637" t="s">
        <v>0</v>
      </c>
      <c r="B637" s="1">
        <v>42484</v>
      </c>
      <c r="C637">
        <v>1.1000000000000001</v>
      </c>
      <c r="D637" t="s">
        <v>9</v>
      </c>
      <c r="E637">
        <v>1</v>
      </c>
      <c r="F637">
        <v>1</v>
      </c>
      <c r="G637">
        <v>1</v>
      </c>
      <c r="H637" s="1">
        <v>42591</v>
      </c>
      <c r="I637" t="s">
        <v>48</v>
      </c>
      <c r="J637">
        <v>1</v>
      </c>
      <c r="K637">
        <v>1</v>
      </c>
      <c r="L637" s="15" t="s">
        <v>92</v>
      </c>
      <c r="M637">
        <v>25</v>
      </c>
      <c r="N637">
        <f t="shared" si="55"/>
        <v>3.0637254901960783E-2</v>
      </c>
    </row>
    <row r="638" spans="1:15">
      <c r="A638" t="s">
        <v>0</v>
      </c>
      <c r="B638" s="1">
        <v>42484</v>
      </c>
      <c r="C638">
        <v>1.1000000000000001</v>
      </c>
      <c r="D638" t="s">
        <v>9</v>
      </c>
      <c r="E638">
        <v>1</v>
      </c>
      <c r="F638">
        <v>1</v>
      </c>
      <c r="G638">
        <v>1</v>
      </c>
      <c r="H638" s="1">
        <v>42591</v>
      </c>
      <c r="I638" t="s">
        <v>48</v>
      </c>
      <c r="J638">
        <v>1</v>
      </c>
      <c r="K638">
        <v>1</v>
      </c>
      <c r="L638" s="15" t="s">
        <v>83</v>
      </c>
      <c r="M638">
        <v>4</v>
      </c>
      <c r="N638">
        <f t="shared" si="55"/>
        <v>4.9019607843137254E-3</v>
      </c>
    </row>
    <row r="639" spans="1:15">
      <c r="A639" t="s">
        <v>0</v>
      </c>
      <c r="B639" s="1">
        <v>42484</v>
      </c>
      <c r="C639">
        <v>1.1000000000000001</v>
      </c>
      <c r="D639" t="s">
        <v>9</v>
      </c>
      <c r="E639">
        <v>1</v>
      </c>
      <c r="F639">
        <v>1</v>
      </c>
      <c r="G639">
        <v>1</v>
      </c>
      <c r="H639" s="1">
        <v>42591</v>
      </c>
      <c r="I639" t="s">
        <v>48</v>
      </c>
      <c r="J639">
        <v>1</v>
      </c>
      <c r="K639">
        <v>1</v>
      </c>
      <c r="L639" s="15" t="s">
        <v>85</v>
      </c>
      <c r="M639">
        <v>18</v>
      </c>
      <c r="N639">
        <f t="shared" si="55"/>
        <v>2.2058823529411766E-2</v>
      </c>
    </row>
    <row r="640" spans="1:15">
      <c r="A640" t="s">
        <v>0</v>
      </c>
      <c r="B640" s="1">
        <v>42484</v>
      </c>
      <c r="C640">
        <v>1.1000000000000001</v>
      </c>
      <c r="D640" t="s">
        <v>9</v>
      </c>
      <c r="E640">
        <v>1</v>
      </c>
      <c r="F640">
        <v>1</v>
      </c>
      <c r="G640">
        <v>1</v>
      </c>
      <c r="H640" s="1">
        <v>42591</v>
      </c>
      <c r="I640" t="s">
        <v>48</v>
      </c>
      <c r="J640">
        <v>1</v>
      </c>
      <c r="K640">
        <v>1</v>
      </c>
      <c r="L640" s="15" t="s">
        <v>84</v>
      </c>
      <c r="M640">
        <v>2</v>
      </c>
      <c r="N640">
        <f t="shared" si="55"/>
        <v>2.4509803921568627E-3</v>
      </c>
    </row>
    <row r="641" spans="1:15">
      <c r="A641" t="s">
        <v>0</v>
      </c>
      <c r="B641" s="1">
        <v>42484</v>
      </c>
      <c r="C641">
        <v>2.1</v>
      </c>
      <c r="D641" t="s">
        <v>10</v>
      </c>
      <c r="E641">
        <v>1</v>
      </c>
      <c r="F641">
        <v>1</v>
      </c>
      <c r="G641">
        <v>1</v>
      </c>
      <c r="H641" s="1">
        <v>42591</v>
      </c>
      <c r="I641" t="s">
        <v>48</v>
      </c>
      <c r="J641">
        <v>1</v>
      </c>
      <c r="K641">
        <v>10</v>
      </c>
      <c r="L641" s="15" t="s">
        <v>86</v>
      </c>
      <c r="M641">
        <v>3</v>
      </c>
      <c r="N641">
        <f>M641/$O$641</f>
        <v>3.0549898167006109E-3</v>
      </c>
      <c r="O641">
        <f>SUM(M641:M661)</f>
        <v>982</v>
      </c>
    </row>
    <row r="642" spans="1:15">
      <c r="A642" t="s">
        <v>0</v>
      </c>
      <c r="B642" s="1">
        <v>42484</v>
      </c>
      <c r="C642">
        <v>2.1</v>
      </c>
      <c r="D642" t="s">
        <v>10</v>
      </c>
      <c r="E642">
        <v>1</v>
      </c>
      <c r="F642">
        <v>1</v>
      </c>
      <c r="G642">
        <v>1</v>
      </c>
      <c r="H642" s="1">
        <v>42591</v>
      </c>
      <c r="I642" t="s">
        <v>48</v>
      </c>
      <c r="J642">
        <v>1</v>
      </c>
      <c r="K642">
        <v>6</v>
      </c>
      <c r="L642" s="15" t="s">
        <v>86</v>
      </c>
      <c r="M642">
        <v>3</v>
      </c>
      <c r="N642">
        <f t="shared" ref="N642:N661" si="56">M642/$O$641</f>
        <v>3.0549898167006109E-3</v>
      </c>
    </row>
    <row r="643" spans="1:15">
      <c r="A643" t="s">
        <v>0</v>
      </c>
      <c r="B643" s="1">
        <v>42484</v>
      </c>
      <c r="C643">
        <v>2.1</v>
      </c>
      <c r="D643" t="s">
        <v>10</v>
      </c>
      <c r="E643">
        <v>1</v>
      </c>
      <c r="F643">
        <v>1</v>
      </c>
      <c r="G643">
        <v>1</v>
      </c>
      <c r="H643" s="1">
        <v>42591</v>
      </c>
      <c r="I643" t="s">
        <v>48</v>
      </c>
      <c r="J643">
        <v>1</v>
      </c>
      <c r="K643">
        <v>18</v>
      </c>
      <c r="L643" s="18" t="s">
        <v>105</v>
      </c>
      <c r="M643">
        <v>1</v>
      </c>
      <c r="N643">
        <f t="shared" si="56"/>
        <v>1.0183299389002036E-3</v>
      </c>
    </row>
    <row r="644" spans="1:15">
      <c r="A644" t="s">
        <v>0</v>
      </c>
      <c r="B644" s="1">
        <v>42484</v>
      </c>
      <c r="C644">
        <v>2.1</v>
      </c>
      <c r="D644" t="s">
        <v>10</v>
      </c>
      <c r="E644">
        <v>1</v>
      </c>
      <c r="F644">
        <v>1</v>
      </c>
      <c r="G644">
        <v>1</v>
      </c>
      <c r="H644" s="1">
        <v>42591</v>
      </c>
      <c r="I644" t="s">
        <v>48</v>
      </c>
      <c r="J644">
        <v>1</v>
      </c>
      <c r="K644">
        <v>14</v>
      </c>
      <c r="L644" s="18" t="s">
        <v>105</v>
      </c>
      <c r="M644">
        <v>2</v>
      </c>
      <c r="N644">
        <f t="shared" si="56"/>
        <v>2.0366598778004071E-3</v>
      </c>
    </row>
    <row r="645" spans="1:15">
      <c r="A645" t="s">
        <v>0</v>
      </c>
      <c r="B645" s="1">
        <v>42484</v>
      </c>
      <c r="C645">
        <v>2.1</v>
      </c>
      <c r="D645" t="s">
        <v>10</v>
      </c>
      <c r="E645">
        <v>1</v>
      </c>
      <c r="F645">
        <v>1</v>
      </c>
      <c r="G645">
        <v>1</v>
      </c>
      <c r="H645" s="1">
        <v>42591</v>
      </c>
      <c r="I645" t="s">
        <v>48</v>
      </c>
      <c r="J645">
        <v>1</v>
      </c>
      <c r="K645">
        <v>10</v>
      </c>
      <c r="L645" s="18" t="s">
        <v>105</v>
      </c>
      <c r="M645">
        <v>2</v>
      </c>
      <c r="N645">
        <f t="shared" si="56"/>
        <v>2.0366598778004071E-3</v>
      </c>
    </row>
    <row r="646" spans="1:15">
      <c r="A646" t="s">
        <v>0</v>
      </c>
      <c r="B646" s="1">
        <v>42484</v>
      </c>
      <c r="C646">
        <v>2.1</v>
      </c>
      <c r="D646" t="s">
        <v>10</v>
      </c>
      <c r="E646">
        <v>1</v>
      </c>
      <c r="F646">
        <v>1</v>
      </c>
      <c r="G646">
        <v>1</v>
      </c>
      <c r="H646" s="1">
        <v>42591</v>
      </c>
      <c r="I646" t="s">
        <v>48</v>
      </c>
      <c r="J646">
        <v>1</v>
      </c>
      <c r="K646">
        <v>10</v>
      </c>
      <c r="L646" s="15" t="s">
        <v>88</v>
      </c>
      <c r="M646">
        <v>7</v>
      </c>
      <c r="N646">
        <f t="shared" si="56"/>
        <v>7.1283095723014261E-3</v>
      </c>
    </row>
    <row r="647" spans="1:15">
      <c r="A647" t="s">
        <v>0</v>
      </c>
      <c r="B647" s="1">
        <v>42484</v>
      </c>
      <c r="C647">
        <v>2.1</v>
      </c>
      <c r="D647" t="s">
        <v>10</v>
      </c>
      <c r="E647">
        <v>1</v>
      </c>
      <c r="F647">
        <v>1</v>
      </c>
      <c r="G647">
        <v>1</v>
      </c>
      <c r="H647" s="1">
        <v>42591</v>
      </c>
      <c r="I647" t="s">
        <v>48</v>
      </c>
      <c r="J647">
        <v>1</v>
      </c>
      <c r="K647">
        <v>6</v>
      </c>
      <c r="L647" s="15" t="s">
        <v>88</v>
      </c>
      <c r="M647">
        <v>2</v>
      </c>
      <c r="N647">
        <f t="shared" si="56"/>
        <v>2.0366598778004071E-3</v>
      </c>
    </row>
    <row r="648" spans="1:15">
      <c r="A648" t="s">
        <v>0</v>
      </c>
      <c r="B648" s="1">
        <v>42484</v>
      </c>
      <c r="C648">
        <v>2.1</v>
      </c>
      <c r="D648" t="s">
        <v>10</v>
      </c>
      <c r="E648">
        <v>1</v>
      </c>
      <c r="F648">
        <v>1</v>
      </c>
      <c r="G648">
        <v>1</v>
      </c>
      <c r="H648" s="1">
        <v>42591</v>
      </c>
      <c r="I648" t="s">
        <v>48</v>
      </c>
      <c r="J648">
        <v>1</v>
      </c>
      <c r="K648" s="4">
        <v>8</v>
      </c>
      <c r="L648" s="18" t="s">
        <v>124</v>
      </c>
      <c r="M648">
        <v>1</v>
      </c>
      <c r="N648">
        <f t="shared" si="56"/>
        <v>1.0183299389002036E-3</v>
      </c>
    </row>
    <row r="649" spans="1:15">
      <c r="A649" t="s">
        <v>0</v>
      </c>
      <c r="B649" s="1">
        <v>42484</v>
      </c>
      <c r="C649">
        <v>2.1</v>
      </c>
      <c r="D649" t="s">
        <v>10</v>
      </c>
      <c r="E649">
        <v>1</v>
      </c>
      <c r="F649">
        <v>1</v>
      </c>
      <c r="G649">
        <v>1</v>
      </c>
      <c r="H649" s="1">
        <v>42591</v>
      </c>
      <c r="I649" t="s">
        <v>48</v>
      </c>
      <c r="J649">
        <v>1</v>
      </c>
      <c r="K649">
        <v>2</v>
      </c>
      <c r="L649" s="15" t="s">
        <v>86</v>
      </c>
      <c r="M649">
        <v>406</v>
      </c>
      <c r="N649">
        <f t="shared" si="56"/>
        <v>0.4134419551934827</v>
      </c>
    </row>
    <row r="650" spans="1:15">
      <c r="A650" t="s">
        <v>0</v>
      </c>
      <c r="B650" s="1">
        <v>42484</v>
      </c>
      <c r="C650">
        <v>2.1</v>
      </c>
      <c r="D650" t="s">
        <v>10</v>
      </c>
      <c r="E650">
        <v>1</v>
      </c>
      <c r="F650">
        <v>1</v>
      </c>
      <c r="G650">
        <v>1</v>
      </c>
      <c r="H650" s="1">
        <v>42591</v>
      </c>
      <c r="I650" t="s">
        <v>48</v>
      </c>
      <c r="J650">
        <v>1</v>
      </c>
      <c r="K650">
        <v>2</v>
      </c>
      <c r="L650" s="15" t="s">
        <v>92</v>
      </c>
      <c r="M650">
        <v>16</v>
      </c>
      <c r="N650">
        <f t="shared" si="56"/>
        <v>1.6293279022403257E-2</v>
      </c>
    </row>
    <row r="651" spans="1:15">
      <c r="A651" t="s">
        <v>0</v>
      </c>
      <c r="B651" s="1">
        <v>42484</v>
      </c>
      <c r="C651">
        <v>2.1</v>
      </c>
      <c r="D651" t="s">
        <v>10</v>
      </c>
      <c r="E651">
        <v>1</v>
      </c>
      <c r="F651">
        <v>1</v>
      </c>
      <c r="G651">
        <v>1</v>
      </c>
      <c r="H651" s="1">
        <v>42591</v>
      </c>
      <c r="I651" t="s">
        <v>48</v>
      </c>
      <c r="J651">
        <v>1</v>
      </c>
      <c r="K651">
        <v>2</v>
      </c>
      <c r="L651" s="18" t="s">
        <v>105</v>
      </c>
      <c r="M651">
        <v>18</v>
      </c>
      <c r="N651">
        <f t="shared" si="56"/>
        <v>1.8329938900203666E-2</v>
      </c>
    </row>
    <row r="652" spans="1:15">
      <c r="A652" t="s">
        <v>0</v>
      </c>
      <c r="B652" s="1">
        <v>42484</v>
      </c>
      <c r="C652">
        <v>2.1</v>
      </c>
      <c r="D652" t="s">
        <v>10</v>
      </c>
      <c r="E652">
        <v>1</v>
      </c>
      <c r="F652">
        <v>1</v>
      </c>
      <c r="G652">
        <v>1</v>
      </c>
      <c r="H652" s="1">
        <v>42591</v>
      </c>
      <c r="I652" t="s">
        <v>48</v>
      </c>
      <c r="J652">
        <v>1</v>
      </c>
      <c r="K652">
        <v>2</v>
      </c>
      <c r="L652" s="18" t="s">
        <v>106</v>
      </c>
      <c r="M652">
        <v>3</v>
      </c>
      <c r="N652">
        <f t="shared" si="56"/>
        <v>3.0549898167006109E-3</v>
      </c>
    </row>
    <row r="653" spans="1:15">
      <c r="A653" t="s">
        <v>0</v>
      </c>
      <c r="B653" s="1">
        <v>42484</v>
      </c>
      <c r="C653">
        <v>2.1</v>
      </c>
      <c r="D653" t="s">
        <v>10</v>
      </c>
      <c r="E653">
        <v>1</v>
      </c>
      <c r="F653">
        <v>1</v>
      </c>
      <c r="G653">
        <v>1</v>
      </c>
      <c r="H653" s="1">
        <v>42591</v>
      </c>
      <c r="I653" t="s">
        <v>48</v>
      </c>
      <c r="J653">
        <v>1</v>
      </c>
      <c r="K653">
        <v>2</v>
      </c>
      <c r="L653" s="15" t="s">
        <v>84</v>
      </c>
      <c r="M653">
        <v>1</v>
      </c>
      <c r="N653">
        <f t="shared" si="56"/>
        <v>1.0183299389002036E-3</v>
      </c>
    </row>
    <row r="654" spans="1:15">
      <c r="A654" t="s">
        <v>0</v>
      </c>
      <c r="B654" s="1">
        <v>42484</v>
      </c>
      <c r="C654">
        <v>2.1</v>
      </c>
      <c r="D654" t="s">
        <v>10</v>
      </c>
      <c r="E654">
        <v>1</v>
      </c>
      <c r="F654">
        <v>1</v>
      </c>
      <c r="G654">
        <v>1</v>
      </c>
      <c r="H654" s="1">
        <v>42591</v>
      </c>
      <c r="I654" t="s">
        <v>48</v>
      </c>
      <c r="J654">
        <v>1</v>
      </c>
      <c r="K654">
        <v>2</v>
      </c>
      <c r="L654" s="15" t="s">
        <v>88</v>
      </c>
      <c r="M654">
        <v>4</v>
      </c>
      <c r="N654">
        <f t="shared" si="56"/>
        <v>4.0733197556008143E-3</v>
      </c>
    </row>
    <row r="655" spans="1:15">
      <c r="A655" t="s">
        <v>0</v>
      </c>
      <c r="B655" s="1">
        <v>42484</v>
      </c>
      <c r="C655">
        <v>2.1</v>
      </c>
      <c r="D655" t="s">
        <v>10</v>
      </c>
      <c r="E655">
        <v>1</v>
      </c>
      <c r="F655">
        <v>1</v>
      </c>
      <c r="G655">
        <v>1</v>
      </c>
      <c r="H655" s="1">
        <v>42591</v>
      </c>
      <c r="I655" t="s">
        <v>48</v>
      </c>
      <c r="J655">
        <v>1</v>
      </c>
      <c r="K655">
        <v>1</v>
      </c>
      <c r="L655" s="15" t="s">
        <v>86</v>
      </c>
      <c r="M655">
        <v>307</v>
      </c>
      <c r="N655">
        <f t="shared" si="56"/>
        <v>0.31262729124236255</v>
      </c>
    </row>
    <row r="656" spans="1:15">
      <c r="A656" t="s">
        <v>0</v>
      </c>
      <c r="B656" s="1">
        <v>42484</v>
      </c>
      <c r="C656">
        <v>2.1</v>
      </c>
      <c r="D656" t="s">
        <v>10</v>
      </c>
      <c r="E656">
        <v>1</v>
      </c>
      <c r="F656">
        <v>1</v>
      </c>
      <c r="G656">
        <v>1</v>
      </c>
      <c r="H656" s="1">
        <v>42591</v>
      </c>
      <c r="I656" t="s">
        <v>48</v>
      </c>
      <c r="J656">
        <v>1</v>
      </c>
      <c r="K656">
        <v>1</v>
      </c>
      <c r="L656" s="15" t="s">
        <v>118</v>
      </c>
      <c r="M656">
        <v>4</v>
      </c>
      <c r="N656">
        <f t="shared" si="56"/>
        <v>4.0733197556008143E-3</v>
      </c>
    </row>
    <row r="657" spans="1:15">
      <c r="A657" t="s">
        <v>0</v>
      </c>
      <c r="B657" s="1">
        <v>42484</v>
      </c>
      <c r="C657">
        <v>2.1</v>
      </c>
      <c r="D657" t="s">
        <v>10</v>
      </c>
      <c r="E657">
        <v>1</v>
      </c>
      <c r="F657">
        <v>1</v>
      </c>
      <c r="G657">
        <v>1</v>
      </c>
      <c r="H657" s="1">
        <v>42591</v>
      </c>
      <c r="I657" t="s">
        <v>48</v>
      </c>
      <c r="J657">
        <v>1</v>
      </c>
      <c r="K657">
        <v>1</v>
      </c>
      <c r="L657" s="15" t="s">
        <v>109</v>
      </c>
      <c r="M657">
        <v>2</v>
      </c>
      <c r="N657">
        <f t="shared" si="56"/>
        <v>2.0366598778004071E-3</v>
      </c>
    </row>
    <row r="658" spans="1:15">
      <c r="A658" t="s">
        <v>0</v>
      </c>
      <c r="B658" s="1">
        <v>42484</v>
      </c>
      <c r="C658">
        <v>2.1</v>
      </c>
      <c r="D658" t="s">
        <v>10</v>
      </c>
      <c r="E658">
        <v>1</v>
      </c>
      <c r="F658">
        <v>1</v>
      </c>
      <c r="G658">
        <v>1</v>
      </c>
      <c r="H658" s="1">
        <v>42591</v>
      </c>
      <c r="I658" t="s">
        <v>48</v>
      </c>
      <c r="J658">
        <v>1</v>
      </c>
      <c r="K658">
        <v>1</v>
      </c>
      <c r="L658" s="15" t="s">
        <v>92</v>
      </c>
      <c r="M658">
        <v>22</v>
      </c>
      <c r="N658">
        <f t="shared" si="56"/>
        <v>2.2403258655804479E-2</v>
      </c>
    </row>
    <row r="659" spans="1:15">
      <c r="A659" t="s">
        <v>0</v>
      </c>
      <c r="B659" s="1">
        <v>42484</v>
      </c>
      <c r="C659">
        <v>2.1</v>
      </c>
      <c r="D659" t="s">
        <v>10</v>
      </c>
      <c r="E659">
        <v>1</v>
      </c>
      <c r="F659">
        <v>1</v>
      </c>
      <c r="G659">
        <v>1</v>
      </c>
      <c r="H659" s="1">
        <v>42591</v>
      </c>
      <c r="I659" t="s">
        <v>48</v>
      </c>
      <c r="J659">
        <v>1</v>
      </c>
      <c r="K659">
        <v>1</v>
      </c>
      <c r="L659" s="15" t="s">
        <v>83</v>
      </c>
      <c r="M659">
        <v>76</v>
      </c>
      <c r="N659">
        <f t="shared" si="56"/>
        <v>7.7393075356415472E-2</v>
      </c>
    </row>
    <row r="660" spans="1:15">
      <c r="A660" t="s">
        <v>0</v>
      </c>
      <c r="B660" s="1">
        <v>42484</v>
      </c>
      <c r="C660">
        <v>2.1</v>
      </c>
      <c r="D660" t="s">
        <v>10</v>
      </c>
      <c r="E660">
        <v>1</v>
      </c>
      <c r="F660">
        <v>1</v>
      </c>
      <c r="G660">
        <v>1</v>
      </c>
      <c r="H660" s="1">
        <v>42591</v>
      </c>
      <c r="I660" t="s">
        <v>48</v>
      </c>
      <c r="J660">
        <v>1</v>
      </c>
      <c r="K660">
        <v>1</v>
      </c>
      <c r="L660" s="15" t="s">
        <v>85</v>
      </c>
      <c r="M660">
        <v>99</v>
      </c>
      <c r="N660">
        <f t="shared" si="56"/>
        <v>0.10081466395112017</v>
      </c>
    </row>
    <row r="661" spans="1:15">
      <c r="A661" t="s">
        <v>0</v>
      </c>
      <c r="B661" s="1">
        <v>42484</v>
      </c>
      <c r="C661">
        <v>2.1</v>
      </c>
      <c r="D661" t="s">
        <v>10</v>
      </c>
      <c r="E661">
        <v>1</v>
      </c>
      <c r="F661">
        <v>1</v>
      </c>
      <c r="G661">
        <v>1</v>
      </c>
      <c r="H661" s="1">
        <v>42591</v>
      </c>
      <c r="I661" t="s">
        <v>48</v>
      </c>
      <c r="J661">
        <v>1</v>
      </c>
      <c r="K661">
        <v>1</v>
      </c>
      <c r="L661" s="18" t="s">
        <v>105</v>
      </c>
      <c r="M661">
        <v>3</v>
      </c>
      <c r="N661">
        <f t="shared" si="56"/>
        <v>3.0549898167006109E-3</v>
      </c>
    </row>
    <row r="662" spans="1:15">
      <c r="A662" s="3" t="s">
        <v>0</v>
      </c>
      <c r="B662" s="1">
        <v>42484</v>
      </c>
      <c r="C662">
        <v>2.2000000000000002</v>
      </c>
      <c r="D662" t="s">
        <v>10</v>
      </c>
      <c r="E662">
        <v>1</v>
      </c>
      <c r="F662">
        <v>1</v>
      </c>
      <c r="G662">
        <v>0</v>
      </c>
      <c r="L662" s="15" t="s">
        <v>99</v>
      </c>
    </row>
    <row r="663" spans="1:15">
      <c r="A663" t="s">
        <v>0</v>
      </c>
      <c r="B663" s="1">
        <v>42471</v>
      </c>
      <c r="C663">
        <v>1.1000000000000001</v>
      </c>
      <c r="D663" t="s">
        <v>44</v>
      </c>
      <c r="E663">
        <v>0</v>
      </c>
      <c r="F663">
        <v>1</v>
      </c>
      <c r="G663">
        <v>1</v>
      </c>
      <c r="H663" s="1">
        <v>42607</v>
      </c>
      <c r="I663" t="s">
        <v>48</v>
      </c>
      <c r="J663">
        <v>1</v>
      </c>
      <c r="K663">
        <v>6</v>
      </c>
      <c r="L663" s="15" t="s">
        <v>86</v>
      </c>
      <c r="M663" s="15">
        <v>5</v>
      </c>
      <c r="N663">
        <f>M663/$O$663</f>
        <v>9.727626459143969E-3</v>
      </c>
      <c r="O663">
        <f>SUM(M663:M676)</f>
        <v>514</v>
      </c>
    </row>
    <row r="664" spans="1:15">
      <c r="A664" t="s">
        <v>0</v>
      </c>
      <c r="B664" s="1">
        <v>42471</v>
      </c>
      <c r="C664">
        <v>1.1000000000000001</v>
      </c>
      <c r="D664" t="s">
        <v>44</v>
      </c>
      <c r="E664">
        <v>0</v>
      </c>
      <c r="F664">
        <v>1</v>
      </c>
      <c r="G664">
        <v>1</v>
      </c>
      <c r="H664" s="1">
        <v>42607</v>
      </c>
      <c r="I664" t="s">
        <v>48</v>
      </c>
      <c r="J664">
        <v>1</v>
      </c>
      <c r="K664">
        <v>10</v>
      </c>
      <c r="L664" s="15" t="s">
        <v>86</v>
      </c>
      <c r="M664">
        <v>3</v>
      </c>
      <c r="N664">
        <f t="shared" ref="N664:N676" si="57">M664/$O$663</f>
        <v>5.8365758754863814E-3</v>
      </c>
    </row>
    <row r="665" spans="1:15">
      <c r="A665" t="s">
        <v>0</v>
      </c>
      <c r="B665" s="1">
        <v>42471</v>
      </c>
      <c r="C665">
        <v>1.1000000000000001</v>
      </c>
      <c r="D665" t="s">
        <v>44</v>
      </c>
      <c r="E665">
        <v>0</v>
      </c>
      <c r="F665">
        <v>1</v>
      </c>
      <c r="G665">
        <v>1</v>
      </c>
      <c r="H665" s="1">
        <v>42607</v>
      </c>
      <c r="I665" t="s">
        <v>48</v>
      </c>
      <c r="J665">
        <v>1</v>
      </c>
      <c r="K665">
        <v>6</v>
      </c>
      <c r="L665" s="15" t="s">
        <v>84</v>
      </c>
      <c r="M665">
        <v>1</v>
      </c>
      <c r="N665">
        <f t="shared" si="57"/>
        <v>1.9455252918287938E-3</v>
      </c>
    </row>
    <row r="666" spans="1:15">
      <c r="A666" t="s">
        <v>0</v>
      </c>
      <c r="B666" s="1">
        <v>42471</v>
      </c>
      <c r="C666">
        <v>1.1000000000000001</v>
      </c>
      <c r="D666" t="s">
        <v>44</v>
      </c>
      <c r="E666">
        <v>0</v>
      </c>
      <c r="F666">
        <v>1</v>
      </c>
      <c r="G666">
        <v>1</v>
      </c>
      <c r="H666" s="1">
        <v>42607</v>
      </c>
      <c r="I666" t="s">
        <v>48</v>
      </c>
      <c r="J666">
        <v>1</v>
      </c>
      <c r="K666">
        <v>30</v>
      </c>
      <c r="L666" s="15" t="s">
        <v>88</v>
      </c>
      <c r="M666">
        <v>30</v>
      </c>
      <c r="N666">
        <f t="shared" si="57"/>
        <v>5.8365758754863814E-2</v>
      </c>
    </row>
    <row r="667" spans="1:15">
      <c r="A667" t="s">
        <v>0</v>
      </c>
      <c r="B667" s="1">
        <v>42471</v>
      </c>
      <c r="C667">
        <v>1.1000000000000001</v>
      </c>
      <c r="D667" t="s">
        <v>44</v>
      </c>
      <c r="E667">
        <v>0</v>
      </c>
      <c r="F667">
        <v>1</v>
      </c>
      <c r="G667">
        <v>1</v>
      </c>
      <c r="H667" s="1">
        <v>42607</v>
      </c>
      <c r="I667" t="s">
        <v>48</v>
      </c>
      <c r="J667">
        <v>1</v>
      </c>
      <c r="K667">
        <v>2</v>
      </c>
      <c r="L667" s="15" t="s">
        <v>86</v>
      </c>
      <c r="M667">
        <v>281</v>
      </c>
      <c r="N667">
        <f t="shared" si="57"/>
        <v>0.546692607003891</v>
      </c>
    </row>
    <row r="668" spans="1:15">
      <c r="A668" t="s">
        <v>0</v>
      </c>
      <c r="B668" s="1">
        <v>42471</v>
      </c>
      <c r="C668">
        <v>1.1000000000000001</v>
      </c>
      <c r="D668" t="s">
        <v>44</v>
      </c>
      <c r="E668">
        <v>0</v>
      </c>
      <c r="F668">
        <v>1</v>
      </c>
      <c r="G668">
        <v>1</v>
      </c>
      <c r="H668" s="1">
        <v>42607</v>
      </c>
      <c r="I668" t="s">
        <v>48</v>
      </c>
      <c r="J668">
        <v>1</v>
      </c>
      <c r="K668">
        <v>2</v>
      </c>
      <c r="L668" s="15" t="s">
        <v>89</v>
      </c>
      <c r="M668">
        <v>1</v>
      </c>
      <c r="N668">
        <f t="shared" si="57"/>
        <v>1.9455252918287938E-3</v>
      </c>
    </row>
    <row r="669" spans="1:15">
      <c r="A669" t="s">
        <v>0</v>
      </c>
      <c r="B669" s="1">
        <v>42471</v>
      </c>
      <c r="C669">
        <v>1.1000000000000001</v>
      </c>
      <c r="D669" t="s">
        <v>44</v>
      </c>
      <c r="E669">
        <v>0</v>
      </c>
      <c r="F669">
        <v>1</v>
      </c>
      <c r="G669">
        <v>1</v>
      </c>
      <c r="H669" s="1">
        <v>42607</v>
      </c>
      <c r="I669" t="s">
        <v>48</v>
      </c>
      <c r="J669">
        <v>1</v>
      </c>
      <c r="K669">
        <v>2</v>
      </c>
      <c r="L669" t="s">
        <v>109</v>
      </c>
      <c r="M669">
        <v>2</v>
      </c>
      <c r="N669">
        <f t="shared" si="57"/>
        <v>3.8910505836575876E-3</v>
      </c>
    </row>
    <row r="670" spans="1:15">
      <c r="A670" t="s">
        <v>0</v>
      </c>
      <c r="B670" s="1">
        <v>42471</v>
      </c>
      <c r="C670">
        <v>1.1000000000000001</v>
      </c>
      <c r="D670" t="s">
        <v>44</v>
      </c>
      <c r="E670">
        <v>0</v>
      </c>
      <c r="F670">
        <v>1</v>
      </c>
      <c r="G670">
        <v>1</v>
      </c>
      <c r="H670" s="1">
        <v>42607</v>
      </c>
      <c r="I670" t="s">
        <v>48</v>
      </c>
      <c r="J670">
        <v>1</v>
      </c>
      <c r="K670">
        <v>2</v>
      </c>
      <c r="L670" s="15" t="s">
        <v>108</v>
      </c>
      <c r="M670">
        <v>2</v>
      </c>
      <c r="N670">
        <f t="shared" si="57"/>
        <v>3.8910505836575876E-3</v>
      </c>
    </row>
    <row r="671" spans="1:15">
      <c r="A671" t="s">
        <v>0</v>
      </c>
      <c r="B671" s="1">
        <v>42471</v>
      </c>
      <c r="C671">
        <v>1.1000000000000001</v>
      </c>
      <c r="D671" t="s">
        <v>44</v>
      </c>
      <c r="E671">
        <v>0</v>
      </c>
      <c r="F671">
        <v>1</v>
      </c>
      <c r="G671">
        <v>1</v>
      </c>
      <c r="H671" s="1">
        <v>42607</v>
      </c>
      <c r="I671" t="s">
        <v>48</v>
      </c>
      <c r="J671">
        <v>1</v>
      </c>
      <c r="K671">
        <v>2</v>
      </c>
      <c r="L671" s="15" t="s">
        <v>84</v>
      </c>
      <c r="M671">
        <v>62</v>
      </c>
      <c r="N671">
        <f t="shared" si="57"/>
        <v>0.12062256809338522</v>
      </c>
    </row>
    <row r="672" spans="1:15">
      <c r="A672" t="s">
        <v>0</v>
      </c>
      <c r="B672" s="1">
        <v>42471</v>
      </c>
      <c r="C672">
        <v>1.1000000000000001</v>
      </c>
      <c r="D672" t="s">
        <v>44</v>
      </c>
      <c r="E672">
        <v>0</v>
      </c>
      <c r="F672">
        <v>1</v>
      </c>
      <c r="G672">
        <v>1</v>
      </c>
      <c r="H672" s="1">
        <v>42607</v>
      </c>
      <c r="I672" t="s">
        <v>48</v>
      </c>
      <c r="J672">
        <v>1</v>
      </c>
      <c r="K672">
        <v>2</v>
      </c>
      <c r="L672" s="15" t="s">
        <v>88</v>
      </c>
      <c r="M672">
        <v>2</v>
      </c>
      <c r="N672">
        <f t="shared" si="57"/>
        <v>3.8910505836575876E-3</v>
      </c>
    </row>
    <row r="673" spans="1:15">
      <c r="A673" t="s">
        <v>0</v>
      </c>
      <c r="B673" s="1">
        <v>42471</v>
      </c>
      <c r="C673">
        <v>1.1000000000000001</v>
      </c>
      <c r="D673" t="s">
        <v>44</v>
      </c>
      <c r="E673">
        <v>0</v>
      </c>
      <c r="F673">
        <v>1</v>
      </c>
      <c r="G673">
        <v>1</v>
      </c>
      <c r="H673" s="1">
        <v>42607</v>
      </c>
      <c r="I673" t="s">
        <v>48</v>
      </c>
      <c r="J673">
        <v>1</v>
      </c>
      <c r="K673">
        <v>1</v>
      </c>
      <c r="L673" s="15" t="s">
        <v>86</v>
      </c>
      <c r="M673">
        <v>108</v>
      </c>
      <c r="N673">
        <f t="shared" si="57"/>
        <v>0.21011673151750973</v>
      </c>
    </row>
    <row r="674" spans="1:15">
      <c r="A674" t="s">
        <v>0</v>
      </c>
      <c r="B674" s="1">
        <v>42471</v>
      </c>
      <c r="C674">
        <v>1.1000000000000001</v>
      </c>
      <c r="D674" t="s">
        <v>44</v>
      </c>
      <c r="E674">
        <v>0</v>
      </c>
      <c r="F674">
        <v>1</v>
      </c>
      <c r="G674">
        <v>1</v>
      </c>
      <c r="H674" s="1">
        <v>42607</v>
      </c>
      <c r="I674" t="s">
        <v>48</v>
      </c>
      <c r="J674">
        <v>1</v>
      </c>
      <c r="K674">
        <v>1</v>
      </c>
      <c r="L674" s="15" t="s">
        <v>109</v>
      </c>
      <c r="M674">
        <v>10</v>
      </c>
      <c r="N674">
        <f t="shared" si="57"/>
        <v>1.9455252918287938E-2</v>
      </c>
    </row>
    <row r="675" spans="1:15">
      <c r="A675" t="s">
        <v>0</v>
      </c>
      <c r="B675" s="1">
        <v>42471</v>
      </c>
      <c r="C675">
        <v>1.1000000000000001</v>
      </c>
      <c r="D675" t="s">
        <v>44</v>
      </c>
      <c r="E675">
        <v>0</v>
      </c>
      <c r="F675">
        <v>1</v>
      </c>
      <c r="G675">
        <v>1</v>
      </c>
      <c r="H675" s="1">
        <v>42607</v>
      </c>
      <c r="I675" t="s">
        <v>48</v>
      </c>
      <c r="J675">
        <v>1</v>
      </c>
      <c r="K675">
        <v>1</v>
      </c>
      <c r="L675" s="15" t="s">
        <v>85</v>
      </c>
      <c r="M675">
        <v>5</v>
      </c>
      <c r="N675">
        <f t="shared" si="57"/>
        <v>9.727626459143969E-3</v>
      </c>
    </row>
    <row r="676" spans="1:15">
      <c r="A676" t="s">
        <v>0</v>
      </c>
      <c r="B676" s="1">
        <v>42471</v>
      </c>
      <c r="C676">
        <v>1.1000000000000001</v>
      </c>
      <c r="D676" t="s">
        <v>44</v>
      </c>
      <c r="E676">
        <v>0</v>
      </c>
      <c r="F676">
        <v>1</v>
      </c>
      <c r="G676">
        <v>1</v>
      </c>
      <c r="H676" s="1">
        <v>42607</v>
      </c>
      <c r="I676" t="s">
        <v>48</v>
      </c>
      <c r="J676">
        <v>1</v>
      </c>
      <c r="K676">
        <v>1</v>
      </c>
      <c r="L676" s="15" t="s">
        <v>84</v>
      </c>
      <c r="M676">
        <v>2</v>
      </c>
      <c r="N676">
        <f t="shared" si="57"/>
        <v>3.8910505836575876E-3</v>
      </c>
    </row>
    <row r="677" spans="1:15">
      <c r="A677" s="3" t="s">
        <v>0</v>
      </c>
      <c r="B677" s="1">
        <v>42471</v>
      </c>
      <c r="C677">
        <v>1.2</v>
      </c>
      <c r="D677" t="s">
        <v>45</v>
      </c>
      <c r="E677">
        <v>0</v>
      </c>
      <c r="G677">
        <v>0</v>
      </c>
      <c r="L677" s="15" t="s">
        <v>99</v>
      </c>
    </row>
    <row r="678" spans="1:15">
      <c r="A678" s="3" t="s">
        <v>0</v>
      </c>
      <c r="B678" s="1">
        <v>42470</v>
      </c>
      <c r="C678">
        <v>1.1000000000000001</v>
      </c>
      <c r="D678" t="s">
        <v>9</v>
      </c>
      <c r="E678">
        <v>1</v>
      </c>
      <c r="F678">
        <v>1</v>
      </c>
      <c r="G678">
        <v>1</v>
      </c>
      <c r="H678" s="1">
        <v>42579</v>
      </c>
      <c r="I678" t="s">
        <v>48</v>
      </c>
      <c r="J678">
        <v>1</v>
      </c>
      <c r="K678">
        <v>10</v>
      </c>
      <c r="L678" t="s">
        <v>86</v>
      </c>
      <c r="M678">
        <v>1</v>
      </c>
      <c r="N678">
        <f>M678/$O$678</f>
        <v>1.5408320493066256E-3</v>
      </c>
      <c r="O678">
        <f>SUM(M678:M694)</f>
        <v>649</v>
      </c>
    </row>
    <row r="679" spans="1:15">
      <c r="A679" s="3" t="s">
        <v>0</v>
      </c>
      <c r="B679" s="1">
        <v>42470</v>
      </c>
      <c r="C679">
        <v>1.1000000000000001</v>
      </c>
      <c r="D679" t="s">
        <v>9</v>
      </c>
      <c r="E679">
        <v>1</v>
      </c>
      <c r="F679">
        <v>1</v>
      </c>
      <c r="G679">
        <v>1</v>
      </c>
      <c r="H679" s="1">
        <v>42579</v>
      </c>
      <c r="I679" t="s">
        <v>48</v>
      </c>
      <c r="J679">
        <v>1</v>
      </c>
      <c r="K679">
        <v>6</v>
      </c>
      <c r="L679" t="s">
        <v>86</v>
      </c>
      <c r="M679">
        <v>14</v>
      </c>
      <c r="N679">
        <f t="shared" ref="N679:N694" si="58">M679/$O$678</f>
        <v>2.1571648690292759E-2</v>
      </c>
    </row>
    <row r="680" spans="1:15">
      <c r="A680" s="3" t="s">
        <v>0</v>
      </c>
      <c r="B680" s="1">
        <v>42470</v>
      </c>
      <c r="C680">
        <v>1.1000000000000001</v>
      </c>
      <c r="D680" t="s">
        <v>9</v>
      </c>
      <c r="E680">
        <v>1</v>
      </c>
      <c r="F680">
        <v>1</v>
      </c>
      <c r="G680">
        <v>1</v>
      </c>
      <c r="H680" s="1">
        <v>42579</v>
      </c>
      <c r="I680" t="s">
        <v>48</v>
      </c>
      <c r="J680">
        <v>1</v>
      </c>
      <c r="K680">
        <v>6</v>
      </c>
      <c r="L680" t="s">
        <v>118</v>
      </c>
      <c r="M680">
        <v>4</v>
      </c>
      <c r="N680">
        <f t="shared" si="58"/>
        <v>6.1633281972265025E-3</v>
      </c>
    </row>
    <row r="681" spans="1:15">
      <c r="A681" s="3" t="s">
        <v>0</v>
      </c>
      <c r="B681" s="1">
        <v>42470</v>
      </c>
      <c r="C681">
        <v>1.1000000000000001</v>
      </c>
      <c r="D681" t="s">
        <v>9</v>
      </c>
      <c r="E681">
        <v>1</v>
      </c>
      <c r="F681">
        <v>1</v>
      </c>
      <c r="G681">
        <v>1</v>
      </c>
      <c r="H681" s="1">
        <v>42579</v>
      </c>
      <c r="I681" t="s">
        <v>48</v>
      </c>
      <c r="J681">
        <v>1</v>
      </c>
      <c r="K681">
        <v>22</v>
      </c>
      <c r="L681" t="s">
        <v>96</v>
      </c>
      <c r="M681">
        <v>2</v>
      </c>
      <c r="N681">
        <f t="shared" si="58"/>
        <v>3.0816640986132513E-3</v>
      </c>
    </row>
    <row r="682" spans="1:15">
      <c r="A682" s="3" t="s">
        <v>0</v>
      </c>
      <c r="B682" s="1">
        <v>42470</v>
      </c>
      <c r="C682">
        <v>1.1000000000000001</v>
      </c>
      <c r="D682" t="s">
        <v>9</v>
      </c>
      <c r="E682">
        <v>1</v>
      </c>
      <c r="F682">
        <v>1</v>
      </c>
      <c r="G682">
        <v>1</v>
      </c>
      <c r="H682" s="1">
        <v>42579</v>
      </c>
      <c r="I682" t="s">
        <v>48</v>
      </c>
      <c r="J682">
        <v>1</v>
      </c>
      <c r="K682">
        <v>2</v>
      </c>
      <c r="L682" t="s">
        <v>86</v>
      </c>
      <c r="M682">
        <v>306</v>
      </c>
      <c r="N682">
        <f t="shared" si="58"/>
        <v>0.47149460708782742</v>
      </c>
    </row>
    <row r="683" spans="1:15">
      <c r="A683" s="3" t="s">
        <v>0</v>
      </c>
      <c r="B683" s="1">
        <v>42470</v>
      </c>
      <c r="C683">
        <v>1.1000000000000001</v>
      </c>
      <c r="D683" t="s">
        <v>9</v>
      </c>
      <c r="E683">
        <v>1</v>
      </c>
      <c r="F683">
        <v>1</v>
      </c>
      <c r="G683">
        <v>1</v>
      </c>
      <c r="H683" s="1">
        <v>42579</v>
      </c>
      <c r="I683" t="s">
        <v>48</v>
      </c>
      <c r="J683">
        <v>1</v>
      </c>
      <c r="K683">
        <v>2</v>
      </c>
      <c r="L683" t="s">
        <v>109</v>
      </c>
      <c r="M683">
        <v>8</v>
      </c>
      <c r="N683">
        <f t="shared" si="58"/>
        <v>1.2326656394453005E-2</v>
      </c>
    </row>
    <row r="684" spans="1:15">
      <c r="A684" s="3" t="s">
        <v>0</v>
      </c>
      <c r="B684" s="1">
        <v>42470</v>
      </c>
      <c r="C684">
        <v>1.1000000000000001</v>
      </c>
      <c r="D684" t="s">
        <v>9</v>
      </c>
      <c r="E684">
        <v>1</v>
      </c>
      <c r="F684">
        <v>1</v>
      </c>
      <c r="G684">
        <v>1</v>
      </c>
      <c r="H684" s="1">
        <v>42579</v>
      </c>
      <c r="I684" t="s">
        <v>48</v>
      </c>
      <c r="J684">
        <v>1</v>
      </c>
      <c r="K684">
        <v>2</v>
      </c>
      <c r="L684" t="s">
        <v>92</v>
      </c>
      <c r="M684">
        <v>2</v>
      </c>
      <c r="N684">
        <f t="shared" si="58"/>
        <v>3.0816640986132513E-3</v>
      </c>
    </row>
    <row r="685" spans="1:15">
      <c r="A685" s="3" t="s">
        <v>0</v>
      </c>
      <c r="B685" s="1">
        <v>42470</v>
      </c>
      <c r="C685">
        <v>1.1000000000000001</v>
      </c>
      <c r="D685" t="s">
        <v>9</v>
      </c>
      <c r="E685">
        <v>1</v>
      </c>
      <c r="F685">
        <v>1</v>
      </c>
      <c r="G685">
        <v>1</v>
      </c>
      <c r="H685" s="1">
        <v>42579</v>
      </c>
      <c r="I685" t="s">
        <v>48</v>
      </c>
      <c r="J685">
        <v>1</v>
      </c>
      <c r="K685">
        <v>2</v>
      </c>
      <c r="L685" t="s">
        <v>85</v>
      </c>
      <c r="M685">
        <v>8</v>
      </c>
      <c r="N685">
        <f t="shared" si="58"/>
        <v>1.2326656394453005E-2</v>
      </c>
    </row>
    <row r="686" spans="1:15">
      <c r="A686" s="3" t="s">
        <v>0</v>
      </c>
      <c r="B686" s="1">
        <v>42470</v>
      </c>
      <c r="C686">
        <v>1.1000000000000001</v>
      </c>
      <c r="D686" t="s">
        <v>9</v>
      </c>
      <c r="E686">
        <v>1</v>
      </c>
      <c r="F686">
        <v>1</v>
      </c>
      <c r="G686">
        <v>1</v>
      </c>
      <c r="H686" s="1">
        <v>42579</v>
      </c>
      <c r="I686" t="s">
        <v>48</v>
      </c>
      <c r="J686">
        <v>1</v>
      </c>
      <c r="K686">
        <v>2</v>
      </c>
      <c r="L686" s="4" t="s">
        <v>105</v>
      </c>
      <c r="M686">
        <v>4</v>
      </c>
      <c r="N686">
        <f t="shared" si="58"/>
        <v>6.1633281972265025E-3</v>
      </c>
    </row>
    <row r="687" spans="1:15">
      <c r="A687" s="3" t="s">
        <v>0</v>
      </c>
      <c r="B687" s="1">
        <v>42470</v>
      </c>
      <c r="C687">
        <v>1.1000000000000001</v>
      </c>
      <c r="D687" t="s">
        <v>9</v>
      </c>
      <c r="E687">
        <v>1</v>
      </c>
      <c r="F687">
        <v>1</v>
      </c>
      <c r="G687">
        <v>1</v>
      </c>
      <c r="H687" s="1">
        <v>42579</v>
      </c>
      <c r="I687" t="s">
        <v>48</v>
      </c>
      <c r="J687">
        <v>1</v>
      </c>
      <c r="K687">
        <v>2</v>
      </c>
      <c r="L687" t="s">
        <v>96</v>
      </c>
      <c r="M687">
        <v>1</v>
      </c>
      <c r="N687">
        <f t="shared" si="58"/>
        <v>1.5408320493066256E-3</v>
      </c>
    </row>
    <row r="688" spans="1:15">
      <c r="A688" s="3" t="s">
        <v>0</v>
      </c>
      <c r="B688" s="1">
        <v>42470</v>
      </c>
      <c r="C688">
        <v>1.1000000000000001</v>
      </c>
      <c r="D688" t="s">
        <v>9</v>
      </c>
      <c r="E688">
        <v>1</v>
      </c>
      <c r="F688">
        <v>1</v>
      </c>
      <c r="G688">
        <v>1</v>
      </c>
      <c r="H688" s="1">
        <v>42579</v>
      </c>
      <c r="I688" t="s">
        <v>48</v>
      </c>
      <c r="J688">
        <v>1</v>
      </c>
      <c r="K688">
        <v>1</v>
      </c>
      <c r="L688" t="s">
        <v>86</v>
      </c>
      <c r="M688">
        <v>146</v>
      </c>
      <c r="N688">
        <f t="shared" si="58"/>
        <v>0.22496147919876733</v>
      </c>
    </row>
    <row r="689" spans="1:15">
      <c r="A689" s="3" t="s">
        <v>0</v>
      </c>
      <c r="B689" s="1">
        <v>42470</v>
      </c>
      <c r="C689">
        <v>1.1000000000000001</v>
      </c>
      <c r="D689" t="s">
        <v>9</v>
      </c>
      <c r="E689">
        <v>1</v>
      </c>
      <c r="F689">
        <v>1</v>
      </c>
      <c r="G689">
        <v>1</v>
      </c>
      <c r="H689" s="1">
        <v>42579</v>
      </c>
      <c r="I689" t="s">
        <v>48</v>
      </c>
      <c r="J689">
        <v>1</v>
      </c>
      <c r="K689">
        <v>1</v>
      </c>
      <c r="L689" t="s">
        <v>109</v>
      </c>
      <c r="M689">
        <v>6</v>
      </c>
      <c r="N689">
        <f t="shared" si="58"/>
        <v>9.2449922958397542E-3</v>
      </c>
    </row>
    <row r="690" spans="1:15">
      <c r="A690" s="3" t="s">
        <v>0</v>
      </c>
      <c r="B690" s="1">
        <v>42470</v>
      </c>
      <c r="C690">
        <v>1.1000000000000001</v>
      </c>
      <c r="D690" t="s">
        <v>9</v>
      </c>
      <c r="E690">
        <v>1</v>
      </c>
      <c r="F690">
        <v>1</v>
      </c>
      <c r="G690">
        <v>1</v>
      </c>
      <c r="H690" s="1">
        <v>42579</v>
      </c>
      <c r="I690" t="s">
        <v>48</v>
      </c>
      <c r="J690">
        <v>1</v>
      </c>
      <c r="K690">
        <v>1</v>
      </c>
      <c r="L690" t="s">
        <v>92</v>
      </c>
      <c r="M690">
        <v>3</v>
      </c>
      <c r="N690">
        <f t="shared" si="58"/>
        <v>4.6224961479198771E-3</v>
      </c>
    </row>
    <row r="691" spans="1:15">
      <c r="A691" s="3" t="s">
        <v>0</v>
      </c>
      <c r="B691" s="1">
        <v>42470</v>
      </c>
      <c r="C691">
        <v>1.1000000000000001</v>
      </c>
      <c r="D691" t="s">
        <v>9</v>
      </c>
      <c r="E691">
        <v>1</v>
      </c>
      <c r="F691">
        <v>1</v>
      </c>
      <c r="G691">
        <v>1</v>
      </c>
      <c r="H691" s="1">
        <v>42579</v>
      </c>
      <c r="I691" t="s">
        <v>48</v>
      </c>
      <c r="J691">
        <v>1</v>
      </c>
      <c r="K691">
        <v>1</v>
      </c>
      <c r="L691" t="s">
        <v>83</v>
      </c>
      <c r="M691">
        <v>30</v>
      </c>
      <c r="N691">
        <f t="shared" si="58"/>
        <v>4.6224961479198766E-2</v>
      </c>
    </row>
    <row r="692" spans="1:15">
      <c r="A692" s="3" t="s">
        <v>0</v>
      </c>
      <c r="B692" s="1">
        <v>42470</v>
      </c>
      <c r="C692">
        <v>1.1000000000000001</v>
      </c>
      <c r="D692" t="s">
        <v>9</v>
      </c>
      <c r="E692">
        <v>1</v>
      </c>
      <c r="F692">
        <v>1</v>
      </c>
      <c r="G692">
        <v>1</v>
      </c>
      <c r="H692" s="1">
        <v>42579</v>
      </c>
      <c r="I692" t="s">
        <v>48</v>
      </c>
      <c r="J692">
        <v>1</v>
      </c>
      <c r="K692">
        <v>1</v>
      </c>
      <c r="L692" t="s">
        <v>85</v>
      </c>
      <c r="M692">
        <v>112</v>
      </c>
      <c r="N692">
        <f t="shared" si="58"/>
        <v>0.17257318952234207</v>
      </c>
    </row>
    <row r="693" spans="1:15">
      <c r="A693" s="3" t="s">
        <v>0</v>
      </c>
      <c r="B693" s="1">
        <v>42470</v>
      </c>
      <c r="C693">
        <v>1.1000000000000001</v>
      </c>
      <c r="D693" t="s">
        <v>9</v>
      </c>
      <c r="E693">
        <v>1</v>
      </c>
      <c r="F693">
        <v>1</v>
      </c>
      <c r="G693">
        <v>1</v>
      </c>
      <c r="H693" s="1">
        <v>42579</v>
      </c>
      <c r="I693" t="s">
        <v>48</v>
      </c>
      <c r="J693">
        <v>1</v>
      </c>
      <c r="K693">
        <v>1</v>
      </c>
      <c r="L693" t="s">
        <v>84</v>
      </c>
      <c r="M693">
        <v>1</v>
      </c>
      <c r="N693">
        <f t="shared" si="58"/>
        <v>1.5408320493066256E-3</v>
      </c>
    </row>
    <row r="694" spans="1:15">
      <c r="A694" s="3" t="s">
        <v>0</v>
      </c>
      <c r="B694" s="1">
        <v>42470</v>
      </c>
      <c r="C694">
        <v>1.1000000000000001</v>
      </c>
      <c r="D694" t="s">
        <v>9</v>
      </c>
      <c r="E694">
        <v>1</v>
      </c>
      <c r="F694">
        <v>1</v>
      </c>
      <c r="G694">
        <v>1</v>
      </c>
      <c r="H694" s="1">
        <v>42579</v>
      </c>
      <c r="I694" t="s">
        <v>48</v>
      </c>
      <c r="J694">
        <v>1</v>
      </c>
      <c r="K694">
        <v>1</v>
      </c>
      <c r="L694" s="4" t="s">
        <v>119</v>
      </c>
      <c r="M694">
        <v>1</v>
      </c>
      <c r="N694">
        <f t="shared" si="58"/>
        <v>1.5408320493066256E-3</v>
      </c>
    </row>
    <row r="695" spans="1:15">
      <c r="A695" s="3" t="s">
        <v>0</v>
      </c>
      <c r="B695" s="1">
        <v>42470</v>
      </c>
      <c r="C695">
        <v>1.2</v>
      </c>
      <c r="D695" t="s">
        <v>9</v>
      </c>
      <c r="E695">
        <v>1</v>
      </c>
      <c r="F695">
        <v>1</v>
      </c>
      <c r="G695">
        <v>0</v>
      </c>
      <c r="L695" t="s">
        <v>99</v>
      </c>
    </row>
    <row r="696" spans="1:15">
      <c r="A696" s="3" t="s">
        <v>0</v>
      </c>
      <c r="B696" s="1">
        <v>42470</v>
      </c>
      <c r="C696">
        <v>2.2000000000000002</v>
      </c>
      <c r="D696" t="s">
        <v>10</v>
      </c>
      <c r="E696">
        <v>1</v>
      </c>
      <c r="F696">
        <v>1</v>
      </c>
      <c r="G696">
        <v>0</v>
      </c>
      <c r="L696" s="4" t="s">
        <v>99</v>
      </c>
    </row>
    <row r="697" spans="1:15">
      <c r="A697" t="s">
        <v>14</v>
      </c>
      <c r="B697" s="2">
        <v>42589</v>
      </c>
      <c r="C697">
        <v>1.1000000000000001</v>
      </c>
      <c r="D697" t="s">
        <v>14</v>
      </c>
      <c r="E697">
        <v>0</v>
      </c>
      <c r="F697" s="9">
        <v>1</v>
      </c>
      <c r="G697">
        <v>1</v>
      </c>
      <c r="H697" s="1">
        <v>42640</v>
      </c>
      <c r="I697" t="s">
        <v>48</v>
      </c>
      <c r="J697" s="9">
        <v>1</v>
      </c>
      <c r="K697" s="9">
        <v>32</v>
      </c>
      <c r="L697" s="9" t="s">
        <v>89</v>
      </c>
      <c r="M697" s="9">
        <v>1</v>
      </c>
      <c r="N697">
        <f>M697/$O$697</f>
        <v>7.874015748031496E-3</v>
      </c>
      <c r="O697">
        <f>SUM(M697:M707)</f>
        <v>127</v>
      </c>
    </row>
    <row r="698" spans="1:15">
      <c r="A698" t="s">
        <v>14</v>
      </c>
      <c r="B698" s="2">
        <v>42589</v>
      </c>
      <c r="C698">
        <v>1.1000000000000001</v>
      </c>
      <c r="D698" t="s">
        <v>14</v>
      </c>
      <c r="E698">
        <v>0</v>
      </c>
      <c r="F698" s="9">
        <v>1</v>
      </c>
      <c r="G698">
        <v>1</v>
      </c>
      <c r="H698" s="1">
        <v>42640</v>
      </c>
      <c r="I698" t="s">
        <v>48</v>
      </c>
      <c r="J698" s="9">
        <v>1</v>
      </c>
      <c r="K698" s="9">
        <v>24</v>
      </c>
      <c r="L698" s="9" t="s">
        <v>89</v>
      </c>
      <c r="M698" s="9">
        <v>1</v>
      </c>
      <c r="N698">
        <f t="shared" ref="N698:N707" si="59">M698/$O$697</f>
        <v>7.874015748031496E-3</v>
      </c>
    </row>
    <row r="699" spans="1:15">
      <c r="A699" t="s">
        <v>14</v>
      </c>
      <c r="B699" s="2">
        <v>42589</v>
      </c>
      <c r="C699">
        <v>1.1000000000000001</v>
      </c>
      <c r="D699" t="s">
        <v>14</v>
      </c>
      <c r="E699">
        <v>0</v>
      </c>
      <c r="F699" s="9">
        <v>1</v>
      </c>
      <c r="G699">
        <v>1</v>
      </c>
      <c r="H699" s="1">
        <v>42640</v>
      </c>
      <c r="I699" t="s">
        <v>48</v>
      </c>
      <c r="J699" s="9">
        <v>1</v>
      </c>
      <c r="K699" s="9">
        <v>2</v>
      </c>
      <c r="L699" s="9" t="s">
        <v>109</v>
      </c>
      <c r="M699" s="9">
        <v>1</v>
      </c>
      <c r="N699">
        <f t="shared" si="59"/>
        <v>7.874015748031496E-3</v>
      </c>
    </row>
    <row r="700" spans="1:15">
      <c r="A700" t="s">
        <v>14</v>
      </c>
      <c r="B700" s="2">
        <v>42589</v>
      </c>
      <c r="C700">
        <v>1.1000000000000001</v>
      </c>
      <c r="D700" t="s">
        <v>14</v>
      </c>
      <c r="E700">
        <v>0</v>
      </c>
      <c r="F700" s="9">
        <v>1</v>
      </c>
      <c r="G700">
        <v>1</v>
      </c>
      <c r="H700" s="1">
        <v>42640</v>
      </c>
      <c r="I700" t="s">
        <v>48</v>
      </c>
      <c r="J700" s="9">
        <v>1</v>
      </c>
      <c r="K700" s="9">
        <v>2</v>
      </c>
      <c r="L700" s="9" t="s">
        <v>97</v>
      </c>
      <c r="M700" s="9">
        <v>2</v>
      </c>
      <c r="N700">
        <f t="shared" si="59"/>
        <v>1.5748031496062992E-2</v>
      </c>
    </row>
    <row r="701" spans="1:15">
      <c r="A701" t="s">
        <v>14</v>
      </c>
      <c r="B701" s="2">
        <v>42589</v>
      </c>
      <c r="C701">
        <v>1.1000000000000001</v>
      </c>
      <c r="D701" t="s">
        <v>14</v>
      </c>
      <c r="E701">
        <v>0</v>
      </c>
      <c r="F701" s="9">
        <v>1</v>
      </c>
      <c r="G701">
        <v>1</v>
      </c>
      <c r="H701" s="1">
        <v>42640</v>
      </c>
      <c r="I701" t="s">
        <v>48</v>
      </c>
      <c r="J701" s="9">
        <v>1</v>
      </c>
      <c r="K701" s="9">
        <v>1</v>
      </c>
      <c r="L701" s="9" t="s">
        <v>86</v>
      </c>
      <c r="M701" s="9">
        <v>3</v>
      </c>
      <c r="N701">
        <f t="shared" si="59"/>
        <v>2.3622047244094488E-2</v>
      </c>
    </row>
    <row r="702" spans="1:15">
      <c r="A702" t="s">
        <v>14</v>
      </c>
      <c r="B702" s="2">
        <v>42589</v>
      </c>
      <c r="C702">
        <v>1.1000000000000001</v>
      </c>
      <c r="D702" t="s">
        <v>14</v>
      </c>
      <c r="E702">
        <v>0</v>
      </c>
      <c r="F702" s="9">
        <v>1</v>
      </c>
      <c r="G702">
        <v>1</v>
      </c>
      <c r="H702" s="1">
        <v>42640</v>
      </c>
      <c r="I702" t="s">
        <v>48</v>
      </c>
      <c r="J702" s="9">
        <v>1</v>
      </c>
      <c r="K702" s="9">
        <v>1</v>
      </c>
      <c r="L702" s="9" t="s">
        <v>87</v>
      </c>
      <c r="M702" s="9">
        <v>5</v>
      </c>
      <c r="N702">
        <f t="shared" si="59"/>
        <v>3.937007874015748E-2</v>
      </c>
    </row>
    <row r="703" spans="1:15">
      <c r="A703" t="s">
        <v>14</v>
      </c>
      <c r="B703" s="2">
        <v>42589</v>
      </c>
      <c r="C703">
        <v>1.1000000000000001</v>
      </c>
      <c r="D703" t="s">
        <v>14</v>
      </c>
      <c r="E703">
        <v>0</v>
      </c>
      <c r="F703" s="9">
        <v>1</v>
      </c>
      <c r="G703">
        <v>1</v>
      </c>
      <c r="H703" s="1">
        <v>42640</v>
      </c>
      <c r="I703" t="s">
        <v>48</v>
      </c>
      <c r="J703" s="9">
        <v>1</v>
      </c>
      <c r="K703" s="9">
        <v>1</v>
      </c>
      <c r="L703" s="9" t="s">
        <v>109</v>
      </c>
      <c r="M703" s="9">
        <v>94</v>
      </c>
      <c r="N703">
        <f t="shared" si="59"/>
        <v>0.74015748031496065</v>
      </c>
    </row>
    <row r="704" spans="1:15">
      <c r="A704" t="s">
        <v>14</v>
      </c>
      <c r="B704" s="2">
        <v>42589</v>
      </c>
      <c r="C704">
        <v>1.1000000000000001</v>
      </c>
      <c r="D704" t="s">
        <v>14</v>
      </c>
      <c r="E704">
        <v>0</v>
      </c>
      <c r="F704" s="9">
        <v>1</v>
      </c>
      <c r="G704">
        <v>1</v>
      </c>
      <c r="H704" s="1">
        <v>42640</v>
      </c>
      <c r="I704" t="s">
        <v>48</v>
      </c>
      <c r="J704" s="9">
        <v>1</v>
      </c>
      <c r="K704" s="9">
        <v>1</v>
      </c>
      <c r="L704" s="9" t="s">
        <v>92</v>
      </c>
      <c r="M704" s="9">
        <v>1</v>
      </c>
      <c r="N704">
        <f t="shared" si="59"/>
        <v>7.874015748031496E-3</v>
      </c>
    </row>
    <row r="705" spans="1:15">
      <c r="A705" t="s">
        <v>14</v>
      </c>
      <c r="B705" s="2">
        <v>42589</v>
      </c>
      <c r="C705">
        <v>1.1000000000000001</v>
      </c>
      <c r="D705" t="s">
        <v>14</v>
      </c>
      <c r="E705">
        <v>0</v>
      </c>
      <c r="F705" s="9">
        <v>1</v>
      </c>
      <c r="G705">
        <v>1</v>
      </c>
      <c r="H705" s="1">
        <v>42640</v>
      </c>
      <c r="I705" t="s">
        <v>48</v>
      </c>
      <c r="J705" s="9">
        <v>1</v>
      </c>
      <c r="K705" s="9">
        <v>1</v>
      </c>
      <c r="L705" s="9" t="s">
        <v>83</v>
      </c>
      <c r="M705" s="9">
        <v>16</v>
      </c>
      <c r="N705">
        <f t="shared" si="59"/>
        <v>0.12598425196850394</v>
      </c>
    </row>
    <row r="706" spans="1:15">
      <c r="A706" t="s">
        <v>14</v>
      </c>
      <c r="B706" s="2">
        <v>42589</v>
      </c>
      <c r="C706">
        <v>1.1000000000000001</v>
      </c>
      <c r="D706" t="s">
        <v>14</v>
      </c>
      <c r="E706">
        <v>0</v>
      </c>
      <c r="F706" s="9">
        <v>1</v>
      </c>
      <c r="G706">
        <v>1</v>
      </c>
      <c r="H706" s="1">
        <v>42640</v>
      </c>
      <c r="I706" t="s">
        <v>48</v>
      </c>
      <c r="J706" s="9">
        <v>1</v>
      </c>
      <c r="K706" s="9">
        <v>1</v>
      </c>
      <c r="L706" s="9" t="s">
        <v>85</v>
      </c>
      <c r="M706" s="9">
        <v>2</v>
      </c>
      <c r="N706">
        <f t="shared" si="59"/>
        <v>1.5748031496062992E-2</v>
      </c>
    </row>
    <row r="707" spans="1:15">
      <c r="A707" t="s">
        <v>14</v>
      </c>
      <c r="B707" s="2">
        <v>42589</v>
      </c>
      <c r="C707">
        <v>1.1000000000000001</v>
      </c>
      <c r="D707" t="s">
        <v>14</v>
      </c>
      <c r="E707">
        <v>0</v>
      </c>
      <c r="F707" s="9">
        <v>1</v>
      </c>
      <c r="G707">
        <v>1</v>
      </c>
      <c r="H707" s="1">
        <v>42640</v>
      </c>
      <c r="I707" t="s">
        <v>48</v>
      </c>
      <c r="J707" s="9">
        <v>1</v>
      </c>
      <c r="K707" s="9">
        <v>1</v>
      </c>
      <c r="L707" s="9" t="s">
        <v>84</v>
      </c>
      <c r="M707" s="9">
        <v>1</v>
      </c>
      <c r="N707">
        <f t="shared" si="59"/>
        <v>7.874015748031496E-3</v>
      </c>
    </row>
    <row r="708" spans="1:15">
      <c r="A708" t="s">
        <v>14</v>
      </c>
      <c r="B708" s="2">
        <v>42589</v>
      </c>
      <c r="C708">
        <v>2.1</v>
      </c>
      <c r="D708" t="s">
        <v>14</v>
      </c>
      <c r="E708">
        <v>1</v>
      </c>
      <c r="G708">
        <v>1</v>
      </c>
      <c r="H708" s="1">
        <v>42640</v>
      </c>
      <c r="I708" t="s">
        <v>48</v>
      </c>
      <c r="J708" s="9">
        <v>1</v>
      </c>
      <c r="K708" s="9">
        <v>1</v>
      </c>
      <c r="L708" s="9" t="s">
        <v>86</v>
      </c>
      <c r="M708" s="9">
        <v>1</v>
      </c>
      <c r="N708">
        <f>M708/$O$708</f>
        <v>1.5723270440251573E-3</v>
      </c>
      <c r="O708">
        <f>SUM(M708:M718)</f>
        <v>636</v>
      </c>
    </row>
    <row r="709" spans="1:15">
      <c r="A709" t="s">
        <v>14</v>
      </c>
      <c r="B709" s="2">
        <v>42589</v>
      </c>
      <c r="C709">
        <v>2.1</v>
      </c>
      <c r="D709" t="s">
        <v>14</v>
      </c>
      <c r="E709">
        <v>1</v>
      </c>
      <c r="G709">
        <v>1</v>
      </c>
      <c r="H709" s="1">
        <v>42640</v>
      </c>
      <c r="I709" t="s">
        <v>48</v>
      </c>
      <c r="J709" s="9">
        <v>1</v>
      </c>
      <c r="K709" s="9">
        <v>1</v>
      </c>
      <c r="L709" s="9" t="s">
        <v>87</v>
      </c>
      <c r="M709" s="9">
        <v>7</v>
      </c>
      <c r="N709">
        <f t="shared" ref="N709:N718" si="60">M709/$O$708</f>
        <v>1.10062893081761E-2</v>
      </c>
    </row>
    <row r="710" spans="1:15">
      <c r="A710" t="s">
        <v>14</v>
      </c>
      <c r="B710" s="2">
        <v>42589</v>
      </c>
      <c r="C710">
        <v>2.1</v>
      </c>
      <c r="D710" t="s">
        <v>14</v>
      </c>
      <c r="E710">
        <v>1</v>
      </c>
      <c r="G710">
        <v>1</v>
      </c>
      <c r="H710" s="1">
        <v>42640</v>
      </c>
      <c r="I710" t="s">
        <v>48</v>
      </c>
      <c r="J710" s="9">
        <v>1</v>
      </c>
      <c r="K710" s="9">
        <v>1</v>
      </c>
      <c r="L710" s="9" t="s">
        <v>83</v>
      </c>
      <c r="M710" s="9">
        <v>251</v>
      </c>
      <c r="N710">
        <f t="shared" si="60"/>
        <v>0.39465408805031449</v>
      </c>
    </row>
    <row r="711" spans="1:15">
      <c r="A711" t="s">
        <v>14</v>
      </c>
      <c r="B711" s="2">
        <v>42589</v>
      </c>
      <c r="C711">
        <v>2.1</v>
      </c>
      <c r="D711" t="s">
        <v>14</v>
      </c>
      <c r="E711">
        <v>1</v>
      </c>
      <c r="G711">
        <v>1</v>
      </c>
      <c r="H711" s="1">
        <v>42640</v>
      </c>
      <c r="I711" t="s">
        <v>48</v>
      </c>
      <c r="J711" s="9">
        <v>1</v>
      </c>
      <c r="K711" s="9">
        <v>1</v>
      </c>
      <c r="L711" s="9" t="s">
        <v>85</v>
      </c>
      <c r="M711" s="9">
        <v>1</v>
      </c>
      <c r="N711">
        <f t="shared" si="60"/>
        <v>1.5723270440251573E-3</v>
      </c>
    </row>
    <row r="712" spans="1:15">
      <c r="A712" t="s">
        <v>14</v>
      </c>
      <c r="B712" s="2">
        <v>42589</v>
      </c>
      <c r="C712">
        <v>2.1</v>
      </c>
      <c r="D712" t="s">
        <v>14</v>
      </c>
      <c r="E712">
        <v>1</v>
      </c>
      <c r="G712">
        <v>1</v>
      </c>
      <c r="H712" s="1">
        <v>42640</v>
      </c>
      <c r="I712" t="s">
        <v>48</v>
      </c>
      <c r="J712" s="9">
        <v>1</v>
      </c>
      <c r="K712" s="9">
        <v>1</v>
      </c>
      <c r="L712" s="9" t="s">
        <v>84</v>
      </c>
      <c r="M712" s="9">
        <v>2</v>
      </c>
      <c r="N712">
        <f t="shared" si="60"/>
        <v>3.1446540880503146E-3</v>
      </c>
    </row>
    <row r="713" spans="1:15">
      <c r="A713" t="s">
        <v>14</v>
      </c>
      <c r="B713" s="2">
        <v>42589</v>
      </c>
      <c r="C713">
        <v>2.1</v>
      </c>
      <c r="D713" t="s">
        <v>14</v>
      </c>
      <c r="E713">
        <v>0</v>
      </c>
      <c r="F713">
        <v>1</v>
      </c>
      <c r="G713">
        <v>1</v>
      </c>
      <c r="H713" s="1">
        <v>42640</v>
      </c>
      <c r="I713" t="s">
        <v>48</v>
      </c>
      <c r="J713" s="9">
        <v>1</v>
      </c>
      <c r="K713" s="9">
        <v>2</v>
      </c>
      <c r="L713" s="9" t="s">
        <v>86</v>
      </c>
      <c r="M713" s="9">
        <v>2</v>
      </c>
      <c r="N713">
        <f t="shared" si="60"/>
        <v>3.1446540880503146E-3</v>
      </c>
    </row>
    <row r="714" spans="1:15">
      <c r="A714" t="s">
        <v>14</v>
      </c>
      <c r="B714" s="2">
        <v>42589</v>
      </c>
      <c r="C714">
        <v>2.1</v>
      </c>
      <c r="D714" t="s">
        <v>14</v>
      </c>
      <c r="E714">
        <v>0</v>
      </c>
      <c r="F714">
        <v>1</v>
      </c>
      <c r="G714">
        <v>1</v>
      </c>
      <c r="H714" s="1">
        <v>42640</v>
      </c>
      <c r="I714" t="s">
        <v>48</v>
      </c>
      <c r="J714" s="9">
        <v>1</v>
      </c>
      <c r="K714" s="9">
        <v>2</v>
      </c>
      <c r="L714" s="9" t="s">
        <v>98</v>
      </c>
      <c r="M714" s="9">
        <v>1</v>
      </c>
      <c r="N714">
        <f t="shared" si="60"/>
        <v>1.5723270440251573E-3</v>
      </c>
    </row>
    <row r="715" spans="1:15">
      <c r="A715" t="s">
        <v>14</v>
      </c>
      <c r="B715" s="2">
        <v>42589</v>
      </c>
      <c r="C715">
        <v>2.1</v>
      </c>
      <c r="D715" t="s">
        <v>14</v>
      </c>
      <c r="E715">
        <v>0</v>
      </c>
      <c r="F715">
        <v>1</v>
      </c>
      <c r="G715">
        <v>1</v>
      </c>
      <c r="H715" s="1">
        <v>42640</v>
      </c>
      <c r="I715" t="s">
        <v>48</v>
      </c>
      <c r="J715" s="9">
        <v>1</v>
      </c>
      <c r="K715" s="9">
        <v>1</v>
      </c>
      <c r="L715" s="9" t="s">
        <v>86</v>
      </c>
      <c r="M715" s="9">
        <v>1</v>
      </c>
      <c r="N715">
        <f t="shared" si="60"/>
        <v>1.5723270440251573E-3</v>
      </c>
    </row>
    <row r="716" spans="1:15">
      <c r="A716" t="s">
        <v>14</v>
      </c>
      <c r="B716" s="2">
        <v>42589</v>
      </c>
      <c r="C716">
        <v>2.1</v>
      </c>
      <c r="D716" t="s">
        <v>14</v>
      </c>
      <c r="E716">
        <v>0</v>
      </c>
      <c r="F716">
        <v>1</v>
      </c>
      <c r="G716">
        <v>1</v>
      </c>
      <c r="H716" s="1">
        <v>42640</v>
      </c>
      <c r="I716" t="s">
        <v>48</v>
      </c>
      <c r="J716" s="9">
        <v>1</v>
      </c>
      <c r="K716" s="9">
        <v>1</v>
      </c>
      <c r="L716" s="9" t="s">
        <v>109</v>
      </c>
      <c r="M716" s="9">
        <v>357</v>
      </c>
      <c r="N716">
        <f t="shared" si="60"/>
        <v>0.56132075471698117</v>
      </c>
    </row>
    <row r="717" spans="1:15">
      <c r="A717" t="s">
        <v>14</v>
      </c>
      <c r="B717" s="2">
        <v>42589</v>
      </c>
      <c r="C717">
        <v>2.1</v>
      </c>
      <c r="D717" t="s">
        <v>14</v>
      </c>
      <c r="E717">
        <v>0</v>
      </c>
      <c r="F717">
        <v>1</v>
      </c>
      <c r="G717">
        <v>1</v>
      </c>
      <c r="H717" s="1">
        <v>42640</v>
      </c>
      <c r="I717" t="s">
        <v>48</v>
      </c>
      <c r="J717" s="9">
        <v>1</v>
      </c>
      <c r="K717" s="9">
        <v>1</v>
      </c>
      <c r="L717" s="9" t="s">
        <v>83</v>
      </c>
      <c r="M717" s="9">
        <v>11</v>
      </c>
      <c r="N717">
        <f t="shared" si="60"/>
        <v>1.7295597484276729E-2</v>
      </c>
    </row>
    <row r="718" spans="1:15">
      <c r="A718" t="s">
        <v>14</v>
      </c>
      <c r="B718" s="2">
        <v>42589</v>
      </c>
      <c r="C718">
        <v>2.1</v>
      </c>
      <c r="D718" t="s">
        <v>14</v>
      </c>
      <c r="E718">
        <v>0</v>
      </c>
      <c r="F718">
        <v>1</v>
      </c>
      <c r="G718">
        <v>1</v>
      </c>
      <c r="H718" s="1">
        <v>42640</v>
      </c>
      <c r="I718" t="s">
        <v>48</v>
      </c>
      <c r="J718" s="9">
        <v>1</v>
      </c>
      <c r="K718" s="9">
        <v>1</v>
      </c>
      <c r="L718" s="9" t="s">
        <v>85</v>
      </c>
      <c r="M718" s="9">
        <v>2</v>
      </c>
      <c r="N718">
        <f t="shared" si="60"/>
        <v>3.1446540880503146E-3</v>
      </c>
    </row>
    <row r="719" spans="1:15">
      <c r="A719" t="s">
        <v>14</v>
      </c>
      <c r="B719" s="2">
        <v>42589</v>
      </c>
      <c r="C719">
        <v>1.1000000000000001</v>
      </c>
      <c r="D719" t="s">
        <v>14</v>
      </c>
      <c r="E719">
        <v>1</v>
      </c>
      <c r="G719">
        <v>1</v>
      </c>
      <c r="H719" s="1">
        <v>42640</v>
      </c>
      <c r="I719" t="s">
        <v>48</v>
      </c>
      <c r="J719" s="9">
        <v>4</v>
      </c>
      <c r="K719" s="9">
        <v>2</v>
      </c>
      <c r="L719" s="9" t="s">
        <v>86</v>
      </c>
      <c r="M719" s="9">
        <v>5</v>
      </c>
      <c r="N719">
        <f>M719/$O$719</f>
        <v>4.1322314049586778E-3</v>
      </c>
      <c r="O719">
        <f>SUM(M719:M725)</f>
        <v>1210</v>
      </c>
    </row>
    <row r="720" spans="1:15">
      <c r="A720" t="s">
        <v>14</v>
      </c>
      <c r="B720" s="2">
        <v>42589</v>
      </c>
      <c r="C720">
        <v>1.1000000000000001</v>
      </c>
      <c r="D720" t="s">
        <v>14</v>
      </c>
      <c r="E720">
        <v>1</v>
      </c>
      <c r="G720">
        <v>1</v>
      </c>
      <c r="H720" s="1">
        <v>42640</v>
      </c>
      <c r="I720" t="s">
        <v>48</v>
      </c>
      <c r="J720" s="9">
        <v>4</v>
      </c>
      <c r="K720" s="9">
        <v>2</v>
      </c>
      <c r="L720" s="9" t="s">
        <v>88</v>
      </c>
      <c r="M720" s="9">
        <v>1</v>
      </c>
      <c r="N720">
        <f t="shared" ref="N720:N725" si="61">M720/$O$719</f>
        <v>8.2644628099173552E-4</v>
      </c>
    </row>
    <row r="721" spans="1:15">
      <c r="A721" t="s">
        <v>14</v>
      </c>
      <c r="B721" s="2">
        <v>42589</v>
      </c>
      <c r="C721">
        <v>1.1000000000000001</v>
      </c>
      <c r="D721" t="s">
        <v>14</v>
      </c>
      <c r="E721">
        <v>1</v>
      </c>
      <c r="G721">
        <v>1</v>
      </c>
      <c r="H721" s="1">
        <v>42640</v>
      </c>
      <c r="I721" t="s">
        <v>48</v>
      </c>
      <c r="J721" s="9">
        <v>4</v>
      </c>
      <c r="K721" s="9">
        <v>1</v>
      </c>
      <c r="L721" s="9" t="s">
        <v>86</v>
      </c>
      <c r="M721" s="9">
        <v>20</v>
      </c>
      <c r="N721">
        <f t="shared" si="61"/>
        <v>1.6528925619834711E-2</v>
      </c>
    </row>
    <row r="722" spans="1:15">
      <c r="A722" t="s">
        <v>14</v>
      </c>
      <c r="B722" s="2">
        <v>42589</v>
      </c>
      <c r="C722">
        <v>1.1000000000000001</v>
      </c>
      <c r="D722" t="s">
        <v>14</v>
      </c>
      <c r="E722">
        <v>1</v>
      </c>
      <c r="G722">
        <v>1</v>
      </c>
      <c r="H722" s="1">
        <v>42640</v>
      </c>
      <c r="I722" t="s">
        <v>48</v>
      </c>
      <c r="J722" s="9">
        <v>4</v>
      </c>
      <c r="K722" s="9">
        <v>1</v>
      </c>
      <c r="L722" s="9" t="s">
        <v>109</v>
      </c>
      <c r="M722" s="9">
        <v>40</v>
      </c>
      <c r="N722">
        <f t="shared" si="61"/>
        <v>3.3057851239669422E-2</v>
      </c>
    </row>
    <row r="723" spans="1:15">
      <c r="A723" t="s">
        <v>14</v>
      </c>
      <c r="B723" s="2">
        <v>42589</v>
      </c>
      <c r="C723">
        <v>1.1000000000000001</v>
      </c>
      <c r="D723" t="s">
        <v>14</v>
      </c>
      <c r="E723">
        <v>1</v>
      </c>
      <c r="G723">
        <v>1</v>
      </c>
      <c r="H723" s="1">
        <v>42640</v>
      </c>
      <c r="I723" t="s">
        <v>48</v>
      </c>
      <c r="J723" s="9">
        <v>4</v>
      </c>
      <c r="K723" s="9">
        <v>1</v>
      </c>
      <c r="L723" s="9" t="s">
        <v>83</v>
      </c>
      <c r="M723" s="9">
        <v>1136</v>
      </c>
      <c r="N723">
        <f t="shared" si="61"/>
        <v>0.93884297520661153</v>
      </c>
    </row>
    <row r="724" spans="1:15">
      <c r="A724" t="s">
        <v>14</v>
      </c>
      <c r="B724" s="2">
        <v>42589</v>
      </c>
      <c r="C724">
        <v>1.1000000000000001</v>
      </c>
      <c r="D724" t="s">
        <v>14</v>
      </c>
      <c r="E724">
        <v>1</v>
      </c>
      <c r="G724">
        <v>1</v>
      </c>
      <c r="H724" s="1">
        <v>42640</v>
      </c>
      <c r="I724" t="s">
        <v>48</v>
      </c>
      <c r="J724" s="9">
        <v>4</v>
      </c>
      <c r="K724" s="9">
        <v>1</v>
      </c>
      <c r="L724" s="9" t="s">
        <v>85</v>
      </c>
      <c r="M724" s="9">
        <v>4</v>
      </c>
      <c r="N724">
        <f t="shared" si="61"/>
        <v>3.3057851239669421E-3</v>
      </c>
    </row>
    <row r="725" spans="1:15">
      <c r="A725" t="s">
        <v>14</v>
      </c>
      <c r="B725" s="2">
        <v>42589</v>
      </c>
      <c r="C725">
        <v>1.1000000000000001</v>
      </c>
      <c r="D725" t="s">
        <v>14</v>
      </c>
      <c r="E725">
        <v>1</v>
      </c>
      <c r="G725">
        <v>1</v>
      </c>
      <c r="H725" s="1">
        <v>42640</v>
      </c>
      <c r="I725" t="s">
        <v>48</v>
      </c>
      <c r="J725" s="9">
        <v>4</v>
      </c>
      <c r="K725" s="9">
        <v>1</v>
      </c>
      <c r="L725" s="9" t="s">
        <v>84</v>
      </c>
      <c r="M725" s="9">
        <v>4</v>
      </c>
      <c r="N725">
        <f t="shared" si="61"/>
        <v>3.3057851239669421E-3</v>
      </c>
    </row>
    <row r="726" spans="1:15">
      <c r="A726" t="s">
        <v>14</v>
      </c>
      <c r="B726" s="2">
        <v>42589</v>
      </c>
      <c r="C726">
        <v>2.2000000000000002</v>
      </c>
      <c r="D726" t="s">
        <v>14</v>
      </c>
      <c r="E726">
        <v>1</v>
      </c>
      <c r="G726">
        <v>0</v>
      </c>
      <c r="J726" s="9"/>
      <c r="K726" s="9"/>
      <c r="L726" s="9" t="s">
        <v>99</v>
      </c>
      <c r="M726" s="9"/>
    </row>
    <row r="727" spans="1:15">
      <c r="A727" t="s">
        <v>14</v>
      </c>
      <c r="B727" s="2">
        <v>42589</v>
      </c>
      <c r="C727">
        <v>2.2000000000000002</v>
      </c>
      <c r="D727" t="s">
        <v>14</v>
      </c>
      <c r="E727">
        <v>0</v>
      </c>
      <c r="G727">
        <v>0</v>
      </c>
      <c r="J727" s="9"/>
      <c r="K727" s="9"/>
      <c r="L727" s="9" t="s">
        <v>99</v>
      </c>
      <c r="M727" s="9"/>
    </row>
    <row r="728" spans="1:15">
      <c r="A728" t="s">
        <v>14</v>
      </c>
      <c r="B728" s="2">
        <v>42589</v>
      </c>
      <c r="C728">
        <v>1.2</v>
      </c>
      <c r="D728" t="s">
        <v>14</v>
      </c>
      <c r="E728">
        <v>0</v>
      </c>
      <c r="G728">
        <v>0</v>
      </c>
      <c r="J728" s="9"/>
      <c r="K728" s="9"/>
      <c r="L728" s="9" t="s">
        <v>99</v>
      </c>
      <c r="M728" s="9"/>
    </row>
    <row r="729" spans="1:15">
      <c r="A729" t="s">
        <v>14</v>
      </c>
      <c r="B729" s="2">
        <v>42589</v>
      </c>
      <c r="C729">
        <v>1.2</v>
      </c>
      <c r="D729" t="s">
        <v>14</v>
      </c>
      <c r="E729">
        <v>1</v>
      </c>
      <c r="G729">
        <v>0</v>
      </c>
      <c r="J729" s="9"/>
      <c r="K729" s="9"/>
      <c r="L729" s="9" t="s">
        <v>99</v>
      </c>
      <c r="M729" s="9"/>
    </row>
    <row r="730" spans="1:15">
      <c r="A730" t="s">
        <v>14</v>
      </c>
      <c r="B730" s="2">
        <v>42560</v>
      </c>
      <c r="C730">
        <v>1.2</v>
      </c>
      <c r="D730" t="s">
        <v>14</v>
      </c>
      <c r="E730">
        <v>0</v>
      </c>
      <c r="F730">
        <v>1</v>
      </c>
      <c r="G730">
        <v>0</v>
      </c>
      <c r="J730" s="9"/>
      <c r="K730" s="9"/>
      <c r="L730" s="9" t="s">
        <v>99</v>
      </c>
      <c r="M730" s="9"/>
    </row>
    <row r="731" spans="1:15">
      <c r="A731" t="s">
        <v>14</v>
      </c>
      <c r="B731" s="2">
        <v>42560</v>
      </c>
      <c r="C731">
        <v>1.1000000000000001</v>
      </c>
      <c r="D731" t="s">
        <v>14</v>
      </c>
      <c r="E731">
        <v>1</v>
      </c>
      <c r="F731">
        <v>1</v>
      </c>
      <c r="G731">
        <v>1</v>
      </c>
      <c r="H731" s="1">
        <v>42642</v>
      </c>
      <c r="I731" t="s">
        <v>48</v>
      </c>
      <c r="J731" s="9">
        <v>1</v>
      </c>
      <c r="K731" s="9">
        <v>6</v>
      </c>
      <c r="L731" s="9" t="s">
        <v>86</v>
      </c>
      <c r="M731" s="9">
        <v>1</v>
      </c>
      <c r="N731">
        <f>M731/$O$731</f>
        <v>3.8461538461538464E-2</v>
      </c>
      <c r="O731">
        <f>SUM(M731:M740)</f>
        <v>26</v>
      </c>
    </row>
    <row r="732" spans="1:15">
      <c r="A732" t="s">
        <v>14</v>
      </c>
      <c r="B732" s="2">
        <v>42560</v>
      </c>
      <c r="C732">
        <v>1.1000000000000001</v>
      </c>
      <c r="D732" t="s">
        <v>14</v>
      </c>
      <c r="E732">
        <v>1</v>
      </c>
      <c r="F732">
        <v>1</v>
      </c>
      <c r="G732">
        <v>1</v>
      </c>
      <c r="H732" s="1">
        <v>42642</v>
      </c>
      <c r="I732" t="s">
        <v>48</v>
      </c>
      <c r="J732" s="9">
        <v>1</v>
      </c>
      <c r="K732" s="9">
        <v>14</v>
      </c>
      <c r="L732" s="9" t="s">
        <v>89</v>
      </c>
      <c r="M732" s="9">
        <v>1</v>
      </c>
      <c r="N732">
        <f t="shared" ref="N732:N740" si="62">M732/$O$731</f>
        <v>3.8461538461538464E-2</v>
      </c>
    </row>
    <row r="733" spans="1:15">
      <c r="A733" t="s">
        <v>14</v>
      </c>
      <c r="B733" s="2">
        <v>42560</v>
      </c>
      <c r="C733">
        <v>1.1000000000000001</v>
      </c>
      <c r="D733" t="s">
        <v>14</v>
      </c>
      <c r="E733">
        <v>1</v>
      </c>
      <c r="F733">
        <v>1</v>
      </c>
      <c r="G733">
        <v>1</v>
      </c>
      <c r="H733" s="1">
        <v>42642</v>
      </c>
      <c r="I733" t="s">
        <v>48</v>
      </c>
      <c r="J733" s="9">
        <v>1</v>
      </c>
      <c r="K733" s="9">
        <v>2</v>
      </c>
      <c r="L733" s="9" t="s">
        <v>98</v>
      </c>
      <c r="M733" s="9">
        <v>2</v>
      </c>
      <c r="N733">
        <f t="shared" si="62"/>
        <v>7.6923076923076927E-2</v>
      </c>
    </row>
    <row r="734" spans="1:15">
      <c r="A734" t="s">
        <v>14</v>
      </c>
      <c r="B734" s="2">
        <v>42560</v>
      </c>
      <c r="C734">
        <v>1.1000000000000001</v>
      </c>
      <c r="D734" t="s">
        <v>14</v>
      </c>
      <c r="E734">
        <v>1</v>
      </c>
      <c r="F734">
        <v>1</v>
      </c>
      <c r="G734">
        <v>1</v>
      </c>
      <c r="H734" s="1">
        <v>42642</v>
      </c>
      <c r="I734" t="s">
        <v>48</v>
      </c>
      <c r="J734" s="9">
        <v>1</v>
      </c>
      <c r="K734" s="9">
        <v>1</v>
      </c>
      <c r="L734" s="9" t="s">
        <v>86</v>
      </c>
      <c r="M734" s="9">
        <v>2</v>
      </c>
      <c r="N734">
        <f t="shared" si="62"/>
        <v>7.6923076923076927E-2</v>
      </c>
    </row>
    <row r="735" spans="1:15">
      <c r="A735" t="s">
        <v>14</v>
      </c>
      <c r="B735" s="2">
        <v>42560</v>
      </c>
      <c r="C735">
        <v>1.1000000000000001</v>
      </c>
      <c r="D735" t="s">
        <v>14</v>
      </c>
      <c r="E735">
        <v>1</v>
      </c>
      <c r="F735">
        <v>1</v>
      </c>
      <c r="G735">
        <v>1</v>
      </c>
      <c r="H735" s="1">
        <v>42642</v>
      </c>
      <c r="I735" t="s">
        <v>48</v>
      </c>
      <c r="J735" s="9">
        <v>1</v>
      </c>
      <c r="K735" s="9">
        <v>1</v>
      </c>
      <c r="L735" s="9" t="s">
        <v>87</v>
      </c>
      <c r="M735" s="9">
        <v>1</v>
      </c>
      <c r="N735">
        <f t="shared" si="62"/>
        <v>3.8461538461538464E-2</v>
      </c>
    </row>
    <row r="736" spans="1:15">
      <c r="A736" t="s">
        <v>14</v>
      </c>
      <c r="B736" s="2">
        <v>42560</v>
      </c>
      <c r="C736">
        <v>1.1000000000000001</v>
      </c>
      <c r="D736" t="s">
        <v>14</v>
      </c>
      <c r="E736">
        <v>1</v>
      </c>
      <c r="F736">
        <v>1</v>
      </c>
      <c r="G736">
        <v>1</v>
      </c>
      <c r="H736" s="1">
        <v>42642</v>
      </c>
      <c r="I736" t="s">
        <v>48</v>
      </c>
      <c r="J736" s="9">
        <v>1</v>
      </c>
      <c r="K736" s="9">
        <v>1</v>
      </c>
      <c r="L736" s="9" t="s">
        <v>109</v>
      </c>
      <c r="M736" s="9">
        <v>3</v>
      </c>
      <c r="N736">
        <f t="shared" si="62"/>
        <v>0.11538461538461539</v>
      </c>
    </row>
    <row r="737" spans="1:15">
      <c r="A737" t="s">
        <v>14</v>
      </c>
      <c r="B737" s="2">
        <v>42560</v>
      </c>
      <c r="C737">
        <v>1.1000000000000001</v>
      </c>
      <c r="D737" t="s">
        <v>14</v>
      </c>
      <c r="E737">
        <v>1</v>
      </c>
      <c r="F737">
        <v>1</v>
      </c>
      <c r="G737">
        <v>1</v>
      </c>
      <c r="H737" s="1">
        <v>42642</v>
      </c>
      <c r="I737" t="s">
        <v>48</v>
      </c>
      <c r="J737" s="9">
        <v>1</v>
      </c>
      <c r="K737" s="9">
        <v>1</v>
      </c>
      <c r="L737" s="9" t="s">
        <v>92</v>
      </c>
      <c r="M737" s="9">
        <v>2</v>
      </c>
      <c r="N737">
        <f t="shared" si="62"/>
        <v>7.6923076923076927E-2</v>
      </c>
    </row>
    <row r="738" spans="1:15">
      <c r="A738" t="s">
        <v>14</v>
      </c>
      <c r="B738" s="2">
        <v>42560</v>
      </c>
      <c r="C738">
        <v>1.1000000000000001</v>
      </c>
      <c r="D738" t="s">
        <v>14</v>
      </c>
      <c r="E738">
        <v>1</v>
      </c>
      <c r="F738">
        <v>1</v>
      </c>
      <c r="G738">
        <v>1</v>
      </c>
      <c r="H738" s="1">
        <v>42642</v>
      </c>
      <c r="I738" t="s">
        <v>48</v>
      </c>
      <c r="J738" s="9">
        <v>1</v>
      </c>
      <c r="K738" s="9">
        <v>1</v>
      </c>
      <c r="L738" s="9" t="s">
        <v>83</v>
      </c>
      <c r="M738" s="9">
        <v>8</v>
      </c>
      <c r="N738">
        <f t="shared" si="62"/>
        <v>0.30769230769230771</v>
      </c>
    </row>
    <row r="739" spans="1:15">
      <c r="A739" t="s">
        <v>14</v>
      </c>
      <c r="B739" s="2">
        <v>42560</v>
      </c>
      <c r="C739">
        <v>1.1000000000000001</v>
      </c>
      <c r="D739" t="s">
        <v>14</v>
      </c>
      <c r="E739">
        <v>1</v>
      </c>
      <c r="F739">
        <v>1</v>
      </c>
      <c r="G739">
        <v>1</v>
      </c>
      <c r="H739" s="1">
        <v>42642</v>
      </c>
      <c r="I739" t="s">
        <v>48</v>
      </c>
      <c r="J739" s="9">
        <v>1</v>
      </c>
      <c r="K739" s="9">
        <v>1</v>
      </c>
      <c r="L739" s="9" t="s">
        <v>85</v>
      </c>
      <c r="M739" s="9">
        <v>5</v>
      </c>
      <c r="N739">
        <f t="shared" si="62"/>
        <v>0.19230769230769232</v>
      </c>
    </row>
    <row r="740" spans="1:15">
      <c r="A740" t="s">
        <v>14</v>
      </c>
      <c r="B740" s="2">
        <v>42560</v>
      </c>
      <c r="C740">
        <v>1.1000000000000001</v>
      </c>
      <c r="D740" t="s">
        <v>14</v>
      </c>
      <c r="E740">
        <v>1</v>
      </c>
      <c r="F740">
        <v>1</v>
      </c>
      <c r="G740">
        <v>1</v>
      </c>
      <c r="H740" s="1">
        <v>42642</v>
      </c>
      <c r="I740" t="s">
        <v>48</v>
      </c>
      <c r="J740" s="9">
        <v>1</v>
      </c>
      <c r="K740" s="9">
        <v>1</v>
      </c>
      <c r="L740" s="9" t="s">
        <v>84</v>
      </c>
      <c r="M740" s="9">
        <v>1</v>
      </c>
      <c r="N740">
        <f t="shared" si="62"/>
        <v>3.8461538461538464E-2</v>
      </c>
    </row>
    <row r="741" spans="1:15">
      <c r="A741" t="s">
        <v>14</v>
      </c>
      <c r="B741" s="2">
        <v>42560</v>
      </c>
      <c r="C741">
        <v>1.1000000000000001</v>
      </c>
      <c r="D741" t="s">
        <v>14</v>
      </c>
      <c r="E741">
        <v>0</v>
      </c>
      <c r="F741">
        <v>1</v>
      </c>
      <c r="G741">
        <v>1</v>
      </c>
      <c r="H741" s="1">
        <v>42642</v>
      </c>
      <c r="I741" t="s">
        <v>48</v>
      </c>
      <c r="J741" s="9">
        <v>1</v>
      </c>
      <c r="K741" s="9">
        <v>10</v>
      </c>
      <c r="L741" s="9" t="s">
        <v>96</v>
      </c>
      <c r="M741" s="9">
        <v>1</v>
      </c>
      <c r="N741">
        <f>M741/$O$741</f>
        <v>2.5000000000000001E-2</v>
      </c>
      <c r="O741">
        <f>SUM(M741:M754)</f>
        <v>40</v>
      </c>
    </row>
    <row r="742" spans="1:15">
      <c r="A742" t="s">
        <v>14</v>
      </c>
      <c r="B742" s="2">
        <v>42560</v>
      </c>
      <c r="C742">
        <v>1.1000000000000001</v>
      </c>
      <c r="D742" t="s">
        <v>14</v>
      </c>
      <c r="E742">
        <v>0</v>
      </c>
      <c r="F742">
        <v>1</v>
      </c>
      <c r="G742">
        <v>1</v>
      </c>
      <c r="H742" s="1">
        <v>42642</v>
      </c>
      <c r="I742" t="s">
        <v>48</v>
      </c>
      <c r="J742" s="9">
        <v>1</v>
      </c>
      <c r="K742" s="9">
        <v>1</v>
      </c>
      <c r="L742" s="9" t="s">
        <v>86</v>
      </c>
      <c r="M742" s="9">
        <v>1</v>
      </c>
      <c r="N742">
        <f t="shared" ref="N742:N754" si="63">M742/$O$741</f>
        <v>2.5000000000000001E-2</v>
      </c>
    </row>
    <row r="743" spans="1:15">
      <c r="A743" t="s">
        <v>14</v>
      </c>
      <c r="B743" s="2">
        <v>42560</v>
      </c>
      <c r="C743">
        <v>1.1000000000000001</v>
      </c>
      <c r="D743" t="s">
        <v>14</v>
      </c>
      <c r="E743">
        <v>0</v>
      </c>
      <c r="F743">
        <v>1</v>
      </c>
      <c r="G743">
        <v>1</v>
      </c>
      <c r="H743" s="1">
        <v>42642</v>
      </c>
      <c r="I743" t="s">
        <v>48</v>
      </c>
      <c r="J743" s="9">
        <v>1</v>
      </c>
      <c r="K743" s="9">
        <v>1</v>
      </c>
      <c r="L743" s="9" t="s">
        <v>109</v>
      </c>
      <c r="M743" s="9">
        <v>1</v>
      </c>
      <c r="N743">
        <f t="shared" si="63"/>
        <v>2.5000000000000001E-2</v>
      </c>
    </row>
    <row r="744" spans="1:15">
      <c r="A744" t="s">
        <v>14</v>
      </c>
      <c r="B744" s="2">
        <v>42560</v>
      </c>
      <c r="C744">
        <v>1.1000000000000001</v>
      </c>
      <c r="D744" t="s">
        <v>14</v>
      </c>
      <c r="E744">
        <v>0</v>
      </c>
      <c r="F744">
        <v>1</v>
      </c>
      <c r="G744">
        <v>1</v>
      </c>
      <c r="H744" s="1">
        <v>42642</v>
      </c>
      <c r="I744" t="s">
        <v>48</v>
      </c>
      <c r="J744" s="9">
        <v>1</v>
      </c>
      <c r="K744" s="9">
        <v>1</v>
      </c>
      <c r="L744" s="9" t="s">
        <v>85</v>
      </c>
      <c r="M744" s="9">
        <v>1</v>
      </c>
      <c r="N744">
        <f t="shared" si="63"/>
        <v>2.5000000000000001E-2</v>
      </c>
    </row>
    <row r="745" spans="1:15">
      <c r="A745" t="s">
        <v>14</v>
      </c>
      <c r="B745" s="2">
        <v>42560</v>
      </c>
      <c r="C745">
        <v>2.1</v>
      </c>
      <c r="D745" t="s">
        <v>14</v>
      </c>
      <c r="E745">
        <v>0</v>
      </c>
      <c r="F745">
        <v>1</v>
      </c>
      <c r="G745">
        <v>1</v>
      </c>
      <c r="H745" s="1">
        <v>42642</v>
      </c>
      <c r="I745" t="s">
        <v>48</v>
      </c>
      <c r="J745" s="9">
        <v>1</v>
      </c>
      <c r="K745" s="9">
        <v>1</v>
      </c>
      <c r="L745" s="9" t="s">
        <v>109</v>
      </c>
      <c r="M745" s="9">
        <v>16</v>
      </c>
      <c r="N745">
        <f t="shared" si="63"/>
        <v>0.4</v>
      </c>
    </row>
    <row r="746" spans="1:15">
      <c r="A746" t="s">
        <v>14</v>
      </c>
      <c r="B746" s="2">
        <v>42560</v>
      </c>
      <c r="C746">
        <v>2.1</v>
      </c>
      <c r="D746" t="s">
        <v>14</v>
      </c>
      <c r="E746">
        <v>0</v>
      </c>
      <c r="F746">
        <v>1</v>
      </c>
      <c r="G746">
        <v>1</v>
      </c>
      <c r="H746" s="1">
        <v>42642</v>
      </c>
      <c r="I746" t="s">
        <v>48</v>
      </c>
      <c r="J746" s="9">
        <v>1</v>
      </c>
      <c r="K746" s="9">
        <v>1</v>
      </c>
      <c r="L746" s="9" t="s">
        <v>100</v>
      </c>
      <c r="M746" s="9">
        <v>1</v>
      </c>
      <c r="N746">
        <f t="shared" si="63"/>
        <v>2.5000000000000001E-2</v>
      </c>
    </row>
    <row r="747" spans="1:15">
      <c r="A747" t="s">
        <v>14</v>
      </c>
      <c r="B747" s="2">
        <v>42560</v>
      </c>
      <c r="C747">
        <v>2.1</v>
      </c>
      <c r="D747" t="s">
        <v>14</v>
      </c>
      <c r="E747">
        <v>0</v>
      </c>
      <c r="F747">
        <v>1</v>
      </c>
      <c r="G747">
        <v>1</v>
      </c>
      <c r="H747" s="1">
        <v>42642</v>
      </c>
      <c r="I747" t="s">
        <v>48</v>
      </c>
      <c r="J747" s="9">
        <v>1</v>
      </c>
      <c r="K747" s="9">
        <v>1</v>
      </c>
      <c r="L747" s="9" t="s">
        <v>85</v>
      </c>
      <c r="M747" s="9">
        <v>1</v>
      </c>
      <c r="N747">
        <f t="shared" si="63"/>
        <v>2.5000000000000001E-2</v>
      </c>
    </row>
    <row r="748" spans="1:15">
      <c r="A748" t="s">
        <v>14</v>
      </c>
      <c r="B748" s="2">
        <v>42560</v>
      </c>
      <c r="C748">
        <v>2.1</v>
      </c>
      <c r="D748" t="s">
        <v>14</v>
      </c>
      <c r="E748">
        <v>1</v>
      </c>
      <c r="F748">
        <v>1</v>
      </c>
      <c r="G748">
        <v>1</v>
      </c>
      <c r="H748" s="1">
        <v>42641</v>
      </c>
      <c r="I748" t="s">
        <v>48</v>
      </c>
      <c r="J748" s="9">
        <v>1</v>
      </c>
      <c r="K748" s="9">
        <v>1</v>
      </c>
      <c r="L748" s="9" t="s">
        <v>86</v>
      </c>
      <c r="M748" s="9">
        <v>2</v>
      </c>
      <c r="N748">
        <f t="shared" si="63"/>
        <v>0.05</v>
      </c>
    </row>
    <row r="749" spans="1:15">
      <c r="A749" t="s">
        <v>14</v>
      </c>
      <c r="B749" s="2">
        <v>42560</v>
      </c>
      <c r="C749">
        <v>2.1</v>
      </c>
      <c r="D749" t="s">
        <v>14</v>
      </c>
      <c r="E749">
        <v>1</v>
      </c>
      <c r="F749">
        <v>1</v>
      </c>
      <c r="G749">
        <v>1</v>
      </c>
      <c r="H749" s="1">
        <v>42641</v>
      </c>
      <c r="I749" t="s">
        <v>48</v>
      </c>
      <c r="J749" s="9">
        <v>1</v>
      </c>
      <c r="K749" s="9">
        <v>1</v>
      </c>
      <c r="L749" s="9" t="s">
        <v>87</v>
      </c>
      <c r="M749" s="9">
        <v>2</v>
      </c>
      <c r="N749">
        <f t="shared" si="63"/>
        <v>0.05</v>
      </c>
    </row>
    <row r="750" spans="1:15">
      <c r="A750" t="s">
        <v>14</v>
      </c>
      <c r="B750" s="2">
        <v>42560</v>
      </c>
      <c r="C750">
        <v>2.1</v>
      </c>
      <c r="D750" t="s">
        <v>14</v>
      </c>
      <c r="E750">
        <v>1</v>
      </c>
      <c r="F750">
        <v>1</v>
      </c>
      <c r="G750">
        <v>1</v>
      </c>
      <c r="H750" s="1">
        <v>42641</v>
      </c>
      <c r="I750" t="s">
        <v>48</v>
      </c>
      <c r="J750" s="9">
        <v>1</v>
      </c>
      <c r="K750" s="9">
        <v>1</v>
      </c>
      <c r="L750" s="9" t="s">
        <v>89</v>
      </c>
      <c r="M750" s="9">
        <v>1</v>
      </c>
      <c r="N750">
        <f t="shared" si="63"/>
        <v>2.5000000000000001E-2</v>
      </c>
    </row>
    <row r="751" spans="1:15">
      <c r="A751" t="s">
        <v>14</v>
      </c>
      <c r="B751" s="2">
        <v>42560</v>
      </c>
      <c r="C751">
        <v>2.1</v>
      </c>
      <c r="D751" t="s">
        <v>14</v>
      </c>
      <c r="E751">
        <v>1</v>
      </c>
      <c r="F751">
        <v>1</v>
      </c>
      <c r="G751">
        <v>1</v>
      </c>
      <c r="H751" s="1">
        <v>42641</v>
      </c>
      <c r="I751" t="s">
        <v>48</v>
      </c>
      <c r="J751" s="9">
        <v>1</v>
      </c>
      <c r="K751" s="9">
        <v>1</v>
      </c>
      <c r="L751" s="9" t="s">
        <v>83</v>
      </c>
      <c r="M751" s="9">
        <v>4</v>
      </c>
      <c r="N751">
        <f t="shared" si="63"/>
        <v>0.1</v>
      </c>
    </row>
    <row r="752" spans="1:15">
      <c r="A752" t="s">
        <v>14</v>
      </c>
      <c r="B752" s="2">
        <v>42560</v>
      </c>
      <c r="C752">
        <v>2.1</v>
      </c>
      <c r="D752" t="s">
        <v>14</v>
      </c>
      <c r="E752">
        <v>1</v>
      </c>
      <c r="F752">
        <v>1</v>
      </c>
      <c r="G752">
        <v>1</v>
      </c>
      <c r="H752" s="1">
        <v>42641</v>
      </c>
      <c r="I752" t="s">
        <v>48</v>
      </c>
      <c r="J752" s="9">
        <v>1</v>
      </c>
      <c r="K752" s="9">
        <v>1</v>
      </c>
      <c r="L752" s="9" t="s">
        <v>85</v>
      </c>
      <c r="M752" s="9">
        <v>5</v>
      </c>
      <c r="N752">
        <f t="shared" si="63"/>
        <v>0.125</v>
      </c>
    </row>
    <row r="753" spans="1:15">
      <c r="A753" t="s">
        <v>14</v>
      </c>
      <c r="B753" s="2">
        <v>42560</v>
      </c>
      <c r="C753">
        <v>2.1</v>
      </c>
      <c r="D753" t="s">
        <v>14</v>
      </c>
      <c r="E753">
        <v>1</v>
      </c>
      <c r="F753">
        <v>1</v>
      </c>
      <c r="G753">
        <v>1</v>
      </c>
      <c r="H753" s="1">
        <v>42641</v>
      </c>
      <c r="I753" t="s">
        <v>48</v>
      </c>
      <c r="J753" s="9">
        <v>1</v>
      </c>
      <c r="K753" s="9">
        <v>1</v>
      </c>
      <c r="L753" s="9" t="s">
        <v>84</v>
      </c>
      <c r="M753" s="9">
        <v>3</v>
      </c>
      <c r="N753">
        <f t="shared" si="63"/>
        <v>7.4999999999999997E-2</v>
      </c>
    </row>
    <row r="754" spans="1:15">
      <c r="A754" t="s">
        <v>14</v>
      </c>
      <c r="B754" s="2">
        <v>42560</v>
      </c>
      <c r="C754">
        <v>2.1</v>
      </c>
      <c r="D754" t="s">
        <v>14</v>
      </c>
      <c r="E754">
        <v>1</v>
      </c>
      <c r="F754">
        <v>1</v>
      </c>
      <c r="G754">
        <v>1</v>
      </c>
      <c r="H754" s="1">
        <v>42641</v>
      </c>
      <c r="I754" t="s">
        <v>48</v>
      </c>
      <c r="J754" s="9">
        <v>1</v>
      </c>
      <c r="K754" s="9">
        <v>1</v>
      </c>
      <c r="L754" s="9" t="s">
        <v>93</v>
      </c>
      <c r="M754" s="9">
        <v>1</v>
      </c>
      <c r="N754">
        <f t="shared" si="63"/>
        <v>2.5000000000000001E-2</v>
      </c>
    </row>
    <row r="755" spans="1:15">
      <c r="A755" t="s">
        <v>14</v>
      </c>
      <c r="B755" s="1">
        <v>42560</v>
      </c>
      <c r="C755">
        <v>2.2000000000000002</v>
      </c>
      <c r="D755" t="s">
        <v>14</v>
      </c>
      <c r="E755">
        <v>0</v>
      </c>
      <c r="G755">
        <v>0</v>
      </c>
      <c r="J755" s="9"/>
      <c r="K755" s="9"/>
      <c r="L755" s="9" t="s">
        <v>99</v>
      </c>
      <c r="M755" s="9"/>
    </row>
    <row r="756" spans="1:15">
      <c r="A756" t="s">
        <v>14</v>
      </c>
      <c r="B756" s="1">
        <v>42560</v>
      </c>
      <c r="C756">
        <v>2.2000000000000002</v>
      </c>
      <c r="D756" t="s">
        <v>14</v>
      </c>
      <c r="E756">
        <v>1</v>
      </c>
      <c r="G756">
        <v>0</v>
      </c>
      <c r="J756" s="9"/>
      <c r="K756" s="9"/>
      <c r="L756" s="9" t="s">
        <v>99</v>
      </c>
      <c r="M756" s="9"/>
    </row>
    <row r="757" spans="1:15">
      <c r="A757" t="s">
        <v>14</v>
      </c>
      <c r="B757" s="1">
        <v>42560</v>
      </c>
      <c r="C757">
        <v>1.2</v>
      </c>
      <c r="D757" t="s">
        <v>14</v>
      </c>
      <c r="E757">
        <v>1</v>
      </c>
      <c r="G757">
        <v>0</v>
      </c>
      <c r="J757" s="9"/>
      <c r="K757" s="9"/>
      <c r="L757" s="9" t="s">
        <v>99</v>
      </c>
      <c r="M757" s="9"/>
    </row>
    <row r="758" spans="1:15">
      <c r="A758" t="s">
        <v>14</v>
      </c>
      <c r="B758" s="2">
        <v>42532</v>
      </c>
      <c r="C758">
        <v>2.2000000000000002</v>
      </c>
      <c r="D758" t="s">
        <v>14</v>
      </c>
      <c r="E758">
        <v>0</v>
      </c>
      <c r="G758">
        <v>0</v>
      </c>
      <c r="J758" s="9"/>
      <c r="K758" s="9"/>
      <c r="L758" s="9" t="s">
        <v>99</v>
      </c>
      <c r="M758" s="9"/>
    </row>
    <row r="759" spans="1:15">
      <c r="A759" t="s">
        <v>14</v>
      </c>
      <c r="B759" s="2">
        <v>42532</v>
      </c>
      <c r="C759">
        <v>1.2</v>
      </c>
      <c r="D759" t="s">
        <v>14</v>
      </c>
      <c r="E759">
        <v>0</v>
      </c>
      <c r="G759">
        <v>0</v>
      </c>
      <c r="J759" s="9"/>
      <c r="K759" s="9"/>
      <c r="L759" s="9" t="s">
        <v>99</v>
      </c>
      <c r="M759" s="9"/>
    </row>
    <row r="760" spans="1:15">
      <c r="A760" t="s">
        <v>14</v>
      </c>
      <c r="B760" s="2">
        <v>42532</v>
      </c>
      <c r="C760">
        <v>2.2000000000000002</v>
      </c>
      <c r="D760" t="s">
        <v>14</v>
      </c>
      <c r="E760">
        <v>1</v>
      </c>
      <c r="G760">
        <v>0</v>
      </c>
      <c r="J760" s="9"/>
      <c r="K760" s="9"/>
      <c r="L760" s="9" t="s">
        <v>99</v>
      </c>
      <c r="M760" s="9"/>
    </row>
    <row r="761" spans="1:15">
      <c r="A761" t="s">
        <v>14</v>
      </c>
      <c r="B761" s="2">
        <v>42532</v>
      </c>
      <c r="C761">
        <v>1.2</v>
      </c>
      <c r="D761" t="s">
        <v>14</v>
      </c>
      <c r="E761">
        <v>1</v>
      </c>
      <c r="G761">
        <v>0</v>
      </c>
      <c r="J761" s="9"/>
      <c r="K761" s="9"/>
      <c r="L761" s="9" t="s">
        <v>99</v>
      </c>
      <c r="M761" s="9"/>
    </row>
    <row r="762" spans="1:15">
      <c r="A762" t="s">
        <v>14</v>
      </c>
      <c r="B762" s="2">
        <v>42532</v>
      </c>
      <c r="C762">
        <v>1.1000000000000001</v>
      </c>
      <c r="D762" t="s">
        <v>14</v>
      </c>
      <c r="E762">
        <v>0</v>
      </c>
      <c r="G762">
        <v>1</v>
      </c>
      <c r="H762" s="1">
        <v>42640</v>
      </c>
      <c r="I762" t="s">
        <v>48</v>
      </c>
      <c r="J762" s="9">
        <v>1</v>
      </c>
      <c r="K762" s="9">
        <v>1</v>
      </c>
      <c r="L762" s="9" t="s">
        <v>86</v>
      </c>
      <c r="M762" s="9">
        <v>1</v>
      </c>
      <c r="N762">
        <f>M762/$O$762</f>
        <v>1.6949152542372881E-2</v>
      </c>
      <c r="O762">
        <f>SUM(M762:M767)</f>
        <v>59</v>
      </c>
    </row>
    <row r="763" spans="1:15">
      <c r="A763" t="s">
        <v>14</v>
      </c>
      <c r="B763" s="2">
        <v>42532</v>
      </c>
      <c r="C763">
        <v>1.1000000000000001</v>
      </c>
      <c r="D763" t="s">
        <v>14</v>
      </c>
      <c r="E763">
        <v>0</v>
      </c>
      <c r="G763">
        <v>1</v>
      </c>
      <c r="H763" s="1">
        <v>42640</v>
      </c>
      <c r="I763" t="s">
        <v>48</v>
      </c>
      <c r="J763" s="9">
        <v>1</v>
      </c>
      <c r="K763" s="9">
        <v>1</v>
      </c>
      <c r="L763" s="9" t="s">
        <v>87</v>
      </c>
      <c r="M763" s="9">
        <v>7</v>
      </c>
      <c r="N763">
        <f t="shared" ref="N763:N767" si="64">M763/$O$762</f>
        <v>0.11864406779661017</v>
      </c>
    </row>
    <row r="764" spans="1:15">
      <c r="A764" t="s">
        <v>14</v>
      </c>
      <c r="B764" s="2">
        <v>42532</v>
      </c>
      <c r="C764">
        <v>1.1000000000000001</v>
      </c>
      <c r="D764" t="s">
        <v>14</v>
      </c>
      <c r="E764">
        <v>0</v>
      </c>
      <c r="G764">
        <v>1</v>
      </c>
      <c r="H764" s="1">
        <v>42640</v>
      </c>
      <c r="I764" t="s">
        <v>48</v>
      </c>
      <c r="J764" s="9">
        <v>1</v>
      </c>
      <c r="K764" s="9">
        <v>1</v>
      </c>
      <c r="L764" s="9" t="s">
        <v>83</v>
      </c>
      <c r="M764" s="9">
        <v>4</v>
      </c>
      <c r="N764">
        <f t="shared" si="64"/>
        <v>6.7796610169491525E-2</v>
      </c>
    </row>
    <row r="765" spans="1:15">
      <c r="A765" t="s">
        <v>14</v>
      </c>
      <c r="B765" s="2">
        <v>42532</v>
      </c>
      <c r="C765">
        <v>1.1000000000000001</v>
      </c>
      <c r="D765" t="s">
        <v>14</v>
      </c>
      <c r="E765">
        <v>0</v>
      </c>
      <c r="G765">
        <v>1</v>
      </c>
      <c r="H765" s="1">
        <v>42640</v>
      </c>
      <c r="I765" t="s">
        <v>48</v>
      </c>
      <c r="J765" s="9">
        <v>1</v>
      </c>
      <c r="K765" s="9">
        <v>1</v>
      </c>
      <c r="L765" s="9" t="s">
        <v>85</v>
      </c>
      <c r="M765" s="9">
        <v>16</v>
      </c>
      <c r="N765">
        <f t="shared" si="64"/>
        <v>0.2711864406779661</v>
      </c>
    </row>
    <row r="766" spans="1:15">
      <c r="A766" t="s">
        <v>14</v>
      </c>
      <c r="B766" s="2">
        <v>42532</v>
      </c>
      <c r="C766">
        <v>1.1000000000000001</v>
      </c>
      <c r="D766" t="s">
        <v>14</v>
      </c>
      <c r="E766">
        <v>0</v>
      </c>
      <c r="G766">
        <v>1</v>
      </c>
      <c r="H766" s="1">
        <v>42640</v>
      </c>
      <c r="I766" t="s">
        <v>48</v>
      </c>
      <c r="J766" s="9">
        <v>1</v>
      </c>
      <c r="K766" s="9">
        <v>1</v>
      </c>
      <c r="L766" s="9" t="s">
        <v>97</v>
      </c>
      <c r="M766" s="9">
        <v>3</v>
      </c>
      <c r="N766">
        <f t="shared" si="64"/>
        <v>5.0847457627118647E-2</v>
      </c>
    </row>
    <row r="767" spans="1:15">
      <c r="A767" t="s">
        <v>14</v>
      </c>
      <c r="B767" s="2">
        <v>42532</v>
      </c>
      <c r="C767">
        <v>1.1000000000000001</v>
      </c>
      <c r="D767" t="s">
        <v>14</v>
      </c>
      <c r="E767">
        <v>0</v>
      </c>
      <c r="G767">
        <v>1</v>
      </c>
      <c r="H767" s="1">
        <v>42640</v>
      </c>
      <c r="I767" t="s">
        <v>48</v>
      </c>
      <c r="J767" s="9">
        <v>1</v>
      </c>
      <c r="K767" s="9">
        <v>1</v>
      </c>
      <c r="L767" s="9" t="s">
        <v>93</v>
      </c>
      <c r="M767" s="9">
        <v>28</v>
      </c>
      <c r="N767">
        <f t="shared" si="64"/>
        <v>0.47457627118644069</v>
      </c>
    </row>
    <row r="768" spans="1:15">
      <c r="A768" t="s">
        <v>14</v>
      </c>
      <c r="B768" s="2">
        <v>42532</v>
      </c>
      <c r="C768">
        <v>2.1</v>
      </c>
      <c r="D768" t="s">
        <v>14</v>
      </c>
      <c r="E768">
        <v>1</v>
      </c>
      <c r="G768">
        <v>1</v>
      </c>
      <c r="H768" s="1">
        <v>42641</v>
      </c>
      <c r="I768" t="s">
        <v>48</v>
      </c>
      <c r="J768" s="9">
        <v>1</v>
      </c>
      <c r="K768" s="9">
        <v>2</v>
      </c>
      <c r="L768" s="9" t="s">
        <v>86</v>
      </c>
      <c r="M768" s="9">
        <v>1</v>
      </c>
      <c r="N768">
        <f>M768/$O$768</f>
        <v>6.9444444444444441E-3</v>
      </c>
      <c r="O768">
        <f>SUM(M768:M777)</f>
        <v>144</v>
      </c>
    </row>
    <row r="769" spans="1:15">
      <c r="A769" t="s">
        <v>14</v>
      </c>
      <c r="B769" s="2">
        <v>42532</v>
      </c>
      <c r="C769">
        <v>2.1</v>
      </c>
      <c r="D769" t="s">
        <v>14</v>
      </c>
      <c r="E769">
        <v>1</v>
      </c>
      <c r="G769">
        <v>1</v>
      </c>
      <c r="H769" s="1">
        <v>42641</v>
      </c>
      <c r="I769" t="s">
        <v>48</v>
      </c>
      <c r="J769" s="9">
        <v>1</v>
      </c>
      <c r="K769" s="9">
        <v>2</v>
      </c>
      <c r="L769" s="9" t="s">
        <v>83</v>
      </c>
      <c r="M769" s="9">
        <v>1</v>
      </c>
      <c r="N769">
        <f t="shared" ref="N769:N777" si="65">M769/$O$768</f>
        <v>6.9444444444444441E-3</v>
      </c>
    </row>
    <row r="770" spans="1:15">
      <c r="A770" t="s">
        <v>14</v>
      </c>
      <c r="B770" s="2">
        <v>42532</v>
      </c>
      <c r="C770">
        <v>2.1</v>
      </c>
      <c r="D770" t="s">
        <v>14</v>
      </c>
      <c r="E770">
        <v>1</v>
      </c>
      <c r="G770">
        <v>1</v>
      </c>
      <c r="H770" s="1">
        <v>42641</v>
      </c>
      <c r="I770" t="s">
        <v>48</v>
      </c>
      <c r="J770" s="9">
        <v>1</v>
      </c>
      <c r="K770" s="9">
        <v>1</v>
      </c>
      <c r="L770" s="9" t="s">
        <v>86</v>
      </c>
      <c r="M770" s="9">
        <v>25</v>
      </c>
      <c r="N770">
        <f t="shared" si="65"/>
        <v>0.1736111111111111</v>
      </c>
    </row>
    <row r="771" spans="1:15">
      <c r="A771" t="s">
        <v>14</v>
      </c>
      <c r="B771" s="2">
        <v>42532</v>
      </c>
      <c r="C771">
        <v>2.1</v>
      </c>
      <c r="D771" t="s">
        <v>14</v>
      </c>
      <c r="E771">
        <v>1</v>
      </c>
      <c r="G771">
        <v>1</v>
      </c>
      <c r="H771" s="1">
        <v>42641</v>
      </c>
      <c r="I771" t="s">
        <v>48</v>
      </c>
      <c r="J771" s="9">
        <v>1</v>
      </c>
      <c r="K771" s="9">
        <v>1</v>
      </c>
      <c r="L771" s="9" t="s">
        <v>87</v>
      </c>
      <c r="M771" s="9">
        <v>4</v>
      </c>
      <c r="N771">
        <f t="shared" si="65"/>
        <v>2.7777777777777776E-2</v>
      </c>
    </row>
    <row r="772" spans="1:15">
      <c r="A772" t="s">
        <v>14</v>
      </c>
      <c r="B772" s="2">
        <v>42532</v>
      </c>
      <c r="C772">
        <v>2.1</v>
      </c>
      <c r="D772" t="s">
        <v>14</v>
      </c>
      <c r="E772">
        <v>1</v>
      </c>
      <c r="G772">
        <v>1</v>
      </c>
      <c r="H772" s="1">
        <v>42641</v>
      </c>
      <c r="I772" t="s">
        <v>48</v>
      </c>
      <c r="J772" s="9">
        <v>1</v>
      </c>
      <c r="K772" s="9">
        <v>1</v>
      </c>
      <c r="L772" s="9" t="s">
        <v>89</v>
      </c>
      <c r="M772" s="9">
        <v>1</v>
      </c>
      <c r="N772">
        <f t="shared" si="65"/>
        <v>6.9444444444444441E-3</v>
      </c>
    </row>
    <row r="773" spans="1:15">
      <c r="A773" t="s">
        <v>14</v>
      </c>
      <c r="B773" s="2">
        <v>42532</v>
      </c>
      <c r="C773">
        <v>2.1</v>
      </c>
      <c r="D773" t="s">
        <v>14</v>
      </c>
      <c r="E773">
        <v>1</v>
      </c>
      <c r="G773">
        <v>1</v>
      </c>
      <c r="H773" s="1">
        <v>42641</v>
      </c>
      <c r="I773" t="s">
        <v>48</v>
      </c>
      <c r="J773" s="9">
        <v>1</v>
      </c>
      <c r="K773" s="9">
        <v>1</v>
      </c>
      <c r="L773" s="9" t="s">
        <v>109</v>
      </c>
      <c r="M773" s="9">
        <v>4</v>
      </c>
      <c r="N773">
        <f t="shared" si="65"/>
        <v>2.7777777777777776E-2</v>
      </c>
    </row>
    <row r="774" spans="1:15">
      <c r="A774" t="s">
        <v>14</v>
      </c>
      <c r="B774" s="2">
        <v>42532</v>
      </c>
      <c r="C774">
        <v>2.1</v>
      </c>
      <c r="D774" t="s">
        <v>14</v>
      </c>
      <c r="E774">
        <v>1</v>
      </c>
      <c r="G774">
        <v>1</v>
      </c>
      <c r="H774" s="1">
        <v>42641</v>
      </c>
      <c r="I774" t="s">
        <v>48</v>
      </c>
      <c r="J774" s="9">
        <v>1</v>
      </c>
      <c r="K774" s="9">
        <v>1</v>
      </c>
      <c r="L774" s="9" t="s">
        <v>83</v>
      </c>
      <c r="M774" s="9">
        <v>54</v>
      </c>
      <c r="N774">
        <f t="shared" si="65"/>
        <v>0.375</v>
      </c>
    </row>
    <row r="775" spans="1:15">
      <c r="A775" t="s">
        <v>14</v>
      </c>
      <c r="B775" s="2">
        <v>42532</v>
      </c>
      <c r="C775">
        <v>2.1</v>
      </c>
      <c r="D775" t="s">
        <v>14</v>
      </c>
      <c r="E775">
        <v>1</v>
      </c>
      <c r="G775">
        <v>1</v>
      </c>
      <c r="H775" s="1">
        <v>42641</v>
      </c>
      <c r="I775" t="s">
        <v>48</v>
      </c>
      <c r="J775" s="9">
        <v>1</v>
      </c>
      <c r="K775" s="9">
        <v>1</v>
      </c>
      <c r="L775" s="9" t="s">
        <v>85</v>
      </c>
      <c r="M775" s="9">
        <v>1</v>
      </c>
      <c r="N775">
        <f t="shared" si="65"/>
        <v>6.9444444444444441E-3</v>
      </c>
    </row>
    <row r="776" spans="1:15">
      <c r="A776" t="s">
        <v>14</v>
      </c>
      <c r="B776" s="2">
        <v>42532</v>
      </c>
      <c r="C776">
        <v>2.1</v>
      </c>
      <c r="D776" t="s">
        <v>14</v>
      </c>
      <c r="E776">
        <v>1</v>
      </c>
      <c r="G776">
        <v>1</v>
      </c>
      <c r="H776" s="1">
        <v>42641</v>
      </c>
      <c r="I776" t="s">
        <v>48</v>
      </c>
      <c r="J776" s="9">
        <v>1</v>
      </c>
      <c r="K776" s="9">
        <v>1</v>
      </c>
      <c r="L776" s="9" t="s">
        <v>84</v>
      </c>
      <c r="M776" s="9">
        <v>4</v>
      </c>
      <c r="N776">
        <f t="shared" si="65"/>
        <v>2.7777777777777776E-2</v>
      </c>
    </row>
    <row r="777" spans="1:15">
      <c r="A777" t="s">
        <v>14</v>
      </c>
      <c r="B777" s="2">
        <v>42532</v>
      </c>
      <c r="C777">
        <v>2.1</v>
      </c>
      <c r="D777" t="s">
        <v>14</v>
      </c>
      <c r="E777">
        <v>1</v>
      </c>
      <c r="G777">
        <v>1</v>
      </c>
      <c r="H777" s="1">
        <v>42641</v>
      </c>
      <c r="I777" t="s">
        <v>48</v>
      </c>
      <c r="J777" s="9">
        <v>1</v>
      </c>
      <c r="K777" s="9">
        <v>1</v>
      </c>
      <c r="L777" s="9" t="s">
        <v>93</v>
      </c>
      <c r="M777" s="9">
        <v>49</v>
      </c>
      <c r="N777">
        <f t="shared" si="65"/>
        <v>0.34027777777777779</v>
      </c>
      <c r="O777">
        <f>SUM(N768:N777)</f>
        <v>1</v>
      </c>
    </row>
    <row r="778" spans="1:15">
      <c r="A778" t="s">
        <v>14</v>
      </c>
      <c r="B778" s="2">
        <v>42532</v>
      </c>
      <c r="C778">
        <v>2.1</v>
      </c>
      <c r="D778" t="s">
        <v>14</v>
      </c>
      <c r="E778">
        <v>0</v>
      </c>
      <c r="G778">
        <v>1</v>
      </c>
      <c r="H778" s="1">
        <v>42642</v>
      </c>
      <c r="I778" t="s">
        <v>48</v>
      </c>
      <c r="J778" s="9">
        <v>1</v>
      </c>
      <c r="K778" s="9">
        <v>1</v>
      </c>
      <c r="L778" s="9" t="s">
        <v>109</v>
      </c>
      <c r="M778" s="9">
        <v>5</v>
      </c>
      <c r="N778">
        <f>M778/$O$778</f>
        <v>0.35714285714285715</v>
      </c>
      <c r="O778">
        <f>SUM(M778:M780)</f>
        <v>14</v>
      </c>
    </row>
    <row r="779" spans="1:15">
      <c r="A779" t="s">
        <v>14</v>
      </c>
      <c r="B779" s="2">
        <v>42532</v>
      </c>
      <c r="C779">
        <v>2.1</v>
      </c>
      <c r="D779" t="s">
        <v>14</v>
      </c>
      <c r="E779">
        <v>0</v>
      </c>
      <c r="G779">
        <v>1</v>
      </c>
      <c r="H779" s="1">
        <v>42642</v>
      </c>
      <c r="I779" t="s">
        <v>48</v>
      </c>
      <c r="J779" s="9">
        <v>1</v>
      </c>
      <c r="K779" s="9">
        <v>1</v>
      </c>
      <c r="L779" s="9" t="s">
        <v>83</v>
      </c>
      <c r="M779" s="9">
        <v>1</v>
      </c>
      <c r="N779">
        <f t="shared" ref="N779:N780" si="66">M779/$O$778</f>
        <v>7.1428571428571425E-2</v>
      </c>
    </row>
    <row r="780" spans="1:15">
      <c r="A780" t="s">
        <v>14</v>
      </c>
      <c r="B780" s="2">
        <v>42532</v>
      </c>
      <c r="C780">
        <v>2.1</v>
      </c>
      <c r="D780" t="s">
        <v>14</v>
      </c>
      <c r="E780">
        <v>0</v>
      </c>
      <c r="G780">
        <v>1</v>
      </c>
      <c r="H780" s="1">
        <v>42642</v>
      </c>
      <c r="I780" t="s">
        <v>48</v>
      </c>
      <c r="J780" s="9">
        <v>1</v>
      </c>
      <c r="K780" s="9">
        <v>1</v>
      </c>
      <c r="L780" s="9" t="s">
        <v>85</v>
      </c>
      <c r="M780" s="9">
        <v>8</v>
      </c>
      <c r="N780">
        <f t="shared" si="66"/>
        <v>0.5714285714285714</v>
      </c>
    </row>
    <row r="781" spans="1:15">
      <c r="A781" t="s">
        <v>14</v>
      </c>
      <c r="B781" s="2">
        <v>42532</v>
      </c>
      <c r="C781">
        <v>1.1000000000000001</v>
      </c>
      <c r="D781" t="s">
        <v>14</v>
      </c>
      <c r="E781">
        <v>1</v>
      </c>
      <c r="G781">
        <v>1</v>
      </c>
      <c r="H781" s="1">
        <v>42640</v>
      </c>
      <c r="I781" t="s">
        <v>48</v>
      </c>
      <c r="J781" s="9">
        <v>1</v>
      </c>
      <c r="K781" s="9">
        <v>82</v>
      </c>
      <c r="L781" s="9" t="s">
        <v>109</v>
      </c>
      <c r="M781" s="9">
        <v>1</v>
      </c>
      <c r="N781">
        <f>M781/$O$781</f>
        <v>6.1349693251533744E-3</v>
      </c>
      <c r="O781">
        <f>SUM(M781:M787)</f>
        <v>163</v>
      </c>
    </row>
    <row r="782" spans="1:15">
      <c r="A782" t="s">
        <v>14</v>
      </c>
      <c r="B782" s="2">
        <v>42532</v>
      </c>
      <c r="C782">
        <v>1.1000000000000001</v>
      </c>
      <c r="D782" t="s">
        <v>14</v>
      </c>
      <c r="E782">
        <v>1</v>
      </c>
      <c r="G782">
        <v>1</v>
      </c>
      <c r="H782" s="1">
        <v>42640</v>
      </c>
      <c r="I782" t="s">
        <v>48</v>
      </c>
      <c r="J782" s="9">
        <v>1</v>
      </c>
      <c r="K782" s="9">
        <v>1</v>
      </c>
      <c r="L782" s="9" t="s">
        <v>86</v>
      </c>
      <c r="M782" s="9">
        <v>27</v>
      </c>
      <c r="N782">
        <f t="shared" ref="N782:N787" si="67">M782/$O$781</f>
        <v>0.16564417177914109</v>
      </c>
    </row>
    <row r="783" spans="1:15">
      <c r="A783" t="s">
        <v>14</v>
      </c>
      <c r="B783" s="2">
        <v>42532</v>
      </c>
      <c r="C783">
        <v>1.1000000000000001</v>
      </c>
      <c r="D783" t="s">
        <v>14</v>
      </c>
      <c r="E783">
        <v>1</v>
      </c>
      <c r="G783">
        <v>1</v>
      </c>
      <c r="H783" s="1">
        <v>42640</v>
      </c>
      <c r="I783" t="s">
        <v>48</v>
      </c>
      <c r="J783" s="9">
        <v>1</v>
      </c>
      <c r="K783" s="9">
        <v>1</v>
      </c>
      <c r="L783" s="9" t="s">
        <v>87</v>
      </c>
      <c r="M783" s="9">
        <v>1</v>
      </c>
      <c r="N783">
        <f t="shared" si="67"/>
        <v>6.1349693251533744E-3</v>
      </c>
    </row>
    <row r="784" spans="1:15">
      <c r="A784" t="s">
        <v>14</v>
      </c>
      <c r="B784" s="2">
        <v>42532</v>
      </c>
      <c r="C784">
        <v>1.1000000000000001</v>
      </c>
      <c r="D784" t="s">
        <v>14</v>
      </c>
      <c r="E784">
        <v>1</v>
      </c>
      <c r="G784">
        <v>1</v>
      </c>
      <c r="H784" s="1">
        <v>42640</v>
      </c>
      <c r="I784" t="s">
        <v>48</v>
      </c>
      <c r="J784" s="9">
        <v>1</v>
      </c>
      <c r="K784" s="9">
        <v>1</v>
      </c>
      <c r="L784" s="9" t="s">
        <v>109</v>
      </c>
      <c r="M784" s="9">
        <v>2</v>
      </c>
      <c r="N784">
        <f t="shared" si="67"/>
        <v>1.2269938650306749E-2</v>
      </c>
    </row>
    <row r="785" spans="1:15">
      <c r="A785" t="s">
        <v>14</v>
      </c>
      <c r="B785" s="2">
        <v>42532</v>
      </c>
      <c r="C785">
        <v>1.1000000000000001</v>
      </c>
      <c r="D785" t="s">
        <v>14</v>
      </c>
      <c r="E785">
        <v>1</v>
      </c>
      <c r="G785">
        <v>1</v>
      </c>
      <c r="H785" s="1">
        <v>42640</v>
      </c>
      <c r="I785" t="s">
        <v>48</v>
      </c>
      <c r="J785" s="9">
        <v>1</v>
      </c>
      <c r="K785" s="9">
        <v>1</v>
      </c>
      <c r="L785" s="9" t="s">
        <v>83</v>
      </c>
      <c r="M785" s="9">
        <v>47</v>
      </c>
      <c r="N785">
        <f t="shared" si="67"/>
        <v>0.28834355828220859</v>
      </c>
    </row>
    <row r="786" spans="1:15">
      <c r="A786" t="s">
        <v>14</v>
      </c>
      <c r="B786" s="2">
        <v>42532</v>
      </c>
      <c r="C786">
        <v>1.1000000000000001</v>
      </c>
      <c r="D786" t="s">
        <v>14</v>
      </c>
      <c r="E786">
        <v>1</v>
      </c>
      <c r="G786">
        <v>1</v>
      </c>
      <c r="H786" s="1">
        <v>42640</v>
      </c>
      <c r="I786" t="s">
        <v>48</v>
      </c>
      <c r="J786" s="9">
        <v>1</v>
      </c>
      <c r="K786" s="9">
        <v>1</v>
      </c>
      <c r="L786" s="9" t="s">
        <v>84</v>
      </c>
      <c r="M786" s="9">
        <v>1</v>
      </c>
      <c r="N786">
        <f t="shared" si="67"/>
        <v>6.1349693251533744E-3</v>
      </c>
    </row>
    <row r="787" spans="1:15">
      <c r="A787" t="s">
        <v>14</v>
      </c>
      <c r="B787" s="2">
        <v>42532</v>
      </c>
      <c r="C787">
        <v>1.1000000000000001</v>
      </c>
      <c r="D787" t="s">
        <v>14</v>
      </c>
      <c r="E787">
        <v>1</v>
      </c>
      <c r="G787">
        <v>1</v>
      </c>
      <c r="H787" s="1">
        <v>42640</v>
      </c>
      <c r="I787" t="s">
        <v>48</v>
      </c>
      <c r="J787" s="9">
        <v>1</v>
      </c>
      <c r="K787" s="9">
        <v>1</v>
      </c>
      <c r="L787" s="9" t="s">
        <v>93</v>
      </c>
      <c r="M787" s="9">
        <v>84</v>
      </c>
      <c r="N787">
        <f t="shared" si="67"/>
        <v>0.51533742331288346</v>
      </c>
    </row>
    <row r="788" spans="1:15">
      <c r="A788" t="s">
        <v>14</v>
      </c>
      <c r="B788" s="2">
        <v>42501</v>
      </c>
      <c r="C788">
        <v>1.2</v>
      </c>
      <c r="D788" t="s">
        <v>14</v>
      </c>
      <c r="E788">
        <v>1</v>
      </c>
      <c r="G788">
        <v>0</v>
      </c>
      <c r="J788" s="9"/>
      <c r="K788" s="9"/>
      <c r="L788" s="9" t="s">
        <v>99</v>
      </c>
      <c r="M788" s="9"/>
    </row>
    <row r="789" spans="1:15">
      <c r="A789" t="s">
        <v>14</v>
      </c>
      <c r="B789" s="2">
        <v>42501</v>
      </c>
      <c r="C789">
        <v>1.2</v>
      </c>
      <c r="D789" t="s">
        <v>14</v>
      </c>
      <c r="E789">
        <v>0</v>
      </c>
      <c r="G789">
        <v>0</v>
      </c>
      <c r="J789" s="9"/>
      <c r="K789" s="9"/>
      <c r="L789" s="9" t="s">
        <v>99</v>
      </c>
      <c r="M789" s="9"/>
    </row>
    <row r="790" spans="1:15">
      <c r="A790" t="s">
        <v>14</v>
      </c>
      <c r="B790" s="2">
        <v>42501</v>
      </c>
      <c r="C790">
        <v>2.2000000000000002</v>
      </c>
      <c r="D790" t="s">
        <v>14</v>
      </c>
      <c r="E790">
        <v>1</v>
      </c>
      <c r="G790">
        <v>0</v>
      </c>
      <c r="J790" s="9"/>
      <c r="K790" s="9"/>
      <c r="L790" s="9" t="s">
        <v>99</v>
      </c>
      <c r="M790" s="9"/>
    </row>
    <row r="791" spans="1:15">
      <c r="A791" t="s">
        <v>14</v>
      </c>
      <c r="B791" s="2">
        <v>42501</v>
      </c>
      <c r="C791">
        <v>2.1</v>
      </c>
      <c r="D791" t="s">
        <v>14</v>
      </c>
      <c r="E791">
        <v>1</v>
      </c>
      <c r="G791">
        <v>1</v>
      </c>
      <c r="H791" s="1">
        <v>42642</v>
      </c>
      <c r="I791" t="s">
        <v>48</v>
      </c>
      <c r="J791" s="9">
        <v>1</v>
      </c>
      <c r="K791" s="9">
        <v>10</v>
      </c>
      <c r="L791" s="9" t="s">
        <v>86</v>
      </c>
      <c r="M791" s="9">
        <v>1</v>
      </c>
      <c r="N791">
        <f>M791/$O$791</f>
        <v>9.7087378640776691E-3</v>
      </c>
      <c r="O791">
        <f>SUM(M791:M804)</f>
        <v>103</v>
      </c>
    </row>
    <row r="792" spans="1:15">
      <c r="A792" t="s">
        <v>14</v>
      </c>
      <c r="B792" s="2">
        <v>42501</v>
      </c>
      <c r="C792">
        <v>2.1</v>
      </c>
      <c r="D792" t="s">
        <v>14</v>
      </c>
      <c r="E792">
        <v>1</v>
      </c>
      <c r="G792">
        <v>1</v>
      </c>
      <c r="H792" s="1">
        <v>42642</v>
      </c>
      <c r="I792" t="s">
        <v>48</v>
      </c>
      <c r="J792" s="9">
        <v>1</v>
      </c>
      <c r="K792" s="9">
        <v>14</v>
      </c>
      <c r="L792" s="9" t="s">
        <v>89</v>
      </c>
      <c r="M792" s="9">
        <v>2</v>
      </c>
      <c r="N792">
        <f t="shared" ref="N792:N804" si="68">M792/$O$791</f>
        <v>1.9417475728155338E-2</v>
      </c>
    </row>
    <row r="793" spans="1:15">
      <c r="A793" t="s">
        <v>14</v>
      </c>
      <c r="B793" s="2">
        <v>42501</v>
      </c>
      <c r="C793">
        <v>2.1</v>
      </c>
      <c r="D793" t="s">
        <v>14</v>
      </c>
      <c r="E793">
        <v>1</v>
      </c>
      <c r="G793">
        <v>1</v>
      </c>
      <c r="H793" s="1">
        <v>42642</v>
      </c>
      <c r="I793" t="s">
        <v>48</v>
      </c>
      <c r="J793" s="9">
        <v>1</v>
      </c>
      <c r="K793" s="9">
        <v>6</v>
      </c>
      <c r="L793" s="9" t="s">
        <v>89</v>
      </c>
      <c r="M793" s="9">
        <v>1</v>
      </c>
      <c r="N793">
        <f t="shared" si="68"/>
        <v>9.7087378640776691E-3</v>
      </c>
    </row>
    <row r="794" spans="1:15">
      <c r="A794" t="s">
        <v>14</v>
      </c>
      <c r="B794" s="2">
        <v>42501</v>
      </c>
      <c r="C794">
        <v>2.1</v>
      </c>
      <c r="D794" t="s">
        <v>14</v>
      </c>
      <c r="E794">
        <v>1</v>
      </c>
      <c r="G794">
        <v>1</v>
      </c>
      <c r="H794" s="1">
        <v>42642</v>
      </c>
      <c r="I794" t="s">
        <v>48</v>
      </c>
      <c r="J794" s="9">
        <v>1</v>
      </c>
      <c r="K794" s="9">
        <v>6</v>
      </c>
      <c r="L794" s="9" t="s">
        <v>88</v>
      </c>
      <c r="M794" s="9">
        <v>1</v>
      </c>
      <c r="N794">
        <f t="shared" si="68"/>
        <v>9.7087378640776691E-3</v>
      </c>
    </row>
    <row r="795" spans="1:15">
      <c r="A795" t="s">
        <v>14</v>
      </c>
      <c r="B795" s="2">
        <v>42501</v>
      </c>
      <c r="C795">
        <v>2.1</v>
      </c>
      <c r="D795" t="s">
        <v>14</v>
      </c>
      <c r="E795">
        <v>1</v>
      </c>
      <c r="G795">
        <v>1</v>
      </c>
      <c r="H795" s="1">
        <v>42642</v>
      </c>
      <c r="I795" t="s">
        <v>48</v>
      </c>
      <c r="J795" s="9">
        <v>1</v>
      </c>
      <c r="K795" s="9">
        <v>26</v>
      </c>
      <c r="L795" s="9" t="s">
        <v>101</v>
      </c>
      <c r="M795" s="9">
        <v>1</v>
      </c>
      <c r="N795">
        <f t="shared" si="68"/>
        <v>9.7087378640776691E-3</v>
      </c>
    </row>
    <row r="796" spans="1:15">
      <c r="A796" t="s">
        <v>14</v>
      </c>
      <c r="B796" s="2">
        <v>42501</v>
      </c>
      <c r="C796">
        <v>2.1</v>
      </c>
      <c r="D796" t="s">
        <v>14</v>
      </c>
      <c r="E796">
        <v>1</v>
      </c>
      <c r="G796">
        <v>1</v>
      </c>
      <c r="H796" s="1">
        <v>42642</v>
      </c>
      <c r="I796" t="s">
        <v>48</v>
      </c>
      <c r="J796" s="9">
        <v>1</v>
      </c>
      <c r="K796" s="9">
        <v>1</v>
      </c>
      <c r="L796" s="9" t="s">
        <v>86</v>
      </c>
      <c r="M796" s="9">
        <v>4</v>
      </c>
      <c r="N796">
        <f t="shared" si="68"/>
        <v>3.8834951456310676E-2</v>
      </c>
    </row>
    <row r="797" spans="1:15">
      <c r="A797" t="s">
        <v>14</v>
      </c>
      <c r="B797" s="2">
        <v>42501</v>
      </c>
      <c r="C797">
        <v>2.1</v>
      </c>
      <c r="D797" t="s">
        <v>14</v>
      </c>
      <c r="E797">
        <v>1</v>
      </c>
      <c r="G797">
        <v>1</v>
      </c>
      <c r="H797" s="1">
        <v>42642</v>
      </c>
      <c r="I797" t="s">
        <v>48</v>
      </c>
      <c r="J797" s="9">
        <v>1</v>
      </c>
      <c r="K797" s="9">
        <v>1</v>
      </c>
      <c r="L797" s="9" t="s">
        <v>87</v>
      </c>
      <c r="M797" s="9">
        <v>3</v>
      </c>
      <c r="N797">
        <f t="shared" si="68"/>
        <v>2.9126213592233011E-2</v>
      </c>
    </row>
    <row r="798" spans="1:15">
      <c r="A798" t="s">
        <v>14</v>
      </c>
      <c r="B798" s="2">
        <v>42501</v>
      </c>
      <c r="C798">
        <v>2.1</v>
      </c>
      <c r="D798" t="s">
        <v>14</v>
      </c>
      <c r="E798">
        <v>1</v>
      </c>
      <c r="G798">
        <v>1</v>
      </c>
      <c r="H798" s="1">
        <v>42642</v>
      </c>
      <c r="I798" t="s">
        <v>48</v>
      </c>
      <c r="J798" s="9">
        <v>1</v>
      </c>
      <c r="K798" s="9">
        <v>1</v>
      </c>
      <c r="L798" s="9" t="s">
        <v>89</v>
      </c>
      <c r="M798" s="9">
        <v>2</v>
      </c>
      <c r="N798">
        <f t="shared" si="68"/>
        <v>1.9417475728155338E-2</v>
      </c>
    </row>
    <row r="799" spans="1:15">
      <c r="A799" t="s">
        <v>14</v>
      </c>
      <c r="B799" s="2">
        <v>42501</v>
      </c>
      <c r="C799">
        <v>2.1</v>
      </c>
      <c r="D799" t="s">
        <v>14</v>
      </c>
      <c r="E799">
        <v>1</v>
      </c>
      <c r="G799">
        <v>1</v>
      </c>
      <c r="H799" s="1">
        <v>42642</v>
      </c>
      <c r="I799" t="s">
        <v>48</v>
      </c>
      <c r="J799" s="9">
        <v>1</v>
      </c>
      <c r="K799" s="9">
        <v>1</v>
      </c>
      <c r="L799" s="9" t="s">
        <v>109</v>
      </c>
      <c r="M799" s="9">
        <v>15</v>
      </c>
      <c r="N799">
        <f t="shared" si="68"/>
        <v>0.14563106796116504</v>
      </c>
    </row>
    <row r="800" spans="1:15">
      <c r="A800" t="s">
        <v>14</v>
      </c>
      <c r="B800" s="2">
        <v>42501</v>
      </c>
      <c r="C800">
        <v>2.1</v>
      </c>
      <c r="D800" t="s">
        <v>14</v>
      </c>
      <c r="E800">
        <v>1</v>
      </c>
      <c r="G800">
        <v>1</v>
      </c>
      <c r="H800" s="1">
        <v>42642</v>
      </c>
      <c r="I800" t="s">
        <v>48</v>
      </c>
      <c r="J800" s="9">
        <v>1</v>
      </c>
      <c r="K800" s="9">
        <v>1</v>
      </c>
      <c r="L800" s="9" t="s">
        <v>83</v>
      </c>
      <c r="M800" s="9">
        <v>66</v>
      </c>
      <c r="N800">
        <f t="shared" si="68"/>
        <v>0.64077669902912626</v>
      </c>
    </row>
    <row r="801" spans="1:15">
      <c r="A801" t="s">
        <v>14</v>
      </c>
      <c r="B801" s="2">
        <v>42501</v>
      </c>
      <c r="C801">
        <v>2.1</v>
      </c>
      <c r="D801" t="s">
        <v>14</v>
      </c>
      <c r="E801">
        <v>1</v>
      </c>
      <c r="G801">
        <v>1</v>
      </c>
      <c r="H801" s="1">
        <v>42642</v>
      </c>
      <c r="I801" t="s">
        <v>48</v>
      </c>
      <c r="J801" s="9">
        <v>1</v>
      </c>
      <c r="K801" s="9">
        <v>1</v>
      </c>
      <c r="L801" s="9" t="s">
        <v>85</v>
      </c>
      <c r="M801" s="9">
        <v>1</v>
      </c>
      <c r="N801">
        <f t="shared" si="68"/>
        <v>9.7087378640776691E-3</v>
      </c>
    </row>
    <row r="802" spans="1:15">
      <c r="A802" t="s">
        <v>14</v>
      </c>
      <c r="B802" s="2">
        <v>42501</v>
      </c>
      <c r="C802">
        <v>2.1</v>
      </c>
      <c r="D802" t="s">
        <v>14</v>
      </c>
      <c r="E802">
        <v>1</v>
      </c>
      <c r="G802">
        <v>1</v>
      </c>
      <c r="H802" s="1">
        <v>42642</v>
      </c>
      <c r="I802" t="s">
        <v>48</v>
      </c>
      <c r="J802" s="9">
        <v>1</v>
      </c>
      <c r="K802" s="9">
        <v>1</v>
      </c>
      <c r="L802" s="9" t="s">
        <v>84</v>
      </c>
      <c r="M802" s="9">
        <v>1</v>
      </c>
      <c r="N802">
        <f t="shared" si="68"/>
        <v>9.7087378640776691E-3</v>
      </c>
    </row>
    <row r="803" spans="1:15">
      <c r="A803" t="s">
        <v>14</v>
      </c>
      <c r="B803" s="2">
        <v>42501</v>
      </c>
      <c r="C803">
        <v>2.1</v>
      </c>
      <c r="D803" t="s">
        <v>14</v>
      </c>
      <c r="E803">
        <v>1</v>
      </c>
      <c r="G803">
        <v>1</v>
      </c>
      <c r="H803" s="1">
        <v>42642</v>
      </c>
      <c r="I803" t="s">
        <v>48</v>
      </c>
      <c r="J803" s="9">
        <v>1</v>
      </c>
      <c r="K803" s="9">
        <v>1</v>
      </c>
      <c r="L803" s="9" t="s">
        <v>97</v>
      </c>
      <c r="M803" s="9">
        <v>1</v>
      </c>
      <c r="N803">
        <f t="shared" si="68"/>
        <v>9.7087378640776691E-3</v>
      </c>
    </row>
    <row r="804" spans="1:15">
      <c r="A804" t="s">
        <v>14</v>
      </c>
      <c r="B804" s="2">
        <v>42501</v>
      </c>
      <c r="C804">
        <v>2.1</v>
      </c>
      <c r="D804" t="s">
        <v>14</v>
      </c>
      <c r="E804">
        <v>1</v>
      </c>
      <c r="G804">
        <v>1</v>
      </c>
      <c r="H804" s="1">
        <v>42642</v>
      </c>
      <c r="I804" t="s">
        <v>48</v>
      </c>
      <c r="J804" s="9">
        <v>1</v>
      </c>
      <c r="K804" s="9">
        <v>1</v>
      </c>
      <c r="L804" s="9" t="s">
        <v>93</v>
      </c>
      <c r="M804" s="9">
        <v>4</v>
      </c>
      <c r="N804">
        <f t="shared" si="68"/>
        <v>3.8834951456310676E-2</v>
      </c>
    </row>
    <row r="805" spans="1:15">
      <c r="A805" t="s">
        <v>14</v>
      </c>
      <c r="B805" s="2">
        <v>42501</v>
      </c>
      <c r="C805">
        <v>1.1000000000000001</v>
      </c>
      <c r="D805" t="s">
        <v>14</v>
      </c>
      <c r="E805">
        <v>1</v>
      </c>
      <c r="G805">
        <v>1</v>
      </c>
      <c r="H805" s="1">
        <v>42640</v>
      </c>
      <c r="I805" t="s">
        <v>48</v>
      </c>
      <c r="J805" s="9">
        <v>1</v>
      </c>
      <c r="K805" s="9">
        <v>1</v>
      </c>
      <c r="L805" s="9" t="s">
        <v>87</v>
      </c>
      <c r="M805" s="9">
        <v>4</v>
      </c>
      <c r="N805">
        <f>M805/$O$805</f>
        <v>5.7971014492753624E-2</v>
      </c>
      <c r="O805">
        <f>SUM(M805:M810)</f>
        <v>69</v>
      </c>
    </row>
    <row r="806" spans="1:15">
      <c r="A806" t="s">
        <v>14</v>
      </c>
      <c r="B806" s="2">
        <v>42501</v>
      </c>
      <c r="C806">
        <v>1.1000000000000001</v>
      </c>
      <c r="D806" t="s">
        <v>14</v>
      </c>
      <c r="E806">
        <v>1</v>
      </c>
      <c r="G806">
        <v>1</v>
      </c>
      <c r="H806" s="1">
        <v>42640</v>
      </c>
      <c r="I806" t="s">
        <v>48</v>
      </c>
      <c r="J806" s="9">
        <v>1</v>
      </c>
      <c r="K806" s="9">
        <v>1</v>
      </c>
      <c r="L806" s="9" t="s">
        <v>92</v>
      </c>
      <c r="M806" s="9">
        <v>1</v>
      </c>
      <c r="N806">
        <f t="shared" ref="N806:N810" si="69">M806/$O$805</f>
        <v>1.4492753623188406E-2</v>
      </c>
    </row>
    <row r="807" spans="1:15">
      <c r="A807" t="s">
        <v>14</v>
      </c>
      <c r="B807" s="2">
        <v>42501</v>
      </c>
      <c r="C807">
        <v>1.1000000000000001</v>
      </c>
      <c r="D807" t="s">
        <v>14</v>
      </c>
      <c r="E807">
        <v>1</v>
      </c>
      <c r="G807">
        <v>1</v>
      </c>
      <c r="H807" s="1">
        <v>42640</v>
      </c>
      <c r="I807" t="s">
        <v>48</v>
      </c>
      <c r="J807" s="9">
        <v>1</v>
      </c>
      <c r="K807" s="9">
        <v>1</v>
      </c>
      <c r="L807" s="9" t="s">
        <v>83</v>
      </c>
      <c r="M807" s="9">
        <v>2</v>
      </c>
      <c r="N807">
        <f t="shared" si="69"/>
        <v>2.8985507246376812E-2</v>
      </c>
    </row>
    <row r="808" spans="1:15">
      <c r="A808" t="s">
        <v>14</v>
      </c>
      <c r="B808" s="2">
        <v>42501</v>
      </c>
      <c r="C808">
        <v>1.1000000000000001</v>
      </c>
      <c r="D808" t="s">
        <v>14</v>
      </c>
      <c r="E808">
        <v>1</v>
      </c>
      <c r="G808">
        <v>1</v>
      </c>
      <c r="H808" s="1">
        <v>42640</v>
      </c>
      <c r="I808" t="s">
        <v>48</v>
      </c>
      <c r="J808" s="9">
        <v>1</v>
      </c>
      <c r="K808" s="9">
        <v>1</v>
      </c>
      <c r="L808" s="9" t="s">
        <v>85</v>
      </c>
      <c r="M808" s="9">
        <v>38</v>
      </c>
      <c r="N808">
        <f t="shared" si="69"/>
        <v>0.55072463768115942</v>
      </c>
    </row>
    <row r="809" spans="1:15">
      <c r="A809" t="s">
        <v>14</v>
      </c>
      <c r="B809" s="2">
        <v>42501</v>
      </c>
      <c r="C809">
        <v>1.1000000000000001</v>
      </c>
      <c r="D809" t="s">
        <v>14</v>
      </c>
      <c r="E809">
        <v>1</v>
      </c>
      <c r="G809">
        <v>1</v>
      </c>
      <c r="H809" s="1">
        <v>42640</v>
      </c>
      <c r="I809" t="s">
        <v>48</v>
      </c>
      <c r="J809" s="9">
        <v>1</v>
      </c>
      <c r="K809" s="9">
        <v>1</v>
      </c>
      <c r="L809" s="9" t="s">
        <v>97</v>
      </c>
      <c r="M809" s="9">
        <v>23</v>
      </c>
      <c r="N809">
        <f t="shared" si="69"/>
        <v>0.33333333333333331</v>
      </c>
    </row>
    <row r="810" spans="1:15">
      <c r="A810" t="s">
        <v>14</v>
      </c>
      <c r="B810" s="2">
        <v>42501</v>
      </c>
      <c r="C810">
        <v>1.1000000000000001</v>
      </c>
      <c r="D810" t="s">
        <v>14</v>
      </c>
      <c r="E810">
        <v>1</v>
      </c>
      <c r="G810">
        <v>1</v>
      </c>
      <c r="H810" s="1">
        <v>42640</v>
      </c>
      <c r="I810" t="s">
        <v>48</v>
      </c>
      <c r="J810" s="9">
        <v>1</v>
      </c>
      <c r="K810" s="9">
        <v>1</v>
      </c>
      <c r="L810" s="9" t="s">
        <v>93</v>
      </c>
      <c r="M810" s="9">
        <v>1</v>
      </c>
      <c r="N810">
        <f t="shared" si="69"/>
        <v>1.4492753623188406E-2</v>
      </c>
    </row>
    <row r="811" spans="1:15">
      <c r="A811" t="s">
        <v>14</v>
      </c>
      <c r="B811" s="2">
        <v>42501</v>
      </c>
      <c r="C811">
        <v>1.1000000000000001</v>
      </c>
      <c r="D811" t="s">
        <v>14</v>
      </c>
      <c r="E811">
        <v>0</v>
      </c>
      <c r="G811">
        <v>1</v>
      </c>
      <c r="H811" s="1">
        <v>42640</v>
      </c>
      <c r="I811" t="s">
        <v>48</v>
      </c>
      <c r="J811" s="9">
        <v>1</v>
      </c>
      <c r="K811" s="9">
        <v>1</v>
      </c>
      <c r="L811" s="9" t="s">
        <v>86</v>
      </c>
      <c r="M811" s="9">
        <v>1</v>
      </c>
      <c r="N811">
        <f>M811/$O$811</f>
        <v>3.5714285714285712E-2</v>
      </c>
      <c r="O811">
        <f>SUM(M811:M815)</f>
        <v>28</v>
      </c>
    </row>
    <row r="812" spans="1:15">
      <c r="A812" t="s">
        <v>14</v>
      </c>
      <c r="B812" s="2">
        <v>42501</v>
      </c>
      <c r="C812">
        <v>1.1000000000000001</v>
      </c>
      <c r="D812" t="s">
        <v>14</v>
      </c>
      <c r="E812">
        <v>0</v>
      </c>
      <c r="G812">
        <v>1</v>
      </c>
      <c r="H812" s="1">
        <v>42640</v>
      </c>
      <c r="I812" t="s">
        <v>48</v>
      </c>
      <c r="J812" s="9">
        <v>1</v>
      </c>
      <c r="K812" s="9">
        <v>1</v>
      </c>
      <c r="L812" s="9" t="s">
        <v>87</v>
      </c>
      <c r="M812" s="9">
        <v>1</v>
      </c>
      <c r="N812">
        <f t="shared" ref="N812:N815" si="70">M812/$O$811</f>
        <v>3.5714285714285712E-2</v>
      </c>
    </row>
    <row r="813" spans="1:15">
      <c r="A813" t="s">
        <v>14</v>
      </c>
      <c r="B813" s="2">
        <v>42501</v>
      </c>
      <c r="C813">
        <v>1.1000000000000001</v>
      </c>
      <c r="D813" t="s">
        <v>14</v>
      </c>
      <c r="E813">
        <v>0</v>
      </c>
      <c r="G813">
        <v>1</v>
      </c>
      <c r="H813" s="1">
        <v>42640</v>
      </c>
      <c r="I813" t="s">
        <v>48</v>
      </c>
      <c r="J813" s="9">
        <v>1</v>
      </c>
      <c r="K813" s="9">
        <v>1</v>
      </c>
      <c r="L813" s="9" t="s">
        <v>83</v>
      </c>
      <c r="M813" s="9">
        <v>1</v>
      </c>
      <c r="N813">
        <f t="shared" si="70"/>
        <v>3.5714285714285712E-2</v>
      </c>
    </row>
    <row r="814" spans="1:15">
      <c r="A814" t="s">
        <v>14</v>
      </c>
      <c r="B814" s="2">
        <v>42501</v>
      </c>
      <c r="C814">
        <v>1.1000000000000001</v>
      </c>
      <c r="D814" t="s">
        <v>14</v>
      </c>
      <c r="E814">
        <v>0</v>
      </c>
      <c r="G814">
        <v>1</v>
      </c>
      <c r="H814" s="1">
        <v>42640</v>
      </c>
      <c r="I814" t="s">
        <v>48</v>
      </c>
      <c r="J814" s="9">
        <v>1</v>
      </c>
      <c r="K814" s="9">
        <v>1</v>
      </c>
      <c r="L814" s="9" t="s">
        <v>85</v>
      </c>
      <c r="M814" s="9">
        <v>22</v>
      </c>
      <c r="N814">
        <f t="shared" si="70"/>
        <v>0.7857142857142857</v>
      </c>
    </row>
    <row r="815" spans="1:15">
      <c r="A815" t="s">
        <v>14</v>
      </c>
      <c r="B815" s="2">
        <v>42501</v>
      </c>
      <c r="C815">
        <v>1.1000000000000001</v>
      </c>
      <c r="D815" t="s">
        <v>14</v>
      </c>
      <c r="E815">
        <v>0</v>
      </c>
      <c r="G815">
        <v>1</v>
      </c>
      <c r="H815" s="1">
        <v>42640</v>
      </c>
      <c r="I815" t="s">
        <v>48</v>
      </c>
      <c r="J815" s="9">
        <v>1</v>
      </c>
      <c r="K815" s="9">
        <v>1</v>
      </c>
      <c r="L815" s="9" t="s">
        <v>97</v>
      </c>
      <c r="M815" s="9">
        <v>3</v>
      </c>
      <c r="N815">
        <f t="shared" si="70"/>
        <v>0.10714285714285714</v>
      </c>
    </row>
    <row r="816" spans="1:15">
      <c r="A816" t="s">
        <v>14</v>
      </c>
      <c r="B816" s="2">
        <v>42501</v>
      </c>
      <c r="C816">
        <v>2.1</v>
      </c>
      <c r="D816" t="s">
        <v>14</v>
      </c>
      <c r="E816">
        <v>0</v>
      </c>
      <c r="G816">
        <v>1</v>
      </c>
      <c r="H816" s="1">
        <v>42641</v>
      </c>
      <c r="I816" t="s">
        <v>48</v>
      </c>
      <c r="J816" s="9">
        <v>1</v>
      </c>
      <c r="K816" s="9">
        <v>1</v>
      </c>
      <c r="L816" t="s">
        <v>93</v>
      </c>
      <c r="M816">
        <v>1</v>
      </c>
      <c r="N816">
        <f>1/9</f>
        <v>0.1111111111111111</v>
      </c>
      <c r="O816">
        <f>9</f>
        <v>9</v>
      </c>
    </row>
    <row r="817" spans="1:15">
      <c r="A817" t="s">
        <v>14</v>
      </c>
      <c r="B817" s="2">
        <v>42501</v>
      </c>
      <c r="C817">
        <v>2.1</v>
      </c>
      <c r="D817" t="s">
        <v>14</v>
      </c>
      <c r="E817">
        <v>0</v>
      </c>
      <c r="G817">
        <v>1</v>
      </c>
      <c r="H817" s="1">
        <v>42641</v>
      </c>
      <c r="I817" t="s">
        <v>48</v>
      </c>
      <c r="J817" s="9">
        <v>1</v>
      </c>
      <c r="K817" s="9">
        <v>1</v>
      </c>
      <c r="L817" t="s">
        <v>85</v>
      </c>
      <c r="M817">
        <v>8</v>
      </c>
      <c r="N817">
        <f>8/9</f>
        <v>0.88888888888888884</v>
      </c>
    </row>
    <row r="818" spans="1:15">
      <c r="A818" t="s">
        <v>14</v>
      </c>
      <c r="B818" s="2">
        <v>42490</v>
      </c>
      <c r="C818">
        <v>2.2000000000000002</v>
      </c>
      <c r="D818" t="s">
        <v>14</v>
      </c>
      <c r="E818">
        <v>1</v>
      </c>
      <c r="G818">
        <v>0</v>
      </c>
      <c r="J818" s="9"/>
      <c r="K818" s="9">
        <v>1</v>
      </c>
      <c r="L818" t="s">
        <v>99</v>
      </c>
    </row>
    <row r="819" spans="1:15">
      <c r="A819" t="s">
        <v>14</v>
      </c>
      <c r="B819" s="2">
        <v>42490</v>
      </c>
      <c r="C819">
        <v>1.2</v>
      </c>
      <c r="D819" t="s">
        <v>14</v>
      </c>
      <c r="E819">
        <v>1</v>
      </c>
      <c r="G819">
        <v>0</v>
      </c>
      <c r="J819" s="9"/>
      <c r="K819" s="9"/>
      <c r="L819" t="s">
        <v>99</v>
      </c>
    </row>
    <row r="820" spans="1:15">
      <c r="A820" t="s">
        <v>14</v>
      </c>
      <c r="B820" s="2">
        <v>42490</v>
      </c>
      <c r="C820">
        <v>2.2000000000000002</v>
      </c>
      <c r="D820" t="s">
        <v>14</v>
      </c>
      <c r="E820">
        <v>0</v>
      </c>
      <c r="G820">
        <v>0</v>
      </c>
      <c r="J820" s="9"/>
      <c r="K820" s="9"/>
      <c r="L820" t="s">
        <v>99</v>
      </c>
    </row>
    <row r="821" spans="1:15">
      <c r="A821" t="s">
        <v>14</v>
      </c>
      <c r="B821" s="2">
        <v>42490</v>
      </c>
      <c r="C821">
        <v>1.2</v>
      </c>
      <c r="D821" t="s">
        <v>14</v>
      </c>
      <c r="E821">
        <v>0</v>
      </c>
      <c r="G821">
        <v>0</v>
      </c>
      <c r="J821" s="9"/>
      <c r="K821" s="9"/>
      <c r="L821" t="s">
        <v>99</v>
      </c>
    </row>
    <row r="822" spans="1:15">
      <c r="A822" t="s">
        <v>14</v>
      </c>
      <c r="B822" s="2">
        <v>42490</v>
      </c>
      <c r="C822">
        <v>1.1000000000000001</v>
      </c>
      <c r="D822" t="s">
        <v>14</v>
      </c>
      <c r="E822">
        <v>1</v>
      </c>
      <c r="G822">
        <v>1</v>
      </c>
      <c r="H822" s="1">
        <v>42642</v>
      </c>
      <c r="I822" t="s">
        <v>48</v>
      </c>
      <c r="J822" s="9">
        <v>1</v>
      </c>
      <c r="K822" s="9">
        <v>1</v>
      </c>
      <c r="L822" t="s">
        <v>86</v>
      </c>
      <c r="M822" s="9">
        <v>23</v>
      </c>
      <c r="N822">
        <f>M822/$O$822</f>
        <v>0.43396226415094341</v>
      </c>
      <c r="O822">
        <f>SUM(M822:M832)</f>
        <v>53</v>
      </c>
    </row>
    <row r="823" spans="1:15">
      <c r="A823" t="s">
        <v>14</v>
      </c>
      <c r="B823" s="2">
        <v>42490</v>
      </c>
      <c r="C823">
        <v>1.1000000000000001</v>
      </c>
      <c r="D823" t="s">
        <v>14</v>
      </c>
      <c r="E823">
        <v>1</v>
      </c>
      <c r="G823">
        <v>1</v>
      </c>
      <c r="H823" s="1">
        <v>42642</v>
      </c>
      <c r="I823" t="s">
        <v>48</v>
      </c>
      <c r="J823" s="9">
        <v>1</v>
      </c>
      <c r="K823" s="9">
        <v>1</v>
      </c>
      <c r="L823" t="s">
        <v>89</v>
      </c>
      <c r="M823" s="9">
        <v>1</v>
      </c>
      <c r="N823">
        <f t="shared" ref="N823:N832" si="71">M823/$O$822</f>
        <v>1.8867924528301886E-2</v>
      </c>
    </row>
    <row r="824" spans="1:15">
      <c r="A824" t="s">
        <v>14</v>
      </c>
      <c r="B824" s="2">
        <v>42490</v>
      </c>
      <c r="C824">
        <v>1.1000000000000001</v>
      </c>
      <c r="D824" t="s">
        <v>14</v>
      </c>
      <c r="E824">
        <v>1</v>
      </c>
      <c r="G824">
        <v>1</v>
      </c>
      <c r="H824" s="1">
        <v>42642</v>
      </c>
      <c r="I824" t="s">
        <v>48</v>
      </c>
      <c r="J824" s="9">
        <v>1</v>
      </c>
      <c r="K824" s="9">
        <v>1</v>
      </c>
      <c r="L824" t="s">
        <v>109</v>
      </c>
      <c r="M824" s="9">
        <v>4</v>
      </c>
      <c r="N824">
        <f t="shared" si="71"/>
        <v>7.5471698113207544E-2</v>
      </c>
    </row>
    <row r="825" spans="1:15">
      <c r="A825" t="s">
        <v>14</v>
      </c>
      <c r="B825" s="2">
        <v>42490</v>
      </c>
      <c r="C825">
        <v>1.1000000000000001</v>
      </c>
      <c r="D825" t="s">
        <v>14</v>
      </c>
      <c r="E825">
        <v>1</v>
      </c>
      <c r="G825">
        <v>1</v>
      </c>
      <c r="H825" s="1">
        <v>42642</v>
      </c>
      <c r="I825" t="s">
        <v>48</v>
      </c>
      <c r="J825" s="9">
        <v>1</v>
      </c>
      <c r="K825" s="9">
        <v>1</v>
      </c>
      <c r="L825" t="s">
        <v>83</v>
      </c>
      <c r="M825" s="9">
        <v>2</v>
      </c>
      <c r="N825">
        <f t="shared" si="71"/>
        <v>3.7735849056603772E-2</v>
      </c>
    </row>
    <row r="826" spans="1:15">
      <c r="A826" t="s">
        <v>14</v>
      </c>
      <c r="B826" s="2">
        <v>42490</v>
      </c>
      <c r="C826">
        <v>1.1000000000000001</v>
      </c>
      <c r="D826" t="s">
        <v>14</v>
      </c>
      <c r="E826">
        <v>1</v>
      </c>
      <c r="G826">
        <v>1</v>
      </c>
      <c r="H826" s="1">
        <v>42642</v>
      </c>
      <c r="I826" t="s">
        <v>48</v>
      </c>
      <c r="J826" s="9">
        <v>1</v>
      </c>
      <c r="K826" s="9">
        <v>1</v>
      </c>
      <c r="L826" t="s">
        <v>85</v>
      </c>
      <c r="M826" s="9">
        <v>1</v>
      </c>
      <c r="N826">
        <f t="shared" si="71"/>
        <v>1.8867924528301886E-2</v>
      </c>
    </row>
    <row r="827" spans="1:15">
      <c r="A827" t="s">
        <v>14</v>
      </c>
      <c r="B827" s="2">
        <v>42490</v>
      </c>
      <c r="C827">
        <v>1.1000000000000001</v>
      </c>
      <c r="D827" t="s">
        <v>14</v>
      </c>
      <c r="E827">
        <v>1</v>
      </c>
      <c r="G827">
        <v>1</v>
      </c>
      <c r="H827" s="1">
        <v>42642</v>
      </c>
      <c r="I827" t="s">
        <v>48</v>
      </c>
      <c r="J827" s="9">
        <v>1</v>
      </c>
      <c r="K827" s="9">
        <v>1</v>
      </c>
      <c r="L827" t="s">
        <v>84</v>
      </c>
      <c r="M827" s="9">
        <v>1</v>
      </c>
      <c r="N827">
        <f t="shared" si="71"/>
        <v>1.8867924528301886E-2</v>
      </c>
    </row>
    <row r="828" spans="1:15">
      <c r="A828" t="s">
        <v>14</v>
      </c>
      <c r="B828" s="2">
        <v>42490</v>
      </c>
      <c r="C828">
        <v>1.1000000000000001</v>
      </c>
      <c r="D828" t="s">
        <v>14</v>
      </c>
      <c r="E828">
        <v>1</v>
      </c>
      <c r="G828">
        <v>1</v>
      </c>
      <c r="H828" s="1">
        <v>42642</v>
      </c>
      <c r="I828" t="s">
        <v>48</v>
      </c>
      <c r="J828" s="9">
        <v>1</v>
      </c>
      <c r="K828" s="9">
        <v>1</v>
      </c>
      <c r="L828" t="s">
        <v>102</v>
      </c>
      <c r="M828" s="9">
        <v>1</v>
      </c>
      <c r="N828">
        <f t="shared" si="71"/>
        <v>1.8867924528301886E-2</v>
      </c>
    </row>
    <row r="829" spans="1:15">
      <c r="A829" t="s">
        <v>14</v>
      </c>
      <c r="B829" s="2">
        <v>42490</v>
      </c>
      <c r="C829">
        <v>1.1000000000000001</v>
      </c>
      <c r="D829" t="s">
        <v>14</v>
      </c>
      <c r="E829">
        <v>1</v>
      </c>
      <c r="G829">
        <v>1</v>
      </c>
      <c r="H829" s="1">
        <v>42642</v>
      </c>
      <c r="I829" t="s">
        <v>48</v>
      </c>
      <c r="J829" s="9">
        <v>1</v>
      </c>
      <c r="K829" s="9">
        <v>1</v>
      </c>
      <c r="L829" t="s">
        <v>93</v>
      </c>
      <c r="M829" s="9">
        <v>7</v>
      </c>
      <c r="N829">
        <f t="shared" si="71"/>
        <v>0.13207547169811321</v>
      </c>
    </row>
    <row r="830" spans="1:15">
      <c r="A830" t="s">
        <v>14</v>
      </c>
      <c r="B830" s="2">
        <v>42490</v>
      </c>
      <c r="C830">
        <v>1.1000000000000001</v>
      </c>
      <c r="D830" t="s">
        <v>14</v>
      </c>
      <c r="E830">
        <v>1</v>
      </c>
      <c r="G830">
        <v>1</v>
      </c>
      <c r="H830" s="1">
        <v>42642</v>
      </c>
      <c r="I830" t="s">
        <v>48</v>
      </c>
      <c r="J830" s="9">
        <v>1</v>
      </c>
      <c r="K830" s="9">
        <v>2</v>
      </c>
      <c r="L830" t="s">
        <v>86</v>
      </c>
      <c r="M830" s="9">
        <v>5</v>
      </c>
      <c r="N830">
        <f t="shared" si="71"/>
        <v>9.4339622641509441E-2</v>
      </c>
    </row>
    <row r="831" spans="1:15">
      <c r="A831" t="s">
        <v>14</v>
      </c>
      <c r="B831" s="2">
        <v>42490</v>
      </c>
      <c r="C831">
        <v>1.1000000000000001</v>
      </c>
      <c r="D831" t="s">
        <v>14</v>
      </c>
      <c r="E831">
        <v>1</v>
      </c>
      <c r="G831">
        <v>1</v>
      </c>
      <c r="H831" s="1">
        <v>42642</v>
      </c>
      <c r="I831" t="s">
        <v>48</v>
      </c>
      <c r="J831" s="9">
        <v>1</v>
      </c>
      <c r="K831" s="9">
        <v>2</v>
      </c>
      <c r="L831" t="s">
        <v>89</v>
      </c>
      <c r="M831" s="9">
        <v>5</v>
      </c>
      <c r="N831">
        <f t="shared" si="71"/>
        <v>9.4339622641509441E-2</v>
      </c>
    </row>
    <row r="832" spans="1:15">
      <c r="A832" t="s">
        <v>14</v>
      </c>
      <c r="B832" s="2">
        <v>42490</v>
      </c>
      <c r="C832">
        <v>1.1000000000000001</v>
      </c>
      <c r="D832" t="s">
        <v>14</v>
      </c>
      <c r="E832">
        <v>1</v>
      </c>
      <c r="G832">
        <v>1</v>
      </c>
      <c r="H832" s="1">
        <v>42642</v>
      </c>
      <c r="I832" t="s">
        <v>48</v>
      </c>
      <c r="J832" s="9">
        <v>1</v>
      </c>
      <c r="K832" s="9">
        <v>2</v>
      </c>
      <c r="L832" t="s">
        <v>97</v>
      </c>
      <c r="M832" s="9">
        <v>3</v>
      </c>
      <c r="N832">
        <f t="shared" si="71"/>
        <v>5.6603773584905662E-2</v>
      </c>
    </row>
    <row r="833" spans="1:15">
      <c r="A833" t="s">
        <v>14</v>
      </c>
      <c r="B833" s="2">
        <v>42490</v>
      </c>
      <c r="C833">
        <v>1.1000000000000001</v>
      </c>
      <c r="D833" t="s">
        <v>14</v>
      </c>
      <c r="E833">
        <v>0</v>
      </c>
      <c r="G833">
        <v>1</v>
      </c>
      <c r="H833" s="1">
        <v>42642</v>
      </c>
      <c r="I833" t="s">
        <v>48</v>
      </c>
      <c r="J833" s="9">
        <v>1</v>
      </c>
      <c r="K833" s="9">
        <v>1</v>
      </c>
      <c r="L833" t="s">
        <v>86</v>
      </c>
      <c r="M833" s="9">
        <v>4</v>
      </c>
      <c r="N833">
        <f>M833/$O$833</f>
        <v>7.8431372549019607E-2</v>
      </c>
      <c r="O833">
        <f>SUM(M833:M841)</f>
        <v>51</v>
      </c>
    </row>
    <row r="834" spans="1:15">
      <c r="A834" t="s">
        <v>14</v>
      </c>
      <c r="B834" s="2">
        <v>42490</v>
      </c>
      <c r="C834">
        <v>1.1000000000000001</v>
      </c>
      <c r="D834" t="s">
        <v>14</v>
      </c>
      <c r="E834">
        <v>0</v>
      </c>
      <c r="G834">
        <v>1</v>
      </c>
      <c r="H834" s="1">
        <v>42642</v>
      </c>
      <c r="I834" t="s">
        <v>48</v>
      </c>
      <c r="J834" s="9">
        <v>1</v>
      </c>
      <c r="K834" s="9">
        <v>2</v>
      </c>
      <c r="L834" t="s">
        <v>109</v>
      </c>
      <c r="M834" s="9">
        <v>1</v>
      </c>
      <c r="N834">
        <f t="shared" ref="N834:N841" si="72">M834/$O$833</f>
        <v>1.9607843137254902E-2</v>
      </c>
    </row>
    <row r="835" spans="1:15">
      <c r="A835" t="s">
        <v>14</v>
      </c>
      <c r="B835" s="2">
        <v>42490</v>
      </c>
      <c r="C835">
        <v>1.1000000000000001</v>
      </c>
      <c r="D835" t="s">
        <v>14</v>
      </c>
      <c r="E835">
        <v>0</v>
      </c>
      <c r="G835">
        <v>1</v>
      </c>
      <c r="H835" s="1">
        <v>42642</v>
      </c>
      <c r="I835" t="s">
        <v>48</v>
      </c>
      <c r="J835" s="9">
        <v>1</v>
      </c>
      <c r="K835" s="9">
        <v>1</v>
      </c>
      <c r="L835" t="s">
        <v>86</v>
      </c>
      <c r="M835" s="9">
        <v>2</v>
      </c>
      <c r="N835">
        <f t="shared" si="72"/>
        <v>3.9215686274509803E-2</v>
      </c>
    </row>
    <row r="836" spans="1:15">
      <c r="A836" t="s">
        <v>14</v>
      </c>
      <c r="B836" s="2">
        <v>42490</v>
      </c>
      <c r="C836">
        <v>1.1000000000000001</v>
      </c>
      <c r="D836" t="s">
        <v>14</v>
      </c>
      <c r="E836">
        <v>0</v>
      </c>
      <c r="G836">
        <v>1</v>
      </c>
      <c r="H836" s="1">
        <v>42642</v>
      </c>
      <c r="I836" t="s">
        <v>48</v>
      </c>
      <c r="J836" s="9">
        <v>1</v>
      </c>
      <c r="K836" s="9">
        <v>1</v>
      </c>
      <c r="L836" t="s">
        <v>89</v>
      </c>
      <c r="M836" s="9">
        <v>1</v>
      </c>
      <c r="N836">
        <f t="shared" si="72"/>
        <v>1.9607843137254902E-2</v>
      </c>
    </row>
    <row r="837" spans="1:15">
      <c r="A837" t="s">
        <v>14</v>
      </c>
      <c r="B837" s="2">
        <v>42490</v>
      </c>
      <c r="C837">
        <v>1.1000000000000001</v>
      </c>
      <c r="D837" t="s">
        <v>14</v>
      </c>
      <c r="E837">
        <v>0</v>
      </c>
      <c r="G837">
        <v>1</v>
      </c>
      <c r="H837" s="1">
        <v>42642</v>
      </c>
      <c r="I837" t="s">
        <v>48</v>
      </c>
      <c r="J837" s="9">
        <v>1</v>
      </c>
      <c r="K837" s="9">
        <v>1</v>
      </c>
      <c r="L837" t="s">
        <v>109</v>
      </c>
      <c r="M837" s="9">
        <v>10</v>
      </c>
      <c r="N837">
        <f t="shared" si="72"/>
        <v>0.19607843137254902</v>
      </c>
    </row>
    <row r="838" spans="1:15">
      <c r="A838" t="s">
        <v>14</v>
      </c>
      <c r="B838" s="2">
        <v>42490</v>
      </c>
      <c r="C838">
        <v>1.1000000000000001</v>
      </c>
      <c r="D838" t="s">
        <v>14</v>
      </c>
      <c r="E838">
        <v>0</v>
      </c>
      <c r="G838">
        <v>1</v>
      </c>
      <c r="H838" s="1">
        <v>42642</v>
      </c>
      <c r="I838" t="s">
        <v>48</v>
      </c>
      <c r="J838" s="9">
        <v>1</v>
      </c>
      <c r="K838" s="9">
        <v>1</v>
      </c>
      <c r="L838" t="s">
        <v>83</v>
      </c>
      <c r="M838" s="9">
        <v>2</v>
      </c>
      <c r="N838">
        <f t="shared" si="72"/>
        <v>3.9215686274509803E-2</v>
      </c>
    </row>
    <row r="839" spans="1:15">
      <c r="A839" t="s">
        <v>14</v>
      </c>
      <c r="B839" s="2">
        <v>42490</v>
      </c>
      <c r="C839">
        <v>1.1000000000000001</v>
      </c>
      <c r="D839" t="s">
        <v>14</v>
      </c>
      <c r="E839">
        <v>0</v>
      </c>
      <c r="G839">
        <v>1</v>
      </c>
      <c r="H839" s="1">
        <v>42642</v>
      </c>
      <c r="I839" t="s">
        <v>48</v>
      </c>
      <c r="J839" s="9">
        <v>1</v>
      </c>
      <c r="K839" s="9">
        <v>1</v>
      </c>
      <c r="L839" t="s">
        <v>93</v>
      </c>
      <c r="M839" s="9">
        <v>16</v>
      </c>
      <c r="N839">
        <f t="shared" si="72"/>
        <v>0.31372549019607843</v>
      </c>
    </row>
    <row r="840" spans="1:15">
      <c r="A840" t="s">
        <v>14</v>
      </c>
      <c r="B840" s="2">
        <v>42490</v>
      </c>
      <c r="C840">
        <v>2.1</v>
      </c>
      <c r="D840" t="s">
        <v>14</v>
      </c>
      <c r="E840">
        <v>0</v>
      </c>
      <c r="G840">
        <v>1</v>
      </c>
      <c r="H840" s="1">
        <v>42641</v>
      </c>
      <c r="I840" t="s">
        <v>48</v>
      </c>
      <c r="J840" s="9">
        <v>1</v>
      </c>
      <c r="K840" s="9">
        <v>1</v>
      </c>
      <c r="L840" t="s">
        <v>109</v>
      </c>
      <c r="M840" s="9">
        <v>7</v>
      </c>
      <c r="N840">
        <f t="shared" si="72"/>
        <v>0.13725490196078433</v>
      </c>
    </row>
    <row r="841" spans="1:15">
      <c r="A841" t="s">
        <v>14</v>
      </c>
      <c r="B841" s="2">
        <v>42490</v>
      </c>
      <c r="C841">
        <v>2.1</v>
      </c>
      <c r="D841" t="s">
        <v>14</v>
      </c>
      <c r="E841">
        <v>0</v>
      </c>
      <c r="G841">
        <v>1</v>
      </c>
      <c r="H841" s="1">
        <v>42641</v>
      </c>
      <c r="I841" t="s">
        <v>48</v>
      </c>
      <c r="J841" s="9">
        <v>1</v>
      </c>
      <c r="K841" s="9">
        <v>1</v>
      </c>
      <c r="L841" t="s">
        <v>93</v>
      </c>
      <c r="M841" s="9">
        <v>8</v>
      </c>
      <c r="N841">
        <f t="shared" si="72"/>
        <v>0.15686274509803921</v>
      </c>
    </row>
    <row r="842" spans="1:15">
      <c r="A842" t="s">
        <v>14</v>
      </c>
      <c r="B842" s="1">
        <v>42490</v>
      </c>
      <c r="C842">
        <v>2.1</v>
      </c>
      <c r="D842" t="s">
        <v>14</v>
      </c>
      <c r="E842">
        <v>1</v>
      </c>
      <c r="G842">
        <v>1</v>
      </c>
      <c r="H842" s="1">
        <v>42642</v>
      </c>
      <c r="I842" t="s">
        <v>48</v>
      </c>
      <c r="J842" s="9">
        <v>1</v>
      </c>
      <c r="K842" s="9">
        <v>2</v>
      </c>
      <c r="L842" t="s">
        <v>86</v>
      </c>
      <c r="M842" s="9">
        <v>44</v>
      </c>
      <c r="N842">
        <f>M842/$O$842</f>
        <v>0.4943820224719101</v>
      </c>
      <c r="O842">
        <f>SUM(M842:M849)</f>
        <v>89</v>
      </c>
    </row>
    <row r="843" spans="1:15">
      <c r="A843" t="s">
        <v>14</v>
      </c>
      <c r="B843" s="1">
        <v>42490</v>
      </c>
      <c r="C843">
        <v>2.1</v>
      </c>
      <c r="D843" t="s">
        <v>14</v>
      </c>
      <c r="E843">
        <v>1</v>
      </c>
      <c r="G843">
        <v>1</v>
      </c>
      <c r="H843" s="1">
        <v>42642</v>
      </c>
      <c r="I843" t="s">
        <v>48</v>
      </c>
      <c r="J843" s="9">
        <v>1</v>
      </c>
      <c r="K843" s="9">
        <v>2</v>
      </c>
      <c r="L843" t="s">
        <v>89</v>
      </c>
      <c r="M843" s="9">
        <v>4</v>
      </c>
      <c r="N843">
        <f t="shared" ref="N843:N849" si="73">M843/$O$842</f>
        <v>4.49438202247191E-2</v>
      </c>
    </row>
    <row r="844" spans="1:15">
      <c r="A844" t="s">
        <v>14</v>
      </c>
      <c r="B844" s="1">
        <v>42490</v>
      </c>
      <c r="C844">
        <v>2.1</v>
      </c>
      <c r="D844" t="s">
        <v>14</v>
      </c>
      <c r="E844">
        <v>1</v>
      </c>
      <c r="G844">
        <v>1</v>
      </c>
      <c r="H844" s="1">
        <v>42642</v>
      </c>
      <c r="I844" t="s">
        <v>48</v>
      </c>
      <c r="J844" s="9">
        <v>1</v>
      </c>
      <c r="K844" s="9">
        <v>2</v>
      </c>
      <c r="L844" t="s">
        <v>109</v>
      </c>
      <c r="M844" s="9">
        <v>2</v>
      </c>
      <c r="N844">
        <f t="shared" si="73"/>
        <v>2.247191011235955E-2</v>
      </c>
    </row>
    <row r="845" spans="1:15">
      <c r="A845" t="s">
        <v>14</v>
      </c>
      <c r="B845" s="1">
        <v>42490</v>
      </c>
      <c r="C845">
        <v>2.1</v>
      </c>
      <c r="D845" t="s">
        <v>14</v>
      </c>
      <c r="E845">
        <v>1</v>
      </c>
      <c r="G845">
        <v>1</v>
      </c>
      <c r="H845" s="1">
        <v>42642</v>
      </c>
      <c r="I845" t="s">
        <v>48</v>
      </c>
      <c r="J845" s="9">
        <v>1</v>
      </c>
      <c r="K845" s="9">
        <v>1</v>
      </c>
      <c r="L845" t="s">
        <v>86</v>
      </c>
      <c r="M845" s="9">
        <v>23</v>
      </c>
      <c r="N845">
        <f t="shared" si="73"/>
        <v>0.25842696629213485</v>
      </c>
    </row>
    <row r="846" spans="1:15">
      <c r="A846" t="s">
        <v>14</v>
      </c>
      <c r="B846" s="1">
        <v>42490</v>
      </c>
      <c r="C846">
        <v>2.1</v>
      </c>
      <c r="D846" t="s">
        <v>14</v>
      </c>
      <c r="E846">
        <v>1</v>
      </c>
      <c r="G846">
        <v>1</v>
      </c>
      <c r="H846" s="1">
        <v>42642</v>
      </c>
      <c r="I846" t="s">
        <v>48</v>
      </c>
      <c r="J846" s="9">
        <v>1</v>
      </c>
      <c r="K846" s="9">
        <v>1</v>
      </c>
      <c r="L846" t="s">
        <v>103</v>
      </c>
      <c r="M846" s="9">
        <v>2</v>
      </c>
      <c r="N846">
        <f t="shared" si="73"/>
        <v>2.247191011235955E-2</v>
      </c>
    </row>
    <row r="847" spans="1:15">
      <c r="A847" t="s">
        <v>14</v>
      </c>
      <c r="B847" s="1">
        <v>42490</v>
      </c>
      <c r="C847">
        <v>2.1</v>
      </c>
      <c r="D847" t="s">
        <v>14</v>
      </c>
      <c r="E847">
        <v>1</v>
      </c>
      <c r="G847">
        <v>1</v>
      </c>
      <c r="H847" s="1">
        <v>42642</v>
      </c>
      <c r="I847" t="s">
        <v>48</v>
      </c>
      <c r="J847" s="9">
        <v>1</v>
      </c>
      <c r="K847" s="9">
        <v>1</v>
      </c>
      <c r="L847" t="s">
        <v>89</v>
      </c>
      <c r="M847" s="9">
        <v>1</v>
      </c>
      <c r="N847">
        <f t="shared" si="73"/>
        <v>1.1235955056179775E-2</v>
      </c>
    </row>
    <row r="848" spans="1:15">
      <c r="A848" t="s">
        <v>14</v>
      </c>
      <c r="B848" s="1">
        <v>42490</v>
      </c>
      <c r="C848">
        <v>2.1</v>
      </c>
      <c r="D848" t="s">
        <v>14</v>
      </c>
      <c r="E848">
        <v>1</v>
      </c>
      <c r="G848">
        <v>1</v>
      </c>
      <c r="H848" s="1">
        <v>42642</v>
      </c>
      <c r="I848" t="s">
        <v>48</v>
      </c>
      <c r="J848" s="9">
        <v>1</v>
      </c>
      <c r="K848" s="9">
        <v>1</v>
      </c>
      <c r="L848" t="s">
        <v>83</v>
      </c>
      <c r="M848" s="9">
        <v>9</v>
      </c>
      <c r="N848">
        <f t="shared" si="73"/>
        <v>0.10112359550561797</v>
      </c>
    </row>
    <row r="849" spans="1:15">
      <c r="A849" t="s">
        <v>14</v>
      </c>
      <c r="B849" s="1">
        <v>42490</v>
      </c>
      <c r="C849">
        <v>2.1</v>
      </c>
      <c r="D849" t="s">
        <v>14</v>
      </c>
      <c r="E849">
        <v>1</v>
      </c>
      <c r="G849">
        <v>1</v>
      </c>
      <c r="H849" s="1">
        <v>42642</v>
      </c>
      <c r="I849" t="s">
        <v>48</v>
      </c>
      <c r="J849" s="9">
        <v>1</v>
      </c>
      <c r="K849" s="9">
        <v>1</v>
      </c>
      <c r="L849" t="s">
        <v>93</v>
      </c>
      <c r="M849" s="9">
        <v>4</v>
      </c>
      <c r="N849">
        <f t="shared" si="73"/>
        <v>4.49438202247191E-2</v>
      </c>
    </row>
    <row r="850" spans="1:15">
      <c r="A850" s="3" t="s">
        <v>38</v>
      </c>
      <c r="B850" s="21">
        <v>42544</v>
      </c>
      <c r="C850" s="9">
        <v>1.1000000000000001</v>
      </c>
      <c r="D850" s="9"/>
      <c r="E850" s="9">
        <v>0</v>
      </c>
      <c r="F850" s="9"/>
      <c r="G850" s="9">
        <v>1</v>
      </c>
      <c r="H850" s="21">
        <v>42670</v>
      </c>
      <c r="I850" s="9" t="s">
        <v>48</v>
      </c>
      <c r="J850" s="9">
        <v>2</v>
      </c>
      <c r="K850" s="9">
        <v>2</v>
      </c>
      <c r="L850" s="9" t="s">
        <v>109</v>
      </c>
      <c r="M850" s="9">
        <v>2</v>
      </c>
      <c r="N850">
        <f>M850/$O$850</f>
        <v>4.3668122270742356E-3</v>
      </c>
      <c r="O850">
        <f>SUM(M850:M858)</f>
        <v>458</v>
      </c>
    </row>
    <row r="851" spans="1:15">
      <c r="A851" s="3" t="s">
        <v>38</v>
      </c>
      <c r="B851" s="21">
        <v>42544</v>
      </c>
      <c r="C851" s="9">
        <v>1.1000000000000001</v>
      </c>
      <c r="D851" s="9"/>
      <c r="E851" s="9">
        <v>0</v>
      </c>
      <c r="F851" s="9"/>
      <c r="G851" s="9">
        <v>1</v>
      </c>
      <c r="H851" s="21">
        <v>42670</v>
      </c>
      <c r="I851" s="9" t="s">
        <v>48</v>
      </c>
      <c r="J851" s="9">
        <v>2</v>
      </c>
      <c r="K851" s="9">
        <v>2</v>
      </c>
      <c r="L851" s="9" t="s">
        <v>84</v>
      </c>
      <c r="M851" s="9">
        <v>2</v>
      </c>
      <c r="N851">
        <f t="shared" ref="N851:N858" si="74">M851/$O$850</f>
        <v>4.3668122270742356E-3</v>
      </c>
    </row>
    <row r="852" spans="1:15">
      <c r="A852" s="3" t="s">
        <v>38</v>
      </c>
      <c r="B852" s="21">
        <v>42544</v>
      </c>
      <c r="C852" s="9">
        <v>1.1000000000000001</v>
      </c>
      <c r="D852" s="9"/>
      <c r="E852" s="9">
        <v>0</v>
      </c>
      <c r="F852" s="9"/>
      <c r="G852" s="9">
        <v>1</v>
      </c>
      <c r="H852" s="21">
        <v>42670</v>
      </c>
      <c r="I852" s="9" t="s">
        <v>48</v>
      </c>
      <c r="J852" s="9">
        <v>2</v>
      </c>
      <c r="K852" s="9">
        <v>1</v>
      </c>
      <c r="L852" s="9" t="s">
        <v>87</v>
      </c>
      <c r="M852" s="9">
        <v>4</v>
      </c>
      <c r="N852">
        <f t="shared" si="74"/>
        <v>8.7336244541484712E-3</v>
      </c>
    </row>
    <row r="853" spans="1:15">
      <c r="A853" s="3" t="s">
        <v>38</v>
      </c>
      <c r="B853" s="21">
        <v>42544</v>
      </c>
      <c r="C853" s="9">
        <v>1.1000000000000001</v>
      </c>
      <c r="D853" s="9"/>
      <c r="E853" s="9">
        <v>0</v>
      </c>
      <c r="F853" s="9"/>
      <c r="G853" s="9">
        <v>1</v>
      </c>
      <c r="H853" s="21">
        <v>42670</v>
      </c>
      <c r="I853" s="9" t="s">
        <v>48</v>
      </c>
      <c r="J853" s="9">
        <v>2</v>
      </c>
      <c r="K853" s="9">
        <v>1</v>
      </c>
      <c r="L853" s="9" t="s">
        <v>89</v>
      </c>
      <c r="M853" s="9">
        <v>4</v>
      </c>
      <c r="N853">
        <f t="shared" si="74"/>
        <v>8.7336244541484712E-3</v>
      </c>
    </row>
    <row r="854" spans="1:15">
      <c r="A854" s="3" t="s">
        <v>38</v>
      </c>
      <c r="B854" s="21">
        <v>42544</v>
      </c>
      <c r="C854" s="9">
        <v>1.1000000000000001</v>
      </c>
      <c r="D854" s="9"/>
      <c r="E854" s="9">
        <v>0</v>
      </c>
      <c r="F854" s="9"/>
      <c r="G854" s="9">
        <v>1</v>
      </c>
      <c r="H854" s="21">
        <v>42670</v>
      </c>
      <c r="I854" s="9" t="s">
        <v>48</v>
      </c>
      <c r="J854" s="9">
        <v>2</v>
      </c>
      <c r="K854" s="9">
        <v>1</v>
      </c>
      <c r="L854" s="9" t="s">
        <v>109</v>
      </c>
      <c r="M854" s="9">
        <v>6</v>
      </c>
      <c r="N854">
        <f t="shared" si="74"/>
        <v>1.3100436681222707E-2</v>
      </c>
    </row>
    <row r="855" spans="1:15">
      <c r="A855" s="3" t="s">
        <v>38</v>
      </c>
      <c r="B855" s="21">
        <v>42544</v>
      </c>
      <c r="C855" s="9">
        <v>1.1000000000000001</v>
      </c>
      <c r="D855" s="9"/>
      <c r="E855" s="9">
        <v>0</v>
      </c>
      <c r="F855" s="9"/>
      <c r="G855" s="9">
        <v>1</v>
      </c>
      <c r="H855" s="21">
        <v>42670</v>
      </c>
      <c r="I855" s="9" t="s">
        <v>48</v>
      </c>
      <c r="J855" s="9">
        <v>2</v>
      </c>
      <c r="K855" s="9">
        <v>1</v>
      </c>
      <c r="L855" s="9" t="s">
        <v>92</v>
      </c>
      <c r="M855" s="9">
        <v>6</v>
      </c>
      <c r="N855">
        <f t="shared" si="74"/>
        <v>1.3100436681222707E-2</v>
      </c>
    </row>
    <row r="856" spans="1:15">
      <c r="A856" s="3" t="s">
        <v>38</v>
      </c>
      <c r="B856" s="21">
        <v>42544</v>
      </c>
      <c r="C856" s="9">
        <v>1.1000000000000001</v>
      </c>
      <c r="D856" s="9"/>
      <c r="E856" s="9">
        <v>0</v>
      </c>
      <c r="F856" s="9"/>
      <c r="G856" s="9">
        <v>1</v>
      </c>
      <c r="H856" s="21">
        <v>42670</v>
      </c>
      <c r="I856" s="9" t="s">
        <v>48</v>
      </c>
      <c r="J856" s="9">
        <v>2</v>
      </c>
      <c r="K856" s="9">
        <v>1</v>
      </c>
      <c r="L856" s="9" t="s">
        <v>83</v>
      </c>
      <c r="M856" s="9">
        <v>150</v>
      </c>
      <c r="N856">
        <f t="shared" si="74"/>
        <v>0.32751091703056767</v>
      </c>
    </row>
    <row r="857" spans="1:15">
      <c r="A857" s="3" t="s">
        <v>38</v>
      </c>
      <c r="B857" s="21">
        <v>42544</v>
      </c>
      <c r="C857" s="9">
        <v>1.1000000000000001</v>
      </c>
      <c r="D857" s="9"/>
      <c r="E857" s="9">
        <v>0</v>
      </c>
      <c r="F857" s="9"/>
      <c r="G857" s="9">
        <v>1</v>
      </c>
      <c r="H857" s="21">
        <v>42670</v>
      </c>
      <c r="I857" s="9" t="s">
        <v>48</v>
      </c>
      <c r="J857" s="9">
        <v>2</v>
      </c>
      <c r="K857" s="9">
        <v>1</v>
      </c>
      <c r="L857" s="9" t="s">
        <v>85</v>
      </c>
      <c r="M857" s="9">
        <v>282</v>
      </c>
      <c r="N857">
        <f t="shared" si="74"/>
        <v>0.61572052401746724</v>
      </c>
    </row>
    <row r="858" spans="1:15">
      <c r="A858" s="3" t="s">
        <v>38</v>
      </c>
      <c r="B858" s="21">
        <v>42544</v>
      </c>
      <c r="C858" s="9">
        <v>1.1000000000000001</v>
      </c>
      <c r="D858" s="9"/>
      <c r="E858" s="9">
        <v>0</v>
      </c>
      <c r="F858" s="9"/>
      <c r="G858" s="9">
        <v>1</v>
      </c>
      <c r="H858" s="21">
        <v>42670</v>
      </c>
      <c r="I858" s="9" t="s">
        <v>48</v>
      </c>
      <c r="J858" s="9">
        <v>2</v>
      </c>
      <c r="K858" s="9">
        <v>1</v>
      </c>
      <c r="L858" s="9" t="s">
        <v>84</v>
      </c>
      <c r="M858" s="9">
        <v>2</v>
      </c>
      <c r="N858">
        <f t="shared" si="74"/>
        <v>4.3668122270742356E-3</v>
      </c>
    </row>
    <row r="859" spans="1:15">
      <c r="A859" s="3" t="s">
        <v>38</v>
      </c>
      <c r="B859" s="21">
        <v>42544</v>
      </c>
      <c r="C859" s="9">
        <v>1.1000000000000001</v>
      </c>
      <c r="D859" s="9"/>
      <c r="E859" s="9">
        <v>1</v>
      </c>
      <c r="F859" s="9"/>
      <c r="G859" s="9">
        <v>1</v>
      </c>
      <c r="H859" s="21">
        <v>42667</v>
      </c>
      <c r="I859" s="9" t="s">
        <v>48</v>
      </c>
      <c r="J859" s="9">
        <v>10</v>
      </c>
      <c r="K859" s="9">
        <v>10</v>
      </c>
      <c r="L859" s="9" t="s">
        <v>124</v>
      </c>
      <c r="M859" s="9">
        <v>1</v>
      </c>
      <c r="N859">
        <f>M859/$O$859</f>
        <v>3.3311125916055963E-4</v>
      </c>
      <c r="O859">
        <f>SUM(M859:M865)</f>
        <v>3002</v>
      </c>
    </row>
    <row r="860" spans="1:15">
      <c r="A860" s="3" t="s">
        <v>38</v>
      </c>
      <c r="B860" s="21">
        <v>42544</v>
      </c>
      <c r="C860" s="9">
        <v>1.1000000000000001</v>
      </c>
      <c r="D860" s="9"/>
      <c r="E860" s="9">
        <v>1</v>
      </c>
      <c r="F860" s="9"/>
      <c r="G860" s="9">
        <v>1</v>
      </c>
      <c r="H860" s="21">
        <v>42667</v>
      </c>
      <c r="I860" s="9" t="s">
        <v>48</v>
      </c>
      <c r="J860" s="9">
        <v>10</v>
      </c>
      <c r="K860" s="9">
        <v>2</v>
      </c>
      <c r="L860" s="9" t="s">
        <v>96</v>
      </c>
      <c r="M860" s="9">
        <v>1</v>
      </c>
      <c r="N860">
        <f t="shared" ref="N860:N865" si="75">M860/$O$859</f>
        <v>3.3311125916055963E-4</v>
      </c>
    </row>
    <row r="861" spans="1:15">
      <c r="A861" s="3" t="s">
        <v>38</v>
      </c>
      <c r="B861" s="21">
        <v>42544</v>
      </c>
      <c r="C861" s="9">
        <v>1.1000000000000001</v>
      </c>
      <c r="D861" s="9"/>
      <c r="E861" s="9">
        <v>1</v>
      </c>
      <c r="F861" s="9"/>
      <c r="G861" s="9">
        <v>1</v>
      </c>
      <c r="H861" s="21">
        <v>42667</v>
      </c>
      <c r="I861" s="9" t="s">
        <v>48</v>
      </c>
      <c r="J861" s="9">
        <v>10</v>
      </c>
      <c r="K861" s="9">
        <v>1</v>
      </c>
      <c r="L861" s="9" t="s">
        <v>87</v>
      </c>
      <c r="M861" s="9">
        <v>80</v>
      </c>
      <c r="N861">
        <f t="shared" si="75"/>
        <v>2.6648900732844771E-2</v>
      </c>
    </row>
    <row r="862" spans="1:15">
      <c r="A862" s="3" t="s">
        <v>38</v>
      </c>
      <c r="B862" s="21">
        <v>42544</v>
      </c>
      <c r="C862" s="9">
        <v>1.1000000000000001</v>
      </c>
      <c r="D862" s="9"/>
      <c r="E862" s="9">
        <v>1</v>
      </c>
      <c r="F862" s="9"/>
      <c r="G862" s="9">
        <v>1</v>
      </c>
      <c r="H862" s="21">
        <v>42667</v>
      </c>
      <c r="I862" s="9" t="s">
        <v>48</v>
      </c>
      <c r="J862" s="9">
        <v>10</v>
      </c>
      <c r="K862" s="9">
        <v>1</v>
      </c>
      <c r="L862" s="9" t="s">
        <v>89</v>
      </c>
      <c r="M862" s="9">
        <v>20</v>
      </c>
      <c r="N862">
        <f t="shared" si="75"/>
        <v>6.6622251832111927E-3</v>
      </c>
    </row>
    <row r="863" spans="1:15">
      <c r="A863" s="3" t="s">
        <v>38</v>
      </c>
      <c r="B863" s="21">
        <v>42544</v>
      </c>
      <c r="C863" s="9">
        <v>1.1000000000000001</v>
      </c>
      <c r="D863" s="9"/>
      <c r="E863" s="9">
        <v>1</v>
      </c>
      <c r="F863" s="9"/>
      <c r="G863" s="9">
        <v>1</v>
      </c>
      <c r="H863" s="21">
        <v>42667</v>
      </c>
      <c r="I863" s="9" t="s">
        <v>48</v>
      </c>
      <c r="J863" s="9">
        <v>10</v>
      </c>
      <c r="K863" s="9">
        <v>1</v>
      </c>
      <c r="L863" s="9" t="s">
        <v>109</v>
      </c>
      <c r="M863" s="9">
        <v>10</v>
      </c>
      <c r="N863">
        <f t="shared" si="75"/>
        <v>3.3311125916055963E-3</v>
      </c>
    </row>
    <row r="864" spans="1:15">
      <c r="A864" s="3" t="s">
        <v>38</v>
      </c>
      <c r="B864" s="21">
        <v>42544</v>
      </c>
      <c r="C864" s="9">
        <v>1.1000000000000001</v>
      </c>
      <c r="D864" s="9"/>
      <c r="E864" s="9">
        <v>1</v>
      </c>
      <c r="F864" s="9"/>
      <c r="G864" s="9">
        <v>1</v>
      </c>
      <c r="H864" s="21">
        <v>42667</v>
      </c>
      <c r="I864" s="9" t="s">
        <v>48</v>
      </c>
      <c r="J864" s="9">
        <v>10</v>
      </c>
      <c r="K864" s="9">
        <v>1</v>
      </c>
      <c r="L864" s="9" t="s">
        <v>83</v>
      </c>
      <c r="M864" s="9">
        <v>110</v>
      </c>
      <c r="N864">
        <f t="shared" si="75"/>
        <v>3.6642238507661559E-2</v>
      </c>
    </row>
    <row r="865" spans="1:15">
      <c r="A865" s="3" t="s">
        <v>38</v>
      </c>
      <c r="B865" s="21">
        <v>42544</v>
      </c>
      <c r="C865" s="9">
        <v>1.1000000000000001</v>
      </c>
      <c r="D865" s="9"/>
      <c r="E865" s="9">
        <v>1</v>
      </c>
      <c r="F865" s="9"/>
      <c r="G865" s="9">
        <v>1</v>
      </c>
      <c r="H865" s="21">
        <v>42667</v>
      </c>
      <c r="I865" s="9" t="s">
        <v>48</v>
      </c>
      <c r="J865" s="9">
        <v>10</v>
      </c>
      <c r="K865" s="9">
        <v>1</v>
      </c>
      <c r="L865" s="9" t="s">
        <v>85</v>
      </c>
      <c r="M865" s="9">
        <v>2780</v>
      </c>
      <c r="N865">
        <f t="shared" si="75"/>
        <v>0.92604930046635581</v>
      </c>
    </row>
    <row r="866" spans="1:15">
      <c r="A866" s="3" t="s">
        <v>38</v>
      </c>
      <c r="B866" s="1">
        <v>42544</v>
      </c>
      <c r="C866">
        <v>2.1</v>
      </c>
      <c r="E866">
        <v>1</v>
      </c>
      <c r="F866" s="9"/>
      <c r="G866" s="9">
        <v>1</v>
      </c>
      <c r="H866" s="21">
        <v>42667</v>
      </c>
      <c r="I866" s="9" t="s">
        <v>48</v>
      </c>
      <c r="J866" s="9">
        <v>8</v>
      </c>
      <c r="K866" s="9">
        <v>2</v>
      </c>
      <c r="L866" s="9" t="s">
        <v>108</v>
      </c>
      <c r="M866" s="9">
        <v>1</v>
      </c>
      <c r="N866">
        <f>M866/$O$866</f>
        <v>2.9568302779420464E-4</v>
      </c>
      <c r="O866">
        <f>SUM(M866:M874)</f>
        <v>3382</v>
      </c>
    </row>
    <row r="867" spans="1:15">
      <c r="A867" s="3" t="s">
        <v>38</v>
      </c>
      <c r="B867" s="1">
        <v>42544</v>
      </c>
      <c r="C867">
        <v>2.1</v>
      </c>
      <c r="E867">
        <v>1</v>
      </c>
      <c r="F867" s="9"/>
      <c r="G867" s="9">
        <v>1</v>
      </c>
      <c r="H867" s="21">
        <v>42667</v>
      </c>
      <c r="I867" s="9" t="s">
        <v>48</v>
      </c>
      <c r="J867" s="9">
        <v>8</v>
      </c>
      <c r="K867" s="9">
        <v>2</v>
      </c>
      <c r="L867" s="9" t="s">
        <v>96</v>
      </c>
      <c r="M867" s="9">
        <v>2</v>
      </c>
      <c r="N867">
        <f t="shared" ref="N867:N874" si="76">M867/$O$866</f>
        <v>5.9136605558840927E-4</v>
      </c>
    </row>
    <row r="868" spans="1:15">
      <c r="A868" s="3" t="s">
        <v>38</v>
      </c>
      <c r="B868" s="1">
        <v>42544</v>
      </c>
      <c r="C868">
        <v>2.1</v>
      </c>
      <c r="E868">
        <v>1</v>
      </c>
      <c r="F868" s="9"/>
      <c r="G868" s="9">
        <v>1</v>
      </c>
      <c r="H868" s="21">
        <v>42667</v>
      </c>
      <c r="I868" s="9" t="s">
        <v>48</v>
      </c>
      <c r="J868" s="9">
        <v>8</v>
      </c>
      <c r="K868" s="9">
        <v>2</v>
      </c>
      <c r="L868" s="9" t="s">
        <v>84</v>
      </c>
      <c r="M868" s="9">
        <v>2</v>
      </c>
      <c r="N868">
        <f t="shared" si="76"/>
        <v>5.9136605558840927E-4</v>
      </c>
    </row>
    <row r="869" spans="1:15">
      <c r="A869" s="3" t="s">
        <v>38</v>
      </c>
      <c r="B869" s="1">
        <v>42544</v>
      </c>
      <c r="C869">
        <v>2.1</v>
      </c>
      <c r="E869">
        <v>1</v>
      </c>
      <c r="F869" s="9"/>
      <c r="G869" s="9">
        <v>1</v>
      </c>
      <c r="H869" s="21">
        <v>42667</v>
      </c>
      <c r="I869" s="9" t="s">
        <v>48</v>
      </c>
      <c r="J869" s="9">
        <v>8</v>
      </c>
      <c r="K869" s="9">
        <v>4</v>
      </c>
      <c r="L869" s="9" t="s">
        <v>108</v>
      </c>
      <c r="M869" s="9">
        <v>1</v>
      </c>
      <c r="N869">
        <f t="shared" si="76"/>
        <v>2.9568302779420464E-4</v>
      </c>
    </row>
    <row r="870" spans="1:15">
      <c r="A870" s="3" t="s">
        <v>38</v>
      </c>
      <c r="B870" s="1">
        <v>42544</v>
      </c>
      <c r="C870">
        <v>2.1</v>
      </c>
      <c r="E870">
        <v>1</v>
      </c>
      <c r="F870" s="9"/>
      <c r="G870" s="9">
        <v>1</v>
      </c>
      <c r="H870" s="21">
        <v>42667</v>
      </c>
      <c r="I870" s="9" t="s">
        <v>48</v>
      </c>
      <c r="J870" s="9">
        <v>8</v>
      </c>
      <c r="K870" s="9">
        <v>1</v>
      </c>
      <c r="L870" s="9" t="s">
        <v>87</v>
      </c>
      <c r="M870" s="9">
        <v>72</v>
      </c>
      <c r="N870">
        <f t="shared" si="76"/>
        <v>2.1289178001182733E-2</v>
      </c>
    </row>
    <row r="871" spans="1:15">
      <c r="A871" s="3" t="s">
        <v>38</v>
      </c>
      <c r="B871" s="1">
        <v>42544</v>
      </c>
      <c r="C871">
        <v>2.1</v>
      </c>
      <c r="E871">
        <v>1</v>
      </c>
      <c r="F871" s="9"/>
      <c r="G871" s="9">
        <v>1</v>
      </c>
      <c r="H871" s="21">
        <v>42667</v>
      </c>
      <c r="I871" s="9" t="s">
        <v>48</v>
      </c>
      <c r="J871" s="9">
        <v>8</v>
      </c>
      <c r="K871" s="9">
        <v>1</v>
      </c>
      <c r="L871" s="9" t="s">
        <v>109</v>
      </c>
      <c r="M871" s="9">
        <v>8</v>
      </c>
      <c r="N871">
        <f t="shared" si="76"/>
        <v>2.3654642223536371E-3</v>
      </c>
    </row>
    <row r="872" spans="1:15">
      <c r="A872" s="3" t="s">
        <v>38</v>
      </c>
      <c r="B872" s="1">
        <v>42544</v>
      </c>
      <c r="C872">
        <v>2.1</v>
      </c>
      <c r="E872">
        <v>1</v>
      </c>
      <c r="F872" s="9"/>
      <c r="G872" s="9">
        <v>1</v>
      </c>
      <c r="H872" s="21">
        <v>42667</v>
      </c>
      <c r="I872" s="9" t="s">
        <v>48</v>
      </c>
      <c r="J872" s="9">
        <v>8</v>
      </c>
      <c r="K872" s="9">
        <v>1</v>
      </c>
      <c r="L872" s="9" t="s">
        <v>92</v>
      </c>
      <c r="M872" s="9">
        <f>8*4</f>
        <v>32</v>
      </c>
      <c r="N872">
        <f t="shared" si="76"/>
        <v>9.4618568894145483E-3</v>
      </c>
    </row>
    <row r="873" spans="1:15">
      <c r="A873" s="3" t="s">
        <v>38</v>
      </c>
      <c r="B873" s="1">
        <v>42544</v>
      </c>
      <c r="C873">
        <v>2.1</v>
      </c>
      <c r="E873">
        <v>1</v>
      </c>
      <c r="F873" s="9"/>
      <c r="G873" s="9">
        <v>1</v>
      </c>
      <c r="H873" s="21">
        <v>42667</v>
      </c>
      <c r="I873" s="9" t="s">
        <v>48</v>
      </c>
      <c r="J873" s="9">
        <v>8</v>
      </c>
      <c r="K873" s="9">
        <v>1</v>
      </c>
      <c r="L873" s="9" t="s">
        <v>83</v>
      </c>
      <c r="M873" s="9">
        <f>35*8</f>
        <v>280</v>
      </c>
      <c r="N873">
        <f t="shared" si="76"/>
        <v>8.2791247782377286E-2</v>
      </c>
    </row>
    <row r="874" spans="1:15">
      <c r="A874" s="3" t="s">
        <v>38</v>
      </c>
      <c r="B874" s="1">
        <v>42544</v>
      </c>
      <c r="C874">
        <v>2.1</v>
      </c>
      <c r="E874">
        <v>1</v>
      </c>
      <c r="F874" s="9"/>
      <c r="G874" s="9">
        <v>1</v>
      </c>
      <c r="H874" s="21">
        <v>42667</v>
      </c>
      <c r="I874" s="9" t="s">
        <v>48</v>
      </c>
      <c r="J874" s="9">
        <v>8</v>
      </c>
      <c r="K874" s="9">
        <v>1</v>
      </c>
      <c r="L874" s="9" t="s">
        <v>85</v>
      </c>
      <c r="M874" s="9">
        <f>8*373</f>
        <v>2984</v>
      </c>
      <c r="N874">
        <f t="shared" si="76"/>
        <v>0.88231815493790655</v>
      </c>
    </row>
    <row r="875" spans="1:15">
      <c r="A875" s="3" t="s">
        <v>38</v>
      </c>
      <c r="B875" s="1">
        <v>42544</v>
      </c>
      <c r="C875">
        <v>1.2</v>
      </c>
      <c r="E875">
        <v>0</v>
      </c>
      <c r="G875" s="9">
        <v>0</v>
      </c>
      <c r="L875" s="9" t="s">
        <v>132</v>
      </c>
    </row>
    <row r="876" spans="1:15">
      <c r="A876" s="3" t="s">
        <v>38</v>
      </c>
      <c r="B876" s="1">
        <v>42529</v>
      </c>
      <c r="C876">
        <v>1.1000000000000001</v>
      </c>
      <c r="E876">
        <v>1</v>
      </c>
      <c r="G876">
        <v>1</v>
      </c>
      <c r="H876" s="1">
        <v>42670</v>
      </c>
      <c r="I876" t="s">
        <v>48</v>
      </c>
      <c r="J876">
        <v>8</v>
      </c>
      <c r="K876">
        <v>2</v>
      </c>
      <c r="L876" t="s">
        <v>86</v>
      </c>
      <c r="M876">
        <v>1</v>
      </c>
      <c r="N876">
        <f>M876/$O$876</f>
        <v>4.2372881355932202E-4</v>
      </c>
      <c r="O876">
        <f>SUM(M876:M885)</f>
        <v>2360</v>
      </c>
    </row>
    <row r="877" spans="1:15">
      <c r="A877" s="3" t="s">
        <v>38</v>
      </c>
      <c r="B877" s="1">
        <v>42529</v>
      </c>
      <c r="C877">
        <v>1.1000000000000001</v>
      </c>
      <c r="E877">
        <v>1</v>
      </c>
      <c r="G877">
        <v>1</v>
      </c>
      <c r="H877" s="1">
        <v>42670</v>
      </c>
      <c r="I877" t="s">
        <v>48</v>
      </c>
      <c r="J877">
        <v>8</v>
      </c>
      <c r="K877">
        <v>2</v>
      </c>
      <c r="L877" t="s">
        <v>85</v>
      </c>
      <c r="M877">
        <v>1</v>
      </c>
      <c r="N877">
        <f t="shared" ref="N877:N885" si="77">M877/$O$876</f>
        <v>4.2372881355932202E-4</v>
      </c>
    </row>
    <row r="878" spans="1:15">
      <c r="A878" s="3" t="s">
        <v>38</v>
      </c>
      <c r="B878" s="1">
        <v>42529</v>
      </c>
      <c r="C878">
        <v>1.1000000000000001</v>
      </c>
      <c r="E878">
        <v>1</v>
      </c>
      <c r="G878">
        <v>1</v>
      </c>
      <c r="H878" s="1">
        <v>42670</v>
      </c>
      <c r="I878" t="s">
        <v>48</v>
      </c>
      <c r="J878">
        <v>8</v>
      </c>
      <c r="K878">
        <v>2</v>
      </c>
      <c r="L878" t="s">
        <v>96</v>
      </c>
      <c r="M878">
        <v>4</v>
      </c>
      <c r="N878">
        <f t="shared" si="77"/>
        <v>1.6949152542372881E-3</v>
      </c>
    </row>
    <row r="879" spans="1:15">
      <c r="A879" s="3" t="s">
        <v>38</v>
      </c>
      <c r="B879" s="1">
        <v>42529</v>
      </c>
      <c r="C879">
        <v>1.1000000000000001</v>
      </c>
      <c r="E879">
        <v>1</v>
      </c>
      <c r="G879">
        <v>1</v>
      </c>
      <c r="H879" s="1">
        <v>42670</v>
      </c>
      <c r="I879" t="s">
        <v>48</v>
      </c>
      <c r="J879">
        <v>8</v>
      </c>
      <c r="K879">
        <v>2</v>
      </c>
      <c r="L879" t="s">
        <v>84</v>
      </c>
      <c r="M879">
        <v>1</v>
      </c>
      <c r="N879">
        <f t="shared" si="77"/>
        <v>4.2372881355932202E-4</v>
      </c>
    </row>
    <row r="880" spans="1:15">
      <c r="A880" s="3" t="s">
        <v>38</v>
      </c>
      <c r="B880" s="1">
        <v>42529</v>
      </c>
      <c r="C880">
        <v>1.1000000000000001</v>
      </c>
      <c r="E880">
        <v>1</v>
      </c>
      <c r="G880">
        <v>1</v>
      </c>
      <c r="H880" s="1">
        <v>42670</v>
      </c>
      <c r="I880" t="s">
        <v>48</v>
      </c>
      <c r="J880">
        <v>8</v>
      </c>
      <c r="K880">
        <v>26</v>
      </c>
      <c r="L880" t="s">
        <v>124</v>
      </c>
      <c r="M880">
        <v>1</v>
      </c>
      <c r="N880">
        <f t="shared" si="77"/>
        <v>4.2372881355932202E-4</v>
      </c>
    </row>
    <row r="881" spans="1:15">
      <c r="A881" s="3" t="s">
        <v>38</v>
      </c>
      <c r="B881" s="1">
        <v>42529</v>
      </c>
      <c r="C881">
        <v>1.1000000000000001</v>
      </c>
      <c r="E881">
        <v>1</v>
      </c>
      <c r="G881">
        <v>1</v>
      </c>
      <c r="H881" s="1">
        <v>42670</v>
      </c>
      <c r="I881" t="s">
        <v>48</v>
      </c>
      <c r="J881">
        <v>8</v>
      </c>
      <c r="K881">
        <v>1</v>
      </c>
      <c r="L881" t="s">
        <v>87</v>
      </c>
      <c r="M881">
        <v>16</v>
      </c>
      <c r="N881">
        <f t="shared" si="77"/>
        <v>6.7796610169491523E-3</v>
      </c>
    </row>
    <row r="882" spans="1:15">
      <c r="A882" s="3" t="s">
        <v>38</v>
      </c>
      <c r="B882" s="1">
        <v>42529</v>
      </c>
      <c r="C882">
        <v>1.1000000000000001</v>
      </c>
      <c r="E882">
        <v>1</v>
      </c>
      <c r="G882">
        <v>1</v>
      </c>
      <c r="H882" s="1">
        <v>42670</v>
      </c>
      <c r="I882" t="s">
        <v>48</v>
      </c>
      <c r="J882">
        <v>8</v>
      </c>
      <c r="K882">
        <v>1</v>
      </c>
      <c r="L882" t="s">
        <v>109</v>
      </c>
      <c r="M882">
        <v>56</v>
      </c>
      <c r="N882">
        <f t="shared" si="77"/>
        <v>2.3728813559322035E-2</v>
      </c>
    </row>
    <row r="883" spans="1:15">
      <c r="A883" s="3" t="s">
        <v>38</v>
      </c>
      <c r="B883" s="1">
        <v>42529</v>
      </c>
      <c r="C883">
        <v>1.1000000000000001</v>
      </c>
      <c r="E883">
        <v>1</v>
      </c>
      <c r="G883">
        <v>1</v>
      </c>
      <c r="H883" s="1">
        <v>42670</v>
      </c>
      <c r="I883" t="s">
        <v>48</v>
      </c>
      <c r="J883">
        <v>8</v>
      </c>
      <c r="K883">
        <v>1</v>
      </c>
      <c r="L883" t="s">
        <v>92</v>
      </c>
      <c r="M883">
        <v>16</v>
      </c>
      <c r="N883">
        <f t="shared" si="77"/>
        <v>6.7796610169491523E-3</v>
      </c>
    </row>
    <row r="884" spans="1:15">
      <c r="A884" s="3" t="s">
        <v>38</v>
      </c>
      <c r="B884" s="1">
        <v>42529</v>
      </c>
      <c r="C884">
        <v>1.1000000000000001</v>
      </c>
      <c r="E884">
        <v>1</v>
      </c>
      <c r="G884">
        <v>1</v>
      </c>
      <c r="H884" s="1">
        <v>42670</v>
      </c>
      <c r="I884" t="s">
        <v>48</v>
      </c>
      <c r="J884">
        <v>8</v>
      </c>
      <c r="K884">
        <v>1</v>
      </c>
      <c r="L884" t="s">
        <v>83</v>
      </c>
      <c r="M884">
        <f>37*8</f>
        <v>296</v>
      </c>
      <c r="N884">
        <f t="shared" si="77"/>
        <v>0.12542372881355932</v>
      </c>
    </row>
    <row r="885" spans="1:15">
      <c r="A885" s="3" t="s">
        <v>38</v>
      </c>
      <c r="B885" s="1">
        <v>42529</v>
      </c>
      <c r="C885">
        <v>1.1000000000000001</v>
      </c>
      <c r="E885">
        <v>1</v>
      </c>
      <c r="G885">
        <v>1</v>
      </c>
      <c r="H885" s="1">
        <v>42670</v>
      </c>
      <c r="I885" t="s">
        <v>48</v>
      </c>
      <c r="J885">
        <v>8</v>
      </c>
      <c r="K885">
        <v>1</v>
      </c>
      <c r="L885" t="s">
        <v>85</v>
      </c>
      <c r="M885">
        <f>246*8</f>
        <v>1968</v>
      </c>
      <c r="N885">
        <f t="shared" si="77"/>
        <v>0.83389830508474572</v>
      </c>
    </row>
    <row r="886" spans="1:15">
      <c r="A886" s="3" t="s">
        <v>38</v>
      </c>
      <c r="B886" s="1">
        <v>42529</v>
      </c>
      <c r="C886">
        <v>1.2</v>
      </c>
      <c r="E886">
        <v>0</v>
      </c>
      <c r="G886">
        <v>0</v>
      </c>
      <c r="L886" t="s">
        <v>132</v>
      </c>
    </row>
    <row r="887" spans="1:15">
      <c r="A887" s="3" t="s">
        <v>38</v>
      </c>
      <c r="B887" s="1">
        <v>42516</v>
      </c>
      <c r="C887">
        <v>1.1000000000000001</v>
      </c>
      <c r="E887">
        <v>1</v>
      </c>
      <c r="G887">
        <v>1</v>
      </c>
      <c r="H887" s="1">
        <v>42670</v>
      </c>
      <c r="I887" t="s">
        <v>48</v>
      </c>
      <c r="J887">
        <v>320</v>
      </c>
      <c r="K887">
        <v>1</v>
      </c>
      <c r="L887" t="s">
        <v>83</v>
      </c>
      <c r="M887">
        <f>6*320</f>
        <v>1920</v>
      </c>
      <c r="N887">
        <f>M887/$O$887</f>
        <v>2.5972269191748394E-2</v>
      </c>
      <c r="O887">
        <f>SUM(M887:M891)</f>
        <v>73925</v>
      </c>
    </row>
    <row r="888" spans="1:15">
      <c r="A888" s="3" t="s">
        <v>38</v>
      </c>
      <c r="B888" s="1">
        <v>42516</v>
      </c>
      <c r="C888">
        <v>1.1000000000000001</v>
      </c>
      <c r="E888">
        <v>1</v>
      </c>
      <c r="G888">
        <v>1</v>
      </c>
      <c r="H888" s="1">
        <v>42670</v>
      </c>
      <c r="I888" t="s">
        <v>48</v>
      </c>
      <c r="J888">
        <v>320</v>
      </c>
      <c r="K888">
        <v>1</v>
      </c>
      <c r="L888" t="s">
        <v>85</v>
      </c>
      <c r="M888">
        <f>225*320</f>
        <v>72000</v>
      </c>
      <c r="N888">
        <f t="shared" ref="N888:N891" si="78">M888/$O$887</f>
        <v>0.97396009469056477</v>
      </c>
    </row>
    <row r="889" spans="1:15">
      <c r="A889" s="3" t="s">
        <v>38</v>
      </c>
      <c r="B889" s="1">
        <v>42516</v>
      </c>
      <c r="C889">
        <v>1.1000000000000001</v>
      </c>
      <c r="E889">
        <v>1</v>
      </c>
      <c r="G889">
        <v>1</v>
      </c>
      <c r="H889" s="1">
        <v>42670</v>
      </c>
      <c r="I889" t="s">
        <v>48</v>
      </c>
      <c r="J889">
        <v>320</v>
      </c>
      <c r="K889">
        <v>2</v>
      </c>
      <c r="L889" t="s">
        <v>85</v>
      </c>
      <c r="M889">
        <v>2</v>
      </c>
      <c r="N889">
        <f t="shared" si="78"/>
        <v>2.705444707473791E-5</v>
      </c>
    </row>
    <row r="890" spans="1:15">
      <c r="A890" s="3" t="s">
        <v>38</v>
      </c>
      <c r="B890" s="1">
        <v>42516</v>
      </c>
      <c r="C890">
        <v>1.1000000000000001</v>
      </c>
      <c r="E890">
        <v>1</v>
      </c>
      <c r="G890">
        <v>1</v>
      </c>
      <c r="H890" s="1">
        <v>42670</v>
      </c>
      <c r="I890" t="s">
        <v>48</v>
      </c>
      <c r="J890">
        <v>320</v>
      </c>
      <c r="K890">
        <v>2</v>
      </c>
      <c r="L890" t="s">
        <v>96</v>
      </c>
      <c r="M890">
        <v>1</v>
      </c>
      <c r="N890">
        <f t="shared" si="78"/>
        <v>1.3527223537368955E-5</v>
      </c>
    </row>
    <row r="891" spans="1:15">
      <c r="A891" s="3" t="s">
        <v>38</v>
      </c>
      <c r="B891" s="1">
        <v>42516</v>
      </c>
      <c r="C891">
        <v>1.1000000000000001</v>
      </c>
      <c r="E891">
        <v>1</v>
      </c>
      <c r="G891">
        <v>1</v>
      </c>
      <c r="H891" s="1">
        <v>42670</v>
      </c>
      <c r="I891" t="s">
        <v>48</v>
      </c>
      <c r="J891">
        <v>320</v>
      </c>
      <c r="K891">
        <v>2</v>
      </c>
      <c r="L891" t="s">
        <v>84</v>
      </c>
      <c r="M891">
        <v>2</v>
      </c>
      <c r="N891">
        <f t="shared" si="78"/>
        <v>2.705444707473791E-5</v>
      </c>
    </row>
    <row r="892" spans="1:15">
      <c r="A892" s="3" t="s">
        <v>38</v>
      </c>
      <c r="B892" s="1">
        <v>42516</v>
      </c>
      <c r="C892">
        <v>1.1000000000000001</v>
      </c>
      <c r="E892">
        <v>0</v>
      </c>
      <c r="G892">
        <v>1</v>
      </c>
      <c r="H892" s="1">
        <v>42667</v>
      </c>
      <c r="I892" t="s">
        <v>48</v>
      </c>
      <c r="J892">
        <f t="shared" ref="J892:J898" si="79">80/24</f>
        <v>3.3333333333333335</v>
      </c>
      <c r="K892">
        <v>2</v>
      </c>
      <c r="L892" t="s">
        <v>109</v>
      </c>
      <c r="M892">
        <v>1</v>
      </c>
      <c r="N892">
        <f>M892/$O$892</f>
        <v>1.0084033613445376E-3</v>
      </c>
      <c r="O892">
        <f>SUM(M892:M898)</f>
        <v>991.66666666666686</v>
      </c>
    </row>
    <row r="893" spans="1:15">
      <c r="A893" s="3" t="s">
        <v>38</v>
      </c>
      <c r="B893" s="1">
        <v>42516</v>
      </c>
      <c r="C893">
        <v>1.1000000000000001</v>
      </c>
      <c r="E893">
        <v>0</v>
      </c>
      <c r="G893">
        <v>1</v>
      </c>
      <c r="H893" s="1">
        <v>42667</v>
      </c>
      <c r="I893" t="s">
        <v>48</v>
      </c>
      <c r="J893">
        <f t="shared" si="79"/>
        <v>3.3333333333333335</v>
      </c>
      <c r="K893">
        <v>2</v>
      </c>
      <c r="L893" t="s">
        <v>96</v>
      </c>
      <c r="M893">
        <v>3</v>
      </c>
      <c r="N893">
        <f t="shared" ref="N893:N898" si="80">M893/$O$892</f>
        <v>3.0252100840336129E-3</v>
      </c>
    </row>
    <row r="894" spans="1:15">
      <c r="A894" s="3" t="s">
        <v>38</v>
      </c>
      <c r="B894" s="1">
        <v>42516</v>
      </c>
      <c r="C894">
        <v>1.1000000000000001</v>
      </c>
      <c r="E894">
        <v>0</v>
      </c>
      <c r="G894">
        <v>1</v>
      </c>
      <c r="H894" s="1">
        <v>42667</v>
      </c>
      <c r="I894" t="s">
        <v>48</v>
      </c>
      <c r="J894">
        <f t="shared" si="79"/>
        <v>3.3333333333333335</v>
      </c>
      <c r="K894">
        <v>2</v>
      </c>
      <c r="L894" t="s">
        <v>124</v>
      </c>
      <c r="M894">
        <v>1</v>
      </c>
      <c r="N894">
        <f t="shared" si="80"/>
        <v>1.0084033613445376E-3</v>
      </c>
    </row>
    <row r="895" spans="1:15">
      <c r="A895" s="3" t="s">
        <v>38</v>
      </c>
      <c r="B895" s="1">
        <v>42516</v>
      </c>
      <c r="C895">
        <v>1.1000000000000001</v>
      </c>
      <c r="E895">
        <v>0</v>
      </c>
      <c r="G895">
        <v>1</v>
      </c>
      <c r="H895" s="1">
        <v>42667</v>
      </c>
      <c r="I895" t="s">
        <v>48</v>
      </c>
      <c r="J895">
        <f t="shared" si="79"/>
        <v>3.3333333333333335</v>
      </c>
      <c r="K895">
        <v>1</v>
      </c>
      <c r="L895" t="s">
        <v>92</v>
      </c>
      <c r="M895">
        <f>J892*4</f>
        <v>13.333333333333334</v>
      </c>
      <c r="N895">
        <f t="shared" si="80"/>
        <v>1.3445378151260502E-2</v>
      </c>
    </row>
    <row r="896" spans="1:15">
      <c r="A896" s="3" t="s">
        <v>38</v>
      </c>
      <c r="B896" s="1">
        <v>42516</v>
      </c>
      <c r="C896">
        <v>1.1000000000000001</v>
      </c>
      <c r="E896">
        <v>0</v>
      </c>
      <c r="G896">
        <v>1</v>
      </c>
      <c r="H896" s="1">
        <v>42667</v>
      </c>
      <c r="I896" t="s">
        <v>48</v>
      </c>
      <c r="J896">
        <f t="shared" si="79"/>
        <v>3.3333333333333335</v>
      </c>
      <c r="K896">
        <v>1</v>
      </c>
      <c r="L896" t="s">
        <v>83</v>
      </c>
      <c r="M896">
        <f>J892*163</f>
        <v>543.33333333333337</v>
      </c>
      <c r="N896">
        <f t="shared" si="80"/>
        <v>0.54789915966386549</v>
      </c>
    </row>
    <row r="897" spans="1:15">
      <c r="A897" s="3" t="s">
        <v>38</v>
      </c>
      <c r="B897" s="1">
        <v>42516</v>
      </c>
      <c r="C897">
        <v>1.1000000000000001</v>
      </c>
      <c r="E897">
        <v>0</v>
      </c>
      <c r="G897">
        <v>1</v>
      </c>
      <c r="H897" s="1">
        <v>42667</v>
      </c>
      <c r="I897" t="s">
        <v>48</v>
      </c>
      <c r="J897">
        <f t="shared" si="79"/>
        <v>3.3333333333333335</v>
      </c>
      <c r="K897">
        <v>1</v>
      </c>
      <c r="L897" t="s">
        <v>85</v>
      </c>
      <c r="M897">
        <f>128*J892</f>
        <v>426.66666666666669</v>
      </c>
      <c r="N897">
        <f t="shared" si="80"/>
        <v>0.43025210084033605</v>
      </c>
    </row>
    <row r="898" spans="1:15">
      <c r="A898" s="3" t="s">
        <v>38</v>
      </c>
      <c r="B898" s="1">
        <v>42516</v>
      </c>
      <c r="C898">
        <v>1.1000000000000001</v>
      </c>
      <c r="E898">
        <v>0</v>
      </c>
      <c r="G898">
        <v>1</v>
      </c>
      <c r="H898" s="1">
        <v>42667</v>
      </c>
      <c r="I898" t="s">
        <v>48</v>
      </c>
      <c r="J898">
        <f t="shared" si="79"/>
        <v>3.3333333333333335</v>
      </c>
      <c r="K898">
        <v>1</v>
      </c>
      <c r="L898" t="s">
        <v>84</v>
      </c>
      <c r="M898">
        <f>1*J892</f>
        <v>3.3333333333333335</v>
      </c>
      <c r="N898">
        <f t="shared" si="80"/>
        <v>3.3613445378151254E-3</v>
      </c>
    </row>
    <row r="899" spans="1:15">
      <c r="A899" s="3" t="s">
        <v>38</v>
      </c>
      <c r="B899" s="1">
        <v>42516</v>
      </c>
      <c r="C899">
        <v>1.2</v>
      </c>
      <c r="E899">
        <v>1</v>
      </c>
      <c r="G899">
        <v>0</v>
      </c>
      <c r="L899" t="s">
        <v>132</v>
      </c>
    </row>
    <row r="900" spans="1:15">
      <c r="A900" s="3" t="s">
        <v>38</v>
      </c>
      <c r="B900" s="1">
        <v>42500</v>
      </c>
      <c r="C900">
        <v>1.1000000000000001</v>
      </c>
      <c r="E900">
        <v>0</v>
      </c>
      <c r="G900">
        <v>1</v>
      </c>
      <c r="H900" s="1">
        <v>42651</v>
      </c>
      <c r="I900" t="s">
        <v>48</v>
      </c>
      <c r="J900">
        <v>20</v>
      </c>
      <c r="K900">
        <v>1</v>
      </c>
      <c r="L900" t="s">
        <v>87</v>
      </c>
      <c r="M900">
        <v>200</v>
      </c>
      <c r="N900">
        <f>M900/$O$900</f>
        <v>3.3647375504710635E-2</v>
      </c>
      <c r="O900">
        <f>SUM(M900:M905)</f>
        <v>5944</v>
      </c>
    </row>
    <row r="901" spans="1:15">
      <c r="A901" s="3" t="s">
        <v>38</v>
      </c>
      <c r="B901" s="1">
        <v>42500</v>
      </c>
      <c r="C901">
        <v>1.1000000000000001</v>
      </c>
      <c r="E901">
        <v>0</v>
      </c>
      <c r="G901">
        <v>1</v>
      </c>
      <c r="H901" s="1">
        <v>42651</v>
      </c>
      <c r="I901" t="s">
        <v>48</v>
      </c>
      <c r="J901">
        <v>20</v>
      </c>
      <c r="K901">
        <v>1</v>
      </c>
      <c r="L901" t="s">
        <v>109</v>
      </c>
      <c r="M901">
        <v>120</v>
      </c>
      <c r="N901">
        <f t="shared" ref="N901:N905" si="81">M901/$O$900</f>
        <v>2.0188425302826378E-2</v>
      </c>
    </row>
    <row r="902" spans="1:15">
      <c r="A902" s="3" t="s">
        <v>38</v>
      </c>
      <c r="B902" s="1">
        <v>42500</v>
      </c>
      <c r="C902">
        <v>1.1000000000000001</v>
      </c>
      <c r="E902">
        <v>0</v>
      </c>
      <c r="G902">
        <v>1</v>
      </c>
      <c r="H902" s="1">
        <v>42651</v>
      </c>
      <c r="I902" t="s">
        <v>48</v>
      </c>
      <c r="J902">
        <v>20</v>
      </c>
      <c r="K902">
        <v>1</v>
      </c>
      <c r="L902" t="s">
        <v>83</v>
      </c>
      <c r="M902">
        <v>360</v>
      </c>
      <c r="N902">
        <f t="shared" si="81"/>
        <v>6.0565275908479141E-2</v>
      </c>
    </row>
    <row r="903" spans="1:15">
      <c r="A903" s="3" t="s">
        <v>38</v>
      </c>
      <c r="B903" s="1">
        <v>42500</v>
      </c>
      <c r="C903">
        <v>1.1000000000000001</v>
      </c>
      <c r="E903">
        <v>0</v>
      </c>
      <c r="G903">
        <v>1</v>
      </c>
      <c r="H903" s="1">
        <v>42651</v>
      </c>
      <c r="I903" t="s">
        <v>48</v>
      </c>
      <c r="J903">
        <v>20</v>
      </c>
      <c r="K903">
        <v>1</v>
      </c>
      <c r="L903" t="s">
        <v>85</v>
      </c>
      <c r="M903">
        <v>5260</v>
      </c>
      <c r="N903">
        <f t="shared" si="81"/>
        <v>0.88492597577388965</v>
      </c>
    </row>
    <row r="904" spans="1:15">
      <c r="A904" s="3" t="s">
        <v>38</v>
      </c>
      <c r="B904" s="1">
        <v>42500</v>
      </c>
      <c r="C904">
        <v>1.1000000000000001</v>
      </c>
      <c r="E904">
        <v>0</v>
      </c>
      <c r="G904">
        <v>1</v>
      </c>
      <c r="H904" s="1">
        <v>42651</v>
      </c>
      <c r="I904" t="s">
        <v>48</v>
      </c>
      <c r="J904">
        <v>20</v>
      </c>
      <c r="K904">
        <v>2</v>
      </c>
      <c r="L904" t="s">
        <v>83</v>
      </c>
      <c r="M904">
        <v>1</v>
      </c>
      <c r="N904">
        <f t="shared" si="81"/>
        <v>1.6823687752355316E-4</v>
      </c>
    </row>
    <row r="905" spans="1:15">
      <c r="A905" s="3" t="s">
        <v>38</v>
      </c>
      <c r="B905" s="1">
        <v>42500</v>
      </c>
      <c r="C905">
        <v>1.1000000000000001</v>
      </c>
      <c r="E905">
        <v>0</v>
      </c>
      <c r="G905">
        <v>1</v>
      </c>
      <c r="H905" s="1">
        <v>42651</v>
      </c>
      <c r="I905" t="s">
        <v>48</v>
      </c>
      <c r="J905">
        <v>20</v>
      </c>
      <c r="K905">
        <v>2</v>
      </c>
      <c r="L905" t="s">
        <v>84</v>
      </c>
      <c r="M905">
        <v>3</v>
      </c>
      <c r="N905">
        <f t="shared" si="81"/>
        <v>5.0471063257065949E-4</v>
      </c>
    </row>
    <row r="906" spans="1:15">
      <c r="A906" s="3" t="s">
        <v>38</v>
      </c>
      <c r="B906" s="1">
        <v>42500</v>
      </c>
      <c r="C906">
        <v>1.1000000000000001</v>
      </c>
      <c r="E906">
        <v>1</v>
      </c>
      <c r="G906">
        <v>1</v>
      </c>
      <c r="H906" s="1">
        <v>42648</v>
      </c>
      <c r="I906" t="s">
        <v>48</v>
      </c>
      <c r="J906">
        <f>1/(6/80)</f>
        <v>13.333333333333334</v>
      </c>
      <c r="K906">
        <v>1</v>
      </c>
      <c r="L906" t="s">
        <v>87</v>
      </c>
      <c r="M906">
        <f>6*$J$58</f>
        <v>6</v>
      </c>
      <c r="N906">
        <f>M906/$O$906</f>
        <v>1.5027550509266988E-3</v>
      </c>
      <c r="O906">
        <f>SUM(M906:M910)</f>
        <v>3992.666666666667</v>
      </c>
    </row>
    <row r="907" spans="1:15">
      <c r="A907" s="3" t="s">
        <v>38</v>
      </c>
      <c r="B907" s="1">
        <v>42500</v>
      </c>
      <c r="C907">
        <v>1.1000000000000001</v>
      </c>
      <c r="E907">
        <v>1</v>
      </c>
      <c r="G907">
        <v>1</v>
      </c>
      <c r="H907" s="1">
        <v>42648</v>
      </c>
      <c r="I907" t="s">
        <v>48</v>
      </c>
      <c r="J907">
        <f t="shared" ref="J907:J910" si="82">1/(6/80)</f>
        <v>13.333333333333334</v>
      </c>
      <c r="K907">
        <v>1</v>
      </c>
      <c r="L907" t="s">
        <v>109</v>
      </c>
      <c r="M907">
        <f>4*J907</f>
        <v>53.333333333333336</v>
      </c>
      <c r="N907">
        <f t="shared" ref="N907:N910" si="83">M907/$O$906</f>
        <v>1.335782267490399E-2</v>
      </c>
    </row>
    <row r="908" spans="1:15">
      <c r="A908" s="3" t="s">
        <v>38</v>
      </c>
      <c r="B908" s="1">
        <v>42500</v>
      </c>
      <c r="C908">
        <v>1.1000000000000001</v>
      </c>
      <c r="E908">
        <v>1</v>
      </c>
      <c r="G908">
        <v>1</v>
      </c>
      <c r="H908" s="1">
        <v>42648</v>
      </c>
      <c r="I908" t="s">
        <v>48</v>
      </c>
      <c r="J908">
        <f t="shared" si="82"/>
        <v>13.333333333333334</v>
      </c>
      <c r="K908">
        <v>1</v>
      </c>
      <c r="L908" t="s">
        <v>83</v>
      </c>
      <c r="M908">
        <f>12*J908</f>
        <v>160</v>
      </c>
      <c r="N908">
        <f t="shared" si="83"/>
        <v>4.007346802471197E-2</v>
      </c>
    </row>
    <row r="909" spans="1:15">
      <c r="A909" s="3" t="s">
        <v>38</v>
      </c>
      <c r="B909" s="1">
        <v>42500</v>
      </c>
      <c r="C909">
        <v>1.1000000000000001</v>
      </c>
      <c r="E909">
        <v>1</v>
      </c>
      <c r="G909">
        <v>1</v>
      </c>
      <c r="H909" s="1">
        <v>42648</v>
      </c>
      <c r="I909" t="s">
        <v>48</v>
      </c>
      <c r="J909">
        <f t="shared" si="82"/>
        <v>13.333333333333334</v>
      </c>
      <c r="K909">
        <v>1</v>
      </c>
      <c r="L909" t="s">
        <v>85</v>
      </c>
      <c r="M909">
        <f>282*J909</f>
        <v>3760</v>
      </c>
      <c r="N909">
        <f t="shared" si="83"/>
        <v>0.94172649858073132</v>
      </c>
    </row>
    <row r="910" spans="1:15">
      <c r="A910" s="3" t="s">
        <v>38</v>
      </c>
      <c r="B910" s="1">
        <v>42500</v>
      </c>
      <c r="C910">
        <v>1.1000000000000001</v>
      </c>
      <c r="E910">
        <v>1</v>
      </c>
      <c r="G910">
        <v>1</v>
      </c>
      <c r="H910" s="1">
        <v>42648</v>
      </c>
      <c r="I910" t="s">
        <v>48</v>
      </c>
      <c r="J910">
        <f t="shared" si="82"/>
        <v>13.333333333333334</v>
      </c>
      <c r="K910">
        <v>1</v>
      </c>
      <c r="L910" t="s">
        <v>96</v>
      </c>
      <c r="M910">
        <f>1*J910</f>
        <v>13.333333333333334</v>
      </c>
      <c r="N910">
        <f t="shared" si="83"/>
        <v>3.3394556687259976E-3</v>
      </c>
    </row>
    <row r="911" spans="1:15">
      <c r="A911" s="3" t="s">
        <v>38</v>
      </c>
      <c r="B911" s="1">
        <v>42500</v>
      </c>
      <c r="C911">
        <v>1.2</v>
      </c>
      <c r="E911">
        <v>0</v>
      </c>
      <c r="G911">
        <v>0</v>
      </c>
      <c r="L911" t="s">
        <v>132</v>
      </c>
    </row>
    <row r="912" spans="1:15">
      <c r="A912" s="3" t="s">
        <v>38</v>
      </c>
      <c r="B912" s="1">
        <v>42500</v>
      </c>
      <c r="C912">
        <v>1.2</v>
      </c>
      <c r="E912">
        <v>1</v>
      </c>
      <c r="G912">
        <v>0</v>
      </c>
      <c r="L912" t="s">
        <v>132</v>
      </c>
    </row>
    <row r="913" spans="1:15">
      <c r="A913" s="3" t="s">
        <v>38</v>
      </c>
      <c r="B913" s="5">
        <v>42529</v>
      </c>
      <c r="C913" s="3">
        <v>1.1000000000000001</v>
      </c>
      <c r="D913" s="3"/>
      <c r="E913" s="3">
        <v>0</v>
      </c>
      <c r="F913" s="9"/>
      <c r="G913" s="3">
        <v>1</v>
      </c>
      <c r="H913" s="1">
        <v>42667</v>
      </c>
      <c r="I913" t="s">
        <v>48</v>
      </c>
      <c r="J913">
        <v>10</v>
      </c>
      <c r="K913">
        <v>2</v>
      </c>
      <c r="L913" t="s">
        <v>96</v>
      </c>
      <c r="M913">
        <v>1</v>
      </c>
      <c r="N913">
        <f>M913/$O$913</f>
        <v>4.9407114624505926E-4</v>
      </c>
      <c r="O913">
        <f>SUM(M913:M920)</f>
        <v>2024</v>
      </c>
    </row>
    <row r="914" spans="1:15">
      <c r="A914" s="3" t="s">
        <v>38</v>
      </c>
      <c r="B914" s="5">
        <v>42529</v>
      </c>
      <c r="C914" s="3">
        <v>1.1000000000000001</v>
      </c>
      <c r="D914" s="3"/>
      <c r="E914" s="3">
        <v>0</v>
      </c>
      <c r="F914" s="9"/>
      <c r="G914" s="3">
        <v>1</v>
      </c>
      <c r="H914" s="1">
        <v>42667</v>
      </c>
      <c r="I914" t="s">
        <v>48</v>
      </c>
      <c r="J914">
        <v>10</v>
      </c>
      <c r="K914">
        <v>2</v>
      </c>
      <c r="L914" t="s">
        <v>84</v>
      </c>
      <c r="M914">
        <v>3</v>
      </c>
      <c r="N914">
        <f t="shared" ref="N914:N920" si="84">M914/$O$913</f>
        <v>1.4822134387351778E-3</v>
      </c>
    </row>
    <row r="915" spans="1:15">
      <c r="A915" s="3" t="s">
        <v>38</v>
      </c>
      <c r="B915" s="5">
        <v>42529</v>
      </c>
      <c r="C915" s="3">
        <v>1.1000000000000001</v>
      </c>
      <c r="D915" s="3"/>
      <c r="E915" s="3">
        <v>0</v>
      </c>
      <c r="F915" s="9"/>
      <c r="G915" s="3">
        <v>1</v>
      </c>
      <c r="H915" s="1">
        <v>42667</v>
      </c>
      <c r="I915" t="s">
        <v>48</v>
      </c>
      <c r="J915">
        <v>10</v>
      </c>
      <c r="K915">
        <v>1</v>
      </c>
      <c r="L915" t="s">
        <v>87</v>
      </c>
      <c r="M915">
        <v>40</v>
      </c>
      <c r="N915">
        <f t="shared" si="84"/>
        <v>1.9762845849802372E-2</v>
      </c>
    </row>
    <row r="916" spans="1:15">
      <c r="A916" s="3" t="s">
        <v>38</v>
      </c>
      <c r="B916" s="5">
        <v>42529</v>
      </c>
      <c r="C916" s="3">
        <v>1.1000000000000001</v>
      </c>
      <c r="D916" s="3"/>
      <c r="E916" s="3">
        <v>0</v>
      </c>
      <c r="F916" s="9"/>
      <c r="G916" s="3">
        <v>1</v>
      </c>
      <c r="H916" s="1">
        <v>42667</v>
      </c>
      <c r="I916" t="s">
        <v>48</v>
      </c>
      <c r="J916">
        <v>10</v>
      </c>
      <c r="K916">
        <v>1</v>
      </c>
      <c r="L916" t="s">
        <v>89</v>
      </c>
      <c r="M916">
        <v>10</v>
      </c>
      <c r="N916">
        <f t="shared" si="84"/>
        <v>4.940711462450593E-3</v>
      </c>
    </row>
    <row r="917" spans="1:15">
      <c r="A917" s="3" t="s">
        <v>38</v>
      </c>
      <c r="B917" s="5">
        <v>42529</v>
      </c>
      <c r="C917" s="3">
        <v>1.1000000000000001</v>
      </c>
      <c r="D917" s="3"/>
      <c r="E917" s="3">
        <v>0</v>
      </c>
      <c r="F917" s="9"/>
      <c r="G917" s="3">
        <v>1</v>
      </c>
      <c r="H917" s="1">
        <v>42667</v>
      </c>
      <c r="I917" t="s">
        <v>48</v>
      </c>
      <c r="J917">
        <v>10</v>
      </c>
      <c r="K917">
        <v>1</v>
      </c>
      <c r="L917" t="s">
        <v>92</v>
      </c>
      <c r="M917">
        <v>20</v>
      </c>
      <c r="N917">
        <f t="shared" si="84"/>
        <v>9.881422924901186E-3</v>
      </c>
    </row>
    <row r="918" spans="1:15">
      <c r="A918" s="3" t="s">
        <v>38</v>
      </c>
      <c r="B918" s="5">
        <v>42529</v>
      </c>
      <c r="C918" s="3">
        <v>1.1000000000000001</v>
      </c>
      <c r="D918" s="3"/>
      <c r="E918" s="3">
        <v>0</v>
      </c>
      <c r="F918" s="9"/>
      <c r="G918" s="3">
        <v>1</v>
      </c>
      <c r="H918" s="1">
        <v>42667</v>
      </c>
      <c r="I918" t="s">
        <v>48</v>
      </c>
      <c r="J918">
        <v>10</v>
      </c>
      <c r="K918">
        <v>1</v>
      </c>
      <c r="L918" t="s">
        <v>83</v>
      </c>
      <c r="M918">
        <v>160</v>
      </c>
      <c r="N918">
        <f t="shared" si="84"/>
        <v>7.9051383399209488E-2</v>
      </c>
    </row>
    <row r="919" spans="1:15">
      <c r="A919" s="3" t="s">
        <v>38</v>
      </c>
      <c r="B919" s="5">
        <v>42529</v>
      </c>
      <c r="C919" s="3">
        <v>1.1000000000000001</v>
      </c>
      <c r="D919" s="3"/>
      <c r="E919" s="3">
        <v>0</v>
      </c>
      <c r="F919" s="9"/>
      <c r="G919" s="3">
        <v>1</v>
      </c>
      <c r="H919" s="1">
        <v>42667</v>
      </c>
      <c r="I919" t="s">
        <v>48</v>
      </c>
      <c r="J919">
        <v>10</v>
      </c>
      <c r="K919">
        <v>1</v>
      </c>
      <c r="L919" t="s">
        <v>85</v>
      </c>
      <c r="M919">
        <v>1700</v>
      </c>
      <c r="N919">
        <f t="shared" si="84"/>
        <v>0.83992094861660083</v>
      </c>
    </row>
    <row r="920" spans="1:15">
      <c r="A920" s="3" t="s">
        <v>38</v>
      </c>
      <c r="B920" s="5">
        <v>42529</v>
      </c>
      <c r="C920" s="3">
        <v>1.1000000000000001</v>
      </c>
      <c r="D920" s="3"/>
      <c r="E920" s="3">
        <v>0</v>
      </c>
      <c r="F920" s="9"/>
      <c r="G920" s="3">
        <v>1</v>
      </c>
      <c r="H920" s="1">
        <v>42667</v>
      </c>
      <c r="I920" t="s">
        <v>48</v>
      </c>
      <c r="J920">
        <v>10</v>
      </c>
      <c r="K920">
        <v>1</v>
      </c>
      <c r="L920" t="s">
        <v>84</v>
      </c>
      <c r="M920">
        <v>90</v>
      </c>
      <c r="N920">
        <f t="shared" si="84"/>
        <v>4.4466403162055336E-2</v>
      </c>
    </row>
    <row r="921" spans="1:15">
      <c r="A921" s="3" t="s">
        <v>38</v>
      </c>
      <c r="B921" s="5">
        <v>42529</v>
      </c>
      <c r="C921" s="9">
        <v>2.1</v>
      </c>
      <c r="D921" s="9"/>
      <c r="E921" s="9">
        <v>1</v>
      </c>
      <c r="F921" s="9"/>
      <c r="G921" s="9">
        <v>1</v>
      </c>
      <c r="H921" s="21">
        <v>42667</v>
      </c>
      <c r="I921" t="s">
        <v>48</v>
      </c>
      <c r="J921">
        <v>8</v>
      </c>
      <c r="K921">
        <v>14</v>
      </c>
      <c r="L921" t="s">
        <v>84</v>
      </c>
      <c r="M921">
        <v>1</v>
      </c>
      <c r="N921">
        <f>M921/$O$921</f>
        <v>2.0279862096937742E-4</v>
      </c>
      <c r="O921">
        <f>SUM(M921:M929)</f>
        <v>4931</v>
      </c>
    </row>
    <row r="922" spans="1:15">
      <c r="A922" s="3" t="s">
        <v>38</v>
      </c>
      <c r="B922" s="5">
        <v>42529</v>
      </c>
      <c r="C922" s="9">
        <v>2.1</v>
      </c>
      <c r="D922" s="9"/>
      <c r="E922" s="9">
        <v>1</v>
      </c>
      <c r="F922" s="9"/>
      <c r="G922" s="9">
        <v>1</v>
      </c>
      <c r="H922" s="21">
        <v>42667</v>
      </c>
      <c r="I922" t="s">
        <v>48</v>
      </c>
      <c r="J922">
        <v>8</v>
      </c>
      <c r="K922">
        <v>2</v>
      </c>
      <c r="L922" t="s">
        <v>89</v>
      </c>
      <c r="M922">
        <v>3</v>
      </c>
      <c r="N922">
        <f t="shared" ref="N922:N929" si="85">M922/$O$921</f>
        <v>6.0839586290813217E-4</v>
      </c>
    </row>
    <row r="923" spans="1:15">
      <c r="A923" s="3" t="s">
        <v>38</v>
      </c>
      <c r="B923" s="5">
        <v>42529</v>
      </c>
      <c r="C923" s="9">
        <v>2.1</v>
      </c>
      <c r="D923" s="9"/>
      <c r="E923" s="9">
        <v>1</v>
      </c>
      <c r="F923" s="9"/>
      <c r="G923" s="9">
        <v>1</v>
      </c>
      <c r="H923" s="21">
        <v>42667</v>
      </c>
      <c r="I923" t="s">
        <v>48</v>
      </c>
      <c r="J923">
        <v>8</v>
      </c>
      <c r="K923">
        <v>2</v>
      </c>
      <c r="L923" t="s">
        <v>109</v>
      </c>
      <c r="M923">
        <v>1</v>
      </c>
      <c r="N923">
        <f t="shared" si="85"/>
        <v>2.0279862096937742E-4</v>
      </c>
    </row>
    <row r="924" spans="1:15">
      <c r="A924" s="3" t="s">
        <v>38</v>
      </c>
      <c r="B924" s="5">
        <v>42529</v>
      </c>
      <c r="C924" s="9">
        <v>2.1</v>
      </c>
      <c r="D924" s="9"/>
      <c r="E924" s="9">
        <v>1</v>
      </c>
      <c r="F924" s="9"/>
      <c r="G924" s="9">
        <v>1</v>
      </c>
      <c r="H924" s="21">
        <v>42667</v>
      </c>
      <c r="I924" t="s">
        <v>48</v>
      </c>
      <c r="J924">
        <v>8</v>
      </c>
      <c r="K924">
        <v>2</v>
      </c>
      <c r="L924" t="s">
        <v>96</v>
      </c>
      <c r="M924">
        <v>12</v>
      </c>
      <c r="N924">
        <f t="shared" si="85"/>
        <v>2.4335834516325287E-3</v>
      </c>
    </row>
    <row r="925" spans="1:15">
      <c r="A925" s="3" t="s">
        <v>38</v>
      </c>
      <c r="B925" s="5">
        <v>42529</v>
      </c>
      <c r="C925" s="9">
        <v>2.1</v>
      </c>
      <c r="D925" s="9"/>
      <c r="E925" s="9">
        <v>1</v>
      </c>
      <c r="F925" s="9"/>
      <c r="G925" s="9">
        <v>1</v>
      </c>
      <c r="H925" s="21">
        <v>42667</v>
      </c>
      <c r="I925" t="s">
        <v>48</v>
      </c>
      <c r="J925">
        <v>8</v>
      </c>
      <c r="K925">
        <v>2</v>
      </c>
      <c r="L925" t="s">
        <v>124</v>
      </c>
      <c r="M925">
        <v>1</v>
      </c>
      <c r="N925">
        <f t="shared" si="85"/>
        <v>2.0279862096937742E-4</v>
      </c>
    </row>
    <row r="926" spans="1:15">
      <c r="A926" s="3" t="s">
        <v>38</v>
      </c>
      <c r="B926" s="5">
        <v>42529</v>
      </c>
      <c r="C926" s="9">
        <v>2.1</v>
      </c>
      <c r="D926" s="9"/>
      <c r="E926" s="9">
        <v>1</v>
      </c>
      <c r="F926" s="9"/>
      <c r="G926" s="9">
        <v>1</v>
      </c>
      <c r="H926" s="21">
        <v>42667</v>
      </c>
      <c r="I926" t="s">
        <v>48</v>
      </c>
      <c r="J926">
        <v>8</v>
      </c>
      <c r="K926">
        <v>1</v>
      </c>
      <c r="L926" t="s">
        <v>92</v>
      </c>
      <c r="M926">
        <v>16</v>
      </c>
      <c r="N926">
        <f t="shared" si="85"/>
        <v>3.2447779355100387E-3</v>
      </c>
    </row>
    <row r="927" spans="1:15">
      <c r="A927" s="3" t="s">
        <v>38</v>
      </c>
      <c r="B927" s="5">
        <v>42529</v>
      </c>
      <c r="C927" s="9">
        <v>2.1</v>
      </c>
      <c r="D927" s="9"/>
      <c r="E927" s="9">
        <v>1</v>
      </c>
      <c r="F927" s="9"/>
      <c r="G927" s="9">
        <v>1</v>
      </c>
      <c r="H927" s="21">
        <v>42667</v>
      </c>
      <c r="I927" t="s">
        <v>48</v>
      </c>
      <c r="J927">
        <v>8</v>
      </c>
      <c r="K927">
        <v>1</v>
      </c>
      <c r="L927" t="s">
        <v>83</v>
      </c>
      <c r="M927">
        <f>230*8</f>
        <v>1840</v>
      </c>
      <c r="N927">
        <f t="shared" si="85"/>
        <v>0.37314946258365445</v>
      </c>
    </row>
    <row r="928" spans="1:15">
      <c r="A928" s="3" t="s">
        <v>38</v>
      </c>
      <c r="B928" s="5">
        <v>42529</v>
      </c>
      <c r="C928" s="9">
        <v>2.1</v>
      </c>
      <c r="D928" s="9"/>
      <c r="E928" s="9">
        <v>1</v>
      </c>
      <c r="F928" s="9"/>
      <c r="G928" s="9">
        <v>1</v>
      </c>
      <c r="H928" s="21">
        <v>42667</v>
      </c>
      <c r="I928" t="s">
        <v>48</v>
      </c>
      <c r="J928">
        <v>8</v>
      </c>
      <c r="K928">
        <v>1</v>
      </c>
      <c r="L928" t="s">
        <v>85</v>
      </c>
      <c r="M928">
        <f>382*8</f>
        <v>3056</v>
      </c>
      <c r="N928">
        <f t="shared" si="85"/>
        <v>0.61975258568241731</v>
      </c>
    </row>
    <row r="929" spans="1:15">
      <c r="A929" s="3" t="s">
        <v>38</v>
      </c>
      <c r="B929" s="5">
        <v>42529</v>
      </c>
      <c r="C929" s="9">
        <v>2.1</v>
      </c>
      <c r="D929" s="9"/>
      <c r="E929" s="9">
        <v>1</v>
      </c>
      <c r="F929" s="9"/>
      <c r="G929" s="9">
        <v>1</v>
      </c>
      <c r="H929" s="21">
        <v>42667</v>
      </c>
      <c r="I929" t="s">
        <v>48</v>
      </c>
      <c r="J929">
        <v>8</v>
      </c>
      <c r="K929">
        <v>1</v>
      </c>
      <c r="L929" t="s">
        <v>88</v>
      </c>
      <c r="M929">
        <v>1</v>
      </c>
      <c r="N929">
        <f t="shared" si="85"/>
        <v>2.0279862096937742E-4</v>
      </c>
    </row>
    <row r="930" spans="1:15">
      <c r="A930" s="3" t="s">
        <v>11</v>
      </c>
      <c r="B930" s="10">
        <v>42530</v>
      </c>
      <c r="C930" s="3">
        <v>3.1</v>
      </c>
      <c r="D930" s="3" t="s">
        <v>12</v>
      </c>
      <c r="E930" s="3">
        <v>1</v>
      </c>
      <c r="F930" s="3"/>
      <c r="G930" s="3">
        <v>1</v>
      </c>
      <c r="H930" s="5">
        <v>42648</v>
      </c>
      <c r="I930" s="3" t="s">
        <v>48</v>
      </c>
      <c r="J930" s="9">
        <v>1</v>
      </c>
      <c r="K930" s="9">
        <v>1</v>
      </c>
      <c r="L930" s="9" t="s">
        <v>84</v>
      </c>
      <c r="M930" s="9">
        <v>1</v>
      </c>
      <c r="N930">
        <f>M930/$O$930</f>
        <v>1.1627906976744186E-2</v>
      </c>
      <c r="O930">
        <f>SUM(M930:M936)</f>
        <v>86</v>
      </c>
    </row>
    <row r="931" spans="1:15">
      <c r="A931" s="3" t="s">
        <v>11</v>
      </c>
      <c r="B931" s="10">
        <v>42530</v>
      </c>
      <c r="C931" s="3">
        <v>3.1</v>
      </c>
      <c r="D931" s="3" t="s">
        <v>12</v>
      </c>
      <c r="E931" s="3">
        <v>1</v>
      </c>
      <c r="F931" s="3"/>
      <c r="G931" s="3">
        <v>1</v>
      </c>
      <c r="H931" s="5">
        <v>42648</v>
      </c>
      <c r="I931" s="3" t="s">
        <v>48</v>
      </c>
      <c r="J931" s="9">
        <v>1</v>
      </c>
      <c r="K931" s="9">
        <v>1</v>
      </c>
      <c r="L931" s="9" t="s">
        <v>85</v>
      </c>
      <c r="M931" s="9">
        <v>5</v>
      </c>
      <c r="N931">
        <f t="shared" ref="N931:N936" si="86">M931/$O$930</f>
        <v>5.8139534883720929E-2</v>
      </c>
    </row>
    <row r="932" spans="1:15">
      <c r="A932" s="3" t="s">
        <v>11</v>
      </c>
      <c r="B932" s="10">
        <v>42530</v>
      </c>
      <c r="C932" s="3">
        <v>3.1</v>
      </c>
      <c r="D932" s="3" t="s">
        <v>12</v>
      </c>
      <c r="E932" s="3">
        <v>1</v>
      </c>
      <c r="F932" s="3"/>
      <c r="G932" s="3">
        <v>1</v>
      </c>
      <c r="H932" s="5">
        <v>42648</v>
      </c>
      <c r="I932" s="3" t="s">
        <v>48</v>
      </c>
      <c r="J932" s="9">
        <v>1</v>
      </c>
      <c r="K932" s="9">
        <v>1</v>
      </c>
      <c r="L932" s="9" t="s">
        <v>83</v>
      </c>
      <c r="M932" s="9">
        <v>69</v>
      </c>
      <c r="N932">
        <f t="shared" si="86"/>
        <v>0.80232558139534882</v>
      </c>
    </row>
    <row r="933" spans="1:15">
      <c r="A933" t="s">
        <v>11</v>
      </c>
      <c r="B933" s="2">
        <v>42530</v>
      </c>
      <c r="C933">
        <v>3.1</v>
      </c>
      <c r="D933" t="s">
        <v>12</v>
      </c>
      <c r="E933">
        <v>1</v>
      </c>
      <c r="G933">
        <v>1</v>
      </c>
      <c r="H933" s="1">
        <v>42648</v>
      </c>
      <c r="I933" t="s">
        <v>48</v>
      </c>
      <c r="J933" s="9">
        <v>1</v>
      </c>
      <c r="K933" s="9">
        <v>1</v>
      </c>
      <c r="L933" s="9" t="s">
        <v>109</v>
      </c>
      <c r="M933" s="9">
        <v>6</v>
      </c>
      <c r="N933">
        <f t="shared" si="86"/>
        <v>6.9767441860465115E-2</v>
      </c>
    </row>
    <row r="934" spans="1:15">
      <c r="A934" t="s">
        <v>11</v>
      </c>
      <c r="B934" s="2">
        <v>42530</v>
      </c>
      <c r="C934">
        <v>3.1</v>
      </c>
      <c r="D934" t="s">
        <v>12</v>
      </c>
      <c r="E934">
        <v>1</v>
      </c>
      <c r="G934">
        <v>1</v>
      </c>
      <c r="H934" s="1">
        <v>42648</v>
      </c>
      <c r="I934" t="s">
        <v>48</v>
      </c>
      <c r="J934" s="9">
        <v>1</v>
      </c>
      <c r="K934" s="9">
        <v>1</v>
      </c>
      <c r="L934" s="9" t="s">
        <v>86</v>
      </c>
      <c r="M934" s="9">
        <v>3</v>
      </c>
      <c r="N934">
        <f t="shared" si="86"/>
        <v>3.4883720930232558E-2</v>
      </c>
    </row>
    <row r="935" spans="1:15">
      <c r="A935" t="s">
        <v>11</v>
      </c>
      <c r="B935" s="2">
        <v>42530</v>
      </c>
      <c r="C935">
        <v>3.1</v>
      </c>
      <c r="D935" t="s">
        <v>12</v>
      </c>
      <c r="E935">
        <v>1</v>
      </c>
      <c r="G935">
        <v>1</v>
      </c>
      <c r="H935" s="1">
        <v>42648</v>
      </c>
      <c r="I935" t="s">
        <v>48</v>
      </c>
      <c r="J935">
        <v>1</v>
      </c>
      <c r="K935">
        <v>2</v>
      </c>
      <c r="L935" s="9" t="s">
        <v>84</v>
      </c>
      <c r="M935" s="9">
        <v>1</v>
      </c>
      <c r="N935">
        <f t="shared" si="86"/>
        <v>1.1627906976744186E-2</v>
      </c>
    </row>
    <row r="936" spans="1:15">
      <c r="A936" t="s">
        <v>11</v>
      </c>
      <c r="B936" s="2">
        <v>42530</v>
      </c>
      <c r="C936">
        <v>3.1</v>
      </c>
      <c r="D936" t="s">
        <v>12</v>
      </c>
      <c r="E936">
        <v>1</v>
      </c>
      <c r="G936">
        <v>1</v>
      </c>
      <c r="H936" s="1">
        <v>42648</v>
      </c>
      <c r="I936" t="s">
        <v>48</v>
      </c>
      <c r="J936">
        <v>1</v>
      </c>
      <c r="K936">
        <v>2</v>
      </c>
      <c r="L936" t="s">
        <v>109</v>
      </c>
      <c r="M936">
        <v>1</v>
      </c>
      <c r="N936">
        <f t="shared" si="86"/>
        <v>1.1627906976744186E-2</v>
      </c>
    </row>
    <row r="937" spans="1:15">
      <c r="A937" t="s">
        <v>11</v>
      </c>
      <c r="B937" s="2">
        <v>42530</v>
      </c>
      <c r="C937">
        <v>3.2</v>
      </c>
      <c r="G937">
        <v>0</v>
      </c>
      <c r="L937" t="s">
        <v>99</v>
      </c>
    </row>
    <row r="938" spans="1:15">
      <c r="A938" t="s">
        <v>11</v>
      </c>
      <c r="B938" s="2">
        <v>42530</v>
      </c>
      <c r="C938">
        <v>3.2</v>
      </c>
      <c r="G938">
        <v>0</v>
      </c>
      <c r="L938" t="s">
        <v>99</v>
      </c>
    </row>
    <row r="939" spans="1:15">
      <c r="A939" s="3" t="s">
        <v>11</v>
      </c>
      <c r="B939" s="10">
        <v>42517</v>
      </c>
      <c r="C939" s="3">
        <v>1.1000000000000001</v>
      </c>
      <c r="D939" s="3" t="s">
        <v>12</v>
      </c>
      <c r="E939" s="3">
        <v>1</v>
      </c>
      <c r="F939" s="3"/>
      <c r="G939" s="3">
        <v>1</v>
      </c>
      <c r="H939" s="5">
        <v>42648</v>
      </c>
      <c r="I939" s="3" t="s">
        <v>48</v>
      </c>
      <c r="J939">
        <v>1</v>
      </c>
      <c r="K939" s="3">
        <v>1</v>
      </c>
      <c r="L939" t="s">
        <v>84</v>
      </c>
      <c r="M939">
        <v>96</v>
      </c>
      <c r="N939">
        <f>M939/$O$939</f>
        <v>0.32876712328767121</v>
      </c>
      <c r="O939">
        <f>SUM(M939:M947)</f>
        <v>292</v>
      </c>
    </row>
    <row r="940" spans="1:15">
      <c r="A940" s="3" t="s">
        <v>11</v>
      </c>
      <c r="B940" s="10">
        <v>42517</v>
      </c>
      <c r="C940" s="3">
        <v>1.1000000000000001</v>
      </c>
      <c r="D940" s="3" t="s">
        <v>12</v>
      </c>
      <c r="E940" s="3">
        <v>1</v>
      </c>
      <c r="F940" s="3"/>
      <c r="G940" s="3">
        <v>1</v>
      </c>
      <c r="H940" s="5">
        <v>42648</v>
      </c>
      <c r="I940" s="3" t="s">
        <v>48</v>
      </c>
      <c r="J940">
        <v>1</v>
      </c>
      <c r="K940" s="3">
        <v>1</v>
      </c>
      <c r="L940" t="s">
        <v>83</v>
      </c>
      <c r="M940">
        <v>133</v>
      </c>
      <c r="N940">
        <f t="shared" ref="N940:N947" si="87">M940/$O$939</f>
        <v>0.45547945205479451</v>
      </c>
    </row>
    <row r="941" spans="1:15">
      <c r="A941" s="3" t="s">
        <v>11</v>
      </c>
      <c r="B941" s="10">
        <v>42517</v>
      </c>
      <c r="C941" s="3">
        <v>1.1000000000000001</v>
      </c>
      <c r="D941" s="3" t="s">
        <v>12</v>
      </c>
      <c r="E941" s="3">
        <v>1</v>
      </c>
      <c r="F941" s="3"/>
      <c r="G941" s="3">
        <v>1</v>
      </c>
      <c r="H941" s="5">
        <v>42648</v>
      </c>
      <c r="I941" s="3" t="s">
        <v>48</v>
      </c>
      <c r="J941">
        <v>1</v>
      </c>
      <c r="K941" s="3">
        <v>1</v>
      </c>
      <c r="L941" t="s">
        <v>109</v>
      </c>
      <c r="M941">
        <v>20</v>
      </c>
      <c r="N941">
        <f t="shared" si="87"/>
        <v>6.8493150684931503E-2</v>
      </c>
    </row>
    <row r="942" spans="1:15">
      <c r="A942" s="3" t="s">
        <v>11</v>
      </c>
      <c r="B942" s="10">
        <v>42517</v>
      </c>
      <c r="C942" s="3">
        <v>1.1000000000000001</v>
      </c>
      <c r="D942" s="3" t="s">
        <v>12</v>
      </c>
      <c r="E942" s="3">
        <v>1</v>
      </c>
      <c r="F942" s="3"/>
      <c r="G942" s="3">
        <v>1</v>
      </c>
      <c r="H942" s="5">
        <v>42648</v>
      </c>
      <c r="I942" s="3" t="s">
        <v>48</v>
      </c>
      <c r="J942">
        <v>1</v>
      </c>
      <c r="K942" s="3">
        <v>1</v>
      </c>
      <c r="L942" t="s">
        <v>87</v>
      </c>
      <c r="M942">
        <v>1</v>
      </c>
      <c r="N942">
        <f t="shared" si="87"/>
        <v>3.4246575342465752E-3</v>
      </c>
    </row>
    <row r="943" spans="1:15">
      <c r="A943" s="3" t="s">
        <v>11</v>
      </c>
      <c r="B943" s="10">
        <v>42517</v>
      </c>
      <c r="C943" s="3">
        <v>1.1000000000000001</v>
      </c>
      <c r="D943" s="3" t="s">
        <v>12</v>
      </c>
      <c r="E943" s="3">
        <v>1</v>
      </c>
      <c r="F943" s="3"/>
      <c r="G943" s="3">
        <v>1</v>
      </c>
      <c r="H943" s="5">
        <v>42648</v>
      </c>
      <c r="I943" s="3" t="s">
        <v>48</v>
      </c>
      <c r="J943">
        <v>1</v>
      </c>
      <c r="K943" s="3">
        <v>1</v>
      </c>
      <c r="L943" t="s">
        <v>86</v>
      </c>
      <c r="M943">
        <v>10</v>
      </c>
      <c r="N943">
        <f t="shared" si="87"/>
        <v>3.4246575342465752E-2</v>
      </c>
    </row>
    <row r="944" spans="1:15">
      <c r="A944" s="3" t="s">
        <v>11</v>
      </c>
      <c r="B944" s="10">
        <v>42517</v>
      </c>
      <c r="C944" s="3">
        <v>1.1000000000000001</v>
      </c>
      <c r="D944" s="3" t="s">
        <v>12</v>
      </c>
      <c r="E944" s="3">
        <v>1</v>
      </c>
      <c r="F944" s="3"/>
      <c r="G944" s="3">
        <v>1</v>
      </c>
      <c r="H944" s="5">
        <v>42648</v>
      </c>
      <c r="I944" s="3" t="s">
        <v>48</v>
      </c>
      <c r="J944">
        <v>1</v>
      </c>
      <c r="K944" s="3">
        <v>2</v>
      </c>
      <c r="L944" t="s">
        <v>88</v>
      </c>
      <c r="M944">
        <v>1</v>
      </c>
      <c r="N944">
        <f t="shared" si="87"/>
        <v>3.4246575342465752E-3</v>
      </c>
    </row>
    <row r="945" spans="1:15">
      <c r="A945" s="3" t="s">
        <v>11</v>
      </c>
      <c r="B945" s="10">
        <v>42517</v>
      </c>
      <c r="C945" s="3">
        <v>1.1000000000000001</v>
      </c>
      <c r="D945" s="3" t="s">
        <v>12</v>
      </c>
      <c r="E945" s="3">
        <v>1</v>
      </c>
      <c r="F945" s="3"/>
      <c r="G945" s="3">
        <v>1</v>
      </c>
      <c r="H945" s="5">
        <v>42648</v>
      </c>
      <c r="I945" s="3" t="s">
        <v>48</v>
      </c>
      <c r="J945">
        <v>1</v>
      </c>
      <c r="K945" s="3">
        <v>2</v>
      </c>
      <c r="L945" t="s">
        <v>84</v>
      </c>
      <c r="M945">
        <v>20</v>
      </c>
      <c r="N945">
        <f t="shared" si="87"/>
        <v>6.8493150684931503E-2</v>
      </c>
    </row>
    <row r="946" spans="1:15">
      <c r="A946" s="3" t="s">
        <v>11</v>
      </c>
      <c r="B946" s="10">
        <v>42517</v>
      </c>
      <c r="C946" s="3">
        <v>1.1000000000000001</v>
      </c>
      <c r="D946" s="3" t="s">
        <v>12</v>
      </c>
      <c r="E946" s="3">
        <v>1</v>
      </c>
      <c r="F946" s="3"/>
      <c r="G946" s="3">
        <v>1</v>
      </c>
      <c r="H946" s="5">
        <v>42648</v>
      </c>
      <c r="I946" s="3" t="s">
        <v>48</v>
      </c>
      <c r="J946">
        <v>1</v>
      </c>
      <c r="K946" s="3">
        <v>2</v>
      </c>
      <c r="L946" t="s">
        <v>109</v>
      </c>
      <c r="M946">
        <v>5</v>
      </c>
      <c r="N946">
        <f t="shared" si="87"/>
        <v>1.7123287671232876E-2</v>
      </c>
    </row>
    <row r="947" spans="1:15">
      <c r="A947" t="s">
        <v>11</v>
      </c>
      <c r="B947" s="2">
        <v>42517</v>
      </c>
      <c r="C947">
        <v>1.1000000000000001</v>
      </c>
      <c r="D947" t="s">
        <v>12</v>
      </c>
      <c r="E947" s="3">
        <v>1</v>
      </c>
      <c r="G947">
        <v>1</v>
      </c>
      <c r="H947" s="1">
        <v>42648</v>
      </c>
      <c r="I947" t="s">
        <v>48</v>
      </c>
      <c r="J947">
        <v>1</v>
      </c>
      <c r="K947">
        <v>2</v>
      </c>
      <c r="L947" t="s">
        <v>86</v>
      </c>
      <c r="M947">
        <v>6</v>
      </c>
      <c r="N947">
        <f t="shared" si="87"/>
        <v>2.0547945205479451E-2</v>
      </c>
    </row>
    <row r="948" spans="1:15">
      <c r="A948" t="s">
        <v>11</v>
      </c>
      <c r="B948" s="2">
        <v>42517</v>
      </c>
      <c r="C948">
        <v>4.0999999999999996</v>
      </c>
      <c r="E948">
        <v>0</v>
      </c>
      <c r="G948">
        <v>1</v>
      </c>
      <c r="H948" s="1">
        <v>42647</v>
      </c>
      <c r="I948" t="s">
        <v>48</v>
      </c>
      <c r="J948">
        <v>1</v>
      </c>
      <c r="K948" s="3">
        <v>2</v>
      </c>
      <c r="L948" t="s">
        <v>89</v>
      </c>
      <c r="M948">
        <v>1</v>
      </c>
      <c r="N948">
        <f>M948/$O$948</f>
        <v>3.4013605442176869E-3</v>
      </c>
      <c r="O948">
        <f>SUM(M948:M956)</f>
        <v>294</v>
      </c>
    </row>
    <row r="949" spans="1:15">
      <c r="A949" t="s">
        <v>11</v>
      </c>
      <c r="B949" s="2">
        <v>42517</v>
      </c>
      <c r="C949">
        <v>4.0999999999999996</v>
      </c>
      <c r="E949">
        <v>0</v>
      </c>
      <c r="G949">
        <v>1</v>
      </c>
      <c r="H949" s="1">
        <v>42647</v>
      </c>
      <c r="I949" t="s">
        <v>48</v>
      </c>
      <c r="J949">
        <v>1</v>
      </c>
      <c r="K949" s="3">
        <v>2</v>
      </c>
      <c r="L949" t="s">
        <v>109</v>
      </c>
      <c r="M949">
        <v>1</v>
      </c>
      <c r="N949">
        <f t="shared" ref="N949:N956" si="88">M949/$O$948</f>
        <v>3.4013605442176869E-3</v>
      </c>
    </row>
    <row r="950" spans="1:15">
      <c r="A950" t="s">
        <v>11</v>
      </c>
      <c r="B950" s="2">
        <v>42517</v>
      </c>
      <c r="C950">
        <v>4.0999999999999996</v>
      </c>
      <c r="E950">
        <v>0</v>
      </c>
      <c r="G950">
        <v>1</v>
      </c>
      <c r="H950" s="1">
        <v>42647</v>
      </c>
      <c r="I950" t="s">
        <v>48</v>
      </c>
      <c r="J950">
        <v>1</v>
      </c>
      <c r="K950" s="3">
        <v>2</v>
      </c>
      <c r="L950" t="s">
        <v>90</v>
      </c>
      <c r="M950">
        <v>7</v>
      </c>
      <c r="N950">
        <f t="shared" si="88"/>
        <v>2.3809523809523808E-2</v>
      </c>
    </row>
    <row r="951" spans="1:15">
      <c r="A951" t="s">
        <v>11</v>
      </c>
      <c r="B951" s="2">
        <v>42517</v>
      </c>
      <c r="C951">
        <v>4.0999999999999996</v>
      </c>
      <c r="E951">
        <v>0</v>
      </c>
      <c r="G951">
        <v>1</v>
      </c>
      <c r="H951" s="1">
        <v>42647</v>
      </c>
      <c r="I951" t="s">
        <v>48</v>
      </c>
      <c r="J951">
        <v>1</v>
      </c>
      <c r="K951" s="3">
        <v>1</v>
      </c>
      <c r="L951" t="s">
        <v>86</v>
      </c>
      <c r="M951">
        <v>8</v>
      </c>
      <c r="N951">
        <f t="shared" si="88"/>
        <v>2.7210884353741496E-2</v>
      </c>
    </row>
    <row r="952" spans="1:15">
      <c r="A952" t="s">
        <v>11</v>
      </c>
      <c r="B952" s="2">
        <v>42517</v>
      </c>
      <c r="C952">
        <v>4.0999999999999996</v>
      </c>
      <c r="E952">
        <v>0</v>
      </c>
      <c r="G952">
        <v>1</v>
      </c>
      <c r="H952" s="1">
        <v>42647</v>
      </c>
      <c r="I952" t="s">
        <v>48</v>
      </c>
      <c r="J952">
        <v>1</v>
      </c>
      <c r="K952" s="3">
        <v>1</v>
      </c>
      <c r="L952" t="s">
        <v>87</v>
      </c>
      <c r="M952">
        <v>3</v>
      </c>
      <c r="N952">
        <f t="shared" si="88"/>
        <v>1.020408163265306E-2</v>
      </c>
    </row>
    <row r="953" spans="1:15">
      <c r="A953" t="s">
        <v>11</v>
      </c>
      <c r="B953" s="2">
        <v>42517</v>
      </c>
      <c r="C953">
        <v>4.0999999999999996</v>
      </c>
      <c r="E953">
        <v>0</v>
      </c>
      <c r="G953">
        <v>1</v>
      </c>
      <c r="H953" s="1">
        <v>42647</v>
      </c>
      <c r="I953" t="s">
        <v>48</v>
      </c>
      <c r="J953">
        <v>1</v>
      </c>
      <c r="K953" s="3">
        <v>1</v>
      </c>
      <c r="L953" t="s">
        <v>109</v>
      </c>
      <c r="M953">
        <v>15</v>
      </c>
      <c r="N953">
        <f t="shared" si="88"/>
        <v>5.1020408163265307E-2</v>
      </c>
    </row>
    <row r="954" spans="1:15">
      <c r="A954" t="s">
        <v>11</v>
      </c>
      <c r="B954" s="2">
        <v>42517</v>
      </c>
      <c r="C954">
        <v>4.0999999999999996</v>
      </c>
      <c r="E954">
        <v>0</v>
      </c>
      <c r="G954">
        <v>1</v>
      </c>
      <c r="H954" s="1">
        <v>42647</v>
      </c>
      <c r="I954" t="s">
        <v>48</v>
      </c>
      <c r="J954">
        <v>1</v>
      </c>
      <c r="K954" s="3">
        <v>1</v>
      </c>
      <c r="L954" t="s">
        <v>83</v>
      </c>
      <c r="M954">
        <v>210</v>
      </c>
      <c r="N954">
        <f t="shared" si="88"/>
        <v>0.7142857142857143</v>
      </c>
    </row>
    <row r="955" spans="1:15">
      <c r="A955" t="s">
        <v>11</v>
      </c>
      <c r="B955" s="2">
        <v>42517</v>
      </c>
      <c r="C955">
        <v>4.0999999999999996</v>
      </c>
      <c r="E955">
        <v>0</v>
      </c>
      <c r="G955">
        <v>1</v>
      </c>
      <c r="H955" s="1">
        <v>42647</v>
      </c>
      <c r="I955" t="s">
        <v>48</v>
      </c>
      <c r="J955">
        <v>1</v>
      </c>
      <c r="K955" s="3">
        <v>1</v>
      </c>
      <c r="L955" t="s">
        <v>85</v>
      </c>
      <c r="M955">
        <v>4</v>
      </c>
      <c r="N955">
        <f t="shared" si="88"/>
        <v>1.3605442176870748E-2</v>
      </c>
    </row>
    <row r="956" spans="1:15">
      <c r="A956" t="s">
        <v>11</v>
      </c>
      <c r="B956" s="2">
        <v>42517</v>
      </c>
      <c r="C956">
        <v>4.0999999999999996</v>
      </c>
      <c r="E956">
        <v>0</v>
      </c>
      <c r="G956">
        <v>1</v>
      </c>
      <c r="H956" s="1">
        <v>42647</v>
      </c>
      <c r="I956" t="s">
        <v>48</v>
      </c>
      <c r="J956">
        <v>1</v>
      </c>
      <c r="K956" s="3">
        <v>1</v>
      </c>
      <c r="L956" t="s">
        <v>84</v>
      </c>
      <c r="M956">
        <v>45</v>
      </c>
      <c r="N956">
        <f t="shared" si="88"/>
        <v>0.15306122448979592</v>
      </c>
    </row>
    <row r="957" spans="1:15">
      <c r="A957" t="s">
        <v>11</v>
      </c>
      <c r="B957" s="2">
        <v>42517</v>
      </c>
      <c r="C957">
        <v>1.2</v>
      </c>
      <c r="D957" t="s">
        <v>13</v>
      </c>
      <c r="E957">
        <v>1</v>
      </c>
      <c r="G957">
        <v>0</v>
      </c>
      <c r="H957" s="1"/>
      <c r="L957" t="s">
        <v>99</v>
      </c>
    </row>
    <row r="958" spans="1:15">
      <c r="A958" s="9" t="s">
        <v>11</v>
      </c>
      <c r="B958" s="12">
        <v>42517</v>
      </c>
      <c r="C958" s="9">
        <v>1.2</v>
      </c>
      <c r="D958" s="9" t="s">
        <v>12</v>
      </c>
      <c r="E958" s="9"/>
      <c r="F958" s="9"/>
      <c r="G958" s="9">
        <v>0</v>
      </c>
      <c r="H958" s="21"/>
      <c r="I958" s="9"/>
      <c r="J958" s="9"/>
      <c r="K958" s="9"/>
      <c r="L958" s="9" t="s">
        <v>99</v>
      </c>
      <c r="M958" s="9"/>
    </row>
    <row r="959" spans="1:15">
      <c r="A959" s="9" t="s">
        <v>11</v>
      </c>
      <c r="B959" s="12">
        <v>42517</v>
      </c>
      <c r="C959" s="9">
        <v>1.2</v>
      </c>
      <c r="D959" s="9" t="s">
        <v>12</v>
      </c>
      <c r="E959" s="9"/>
      <c r="F959" s="9"/>
      <c r="G959" s="9">
        <v>0</v>
      </c>
      <c r="H959" s="21"/>
      <c r="I959" s="9"/>
      <c r="J959" s="9"/>
      <c r="K959" s="9"/>
      <c r="L959" s="9" t="s">
        <v>99</v>
      </c>
      <c r="M959" s="9"/>
    </row>
    <row r="960" spans="1:15">
      <c r="A960" t="s">
        <v>11</v>
      </c>
      <c r="B960" s="2">
        <v>42501</v>
      </c>
      <c r="C960">
        <v>3.1</v>
      </c>
      <c r="E960">
        <v>1</v>
      </c>
      <c r="G960">
        <v>1</v>
      </c>
      <c r="H960" s="1">
        <v>42648</v>
      </c>
      <c r="I960" t="s">
        <v>48</v>
      </c>
      <c r="J960">
        <v>1</v>
      </c>
      <c r="K960">
        <v>2</v>
      </c>
      <c r="L960" t="s">
        <v>86</v>
      </c>
      <c r="M960">
        <v>1</v>
      </c>
      <c r="N960">
        <f>M960/$O$960</f>
        <v>5.8479532163742687E-3</v>
      </c>
      <c r="O960">
        <f>SUM(M960:M968)</f>
        <v>171</v>
      </c>
    </row>
    <row r="961" spans="1:15">
      <c r="A961" t="s">
        <v>11</v>
      </c>
      <c r="B961" s="2">
        <v>42501</v>
      </c>
      <c r="C961">
        <v>3.1</v>
      </c>
      <c r="E961">
        <v>1</v>
      </c>
      <c r="G961">
        <v>1</v>
      </c>
      <c r="H961" s="1">
        <v>42648</v>
      </c>
      <c r="I961" t="s">
        <v>48</v>
      </c>
      <c r="J961">
        <v>1</v>
      </c>
      <c r="K961">
        <v>2</v>
      </c>
      <c r="L961" t="s">
        <v>84</v>
      </c>
      <c r="M961">
        <v>4</v>
      </c>
      <c r="N961">
        <f t="shared" ref="N961:N968" si="89">M961/$O$960</f>
        <v>2.3391812865497075E-2</v>
      </c>
    </row>
    <row r="962" spans="1:15">
      <c r="A962" s="3" t="s">
        <v>11</v>
      </c>
      <c r="B962" s="10">
        <v>42501</v>
      </c>
      <c r="C962" s="3">
        <v>3.1</v>
      </c>
      <c r="D962" s="3"/>
      <c r="E962" s="3">
        <v>1</v>
      </c>
      <c r="F962" s="3"/>
      <c r="G962" s="3">
        <v>1</v>
      </c>
      <c r="H962" s="5">
        <v>42648</v>
      </c>
      <c r="I962" s="3" t="s">
        <v>48</v>
      </c>
      <c r="J962" s="3">
        <v>1</v>
      </c>
      <c r="K962">
        <v>2</v>
      </c>
      <c r="L962" t="s">
        <v>90</v>
      </c>
      <c r="M962">
        <v>1</v>
      </c>
      <c r="N962">
        <f t="shared" si="89"/>
        <v>5.8479532163742687E-3</v>
      </c>
    </row>
    <row r="963" spans="1:15">
      <c r="A963" s="3" t="s">
        <v>11</v>
      </c>
      <c r="B963" s="10">
        <v>42501</v>
      </c>
      <c r="C963" s="3">
        <v>3.1</v>
      </c>
      <c r="D963" s="3"/>
      <c r="E963" s="3">
        <v>1</v>
      </c>
      <c r="F963" s="3"/>
      <c r="G963" s="3">
        <v>1</v>
      </c>
      <c r="H963" s="5">
        <v>42648</v>
      </c>
      <c r="I963" s="3" t="s">
        <v>48</v>
      </c>
      <c r="J963" s="3">
        <v>1</v>
      </c>
      <c r="K963">
        <v>1</v>
      </c>
      <c r="L963" t="s">
        <v>86</v>
      </c>
      <c r="M963">
        <v>11</v>
      </c>
      <c r="N963">
        <f t="shared" si="89"/>
        <v>6.4327485380116955E-2</v>
      </c>
    </row>
    <row r="964" spans="1:15">
      <c r="A964" s="3" t="s">
        <v>11</v>
      </c>
      <c r="B964" s="10">
        <v>42501</v>
      </c>
      <c r="C964" s="3">
        <v>3.1</v>
      </c>
      <c r="D964" s="3"/>
      <c r="E964" s="3">
        <v>1</v>
      </c>
      <c r="F964" s="3"/>
      <c r="G964" s="3">
        <v>1</v>
      </c>
      <c r="H964" s="5">
        <v>42648</v>
      </c>
      <c r="I964" s="3" t="s">
        <v>48</v>
      </c>
      <c r="J964" s="3">
        <v>1</v>
      </c>
      <c r="K964">
        <v>1</v>
      </c>
      <c r="L964" t="s">
        <v>87</v>
      </c>
      <c r="M964">
        <v>2</v>
      </c>
      <c r="N964">
        <f t="shared" si="89"/>
        <v>1.1695906432748537E-2</v>
      </c>
    </row>
    <row r="965" spans="1:15">
      <c r="A965" s="3" t="s">
        <v>11</v>
      </c>
      <c r="B965" s="10">
        <v>42501</v>
      </c>
      <c r="C965" s="3">
        <v>3.1</v>
      </c>
      <c r="D965" s="3"/>
      <c r="E965" s="3">
        <v>1</v>
      </c>
      <c r="F965" s="3"/>
      <c r="G965" s="3">
        <v>1</v>
      </c>
      <c r="H965" s="5">
        <v>42648</v>
      </c>
      <c r="I965" s="3" t="s">
        <v>48</v>
      </c>
      <c r="J965" s="3">
        <v>1</v>
      </c>
      <c r="K965">
        <v>1</v>
      </c>
      <c r="L965" t="s">
        <v>109</v>
      </c>
      <c r="M965">
        <v>5</v>
      </c>
      <c r="N965">
        <f t="shared" si="89"/>
        <v>2.9239766081871343E-2</v>
      </c>
    </row>
    <row r="966" spans="1:15">
      <c r="A966" s="3" t="s">
        <v>11</v>
      </c>
      <c r="B966" s="10">
        <v>42501</v>
      </c>
      <c r="C966" s="3">
        <v>3.1</v>
      </c>
      <c r="D966" s="3"/>
      <c r="E966" s="3">
        <v>1</v>
      </c>
      <c r="F966" s="3"/>
      <c r="G966" s="3">
        <v>1</v>
      </c>
      <c r="H966" s="5">
        <v>42648</v>
      </c>
      <c r="I966" s="3" t="s">
        <v>48</v>
      </c>
      <c r="J966" s="3">
        <v>1</v>
      </c>
      <c r="K966">
        <v>1</v>
      </c>
      <c r="L966" t="s">
        <v>83</v>
      </c>
      <c r="M966">
        <v>127</v>
      </c>
      <c r="N966">
        <f t="shared" si="89"/>
        <v>0.74269005847953218</v>
      </c>
    </row>
    <row r="967" spans="1:15">
      <c r="A967" s="3" t="s">
        <v>11</v>
      </c>
      <c r="B967" s="10">
        <v>42501</v>
      </c>
      <c r="C967" s="3">
        <v>3.1</v>
      </c>
      <c r="D967" s="3"/>
      <c r="E967" s="3">
        <v>1</v>
      </c>
      <c r="F967" s="3"/>
      <c r="G967" s="3">
        <v>1</v>
      </c>
      <c r="H967" s="5">
        <v>42648</v>
      </c>
      <c r="I967" s="3" t="s">
        <v>48</v>
      </c>
      <c r="J967" s="3">
        <v>1</v>
      </c>
      <c r="K967">
        <v>1</v>
      </c>
      <c r="L967" t="s">
        <v>85</v>
      </c>
      <c r="M967">
        <v>4</v>
      </c>
      <c r="N967">
        <f t="shared" si="89"/>
        <v>2.3391812865497075E-2</v>
      </c>
    </row>
    <row r="968" spans="1:15">
      <c r="A968" s="3" t="s">
        <v>11</v>
      </c>
      <c r="B968" s="10">
        <v>42501</v>
      </c>
      <c r="C968" s="3">
        <v>3.1</v>
      </c>
      <c r="D968" s="3"/>
      <c r="E968" s="3">
        <v>1</v>
      </c>
      <c r="F968" s="3"/>
      <c r="G968" s="3">
        <v>1</v>
      </c>
      <c r="H968" s="5">
        <v>42648</v>
      </c>
      <c r="I968" s="3" t="s">
        <v>48</v>
      </c>
      <c r="J968" s="3">
        <v>1</v>
      </c>
      <c r="K968">
        <v>1</v>
      </c>
      <c r="L968" t="s">
        <v>84</v>
      </c>
      <c r="M968">
        <v>16</v>
      </c>
      <c r="N968">
        <f t="shared" si="89"/>
        <v>9.3567251461988299E-2</v>
      </c>
    </row>
    <row r="969" spans="1:15">
      <c r="A969" t="s">
        <v>11</v>
      </c>
      <c r="B969" s="2">
        <v>42488</v>
      </c>
      <c r="C969">
        <v>3.1</v>
      </c>
      <c r="E969">
        <v>1</v>
      </c>
      <c r="G969">
        <v>1</v>
      </c>
      <c r="H969" s="1">
        <v>42647</v>
      </c>
      <c r="I969" t="s">
        <v>48</v>
      </c>
      <c r="J969">
        <v>3.3333300000000001</v>
      </c>
      <c r="K969">
        <v>2</v>
      </c>
      <c r="L969" t="s">
        <v>86</v>
      </c>
      <c r="M969">
        <v>3</v>
      </c>
      <c r="N969">
        <f>M969/$O$969</f>
        <v>2.2854262610606919E-3</v>
      </c>
      <c r="O969">
        <f>SUM(M969:M975)</f>
        <v>1312.6654100000001</v>
      </c>
    </row>
    <row r="970" spans="1:15">
      <c r="A970" t="s">
        <v>11</v>
      </c>
      <c r="B970" s="2">
        <v>42488</v>
      </c>
      <c r="C970">
        <v>3.1</v>
      </c>
      <c r="E970">
        <v>1</v>
      </c>
      <c r="G970">
        <v>1</v>
      </c>
      <c r="H970" s="1">
        <v>42647</v>
      </c>
      <c r="I970" t="s">
        <v>48</v>
      </c>
      <c r="J970">
        <v>3.3333300000000001</v>
      </c>
      <c r="K970">
        <v>2</v>
      </c>
      <c r="L970" t="s">
        <v>83</v>
      </c>
      <c r="M970">
        <v>7</v>
      </c>
      <c r="N970">
        <f t="shared" ref="N970:N975" si="90">M970/$O$969</f>
        <v>5.3326612758082806E-3</v>
      </c>
    </row>
    <row r="971" spans="1:15">
      <c r="A971" t="s">
        <v>11</v>
      </c>
      <c r="B971" s="2">
        <v>42488</v>
      </c>
      <c r="C971">
        <v>3.1</v>
      </c>
      <c r="E971">
        <v>1</v>
      </c>
      <c r="G971">
        <v>1</v>
      </c>
      <c r="H971" s="1">
        <v>42647</v>
      </c>
      <c r="I971" t="s">
        <v>48</v>
      </c>
      <c r="J971">
        <v>3.3333300000000001</v>
      </c>
      <c r="K971">
        <v>2</v>
      </c>
      <c r="L971" t="s">
        <v>84</v>
      </c>
      <c r="M971">
        <v>17</v>
      </c>
      <c r="N971">
        <f t="shared" si="90"/>
        <v>1.2950748812677253E-2</v>
      </c>
    </row>
    <row r="972" spans="1:15">
      <c r="A972" t="s">
        <v>11</v>
      </c>
      <c r="B972" s="2">
        <v>42488</v>
      </c>
      <c r="C972">
        <v>3.1</v>
      </c>
      <c r="E972">
        <v>1</v>
      </c>
      <c r="G972">
        <v>1</v>
      </c>
      <c r="H972" s="1">
        <v>42647</v>
      </c>
      <c r="I972" t="s">
        <v>48</v>
      </c>
      <c r="J972">
        <v>3.3333300000000001</v>
      </c>
      <c r="K972">
        <v>2</v>
      </c>
      <c r="L972" t="s">
        <v>91</v>
      </c>
      <c r="M972">
        <v>13</v>
      </c>
      <c r="N972">
        <f t="shared" si="90"/>
        <v>9.9035137979296643E-3</v>
      </c>
    </row>
    <row r="973" spans="1:15">
      <c r="A973" t="s">
        <v>11</v>
      </c>
      <c r="B973" s="2">
        <v>42488</v>
      </c>
      <c r="C973">
        <v>3.1</v>
      </c>
      <c r="E973">
        <v>1</v>
      </c>
      <c r="G973">
        <v>1</v>
      </c>
      <c r="H973" s="1">
        <v>42647</v>
      </c>
      <c r="I973" t="s">
        <v>48</v>
      </c>
      <c r="J973">
        <v>3.3333300000000001</v>
      </c>
      <c r="K973">
        <v>1</v>
      </c>
      <c r="L973" t="s">
        <v>109</v>
      </c>
      <c r="M973">
        <v>3</v>
      </c>
      <c r="N973">
        <f t="shared" si="90"/>
        <v>2.2854262610606919E-3</v>
      </c>
    </row>
    <row r="974" spans="1:15">
      <c r="A974" t="s">
        <v>11</v>
      </c>
      <c r="B974" s="2">
        <v>42488</v>
      </c>
      <c r="C974">
        <v>3.1</v>
      </c>
      <c r="E974">
        <v>1</v>
      </c>
      <c r="G974">
        <v>1</v>
      </c>
      <c r="H974" s="1">
        <v>42647</v>
      </c>
      <c r="I974" t="s">
        <v>48</v>
      </c>
      <c r="J974">
        <v>3.3333300000000001</v>
      </c>
      <c r="K974">
        <v>1</v>
      </c>
      <c r="L974" t="s">
        <v>83</v>
      </c>
      <c r="M974">
        <f>377*J974</f>
        <v>1256.6654100000001</v>
      </c>
      <c r="N974">
        <f t="shared" si="90"/>
        <v>0.95733870979353375</v>
      </c>
    </row>
    <row r="975" spans="1:15">
      <c r="A975" t="s">
        <v>11</v>
      </c>
      <c r="B975" s="2">
        <v>42488</v>
      </c>
      <c r="C975">
        <v>3.1</v>
      </c>
      <c r="E975">
        <v>1</v>
      </c>
      <c r="G975">
        <v>1</v>
      </c>
      <c r="H975" s="1">
        <v>42647</v>
      </c>
      <c r="I975" t="s">
        <v>48</v>
      </c>
      <c r="J975">
        <v>3.3333300000000001</v>
      </c>
      <c r="K975">
        <v>1</v>
      </c>
      <c r="L975" t="s">
        <v>84</v>
      </c>
      <c r="M975">
        <v>13</v>
      </c>
      <c r="N975">
        <f t="shared" si="90"/>
        <v>9.9035137979296643E-3</v>
      </c>
    </row>
    <row r="976" spans="1:15">
      <c r="A976" t="s">
        <v>11</v>
      </c>
      <c r="B976" s="2">
        <v>42488</v>
      </c>
      <c r="C976">
        <v>4.2</v>
      </c>
      <c r="E976">
        <v>1</v>
      </c>
      <c r="G976">
        <v>0</v>
      </c>
      <c r="L976" t="s">
        <v>99</v>
      </c>
    </row>
    <row r="977" spans="1:15">
      <c r="A977" s="4" t="s">
        <v>11</v>
      </c>
      <c r="B977" s="11">
        <v>42474</v>
      </c>
      <c r="C977" s="4">
        <v>3.1</v>
      </c>
      <c r="E977">
        <v>0</v>
      </c>
      <c r="G977">
        <v>1</v>
      </c>
      <c r="H977" s="1">
        <v>42647</v>
      </c>
      <c r="I977" t="s">
        <v>48</v>
      </c>
      <c r="J977">
        <v>1</v>
      </c>
      <c r="K977">
        <v>1</v>
      </c>
      <c r="L977" t="s">
        <v>86</v>
      </c>
      <c r="M977">
        <v>2</v>
      </c>
      <c r="N977">
        <f>M977/$O$977</f>
        <v>2.3809523809523808E-2</v>
      </c>
      <c r="O977">
        <f>SUM(M977:M984)</f>
        <v>84</v>
      </c>
    </row>
    <row r="978" spans="1:15">
      <c r="A978" s="14" t="s">
        <v>11</v>
      </c>
      <c r="B978" s="22">
        <v>42474</v>
      </c>
      <c r="C978" s="14">
        <v>3.1</v>
      </c>
      <c r="D978" s="3"/>
      <c r="E978" s="3">
        <v>0</v>
      </c>
      <c r="F978" s="3"/>
      <c r="G978" s="3">
        <v>1</v>
      </c>
      <c r="H978" s="5">
        <v>42647</v>
      </c>
      <c r="I978" s="3" t="s">
        <v>48</v>
      </c>
      <c r="J978" s="3">
        <v>1</v>
      </c>
      <c r="K978" s="3">
        <v>1</v>
      </c>
      <c r="L978" t="s">
        <v>109</v>
      </c>
      <c r="M978" s="3">
        <v>3</v>
      </c>
      <c r="N978">
        <f t="shared" ref="N978:N984" si="91">M978/$O$977</f>
        <v>3.5714285714285712E-2</v>
      </c>
    </row>
    <row r="979" spans="1:15">
      <c r="A979" s="14" t="s">
        <v>11</v>
      </c>
      <c r="B979" s="22">
        <v>42474</v>
      </c>
      <c r="C979" s="14">
        <v>3.1</v>
      </c>
      <c r="D979" s="3"/>
      <c r="E979" s="3">
        <v>0</v>
      </c>
      <c r="F979" s="3"/>
      <c r="G979" s="3">
        <v>1</v>
      </c>
      <c r="H979" s="5">
        <v>42647</v>
      </c>
      <c r="I979" s="3" t="s">
        <v>48</v>
      </c>
      <c r="J979" s="3">
        <v>1</v>
      </c>
      <c r="K979" s="3">
        <v>1</v>
      </c>
      <c r="L979" t="s">
        <v>92</v>
      </c>
      <c r="M979" s="3">
        <v>14</v>
      </c>
      <c r="N979">
        <f t="shared" si="91"/>
        <v>0.16666666666666666</v>
      </c>
    </row>
    <row r="980" spans="1:15">
      <c r="A980" s="14" t="s">
        <v>11</v>
      </c>
      <c r="B980" s="22">
        <v>42474</v>
      </c>
      <c r="C980" s="14">
        <v>3.1</v>
      </c>
      <c r="D980" s="3"/>
      <c r="E980" s="3">
        <v>0</v>
      </c>
      <c r="F980" s="3"/>
      <c r="G980" s="3">
        <v>1</v>
      </c>
      <c r="H980" s="5">
        <v>42647</v>
      </c>
      <c r="I980" s="3" t="s">
        <v>48</v>
      </c>
      <c r="J980" s="3">
        <v>1</v>
      </c>
      <c r="K980">
        <v>1</v>
      </c>
      <c r="L980" t="s">
        <v>83</v>
      </c>
      <c r="M980">
        <v>23</v>
      </c>
      <c r="N980">
        <f t="shared" si="91"/>
        <v>0.27380952380952384</v>
      </c>
    </row>
    <row r="981" spans="1:15">
      <c r="A981" s="14" t="s">
        <v>11</v>
      </c>
      <c r="B981" s="22">
        <v>42474</v>
      </c>
      <c r="C981" s="14">
        <v>3.1</v>
      </c>
      <c r="D981" s="3"/>
      <c r="E981" s="3">
        <v>0</v>
      </c>
      <c r="F981" s="3"/>
      <c r="G981" s="3">
        <v>1</v>
      </c>
      <c r="H981" s="5">
        <v>42647</v>
      </c>
      <c r="I981" s="3" t="s">
        <v>48</v>
      </c>
      <c r="J981" s="3">
        <v>1</v>
      </c>
      <c r="K981">
        <v>1</v>
      </c>
      <c r="L981" t="s">
        <v>85</v>
      </c>
      <c r="M981">
        <v>37</v>
      </c>
      <c r="N981">
        <f t="shared" si="91"/>
        <v>0.44047619047619047</v>
      </c>
    </row>
    <row r="982" spans="1:15">
      <c r="A982" s="14" t="s">
        <v>11</v>
      </c>
      <c r="B982" s="22">
        <v>42474</v>
      </c>
      <c r="C982" s="14">
        <v>3.1</v>
      </c>
      <c r="D982" s="3"/>
      <c r="E982" s="3">
        <v>0</v>
      </c>
      <c r="F982" s="3"/>
      <c r="G982" s="3">
        <v>1</v>
      </c>
      <c r="H982" s="5">
        <v>42647</v>
      </c>
      <c r="I982" s="3" t="s">
        <v>48</v>
      </c>
      <c r="J982" s="3">
        <v>1</v>
      </c>
      <c r="K982">
        <v>1</v>
      </c>
      <c r="L982" s="4" t="s">
        <v>90</v>
      </c>
      <c r="M982">
        <v>1</v>
      </c>
      <c r="N982">
        <f t="shared" si="91"/>
        <v>1.1904761904761904E-2</v>
      </c>
    </row>
    <row r="983" spans="1:15">
      <c r="A983" s="14" t="s">
        <v>11</v>
      </c>
      <c r="B983" s="22">
        <v>42474</v>
      </c>
      <c r="C983" s="14">
        <v>3.1</v>
      </c>
      <c r="D983" s="3"/>
      <c r="E983" s="3">
        <v>0</v>
      </c>
      <c r="F983" s="3"/>
      <c r="G983" s="3">
        <v>1</v>
      </c>
      <c r="H983" s="5">
        <v>42647</v>
      </c>
      <c r="I983" s="3" t="s">
        <v>48</v>
      </c>
      <c r="J983" s="3">
        <v>1</v>
      </c>
      <c r="K983">
        <v>1</v>
      </c>
      <c r="L983" t="s">
        <v>93</v>
      </c>
      <c r="M983">
        <v>3</v>
      </c>
      <c r="N983">
        <f t="shared" si="91"/>
        <v>3.5714285714285712E-2</v>
      </c>
    </row>
    <row r="984" spans="1:15">
      <c r="A984" s="4" t="s">
        <v>11</v>
      </c>
      <c r="B984" s="11">
        <v>42474</v>
      </c>
      <c r="C984" s="4">
        <v>3.1</v>
      </c>
      <c r="E984">
        <v>0</v>
      </c>
      <c r="G984">
        <v>1</v>
      </c>
      <c r="H984" s="1">
        <v>42647</v>
      </c>
      <c r="I984" t="s">
        <v>48</v>
      </c>
      <c r="J984">
        <v>1</v>
      </c>
      <c r="K984">
        <v>2</v>
      </c>
      <c r="L984" t="s">
        <v>86</v>
      </c>
      <c r="M984">
        <v>1</v>
      </c>
      <c r="N984">
        <f t="shared" si="91"/>
        <v>1.1904761904761904E-2</v>
      </c>
    </row>
    <row r="985" spans="1:15">
      <c r="A985" s="4" t="s">
        <v>11</v>
      </c>
      <c r="B985" s="11">
        <v>42474</v>
      </c>
      <c r="C985" s="4">
        <v>3.2</v>
      </c>
      <c r="E985">
        <v>0</v>
      </c>
      <c r="G985">
        <v>1</v>
      </c>
      <c r="H985" s="1">
        <v>42647</v>
      </c>
      <c r="I985" t="s">
        <v>48</v>
      </c>
      <c r="J985" s="3">
        <v>1</v>
      </c>
      <c r="K985">
        <v>2</v>
      </c>
      <c r="L985" t="s">
        <v>109</v>
      </c>
      <c r="M985">
        <v>1</v>
      </c>
      <c r="N985">
        <f>M985/$O$985</f>
        <v>4.8780487804878049E-3</v>
      </c>
      <c r="O985">
        <f>SUM(M985:M995)</f>
        <v>205</v>
      </c>
    </row>
    <row r="986" spans="1:15">
      <c r="A986" s="4" t="s">
        <v>11</v>
      </c>
      <c r="B986" s="11">
        <v>42474</v>
      </c>
      <c r="C986" s="4">
        <v>3.2</v>
      </c>
      <c r="E986">
        <v>0</v>
      </c>
      <c r="G986">
        <v>1</v>
      </c>
      <c r="H986" s="1">
        <v>42647</v>
      </c>
      <c r="I986" t="s">
        <v>48</v>
      </c>
      <c r="J986" s="3">
        <v>1</v>
      </c>
      <c r="K986">
        <v>2</v>
      </c>
      <c r="L986" s="4" t="s">
        <v>94</v>
      </c>
      <c r="M986">
        <v>1</v>
      </c>
      <c r="N986">
        <f t="shared" ref="N986:N995" si="92">M986/$O$985</f>
        <v>4.8780487804878049E-3</v>
      </c>
    </row>
    <row r="987" spans="1:15">
      <c r="A987" s="4" t="s">
        <v>11</v>
      </c>
      <c r="B987" s="11">
        <v>42474</v>
      </c>
      <c r="C987" s="4">
        <v>3.2</v>
      </c>
      <c r="E987">
        <v>0</v>
      </c>
      <c r="G987">
        <v>1</v>
      </c>
      <c r="H987" s="1">
        <v>42647</v>
      </c>
      <c r="I987" t="s">
        <v>48</v>
      </c>
      <c r="J987" s="3">
        <v>1</v>
      </c>
      <c r="K987">
        <v>1</v>
      </c>
      <c r="L987" t="s">
        <v>86</v>
      </c>
      <c r="M987">
        <v>6</v>
      </c>
      <c r="N987">
        <f t="shared" si="92"/>
        <v>2.9268292682926831E-2</v>
      </c>
    </row>
    <row r="988" spans="1:15">
      <c r="A988" s="4" t="s">
        <v>11</v>
      </c>
      <c r="B988" s="11">
        <v>42474</v>
      </c>
      <c r="C988" s="4">
        <v>3.2</v>
      </c>
      <c r="E988">
        <v>0</v>
      </c>
      <c r="G988">
        <v>1</v>
      </c>
      <c r="H988" s="1">
        <v>42647</v>
      </c>
      <c r="I988" t="s">
        <v>48</v>
      </c>
      <c r="J988" s="3">
        <v>1</v>
      </c>
      <c r="K988">
        <v>1</v>
      </c>
      <c r="L988" t="s">
        <v>87</v>
      </c>
      <c r="M988">
        <v>3</v>
      </c>
      <c r="N988">
        <f t="shared" si="92"/>
        <v>1.4634146341463415E-2</v>
      </c>
    </row>
    <row r="989" spans="1:15">
      <c r="A989" s="4" t="s">
        <v>11</v>
      </c>
      <c r="B989" s="11">
        <v>42474</v>
      </c>
      <c r="C989" s="4">
        <v>3.2</v>
      </c>
      <c r="E989">
        <v>0</v>
      </c>
      <c r="G989">
        <v>1</v>
      </c>
      <c r="H989" s="1">
        <v>42647</v>
      </c>
      <c r="I989" t="s">
        <v>48</v>
      </c>
      <c r="J989" s="3">
        <v>1</v>
      </c>
      <c r="K989">
        <v>1</v>
      </c>
      <c r="L989" t="s">
        <v>89</v>
      </c>
      <c r="M989">
        <v>1</v>
      </c>
      <c r="N989">
        <f t="shared" si="92"/>
        <v>4.8780487804878049E-3</v>
      </c>
    </row>
    <row r="990" spans="1:15">
      <c r="A990" s="4" t="s">
        <v>11</v>
      </c>
      <c r="B990" s="11">
        <v>42474</v>
      </c>
      <c r="C990" s="4">
        <v>3.2</v>
      </c>
      <c r="E990">
        <v>0</v>
      </c>
      <c r="G990">
        <v>1</v>
      </c>
      <c r="H990" s="1">
        <v>42647</v>
      </c>
      <c r="I990" t="s">
        <v>48</v>
      </c>
      <c r="J990" s="3">
        <v>1</v>
      </c>
      <c r="K990">
        <v>1</v>
      </c>
      <c r="L990" t="s">
        <v>109</v>
      </c>
      <c r="M990">
        <v>5</v>
      </c>
      <c r="N990">
        <f t="shared" si="92"/>
        <v>2.4390243902439025E-2</v>
      </c>
    </row>
    <row r="991" spans="1:15">
      <c r="A991" s="4" t="s">
        <v>11</v>
      </c>
      <c r="B991" s="11">
        <v>42474</v>
      </c>
      <c r="C991" s="4">
        <v>3.2</v>
      </c>
      <c r="E991">
        <v>0</v>
      </c>
      <c r="G991">
        <v>1</v>
      </c>
      <c r="H991" s="1">
        <v>42647</v>
      </c>
      <c r="I991" t="s">
        <v>48</v>
      </c>
      <c r="J991" s="3">
        <v>1</v>
      </c>
      <c r="K991">
        <v>1</v>
      </c>
      <c r="L991" t="s">
        <v>83</v>
      </c>
      <c r="M991">
        <v>146</v>
      </c>
      <c r="N991">
        <f t="shared" si="92"/>
        <v>0.71219512195121948</v>
      </c>
    </row>
    <row r="992" spans="1:15">
      <c r="A992" s="4" t="s">
        <v>11</v>
      </c>
      <c r="B992" s="11">
        <v>42474</v>
      </c>
      <c r="C992" s="4">
        <v>3.2</v>
      </c>
      <c r="E992">
        <v>0</v>
      </c>
      <c r="G992">
        <v>1</v>
      </c>
      <c r="H992" s="1">
        <v>42647</v>
      </c>
      <c r="I992" t="s">
        <v>48</v>
      </c>
      <c r="J992" s="3">
        <v>1</v>
      </c>
      <c r="K992">
        <v>1</v>
      </c>
      <c r="L992" t="s">
        <v>85</v>
      </c>
      <c r="M992">
        <v>15</v>
      </c>
      <c r="N992">
        <f t="shared" si="92"/>
        <v>7.3170731707317069E-2</v>
      </c>
    </row>
    <row r="993" spans="1:14">
      <c r="A993" s="4" t="s">
        <v>11</v>
      </c>
      <c r="B993" s="11">
        <v>42474</v>
      </c>
      <c r="C993" s="4">
        <v>3.2</v>
      </c>
      <c r="E993">
        <v>0</v>
      </c>
      <c r="G993">
        <v>1</v>
      </c>
      <c r="H993" s="1">
        <v>42647</v>
      </c>
      <c r="I993" t="s">
        <v>48</v>
      </c>
      <c r="J993" s="3">
        <v>1</v>
      </c>
      <c r="K993">
        <v>1</v>
      </c>
      <c r="L993" t="s">
        <v>84</v>
      </c>
      <c r="M993">
        <v>20</v>
      </c>
      <c r="N993">
        <f t="shared" si="92"/>
        <v>9.7560975609756101E-2</v>
      </c>
    </row>
    <row r="994" spans="1:14">
      <c r="A994" s="4" t="s">
        <v>11</v>
      </c>
      <c r="B994" s="11">
        <v>42474</v>
      </c>
      <c r="C994" s="4">
        <v>3.2</v>
      </c>
      <c r="E994">
        <v>0</v>
      </c>
      <c r="G994">
        <v>1</v>
      </c>
      <c r="H994" s="1">
        <v>42647</v>
      </c>
      <c r="I994" t="s">
        <v>48</v>
      </c>
      <c r="J994" s="3">
        <v>1</v>
      </c>
      <c r="K994">
        <v>1</v>
      </c>
      <c r="L994" s="4" t="s">
        <v>90</v>
      </c>
      <c r="M994">
        <v>3</v>
      </c>
      <c r="N994">
        <f t="shared" si="92"/>
        <v>1.4634146341463415E-2</v>
      </c>
    </row>
    <row r="995" spans="1:14">
      <c r="A995" s="4" t="s">
        <v>11</v>
      </c>
      <c r="B995" s="11">
        <v>42474</v>
      </c>
      <c r="C995" s="4">
        <v>3.2</v>
      </c>
      <c r="E995">
        <v>0</v>
      </c>
      <c r="G995">
        <v>1</v>
      </c>
      <c r="H995" s="1">
        <v>42647</v>
      </c>
      <c r="I995" t="s">
        <v>48</v>
      </c>
      <c r="J995" s="3">
        <v>1</v>
      </c>
      <c r="K995">
        <v>1</v>
      </c>
      <c r="L995" t="s">
        <v>93</v>
      </c>
      <c r="M995">
        <v>4</v>
      </c>
      <c r="N995">
        <f t="shared" si="92"/>
        <v>1.9512195121951219E-2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</vt:lpstr>
      <vt:lpstr>Qualicum</vt:lpstr>
      <vt:lpstr>Fraser</vt:lpstr>
      <vt:lpstr>Koeye</vt:lpstr>
      <vt:lpstr>Tahsis</vt:lpstr>
      <vt:lpstr>Bedwell</vt:lpstr>
      <vt:lpstr>Meta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Madsen</dc:creator>
  <cp:lastModifiedBy>Matthew Madsen</cp:lastModifiedBy>
  <dcterms:created xsi:type="dcterms:W3CDTF">2016-09-17T22:27:38Z</dcterms:created>
  <dcterms:modified xsi:type="dcterms:W3CDTF">2016-11-02T03:02:21Z</dcterms:modified>
</cp:coreProperties>
</file>