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drigo.prata\Projects\gmud-generator\GmudGen\GmudGen\bin\Debug\resources\"/>
    </mc:Choice>
  </mc:AlternateContent>
  <xr:revisionPtr revIDLastSave="0" documentId="13_ncr:1_{83542929-6D07-4190-8CB9-56D378F68758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Plan" sheetId="1" r:id="rId1"/>
    <sheet name="Checklist" sheetId="2" r:id="rId2"/>
    <sheet name="Não apagar" sheetId="3" state="hidden" r:id="rId3"/>
    <sheet name="Plan1" sheetId="4" state="hidden" r:id="rId4"/>
    <sheet name="Plan2" sheetId="5" state="hidden" r:id="rId5"/>
  </sheets>
  <definedNames>
    <definedName name="_xlnm._FilterDatabase" localSheetId="0" hidden="1">Plan!$A$1:$I$15</definedName>
  </definedNames>
  <calcPr calcId="179017"/>
</workbook>
</file>

<file path=xl/calcChain.xml><?xml version="1.0" encoding="utf-8"?>
<calcChain xmlns="http://schemas.openxmlformats.org/spreadsheetml/2006/main">
  <c r="D8" i="1" l="1"/>
  <c r="D13" i="1" l="1"/>
  <c r="Q25" i="1" l="1"/>
  <c r="P37" i="1"/>
  <c r="O37" i="1"/>
  <c r="S33" i="1"/>
  <c r="R33" i="1"/>
  <c r="Q33" i="1"/>
  <c r="P33" i="1"/>
  <c r="O33" i="1"/>
  <c r="P29" i="1"/>
  <c r="O29" i="1"/>
  <c r="S25" i="1"/>
  <c r="R25" i="1"/>
  <c r="P25" i="1"/>
  <c r="O25" i="1"/>
  <c r="S21" i="1"/>
  <c r="R21" i="1"/>
  <c r="Q21" i="1"/>
  <c r="P21" i="1"/>
  <c r="O21" i="1"/>
  <c r="S18" i="1"/>
  <c r="R18" i="1"/>
  <c r="Q18" i="1"/>
  <c r="P18" i="1"/>
  <c r="O18" i="1"/>
  <c r="D15" i="1"/>
  <c r="D14" i="1"/>
  <c r="M12" i="1"/>
  <c r="D12" i="1"/>
  <c r="M11" i="1"/>
  <c r="D11" i="1"/>
  <c r="D10" i="1"/>
  <c r="D9" i="1"/>
  <c r="M8" i="1"/>
  <c r="M7" i="1"/>
  <c r="L7" i="1"/>
  <c r="M6" i="1"/>
  <c r="L6" i="1"/>
  <c r="T21" i="1" l="1"/>
  <c r="X21" i="1" s="1"/>
  <c r="S37" i="1"/>
  <c r="R29" i="1"/>
  <c r="T33" i="1"/>
  <c r="X33" i="1" s="1"/>
  <c r="Q29" i="1"/>
  <c r="S29" i="1"/>
  <c r="R37" i="1"/>
  <c r="T18" i="1"/>
  <c r="W18" i="1" s="1"/>
  <c r="Q37" i="1"/>
  <c r="T25" i="1"/>
  <c r="X25" i="1" s="1"/>
  <c r="W21" i="1" l="1"/>
  <c r="T37" i="1"/>
  <c r="W37" i="1" s="1"/>
  <c r="T29" i="1"/>
  <c r="X29" i="1" s="1"/>
  <c r="W33" i="1"/>
  <c r="X18" i="1"/>
  <c r="W25" i="1"/>
  <c r="M18" i="1"/>
  <c r="X37" i="1" l="1"/>
  <c r="W29" i="1"/>
  <c r="N18" i="1"/>
  <c r="V18" i="1" s="1"/>
  <c r="M21" i="1" l="1"/>
  <c r="U18" i="1"/>
  <c r="N21" i="1" l="1"/>
  <c r="V21" i="1" s="1"/>
  <c r="U21" i="1" l="1"/>
  <c r="M25" i="1" l="1"/>
  <c r="N25" i="1" l="1"/>
  <c r="V25" i="1" s="1"/>
  <c r="U25" i="1" l="1"/>
  <c r="M29" i="1" l="1"/>
  <c r="N29" i="1" l="1"/>
  <c r="V29" i="1" s="1"/>
  <c r="U29" i="1" l="1"/>
  <c r="M33" i="1" l="1"/>
  <c r="N33" i="1" l="1"/>
  <c r="V33" i="1" s="1"/>
  <c r="U33" i="1" l="1"/>
  <c r="N37" i="1" l="1"/>
  <c r="M37" i="1"/>
  <c r="V37" i="1" l="1"/>
  <c r="U37" i="1"/>
</calcChain>
</file>

<file path=xl/sharedStrings.xml><?xml version="1.0" encoding="utf-8"?>
<sst xmlns="http://schemas.openxmlformats.org/spreadsheetml/2006/main" count="201" uniqueCount="85">
  <si>
    <t>SIM</t>
  </si>
  <si>
    <t>NÃO</t>
  </si>
  <si>
    <t>Formulário de Solicitação de Mudança</t>
  </si>
  <si>
    <t>ID</t>
  </si>
  <si>
    <t xml:space="preserve">Classificação/
Uso Interno </t>
  </si>
  <si>
    <t>Versão do documento
9</t>
  </si>
  <si>
    <t>KBA00002908</t>
  </si>
  <si>
    <t>Página</t>
  </si>
  <si>
    <t>2 de 2</t>
  </si>
  <si>
    <t>SUMÁRIO PLANO KBA00002908</t>
  </si>
  <si>
    <t>CLIENTE AFETADO</t>
  </si>
  <si>
    <t>Cliente que será afetado.</t>
  </si>
  <si>
    <t>NÚMERO DA CRQ</t>
  </si>
  <si>
    <t>Número da CRQ criada no TSC2.</t>
  </si>
  <si>
    <t>RESPONSÁVEL DA MUDANÇA/ TELEFONES</t>
  </si>
  <si>
    <t>Nome e telefone do responsável.</t>
  </si>
  <si>
    <t>HAVERÁ INDISPONIBILIDADE?</t>
  </si>
  <si>
    <t>Preencher com SIM ou NÃO de acordo com planejamento e informar qual o serviço que ficará indisponível.</t>
  </si>
  <si>
    <t>HAVERÁ ATUALIZAÇÃO NO CMDB?</t>
  </si>
  <si>
    <t>Preencher com SIM ou NÃO de acordo com planejamento e seguir instruções.</t>
  </si>
  <si>
    <t>SERÁ NECESSÁRIO REPLICAÇÃO PARA DR?</t>
  </si>
  <si>
    <t>Preencher com SIM ou NÃO de acordo com planejamento.</t>
  </si>
  <si>
    <t>AMBIENTE POSSUI DUPLA CUSTÓDIA?</t>
  </si>
  <si>
    <t>Se envolver ambiente de dupla custódia, um incidente deve ser aberto para EXT SEGURANÇA. O incidente deve ser mencionado no plano.</t>
  </si>
  <si>
    <t xml:space="preserve">Classificação/ Uso Interno </t>
  </si>
  <si>
    <t>SERÁ NECESSÁRIO A ENTRADA NO DATACENTER?</t>
  </si>
  <si>
    <t>Caso a área não possua acesso ao Data Center deverá abrir um incidente para FAC que acompanhará a atividade do executor, o incidente deve ser mencionado no plano.</t>
  </si>
  <si>
    <t>HOUVE TESTES EM AMBIENTE DE HOMOLOGAÇÃO/ QA?</t>
  </si>
  <si>
    <t>Informar número da CRQ.</t>
  </si>
  <si>
    <t>HAVERÁ IMPACTO PARA O USUÁRIO FINAL?</t>
  </si>
  <si>
    <t>HÁ NECESSIDADE DE COMUNICAR A EQUIPE CCT?</t>
  </si>
  <si>
    <t>PRÉ-REQUISITOS</t>
  </si>
  <si>
    <t>Informar qualquer atividade ou informação considerada pré-requisito para iniciar os procedimentos.</t>
  </si>
  <si>
    <t>PROCEDIMENTOS</t>
  </si>
  <si>
    <t>Detalhar as atividades técnicas. Inserir pontos de controle após atividades críticas para sequência da mudança.</t>
  </si>
  <si>
    <t>PLANO DE TESTE - TÉCNICO</t>
  </si>
  <si>
    <t>Validação do ambiente após implementação da mudança. Caso não seja aplicável informar justificativa.</t>
  </si>
  <si>
    <t>PLANO DE TESTE - NEGÓCIOS</t>
  </si>
  <si>
    <t>Validação dos serviços afetados após implementação da mudança. Caso não seja aplicável informar justificativa.</t>
  </si>
  <si>
    <t>PLANO DE REMEDIAÇÃO OU CONTINUIDADE</t>
  </si>
  <si>
    <t>Ações para recuperar o ambiente em caso de falha na mudança garantindo integridade. Caso não seja aplicável informar justificativa.</t>
  </si>
  <si>
    <t>TESTE - PÓS PLANO DE REMEDIAÇÃO</t>
  </si>
  <si>
    <t>Revalidação obrigatória do ambiente após a volta. Caso não seja aplicável informar justificativa.</t>
  </si>
  <si>
    <t>PLANO DE COMUNICAÇÃO (ENVIO DE SMS)</t>
  </si>
  <si>
    <t>Preencher quando necessário.</t>
  </si>
  <si>
    <t>CASO NECESSITE DE AJUDA, CLIQUE AQUI!</t>
  </si>
  <si>
    <t xml:space="preserve">Cliente(s) afetado(s): </t>
  </si>
  <si>
    <t>GRUPOLIBRA</t>
  </si>
  <si>
    <t>Número da CRQ:</t>
  </si>
  <si>
    <t xml:space="preserve">Responsável da Mudança: </t>
  </si>
  <si>
    <t xml:space="preserve">Telefones:  </t>
  </si>
  <si>
    <t>Haverá Indisponibilidade ?</t>
  </si>
  <si>
    <t>Haverá Atualização no CMDB?</t>
  </si>
  <si>
    <t>Será necessário replicação para DR?</t>
  </si>
  <si>
    <t>Ambiente possui dupla custodia?</t>
  </si>
  <si>
    <t>Será necessário a entrada no Data Center?</t>
  </si>
  <si>
    <t>Houve testes em ambiente de homologação / QA?</t>
  </si>
  <si>
    <t>Haverá impacto para o usuário final?</t>
  </si>
  <si>
    <t>Há necessidade de comunicar a equipe CCT?</t>
  </si>
  <si>
    <t>PRÉ-REQUISITOS (validação backup, acessos, comunicação prévia, sala de conferência)</t>
  </si>
  <si>
    <t>Inicio</t>
  </si>
  <si>
    <t>Fim</t>
  </si>
  <si>
    <t>Descrição das tarefas</t>
  </si>
  <si>
    <t>Área da Tarefa</t>
  </si>
  <si>
    <t>Executor da Tarefa</t>
  </si>
  <si>
    <t>Telefone</t>
  </si>
  <si>
    <t>tel</t>
  </si>
  <si>
    <t>validação datas</t>
  </si>
  <si>
    <t>validação TAREFAS</t>
  </si>
  <si>
    <t>validação EXECUTORES</t>
  </si>
  <si>
    <t>Observação</t>
  </si>
  <si>
    <t>PROCEDIMENTOS (descrição das atividades da mudança em detalhe)</t>
  </si>
  <si>
    <t>PLANO DE TESTES - TÉCNICO (descrição dos testes que devem ser realizados para validar a mudança tecnicamente, coletar evidências)</t>
  </si>
  <si>
    <t>CASO NÃO APLICÁVEL JUSTIFICAR AO LADO</t>
  </si>
  <si>
    <t>PLANO DE TESTES - NEGÓCIOS (descrição dos testes que devem ser realizados para validar o ambiente e informações de negócio, coletar evidências)</t>
  </si>
  <si>
    <t>PLANO DE REMEDIAÇÃO OU CONTINUIDADE (descrição das atividades para retornar o ambiente em caso de falha na mudança)</t>
  </si>
  <si>
    <t>TESTES - PÓS PLANO DE REMEDIAÇÃO</t>
  </si>
  <si>
    <t>PLANO DE COMUNICAÇÃO ( ENVIO DE SMS)</t>
  </si>
  <si>
    <t>Etapas a serem acompanhadas (início, pontos de controle e término)</t>
  </si>
  <si>
    <t>Área do contato de validação</t>
  </si>
  <si>
    <t>Nome do Contato</t>
  </si>
  <si>
    <t>Telefone e Celular</t>
  </si>
  <si>
    <t>Números de celular para envio de SMS ou nome de grupos cadastrados no OKTO em caso de problemas</t>
  </si>
  <si>
    <t>Página
1 de 2</t>
  </si>
  <si>
    <t>Início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</si>
</sst>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yy\ hh:mm"/>
    <numFmt numFmtId="165" formatCode="dd&quot;/&quot;mm&quot;/&quot;yy&quot; &quot;hh&quot;:&quot;mm"/>
    <numFmt numFmtId="166" formatCode="d/m/yy\ h:mm"/>
  </numFmts>
  <fonts count="13">
    <font>
      <sz val="11"/>
      <color rgb="FF000000"/>
      <name val="Calibri"/>
    </font>
    <font>
      <sz val="10"/>
      <color rgb="FF000000"/>
      <name val="Arial"/>
    </font>
    <font>
      <b/>
      <sz val="12"/>
      <color rgb="FFC0C0C0"/>
      <name val="Arial"/>
    </font>
    <font>
      <sz val="11"/>
      <name val="Calibri"/>
    </font>
    <font>
      <b/>
      <sz val="14"/>
      <color rgb="FFFFFFFF"/>
      <name val="Arial"/>
    </font>
    <font>
      <b/>
      <sz val="10"/>
      <color rgb="FF000000"/>
      <name val="Arial"/>
    </font>
    <font>
      <sz val="12"/>
      <color rgb="FF000000"/>
      <name val="Arial"/>
      <family val="2"/>
    </font>
    <font>
      <b/>
      <sz val="12"/>
      <color rgb="FFC0C0C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8" tint="0.59999389629810485"/>
        <bgColor rgb="FF92CDD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B6DDE8"/>
      </patternFill>
    </fill>
  </fills>
  <borders count="31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/>
    <xf numFmtId="164" fontId="10" fillId="8" borderId="22" xfId="0" applyNumberFormat="1" applyFont="1" applyFill="1" applyBorder="1" applyAlignment="1">
      <alignment horizontal="center" vertical="center"/>
    </xf>
    <xf numFmtId="0" fontId="8" fillId="0" borderId="0" xfId="0" applyFont="1"/>
    <xf numFmtId="0" fontId="10" fillId="4" borderId="22" xfId="0" applyFont="1" applyFill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9" fillId="0" borderId="22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164" fontId="10" fillId="10" borderId="22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/>
    <xf numFmtId="0" fontId="6" fillId="3" borderId="20" xfId="0" applyFont="1" applyFill="1" applyBorder="1"/>
    <xf numFmtId="0" fontId="6" fillId="5" borderId="19" xfId="0" applyFont="1" applyFill="1" applyBorder="1"/>
    <xf numFmtId="0" fontId="6" fillId="6" borderId="19" xfId="0" applyFont="1" applyFill="1" applyBorder="1"/>
    <xf numFmtId="0" fontId="6" fillId="3" borderId="21" xfId="0" applyFont="1" applyFill="1" applyBorder="1"/>
    <xf numFmtId="164" fontId="9" fillId="5" borderId="22" xfId="0" applyNumberFormat="1" applyFont="1" applyFill="1" applyBorder="1" applyAlignment="1">
      <alignment horizontal="center" vertical="center"/>
    </xf>
    <xf numFmtId="164" fontId="9" fillId="5" borderId="22" xfId="0" applyNumberFormat="1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/>
    </xf>
    <xf numFmtId="165" fontId="8" fillId="0" borderId="22" xfId="0" applyNumberFormat="1" applyFont="1" applyBorder="1" applyAlignment="1">
      <alignment horizontal="center" vertical="center" wrapText="1"/>
    </xf>
    <xf numFmtId="166" fontId="8" fillId="0" borderId="22" xfId="0" applyNumberFormat="1" applyFont="1" applyBorder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/>
    <xf numFmtId="1" fontId="8" fillId="5" borderId="22" xfId="0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top" wrapText="1"/>
    </xf>
    <xf numFmtId="164" fontId="10" fillId="5" borderId="22" xfId="0" applyNumberFormat="1" applyFont="1" applyFill="1" applyBorder="1" applyAlignment="1">
      <alignment horizontal="left" vertical="center"/>
    </xf>
    <xf numFmtId="164" fontId="10" fillId="5" borderId="22" xfId="0" applyNumberFormat="1" applyFont="1" applyFill="1" applyBorder="1" applyAlignment="1">
      <alignment horizontal="center" vertical="center"/>
    </xf>
    <xf numFmtId="164" fontId="12" fillId="7" borderId="22" xfId="0" applyNumberFormat="1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2" xfId="0" applyFont="1" applyBorder="1"/>
    <xf numFmtId="164" fontId="9" fillId="8" borderId="22" xfId="0" applyNumberFormat="1" applyFont="1" applyFill="1" applyBorder="1" applyAlignment="1">
      <alignment horizontal="center" vertical="center" wrapText="1"/>
    </xf>
    <xf numFmtId="0" fontId="8" fillId="9" borderId="22" xfId="0" applyFont="1" applyFill="1" applyBorder="1"/>
    <xf numFmtId="164" fontId="10" fillId="8" borderId="22" xfId="0" applyNumberFormat="1" applyFont="1" applyFill="1" applyBorder="1" applyAlignment="1">
      <alignment horizontal="center" vertical="center" wrapText="1"/>
    </xf>
    <xf numFmtId="0" fontId="10" fillId="8" borderId="22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9" fillId="3" borderId="22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 wrapText="1"/>
    </xf>
    <xf numFmtId="49" fontId="10" fillId="8" borderId="22" xfId="0" applyNumberFormat="1" applyFont="1" applyFill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left" vertical="center"/>
    </xf>
    <xf numFmtId="0" fontId="6" fillId="5" borderId="22" xfId="0" applyFont="1" applyFill="1" applyBorder="1" applyAlignment="1">
      <alignment horizontal="center"/>
    </xf>
    <xf numFmtId="164" fontId="9" fillId="0" borderId="22" xfId="0" applyNumberFormat="1" applyFont="1" applyBorder="1" applyAlignment="1">
      <alignment horizontal="center" vertical="top" wrapText="1"/>
    </xf>
    <xf numFmtId="164" fontId="10" fillId="0" borderId="22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vertical="center" wrapText="1"/>
    </xf>
    <xf numFmtId="0" fontId="3" fillId="0" borderId="4" xfId="0" applyFont="1" applyBorder="1"/>
    <xf numFmtId="0" fontId="3" fillId="0" borderId="8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/>
    <xf numFmtId="49" fontId="10" fillId="4" borderId="22" xfId="0" applyNumberFormat="1" applyFont="1" applyFill="1" applyBorder="1" applyAlignment="1">
      <alignment horizontal="center" vertical="center" wrapText="1"/>
    </xf>
    <xf numFmtId="49" fontId="8" fillId="0" borderId="22" xfId="0" applyNumberFormat="1" applyFont="1" applyBorder="1"/>
  </cellXfs>
  <cellStyles count="1">
    <cellStyle name="Normal" xfId="0" builtinId="0"/>
  </cellStyles>
  <dxfs count="55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FF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0</xdr:row>
      <xdr:rowOff>523875</xdr:rowOff>
    </xdr:from>
    <xdr:ext cx="1657350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352425</xdr:rowOff>
    </xdr:from>
    <xdr:ext cx="1276350" cy="257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3"/>
  <sheetViews>
    <sheetView showGridLines="0" tabSelected="1" topLeftCell="A10" zoomScale="70" zoomScaleNormal="70" workbookViewId="0">
      <selection activeCell="A19" sqref="A19"/>
    </sheetView>
  </sheetViews>
  <sheetFormatPr defaultColWidth="14.42578125" defaultRowHeight="15" customHeight="1"/>
  <cols>
    <col min="1" max="1" width="28.140625" style="16" customWidth="1"/>
    <col min="2" max="2" width="36.5703125" style="16" customWidth="1"/>
    <col min="3" max="3" width="23.7109375" style="16" customWidth="1"/>
    <col min="4" max="4" width="76.85546875" style="16" customWidth="1"/>
    <col min="5" max="5" width="29.7109375" style="16" customWidth="1"/>
    <col min="6" max="6" width="22.85546875" style="16" customWidth="1"/>
    <col min="7" max="7" width="19.28515625" style="16" customWidth="1"/>
    <col min="8" max="8" width="24.42578125" style="16" customWidth="1"/>
    <col min="9" max="9" width="13.42578125" style="16" customWidth="1"/>
    <col min="10" max="11" width="10.28515625" style="16" hidden="1" customWidth="1"/>
    <col min="12" max="24" width="4.7109375" style="16" hidden="1" customWidth="1"/>
    <col min="25" max="26" width="8.7109375" style="16" customWidth="1"/>
    <col min="27" max="16384" width="14.42578125" style="16"/>
  </cols>
  <sheetData>
    <row r="1" spans="1:26" ht="47.25" customHeight="1">
      <c r="A1" s="50"/>
      <c r="B1" s="44" t="s">
        <v>2</v>
      </c>
      <c r="C1" s="14" t="s">
        <v>3</v>
      </c>
      <c r="D1" s="44" t="s">
        <v>24</v>
      </c>
      <c r="E1" s="45"/>
      <c r="F1" s="44" t="s">
        <v>5</v>
      </c>
      <c r="G1" s="56"/>
      <c r="H1" s="57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5.5" customHeight="1">
      <c r="A2" s="45"/>
      <c r="B2" s="45"/>
      <c r="C2" s="14"/>
      <c r="D2" s="45"/>
      <c r="E2" s="45"/>
      <c r="F2" s="45"/>
      <c r="G2" s="58"/>
      <c r="H2" s="59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20.25" customHeight="1">
      <c r="A3" s="45"/>
      <c r="B3" s="45"/>
      <c r="C3" s="54" t="s">
        <v>83</v>
      </c>
      <c r="D3" s="44"/>
      <c r="E3" s="45"/>
      <c r="F3" s="45"/>
      <c r="G3" s="58"/>
      <c r="H3" s="59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45"/>
      <c r="B4" s="45"/>
      <c r="C4" s="55"/>
      <c r="D4" s="45"/>
      <c r="E4" s="45"/>
      <c r="F4" s="45"/>
      <c r="G4" s="60"/>
      <c r="H4" s="61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9.25" customHeight="1">
      <c r="A5" s="62" t="s">
        <v>45</v>
      </c>
      <c r="B5" s="45"/>
      <c r="C5" s="45"/>
      <c r="D5" s="45"/>
      <c r="E5" s="45"/>
      <c r="F5" s="45"/>
      <c r="G5" s="45"/>
      <c r="H5" s="4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30" customHeight="1">
      <c r="A6" s="49" t="s">
        <v>46</v>
      </c>
      <c r="B6" s="47"/>
      <c r="C6" s="51" t="s">
        <v>47</v>
      </c>
      <c r="D6" s="45"/>
      <c r="E6" s="17" t="s">
        <v>48</v>
      </c>
      <c r="F6" s="81"/>
      <c r="G6" s="82"/>
      <c r="H6" s="82"/>
      <c r="I6" s="15"/>
      <c r="J6" s="15"/>
      <c r="K6" s="15"/>
      <c r="L6" s="15" t="str">
        <f>IF(C6="","PREENCHER NOME DO CLIENTE (S) AFETADO (S) / ","")</f>
        <v/>
      </c>
      <c r="M6" s="15" t="str">
        <f>IF(F6="","PREENCHER NÚMERO DA CRQ / ","")</f>
        <v xml:space="preserve">PREENCHER NÚMERO DA CRQ / 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30" customHeight="1">
      <c r="A7" s="48" t="s">
        <v>49</v>
      </c>
      <c r="B7" s="47"/>
      <c r="C7" s="52"/>
      <c r="D7" s="53"/>
      <c r="E7" s="17" t="s">
        <v>50</v>
      </c>
      <c r="F7" s="52"/>
      <c r="G7" s="53"/>
      <c r="H7" s="53"/>
      <c r="I7" s="15"/>
      <c r="J7" s="15"/>
      <c r="K7" s="15"/>
      <c r="L7" s="18" t="str">
        <f>IF(C7="","PREENCHER NOME DO RESPONSÁVEL DA MUDANÇA / ","")</f>
        <v xml:space="preserve">PREENCHER NOME DO RESPONSÁVEL DA MUDANÇA / </v>
      </c>
      <c r="M7" s="15" t="str">
        <f>IF(F7="","PREENCHER TELEFONE(S) DO RESPONSÁVEL DA MUDANÇA / ","")</f>
        <v xml:space="preserve">PREENCHER TELEFONE(S) DO RESPONSÁVEL DA MUDANÇA / 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30" customHeight="1">
      <c r="A8" s="48" t="s">
        <v>51</v>
      </c>
      <c r="B8" s="47"/>
      <c r="C8" s="19"/>
      <c r="D8" s="20" t="str">
        <f>IF(C8="NÃO","PREENCHIMENTO OK",IF(AND(C8="SIM",E8=""),"INDIQUE QUAIS SERVIÇOS FICARÃO INDISPONÍVEIS ====&gt;&gt;&gt;&gt;",IF(AND(C8="SIM",E8&lt;&gt;""),"INDISPONIBILIDADES OK ====&gt;&gt;&gt;&gt;","&lt;&lt;&lt;&lt;===== PREENCHA SIM OU NÃO NO CAMPO AO LADO")))</f>
        <v>&lt;&lt;&lt;&lt;===== PREENCHA SIM OU NÃO NO CAMPO AO LADO</v>
      </c>
      <c r="E8" s="46"/>
      <c r="F8" s="47"/>
      <c r="G8" s="47"/>
      <c r="H8" s="47"/>
      <c r="I8" s="21" t="s">
        <v>0</v>
      </c>
      <c r="J8" s="18"/>
      <c r="K8" s="15"/>
      <c r="L8" s="15"/>
      <c r="M8" s="15" t="str">
        <f>IF(AND(C8="SIM",E8=""),"PREENCHER QUAIS INDISPONIBILIDADES TERÃO / ",IF(C8="","PREENCHER SE HAVERÁ INDISPONIBILIDADE / ",""))</f>
        <v xml:space="preserve">PREENCHER SE HAVERÁ INDISPONIBILIDADE / 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30" customHeight="1">
      <c r="A9" s="48" t="s">
        <v>52</v>
      </c>
      <c r="B9" s="47"/>
      <c r="C9" s="22"/>
      <c r="D9" s="46" t="str">
        <f>IF(C9="SIM","Utilizar o TBR-065 para alterações gerais e o TBR-465 quando afetar a monitoração. Para novos cadastros, obrigatoriamente utilizar o formulário GOV-FOR-001-02.",IF(C9="NÃO","PREENCHIMENTO OK","&lt;&lt;&lt;&lt;===== PREENCHA SIM OU NÃO NO CAMPO AO LADO"))</f>
        <v>&lt;&lt;&lt;&lt;===== PREENCHA SIM OU NÃO NO CAMPO AO LADO</v>
      </c>
      <c r="E9" s="47"/>
      <c r="F9" s="47"/>
      <c r="G9" s="47"/>
      <c r="H9" s="47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30" customHeight="1">
      <c r="A10" s="48" t="s">
        <v>53</v>
      </c>
      <c r="B10" s="47"/>
      <c r="C10" s="23"/>
      <c r="D10" s="20" t="str">
        <f>IF(C10="NÃO","PREENCHIMENTO OK",IF(AND(C10="SIM",E10=""),"INFORME O NÚMERO DA CRQ =====&gt;&gt;&gt;&gt;&gt;",IF(AND(C10="SIM",E10&lt;&gt;""),"JUSTIFICATIVA OK =====&gt;&gt;&gt;&gt;&gt;","&lt;&lt;&lt;&lt;===== PREENCHA SIM OU NÃO NO CAMPO AO LADO")))</f>
        <v>&lt;&lt;&lt;&lt;===== PREENCHA SIM OU NÃO NO CAMPO AO LADO</v>
      </c>
      <c r="E10" s="63"/>
      <c r="F10" s="47"/>
      <c r="G10" s="47"/>
      <c r="H10" s="47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30" customHeight="1">
      <c r="A11" s="48" t="s">
        <v>54</v>
      </c>
      <c r="B11" s="47"/>
      <c r="C11" s="23"/>
      <c r="D11" s="46" t="str">
        <f>IF(C11="SIM","Deve-se realizar alinhamento prévio e abrir incidente para fila de SOC dupla custódia SOC-PRO-012. Para casos de resgate SOC-IOP-012-008, criação SOC-IOP-012-006 ou exclusão de envelopes de dupla custódia SOC-IOP-012-007.
",IF(C11="NÃO","PREENCHIMENTO OK","&lt;&lt;&lt;&lt;===== PREENCHA SIM OU NÃO NO CAMPO AO LADO"))</f>
        <v>&lt;&lt;&lt;&lt;===== PREENCHA SIM OU NÃO NO CAMPO AO LADO</v>
      </c>
      <c r="E11" s="47"/>
      <c r="F11" s="47"/>
      <c r="G11" s="47"/>
      <c r="H11" s="47"/>
      <c r="I11" s="15"/>
      <c r="J11" s="15"/>
      <c r="K11" s="15"/>
      <c r="L11" s="15"/>
      <c r="M11" s="15" t="str">
        <f t="shared" ref="M11" si="0">IF(C11="","PREENCHER SE O AMBIENTE POSSUI DUPLA CUSTÓDIA / ","")</f>
        <v xml:space="preserve">PREENCHER SE O AMBIENTE POSSUI DUPLA CUSTÓDIA / 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30" customHeight="1">
      <c r="A12" s="48" t="s">
        <v>55</v>
      </c>
      <c r="B12" s="47"/>
      <c r="C12" s="23"/>
      <c r="D12" s="20" t="str">
        <f>IF(C12="NÃO","PREENCHIMENTO OK",IF(AND(C12="SIM",E12=""),"INFORME O Nº DO INCIDENTE =====&gt;&gt;&gt;&gt;&gt;",IF(AND(C12="SIM",E12&lt;&gt;""),"JUSTIFICATIVA OK =====&gt;&gt;&gt;&gt;&gt;","&lt;&lt;&lt;&lt;===== PREENCHA SIM OU NÃO NO CAMPO AO LADO")))</f>
        <v>&lt;&lt;&lt;&lt;===== PREENCHA SIM OU NÃO NO CAMPO AO LADO</v>
      </c>
      <c r="E12" s="63"/>
      <c r="F12" s="47"/>
      <c r="G12" s="47"/>
      <c r="H12" s="47"/>
      <c r="I12" s="15"/>
      <c r="J12" s="15"/>
      <c r="K12" s="15"/>
      <c r="L12" s="15"/>
      <c r="M12" s="15" t="str">
        <f>IF(AND(C12="SIM",E12=""),"INFORMAR O Nº DO INCIDENTE DA SOLICITAÇÃO DE ENTRADA NO DATA CENTER / ",IF(C12="","PREENCHER SE É NECESSÁRIA A ENTRADA NO DATA CENTER / ",""))</f>
        <v xml:space="preserve">PREENCHER SE É NECESSÁRIA A ENTRADA NO DATA CENTER / 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30" customHeight="1">
      <c r="A13" s="48" t="s">
        <v>56</v>
      </c>
      <c r="B13" s="47"/>
      <c r="C13" s="23"/>
      <c r="D13" s="24" t="str">
        <f>IF(AND(C13="NÃO",E13=""),"INFORMAR JUSTIFICATIVA (Trata-se de uma recomendação do fabricante, não possui ambiente de homologação, etc.)",IF(AND(C13="SIM",E13=""),"INFORME O NÚMERO DA CRQ.  ====&gt;&gt;&gt;&gt;",IF(AND(C13&lt;&gt;"",E13&lt;&gt;""),"JUSTIFICATIVA OK ====&gt;&gt;&gt;&gt;","&lt;&lt;&lt;&lt;===== PREENCHA SIM OU NÃO NO CAMPO AO LADO")))</f>
        <v>&lt;&lt;&lt;&lt;===== PREENCHA SIM OU NÃO NO CAMPO AO LADO</v>
      </c>
      <c r="E13" s="64"/>
      <c r="F13" s="47"/>
      <c r="G13" s="47"/>
      <c r="H13" s="47"/>
      <c r="I13" s="15"/>
      <c r="J13" s="15"/>
      <c r="K13" s="15"/>
      <c r="L13" s="25"/>
      <c r="M13" s="26"/>
      <c r="N13" s="25"/>
      <c r="O13" s="25"/>
      <c r="P13" s="25"/>
      <c r="Q13" s="25"/>
      <c r="R13" s="27"/>
      <c r="S13" s="27"/>
      <c r="T13" s="25"/>
      <c r="U13" s="28"/>
      <c r="V13" s="28"/>
      <c r="W13" s="28"/>
      <c r="X13" s="28"/>
      <c r="Y13" s="15"/>
      <c r="Z13" s="15"/>
    </row>
    <row r="14" spans="1:26" ht="30" customHeight="1">
      <c r="A14" s="48" t="s">
        <v>57</v>
      </c>
      <c r="B14" s="47"/>
      <c r="C14" s="23"/>
      <c r="D14" s="24" t="str">
        <f>IF(AND(C14="NÃO",E14=""),"INFORMAR JUSTIFICATIVA (Redundância, indisponibilidade em horário não utilizado pelos usuários, etc.)",IF(AND(C14="SIM",E14=""),"SOLICITAR APROVAÇÃO DO SERVICE DESK.",IF(AND(C14&lt;&gt;"",E14&lt;&gt;""),"JUSTIFICATIVA OK ====&gt;&gt;&gt;&gt;","&lt;&lt;&lt;&lt;===== PREENCHA SIM OU NÃO NO CAMPO AO LADO")))</f>
        <v>&lt;&lt;&lt;&lt;===== PREENCHA SIM OU NÃO NO CAMPO AO LADO</v>
      </c>
      <c r="E14" s="64"/>
      <c r="F14" s="47"/>
      <c r="G14" s="47"/>
      <c r="H14" s="47"/>
      <c r="I14" s="15"/>
      <c r="J14" s="15"/>
      <c r="K14" s="15"/>
      <c r="L14" s="25"/>
      <c r="M14" s="26"/>
      <c r="N14" s="25"/>
      <c r="O14" s="25"/>
      <c r="P14" s="25"/>
      <c r="Q14" s="25"/>
      <c r="R14" s="27"/>
      <c r="S14" s="27"/>
      <c r="T14" s="25"/>
      <c r="U14" s="28"/>
      <c r="V14" s="28"/>
      <c r="W14" s="28"/>
      <c r="X14" s="28"/>
      <c r="Y14" s="15"/>
      <c r="Z14" s="15"/>
    </row>
    <row r="15" spans="1:26" ht="30" customHeight="1">
      <c r="A15" s="48" t="s">
        <v>58</v>
      </c>
      <c r="B15" s="47"/>
      <c r="C15" s="23"/>
      <c r="D15" s="20" t="str">
        <f>IF(AND(C15="NÃO",E15=""),"PREENCHIMENTO OK",IF(AND(C15="SIM",E15=""),"SOLICITAR APROVAÇÃO DA EQUIPE DE CCT.",IF(AND(C15&lt;&gt;"",E15&lt;&gt;""),"JUSTIFICATIVA OK ====&gt;&gt;&gt;&gt;","&lt;&lt;&lt;&lt;===== PREENCHA SIM OU NÃO NO CAMPO AO LADO")))</f>
        <v>&lt;&lt;&lt;&lt;===== PREENCHA SIM OU NÃO NO CAMPO AO LADO</v>
      </c>
      <c r="E15" s="64"/>
      <c r="F15" s="47"/>
      <c r="G15" s="47"/>
      <c r="H15" s="47"/>
      <c r="I15" s="15"/>
      <c r="J15" s="15"/>
      <c r="K15" s="15"/>
      <c r="L15" s="29"/>
      <c r="M15" s="26"/>
      <c r="N15" s="29"/>
      <c r="O15" s="29"/>
      <c r="P15" s="29"/>
      <c r="Q15" s="25"/>
      <c r="R15" s="27"/>
      <c r="S15" s="27"/>
      <c r="T15" s="25"/>
      <c r="U15" s="28"/>
      <c r="V15" s="28"/>
      <c r="W15" s="28"/>
      <c r="X15" s="28"/>
      <c r="Y15" s="15"/>
      <c r="Z15" s="15"/>
    </row>
    <row r="16" spans="1:26" ht="15.75" customHeight="1">
      <c r="A16" s="66"/>
      <c r="B16" s="45"/>
      <c r="C16" s="45"/>
      <c r="D16" s="45"/>
      <c r="E16" s="45"/>
      <c r="F16" s="45"/>
      <c r="G16" s="45"/>
      <c r="H16" s="4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0.100000000000001" customHeight="1">
      <c r="A17" s="65" t="s">
        <v>59</v>
      </c>
      <c r="B17" s="47"/>
      <c r="C17" s="47"/>
      <c r="D17" s="47"/>
      <c r="E17" s="47"/>
      <c r="F17" s="47"/>
      <c r="G17" s="47"/>
      <c r="H17" s="47"/>
      <c r="I17" s="15"/>
      <c r="J17" s="15"/>
      <c r="K17" s="15"/>
      <c r="L17" s="25"/>
      <c r="M17" s="25" t="s">
        <v>60</v>
      </c>
      <c r="N17" s="25" t="s">
        <v>61</v>
      </c>
      <c r="O17" s="25" t="s">
        <v>62</v>
      </c>
      <c r="P17" s="25" t="s">
        <v>63</v>
      </c>
      <c r="Q17" s="25" t="s">
        <v>64</v>
      </c>
      <c r="R17" s="27" t="s">
        <v>65</v>
      </c>
      <c r="S17" s="27" t="s">
        <v>65</v>
      </c>
      <c r="T17" s="25" t="s">
        <v>66</v>
      </c>
      <c r="U17" s="28" t="s">
        <v>67</v>
      </c>
      <c r="V17" s="28" t="s">
        <v>68</v>
      </c>
      <c r="W17" s="28" t="s">
        <v>69</v>
      </c>
      <c r="X17" s="28" t="s">
        <v>69</v>
      </c>
      <c r="Y17" s="15"/>
      <c r="Z17" s="15"/>
    </row>
    <row r="18" spans="1:26" ht="15.75">
      <c r="A18" s="30"/>
      <c r="B18" s="31" t="s">
        <v>84</v>
      </c>
      <c r="C18" s="31" t="s">
        <v>61</v>
      </c>
      <c r="D18" s="32" t="s">
        <v>62</v>
      </c>
      <c r="E18" s="33" t="s">
        <v>63</v>
      </c>
      <c r="F18" s="32" t="s">
        <v>64</v>
      </c>
      <c r="G18" s="32" t="s">
        <v>65</v>
      </c>
      <c r="H18" s="32" t="s">
        <v>70</v>
      </c>
      <c r="I18" s="15"/>
      <c r="J18" s="15"/>
      <c r="K18" s="15"/>
      <c r="L18" s="25"/>
      <c r="M18" s="25">
        <f>COUNTIF(B22:B22,"&gt;0")</f>
        <v>0</v>
      </c>
      <c r="N18" s="25">
        <f>COUNTIF(C22:C22,"&gt;0")</f>
        <v>0</v>
      </c>
      <c r="O18" s="25">
        <f>COUNTIF(D22:D22,"&gt;""")</f>
        <v>0</v>
      </c>
      <c r="P18" s="25">
        <f>COUNTIF(E22:E22,"&gt;""")</f>
        <v>0</v>
      </c>
      <c r="Q18" s="25">
        <f t="shared" ref="Q18:R18" si="1">COUNTIF(F19,"&gt;""")</f>
        <v>0</v>
      </c>
      <c r="R18" s="27">
        <f t="shared" si="1"/>
        <v>0</v>
      </c>
      <c r="S18" s="27">
        <f>COUNTIF(G19,"&gt;0")</f>
        <v>0</v>
      </c>
      <c r="T18" s="25">
        <f>SUM(R18:S18)</f>
        <v>0</v>
      </c>
      <c r="U18" s="28" t="str">
        <f>IF(AND(M18=N18,O18&lt;=M18,O18&lt;=N18)=TRUE,"","PREENCHA DATAS E HORARIOS EM TODAS AS ATIVIDADES EM PRÉ-REQUISITOS / ")</f>
        <v/>
      </c>
      <c r="V18" s="28" t="str">
        <f>IF(AND(O18&lt;N18,O18&lt;M18)=TRUE,"COLOCAR ATIVIDADE PARA TODAS AS DATAS PREVISTAS EM PRÉ-REQUISITOS / ","")</f>
        <v/>
      </c>
      <c r="W18" s="28" t="str">
        <f>IF(AND(P18=Q18,P18=T18,Q18=T18,O18&lt;=P18,O18&lt;=Q18,O18&lt;=T18)=TRUE,"","COLOCAR ÁREA, EXECUTOR E TELEFONE PARA TODAS AS ATIVIDADES EM PRÉ-REQUISITOS / ")</f>
        <v/>
      </c>
      <c r="X18" s="28" t="str">
        <f>IF(AND(O18&lt;P18,O18&lt;Q18,O18&lt;T18)=TRUE,"COLOCAR ATIVIDADE PARA TODOS OS EXECUTORES EM PRÉ-REQUISITOS / ","")</f>
        <v/>
      </c>
      <c r="Y18" s="15"/>
      <c r="Z18" s="15"/>
    </row>
    <row r="19" spans="1:26" ht="15.75" customHeight="1">
      <c r="A19" s="38">
        <v>1</v>
      </c>
      <c r="B19" s="34"/>
      <c r="C19" s="34"/>
      <c r="D19" s="35"/>
      <c r="E19" s="36"/>
      <c r="F19" s="36"/>
      <c r="G19" s="36"/>
      <c r="H19" s="37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0.100000000000001" customHeight="1">
      <c r="A20" s="65" t="s">
        <v>71</v>
      </c>
      <c r="B20" s="47"/>
      <c r="C20" s="47"/>
      <c r="D20" s="47"/>
      <c r="E20" s="47"/>
      <c r="F20" s="47"/>
      <c r="G20" s="47"/>
      <c r="H20" s="47"/>
      <c r="I20" s="15"/>
      <c r="J20" s="15"/>
      <c r="K20" s="15"/>
      <c r="L20" s="25"/>
      <c r="M20" s="25" t="s">
        <v>60</v>
      </c>
      <c r="N20" s="25" t="s">
        <v>61</v>
      </c>
      <c r="O20" s="25" t="s">
        <v>62</v>
      </c>
      <c r="P20" s="25" t="s">
        <v>63</v>
      </c>
      <c r="Q20" s="25" t="s">
        <v>64</v>
      </c>
      <c r="R20" s="27" t="s">
        <v>65</v>
      </c>
      <c r="S20" s="27" t="s">
        <v>65</v>
      </c>
      <c r="T20" s="25" t="s">
        <v>66</v>
      </c>
      <c r="U20" s="28" t="s">
        <v>67</v>
      </c>
      <c r="V20" s="28" t="s">
        <v>68</v>
      </c>
      <c r="W20" s="28" t="s">
        <v>69</v>
      </c>
      <c r="X20" s="28" t="s">
        <v>69</v>
      </c>
      <c r="Y20" s="15"/>
      <c r="Z20" s="15"/>
    </row>
    <row r="21" spans="1:26" ht="15.75">
      <c r="A21" s="30"/>
      <c r="B21" s="31" t="s">
        <v>84</v>
      </c>
      <c r="C21" s="31" t="s">
        <v>61</v>
      </c>
      <c r="D21" s="32" t="s">
        <v>62</v>
      </c>
      <c r="E21" s="33" t="s">
        <v>63</v>
      </c>
      <c r="F21" s="32" t="s">
        <v>64</v>
      </c>
      <c r="G21" s="32" t="s">
        <v>65</v>
      </c>
      <c r="H21" s="32" t="s">
        <v>70</v>
      </c>
      <c r="I21" s="15"/>
      <c r="J21" s="15"/>
      <c r="K21" s="15"/>
      <c r="L21" s="25"/>
      <c r="M21" s="25">
        <f>COUNTIF(B22:B22,"&gt;0")</f>
        <v>0</v>
      </c>
      <c r="N21" s="25">
        <f>COUNTIF(C22:C22,"&gt;0")</f>
        <v>0</v>
      </c>
      <c r="O21" s="25">
        <f>COUNTIF(D22:D22,"&gt;""")</f>
        <v>0</v>
      </c>
      <c r="P21" s="25">
        <f>COUNTIF(E22:E22,"&gt;""")</f>
        <v>0</v>
      </c>
      <c r="Q21" s="25">
        <f>COUNTIF(F22:F22,"&gt;""")</f>
        <v>0</v>
      </c>
      <c r="R21" s="27">
        <f>COUNTIF(G22:G22,"&gt;""")</f>
        <v>0</v>
      </c>
      <c r="S21" s="27">
        <f>COUNTIF(G22:G22,"&gt;0")</f>
        <v>0</v>
      </c>
      <c r="T21" s="25">
        <f>SUM(R21:S21)</f>
        <v>0</v>
      </c>
      <c r="U21" s="28" t="str">
        <f>IF(AND(M21=N21,O21&lt;=M21,O21&lt;=N21)=TRUE,"","PREENCHA DATAS E HORARIOS EM TODAS AS ATIVIDADES EM PROCEDIMENTOS / ")</f>
        <v/>
      </c>
      <c r="V21" s="28" t="str">
        <f>IF(AND(O21&lt;N21,O21&lt;M21)=TRUE,"COLOCAR ATIVIDADE PARA TODAS AS DATAS PREVISTAS EM PROCEDIMENTOS / ","")</f>
        <v/>
      </c>
      <c r="W21" s="28" t="str">
        <f>IF(AND(P21=Q21,P21=T21,Q21=T21,O21&lt;=P21,O21&lt;=Q21,O21&lt;=T21)=TRUE,"","COLOCAR ÁREA, EXECUTOR E TELEFONE PARA TODAS AS ATIVIDADES EM PROCEDIMENTOS / ")</f>
        <v/>
      </c>
      <c r="X21" s="28" t="str">
        <f>IF(AND(O21&lt;P21,O21&lt;Q21,O21&lt;T21)=TRUE,"COLOCAR ATIVIDADE PARA TODOS OS EXECUTORES EM PROCEDIMENTOS / ","")</f>
        <v/>
      </c>
      <c r="Y21" s="15"/>
      <c r="Z21" s="15"/>
    </row>
    <row r="22" spans="1:26">
      <c r="A22" s="38">
        <v>1</v>
      </c>
      <c r="B22" s="34"/>
      <c r="C22" s="34"/>
      <c r="D22" s="35"/>
      <c r="E22" s="36"/>
      <c r="F22" s="36"/>
      <c r="G22" s="36"/>
      <c r="H22" s="39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0.100000000000001" customHeight="1">
      <c r="A23" s="65" t="s">
        <v>72</v>
      </c>
      <c r="B23" s="47"/>
      <c r="C23" s="47"/>
      <c r="D23" s="47"/>
      <c r="E23" s="47"/>
      <c r="F23" s="47"/>
      <c r="G23" s="47"/>
      <c r="H23" s="47"/>
      <c r="I23" s="15"/>
      <c r="J23" s="15"/>
      <c r="K23" s="15"/>
      <c r="L23" s="25"/>
      <c r="M23" s="25" t="s">
        <v>60</v>
      </c>
      <c r="N23" s="25" t="s">
        <v>61</v>
      </c>
      <c r="O23" s="25" t="s">
        <v>62</v>
      </c>
      <c r="P23" s="25" t="s">
        <v>63</v>
      </c>
      <c r="Q23" s="25" t="s">
        <v>64</v>
      </c>
      <c r="R23" s="27" t="s">
        <v>65</v>
      </c>
      <c r="S23" s="27" t="s">
        <v>65</v>
      </c>
      <c r="T23" s="25" t="s">
        <v>66</v>
      </c>
      <c r="U23" s="28" t="s">
        <v>67</v>
      </c>
      <c r="V23" s="28" t="s">
        <v>68</v>
      </c>
      <c r="W23" s="28" t="s">
        <v>69</v>
      </c>
      <c r="X23" s="28" t="s">
        <v>69</v>
      </c>
      <c r="Y23" s="15"/>
      <c r="Z23" s="15"/>
    </row>
    <row r="24" spans="1:26" ht="21.75" customHeight="1">
      <c r="A24" s="40"/>
      <c r="B24" s="40"/>
      <c r="C24" s="41"/>
      <c r="D24" s="42" t="s">
        <v>73</v>
      </c>
      <c r="E24" s="67"/>
      <c r="F24" s="45"/>
      <c r="G24" s="45"/>
      <c r="H24" s="45"/>
      <c r="I24" s="15"/>
      <c r="J24" s="15"/>
      <c r="K24" s="15"/>
      <c r="L24" s="25"/>
      <c r="M24" s="15"/>
      <c r="N24" s="25"/>
      <c r="O24" s="25"/>
      <c r="P24" s="25"/>
      <c r="Q24" s="25"/>
      <c r="R24" s="27"/>
      <c r="S24" s="27"/>
      <c r="T24" s="25"/>
      <c r="U24" s="28"/>
      <c r="V24" s="28"/>
      <c r="W24" s="28"/>
      <c r="X24" s="28"/>
      <c r="Y24" s="15"/>
      <c r="Z24" s="15"/>
    </row>
    <row r="25" spans="1:26" ht="15.75">
      <c r="A25" s="30"/>
      <c r="B25" s="31" t="s">
        <v>84</v>
      </c>
      <c r="C25" s="31" t="s">
        <v>61</v>
      </c>
      <c r="D25" s="32" t="s">
        <v>62</v>
      </c>
      <c r="E25" s="33" t="s">
        <v>63</v>
      </c>
      <c r="F25" s="32" t="s">
        <v>64</v>
      </c>
      <c r="G25" s="32" t="s">
        <v>65</v>
      </c>
      <c r="H25" s="32" t="s">
        <v>70</v>
      </c>
      <c r="I25" s="15"/>
      <c r="J25" s="15"/>
      <c r="K25" s="15"/>
      <c r="L25" s="25"/>
      <c r="M25" s="25">
        <f>COUNTIF(B26:B26,"&gt;0")</f>
        <v>0</v>
      </c>
      <c r="N25" s="25">
        <f>COUNTIF(C26:C26,"&gt;0")</f>
        <v>0</v>
      </c>
      <c r="O25" s="25">
        <f>COUNTIF(D26:D26,"&gt;""")</f>
        <v>0</v>
      </c>
      <c r="P25" s="25">
        <f>COUNTIF(E26:E26,"&gt;""")</f>
        <v>0</v>
      </c>
      <c r="Q25" s="25">
        <f>COUNTIF(F26:F26,"&gt;""")</f>
        <v>0</v>
      </c>
      <c r="R25" s="27">
        <f>COUNTIF(G26:G26,"&gt;""")</f>
        <v>0</v>
      </c>
      <c r="S25" s="27">
        <f>COUNTIF(G26:G26,"&gt;0")</f>
        <v>0</v>
      </c>
      <c r="T25" s="25">
        <f>SUM(R25:S25)</f>
        <v>0</v>
      </c>
      <c r="U25" s="28" t="str">
        <f>IF(AND(M25=N25,O25&lt;=M25,O25&lt;=N25)=TRUE,"","PREENCHA DATAS E HORARIOS EM TODAS AS ATIVIDADES EM PLANO DE TESTES TÉCNICO / ")</f>
        <v/>
      </c>
      <c r="V25" s="28" t="str">
        <f>IF(AND(O25&lt;N25,O25&lt;M25)=TRUE,"COLOCAR ATIVIDADE PARA TODAS AS DATAS PREVISTAS EM PLANO DE TESTES TÉCNICO / ","")</f>
        <v/>
      </c>
      <c r="W25" s="28" t="str">
        <f>IF(AND(P25=Q25,P25=T25,Q25=T25,O25&lt;=P25,O25&lt;=Q25,O25&lt;=T25)=TRUE,"","COLOCAR ÁREA, EXECUTOR E TELEFONE PARA TODAS AS ATIVIDADES EM PLANO DE TESTES TÉCNICO / ")</f>
        <v/>
      </c>
      <c r="X25" s="28" t="str">
        <f>IF(AND(O25&lt;P25,O25&lt;Q25,O25&lt;T25)=TRUE,"COLOCAR ATIVIDADE PARA TODOS OS EXECUTORES EM PLANO DE TESTES TÉCNICO / ","")</f>
        <v/>
      </c>
      <c r="Y25" s="15"/>
      <c r="Z25" s="15"/>
    </row>
    <row r="26" spans="1:26" ht="15.75" customHeight="1">
      <c r="A26" s="38">
        <v>1</v>
      </c>
      <c r="B26" s="34"/>
      <c r="C26" s="34"/>
      <c r="D26" s="36"/>
      <c r="E26" s="36"/>
      <c r="F26" s="36"/>
      <c r="G26" s="36"/>
      <c r="H26" s="3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0.100000000000001" customHeight="1">
      <c r="A27" s="65" t="s">
        <v>74</v>
      </c>
      <c r="B27" s="47"/>
      <c r="C27" s="47"/>
      <c r="D27" s="47"/>
      <c r="E27" s="47"/>
      <c r="F27" s="47"/>
      <c r="G27" s="47"/>
      <c r="H27" s="47"/>
      <c r="I27" s="15"/>
      <c r="J27" s="15"/>
      <c r="K27" s="15"/>
      <c r="L27" s="25"/>
      <c r="M27" s="25" t="s">
        <v>60</v>
      </c>
      <c r="N27" s="25" t="s">
        <v>61</v>
      </c>
      <c r="O27" s="25" t="s">
        <v>62</v>
      </c>
      <c r="P27" s="25" t="s">
        <v>63</v>
      </c>
      <c r="Q27" s="25" t="s">
        <v>64</v>
      </c>
      <c r="R27" s="27" t="s">
        <v>65</v>
      </c>
      <c r="S27" s="27" t="s">
        <v>65</v>
      </c>
      <c r="T27" s="25" t="s">
        <v>66</v>
      </c>
      <c r="U27" s="28" t="s">
        <v>67</v>
      </c>
      <c r="V27" s="28" t="s">
        <v>68</v>
      </c>
      <c r="W27" s="28" t="s">
        <v>69</v>
      </c>
      <c r="X27" s="28" t="s">
        <v>69</v>
      </c>
      <c r="Y27" s="15"/>
      <c r="Z27" s="15"/>
    </row>
    <row r="28" spans="1:26" ht="21.75" customHeight="1">
      <c r="A28" s="41"/>
      <c r="B28" s="41"/>
      <c r="C28" s="41"/>
      <c r="D28" s="42" t="s">
        <v>73</v>
      </c>
      <c r="E28" s="68"/>
      <c r="F28" s="45"/>
      <c r="G28" s="45"/>
      <c r="H28" s="45"/>
      <c r="I28" s="15"/>
      <c r="J28" s="15"/>
      <c r="K28" s="15"/>
      <c r="L28" s="25"/>
      <c r="M28" s="15"/>
      <c r="N28" s="25"/>
      <c r="O28" s="25"/>
      <c r="P28" s="25"/>
      <c r="Q28" s="25"/>
      <c r="R28" s="27"/>
      <c r="S28" s="27"/>
      <c r="T28" s="25"/>
      <c r="U28" s="28"/>
      <c r="V28" s="28"/>
      <c r="W28" s="28"/>
      <c r="X28" s="28"/>
      <c r="Y28" s="15"/>
      <c r="Z28" s="15"/>
    </row>
    <row r="29" spans="1:26" ht="15.75">
      <c r="A29" s="30"/>
      <c r="B29" s="31" t="s">
        <v>84</v>
      </c>
      <c r="C29" s="31" t="s">
        <v>61</v>
      </c>
      <c r="D29" s="32" t="s">
        <v>62</v>
      </c>
      <c r="E29" s="33" t="s">
        <v>63</v>
      </c>
      <c r="F29" s="32" t="s">
        <v>64</v>
      </c>
      <c r="G29" s="32" t="s">
        <v>65</v>
      </c>
      <c r="H29" s="32" t="s">
        <v>70</v>
      </c>
      <c r="I29" s="15"/>
      <c r="J29" s="15"/>
      <c r="K29" s="15"/>
      <c r="L29" s="25"/>
      <c r="M29" s="25">
        <f>COUNTIF(B30:B30,"&gt;0")</f>
        <v>0</v>
      </c>
      <c r="N29" s="25">
        <f>COUNTIF(C30:C30,"&gt;0")</f>
        <v>0</v>
      </c>
      <c r="O29" s="25">
        <f>COUNTIF(D30:D30,"&gt;""")</f>
        <v>0</v>
      </c>
      <c r="P29" s="25">
        <f>COUNTIF(E30:E30,"&gt;""")</f>
        <v>0</v>
      </c>
      <c r="Q29" s="25">
        <f>COUNTIF(F30:F30,"&gt;""")</f>
        <v>0</v>
      </c>
      <c r="R29" s="27">
        <f>COUNTIF(G30:G30,"&gt;""")</f>
        <v>0</v>
      </c>
      <c r="S29" s="27">
        <f>COUNTIF(G30:G30,"&gt;0")</f>
        <v>0</v>
      </c>
      <c r="T29" s="25">
        <f>SUM(R29:S29)</f>
        <v>0</v>
      </c>
      <c r="U29" s="28" t="str">
        <f>IF(AND(M29=N29,O29&lt;=M29,O29&lt;=N29)=TRUE,"","PREENCHA DATAS E HORARIOS EM TODAS AS ATIVIDADES EM PLANO DE TESTES DE NEGÓCIO / ")</f>
        <v/>
      </c>
      <c r="V29" s="28" t="str">
        <f>IF(AND(O29&lt;N29,O29&lt;M29)=TRUE,"COLOCAR ATIVIDADE PARA TODAS AS DATAS PREVISTAS EM PLANO DE TESTES DE NEGÓCIO / ","")</f>
        <v/>
      </c>
      <c r="W29" s="28" t="str">
        <f>IF(AND(P29=Q29,P29=T29,Q29=T29,O29&lt;=P29,O29&lt;=Q29,O29&lt;=T29)=TRUE,"","COLOCAR ÁREA, EXECUTOR E TELEFONE PARA TODAS AS ATIVIDADES EM PLANO DE TESTES DE NEGÓCIO / ")</f>
        <v/>
      </c>
      <c r="X29" s="28" t="str">
        <f>IF(AND(O29&lt;P29,O29&lt;Q29,O29&lt;T29)=TRUE,"COLOCAR ATIVIDADE PARA TODOS OS EXECUTORES EM PLANO DE TESTES DE NEGÓCIO / ","")</f>
        <v/>
      </c>
      <c r="Y29" s="15"/>
      <c r="Z29" s="15"/>
    </row>
    <row r="30" spans="1:26" ht="15.75" customHeight="1">
      <c r="A30" s="38">
        <v>1</v>
      </c>
      <c r="B30" s="34"/>
      <c r="C30" s="34"/>
      <c r="D30" s="36"/>
      <c r="E30" s="36"/>
      <c r="F30" s="36"/>
      <c r="G30" s="36"/>
      <c r="H30" s="39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0.100000000000001" customHeight="1">
      <c r="A31" s="65" t="s">
        <v>75</v>
      </c>
      <c r="B31" s="47"/>
      <c r="C31" s="47"/>
      <c r="D31" s="47"/>
      <c r="E31" s="47"/>
      <c r="F31" s="47"/>
      <c r="G31" s="47"/>
      <c r="H31" s="47"/>
      <c r="I31" s="15"/>
      <c r="J31" s="15"/>
      <c r="K31" s="15"/>
      <c r="L31" s="25"/>
      <c r="M31" s="25" t="s">
        <v>60</v>
      </c>
      <c r="N31" s="25" t="s">
        <v>61</v>
      </c>
      <c r="O31" s="25" t="s">
        <v>62</v>
      </c>
      <c r="P31" s="25" t="s">
        <v>63</v>
      </c>
      <c r="Q31" s="25" t="s">
        <v>64</v>
      </c>
      <c r="R31" s="27" t="s">
        <v>65</v>
      </c>
      <c r="S31" s="27" t="s">
        <v>65</v>
      </c>
      <c r="T31" s="25" t="s">
        <v>66</v>
      </c>
      <c r="U31" s="28" t="s">
        <v>67</v>
      </c>
      <c r="V31" s="28" t="s">
        <v>68</v>
      </c>
      <c r="W31" s="28" t="s">
        <v>69</v>
      </c>
      <c r="X31" s="28" t="s">
        <v>69</v>
      </c>
      <c r="Y31" s="15"/>
      <c r="Z31" s="15"/>
    </row>
    <row r="32" spans="1:26" ht="21.75" customHeight="1">
      <c r="A32" s="41"/>
      <c r="B32" s="41"/>
      <c r="C32" s="41"/>
      <c r="D32" s="42" t="s">
        <v>73</v>
      </c>
      <c r="E32" s="68"/>
      <c r="F32" s="45"/>
      <c r="G32" s="45"/>
      <c r="H32" s="45"/>
      <c r="I32" s="15"/>
      <c r="J32" s="15"/>
      <c r="K32" s="15"/>
      <c r="L32" s="25"/>
      <c r="M32" s="15"/>
      <c r="N32" s="25"/>
      <c r="O32" s="25"/>
      <c r="P32" s="25"/>
      <c r="Q32" s="25"/>
      <c r="R32" s="27"/>
      <c r="S32" s="27"/>
      <c r="T32" s="25"/>
      <c r="U32" s="28"/>
      <c r="V32" s="28"/>
      <c r="W32" s="28"/>
      <c r="X32" s="28"/>
      <c r="Y32" s="15"/>
      <c r="Z32" s="15"/>
    </row>
    <row r="33" spans="1:26" ht="15.75">
      <c r="A33" s="30"/>
      <c r="B33" s="31" t="s">
        <v>84</v>
      </c>
      <c r="C33" s="31" t="s">
        <v>61</v>
      </c>
      <c r="D33" s="32" t="s">
        <v>62</v>
      </c>
      <c r="E33" s="33" t="s">
        <v>63</v>
      </c>
      <c r="F33" s="32" t="s">
        <v>64</v>
      </c>
      <c r="G33" s="32" t="s">
        <v>65</v>
      </c>
      <c r="H33" s="32" t="s">
        <v>70</v>
      </c>
      <c r="I33" s="15"/>
      <c r="J33" s="15"/>
      <c r="K33" s="15"/>
      <c r="L33" s="25"/>
      <c r="M33" s="25">
        <f>COUNTIF(B34:B34,"&gt;0")</f>
        <v>0</v>
      </c>
      <c r="N33" s="25">
        <f>COUNTIF(C34:C34,"&gt;0")</f>
        <v>0</v>
      </c>
      <c r="O33" s="25">
        <f>COUNTIF(D34:D34,"&gt;""")</f>
        <v>0</v>
      </c>
      <c r="P33" s="25">
        <f>COUNTIF(E34:E34,"&gt;""")</f>
        <v>0</v>
      </c>
      <c r="Q33" s="25">
        <f>COUNTIF(F34:F34,"&gt;""")</f>
        <v>0</v>
      </c>
      <c r="R33" s="27">
        <f>COUNTIF(G34:G34,"&gt;""")</f>
        <v>0</v>
      </c>
      <c r="S33" s="27">
        <f>COUNTIF(G34:G34,"&gt;0")</f>
        <v>0</v>
      </c>
      <c r="T33" s="25">
        <f>SUM(R33:S33)</f>
        <v>0</v>
      </c>
      <c r="U33" s="28" t="str">
        <f>IF(AND(M33=N33,O33&lt;=M33,O33&lt;=N33)=TRUE,"","PREENCHA DATAS E HORARIOS EM TODAS AS ATIVIDADES EM PLANO DE VOLTA / ")</f>
        <v/>
      </c>
      <c r="V33" s="28" t="str">
        <f>IF(AND(O33&lt;N33,O33&lt;M33)=TRUE,"COLOCAR ATIVIDADE PARA TODAS AS DATAS PREVISTAS EM PLANO DE VOLTA / ","")</f>
        <v/>
      </c>
      <c r="W33" s="28" t="str">
        <f>IF(AND(P33=Q33,P33=T33,Q33=T33,O33&lt;=P33,O33&lt;=Q33,O33&lt;=T33)=TRUE,"","COLOCAR ÁREA, EXECUTOR E TELEFONE PARA TODAS AS ATIVIDADES EM PLANO DE VOLTA / ")</f>
        <v/>
      </c>
      <c r="X33" s="28" t="str">
        <f>IF(AND(O33&lt;P33,O33&lt;Q33,O33&lt;T33)=TRUE,"COLOCAR ATIVIDADE PARA TODOS OS EXECUTORES EM PLANO DE VOLTA / ","")</f>
        <v/>
      </c>
      <c r="Y33" s="15"/>
      <c r="Z33" s="15"/>
    </row>
    <row r="34" spans="1:26" ht="15.75" customHeight="1">
      <c r="A34" s="38">
        <v>1</v>
      </c>
      <c r="B34" s="34"/>
      <c r="C34" s="34"/>
      <c r="D34" s="36"/>
      <c r="E34" s="36"/>
      <c r="F34" s="36"/>
      <c r="G34" s="36"/>
      <c r="H34" s="39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0.100000000000001" customHeight="1">
      <c r="A35" s="65" t="s">
        <v>76</v>
      </c>
      <c r="B35" s="47"/>
      <c r="C35" s="47"/>
      <c r="D35" s="47"/>
      <c r="E35" s="47"/>
      <c r="F35" s="47"/>
      <c r="G35" s="47"/>
      <c r="H35" s="47"/>
      <c r="I35" s="15"/>
      <c r="J35" s="15"/>
      <c r="K35" s="15"/>
      <c r="L35" s="25"/>
      <c r="M35" s="25" t="s">
        <v>60</v>
      </c>
      <c r="N35" s="25" t="s">
        <v>61</v>
      </c>
      <c r="O35" s="25" t="s">
        <v>62</v>
      </c>
      <c r="P35" s="25" t="s">
        <v>63</v>
      </c>
      <c r="Q35" s="25" t="s">
        <v>64</v>
      </c>
      <c r="R35" s="27" t="s">
        <v>65</v>
      </c>
      <c r="S35" s="27" t="s">
        <v>65</v>
      </c>
      <c r="T35" s="25" t="s">
        <v>66</v>
      </c>
      <c r="U35" s="28" t="s">
        <v>67</v>
      </c>
      <c r="V35" s="28" t="s">
        <v>68</v>
      </c>
      <c r="W35" s="28" t="s">
        <v>69</v>
      </c>
      <c r="X35" s="28" t="s">
        <v>69</v>
      </c>
      <c r="Y35" s="15"/>
      <c r="Z35" s="15"/>
    </row>
    <row r="36" spans="1:26" ht="21.75" customHeight="1">
      <c r="A36" s="41"/>
      <c r="B36" s="41"/>
      <c r="C36" s="41"/>
      <c r="D36" s="42" t="s">
        <v>73</v>
      </c>
      <c r="E36" s="68"/>
      <c r="F36" s="45"/>
      <c r="G36" s="45"/>
      <c r="H36" s="45"/>
      <c r="I36" s="15"/>
      <c r="J36" s="15"/>
      <c r="K36" s="15"/>
      <c r="L36" s="25"/>
      <c r="M36" s="15"/>
      <c r="N36" s="25"/>
      <c r="O36" s="25"/>
      <c r="P36" s="25"/>
      <c r="Q36" s="25"/>
      <c r="R36" s="27"/>
      <c r="S36" s="27"/>
      <c r="T36" s="25"/>
      <c r="U36" s="28"/>
      <c r="V36" s="28"/>
      <c r="W36" s="28"/>
      <c r="X36" s="28"/>
      <c r="Y36" s="15"/>
      <c r="Z36" s="15"/>
    </row>
    <row r="37" spans="1:26" ht="15.75">
      <c r="A37" s="30"/>
      <c r="B37" s="31" t="s">
        <v>84</v>
      </c>
      <c r="C37" s="31" t="s">
        <v>61</v>
      </c>
      <c r="D37" s="32" t="s">
        <v>62</v>
      </c>
      <c r="E37" s="33" t="s">
        <v>63</v>
      </c>
      <c r="F37" s="32" t="s">
        <v>64</v>
      </c>
      <c r="G37" s="32"/>
      <c r="H37" s="32" t="s">
        <v>70</v>
      </c>
      <c r="I37" s="15"/>
      <c r="J37" s="15"/>
      <c r="K37" s="15"/>
      <c r="L37" s="25"/>
      <c r="M37" s="25">
        <f>COUNTIF(B38:B38,"&gt;0")</f>
        <v>0</v>
      </c>
      <c r="N37" s="25">
        <f>COUNTIF(C38:C38,"&gt;0")</f>
        <v>0</v>
      </c>
      <c r="O37" s="25">
        <f>COUNTIF(D38:D38,"&gt;""")</f>
        <v>0</v>
      </c>
      <c r="P37" s="25">
        <f>COUNTIF(E38:E38,"&gt;""")</f>
        <v>0</v>
      </c>
      <c r="Q37" s="25">
        <f>COUNTIF(F38:F38,"&gt;""")</f>
        <v>0</v>
      </c>
      <c r="R37" s="27">
        <f>COUNTIF(G38:G38,"&gt;""")</f>
        <v>0</v>
      </c>
      <c r="S37" s="27">
        <f>COUNTIF(G38:G38,"&gt;0")</f>
        <v>0</v>
      </c>
      <c r="T37" s="25">
        <f>SUM(R37:S37)</f>
        <v>0</v>
      </c>
      <c r="U37" s="28" t="str">
        <f>IF(AND(M37=N37,O37&lt;=M37,O37&lt;=N37)=TRUE,"","PREENCHA DATAS E HORARIOS EM TODAS AS ATIVIDADES EM PLANO DE TESTES APÓS VOLTA DO AMBIENTE / ")</f>
        <v/>
      </c>
      <c r="V37" s="28" t="str">
        <f>IF(AND(O37&lt;N37,O37&lt;M37)=TRUE,"COLOCAR ATIVIDADE PARA TODAS AS DATAS PREVISTAS EM PLANO DE TESTES APÓS VOLTA DO AMBIENTE / ","")</f>
        <v/>
      </c>
      <c r="W37" s="28" t="str">
        <f>IF(AND(P37=Q37,P37=T37,Q37=T37,O37&lt;=P37,O37&lt;=Q37,O37&lt;=T37)=TRUE,"","COLOCAR ÁREA, EXECUTOR E TELEFONE PARA TODAS AS ATIVIDADES EM PLANO DE TESTES APÓS VOLTA DO AMBIENTE / ")</f>
        <v/>
      </c>
      <c r="X37" s="28" t="str">
        <f>IF(AND(O37&lt;P37,O37&lt;Q37,O37&lt;T37)=TRUE,"COLOCAR ATIVIDADE PARA TODOS OS EXECUTORES EM PLANO DE TESTES APÓS VOLTA DO AMBIENTE / ","")</f>
        <v/>
      </c>
      <c r="Y37" s="15"/>
      <c r="Z37" s="15"/>
    </row>
    <row r="38" spans="1:26" ht="15.75" customHeight="1">
      <c r="A38" s="38">
        <v>1</v>
      </c>
      <c r="B38" s="34"/>
      <c r="C38" s="34"/>
      <c r="D38" s="43"/>
      <c r="E38" s="43"/>
      <c r="F38" s="43"/>
      <c r="G38" s="43"/>
      <c r="H38" s="39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20.100000000000001" customHeight="1">
      <c r="A39" s="65" t="s">
        <v>77</v>
      </c>
      <c r="B39" s="47"/>
      <c r="C39" s="47"/>
      <c r="D39" s="47"/>
      <c r="E39" s="47"/>
      <c r="F39" s="47"/>
      <c r="G39" s="47"/>
      <c r="H39" s="47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94.5">
      <c r="A40" s="30"/>
      <c r="B40" s="30" t="s">
        <v>84</v>
      </c>
      <c r="C40" s="31" t="s">
        <v>61</v>
      </c>
      <c r="D40" s="32" t="s">
        <v>78</v>
      </c>
      <c r="E40" s="32" t="s">
        <v>79</v>
      </c>
      <c r="F40" s="32" t="s">
        <v>80</v>
      </c>
      <c r="G40" s="32" t="s">
        <v>81</v>
      </c>
      <c r="H40" s="32" t="s">
        <v>82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38">
        <v>1</v>
      </c>
      <c r="B41" s="34"/>
      <c r="C41" s="34"/>
      <c r="D41" s="39"/>
      <c r="E41" s="39"/>
      <c r="F41" s="39"/>
      <c r="G41" s="39"/>
      <c r="H41" s="36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</sheetData>
  <mergeCells count="42">
    <mergeCell ref="A39:H39"/>
    <mergeCell ref="E24:H24"/>
    <mergeCell ref="A23:H23"/>
    <mergeCell ref="A27:H27"/>
    <mergeCell ref="E28:H28"/>
    <mergeCell ref="A35:H35"/>
    <mergeCell ref="E36:H36"/>
    <mergeCell ref="A31:H31"/>
    <mergeCell ref="E32:H32"/>
    <mergeCell ref="A20:H20"/>
    <mergeCell ref="E15:H15"/>
    <mergeCell ref="A16:H16"/>
    <mergeCell ref="A17:H17"/>
    <mergeCell ref="A14:B14"/>
    <mergeCell ref="E14:H14"/>
    <mergeCell ref="A15:B15"/>
    <mergeCell ref="E13:H13"/>
    <mergeCell ref="E12:H12"/>
    <mergeCell ref="A13:B13"/>
    <mergeCell ref="A12:B12"/>
    <mergeCell ref="D11:H11"/>
    <mergeCell ref="C6:D6"/>
    <mergeCell ref="C7:D7"/>
    <mergeCell ref="A11:B11"/>
    <mergeCell ref="A10:B10"/>
    <mergeCell ref="E10:H10"/>
    <mergeCell ref="D3:E4"/>
    <mergeCell ref="E8:H8"/>
    <mergeCell ref="D9:H9"/>
    <mergeCell ref="A9:B9"/>
    <mergeCell ref="A8:B8"/>
    <mergeCell ref="A6:B6"/>
    <mergeCell ref="A1:A4"/>
    <mergeCell ref="B1:B4"/>
    <mergeCell ref="A7:B7"/>
    <mergeCell ref="D1:E2"/>
    <mergeCell ref="F1:F4"/>
    <mergeCell ref="F6:H6"/>
    <mergeCell ref="F7:H7"/>
    <mergeCell ref="C3:C4"/>
    <mergeCell ref="G1:H4"/>
    <mergeCell ref="A5:H5"/>
  </mergeCells>
  <conditionalFormatting sqref="D26">
    <cfRule type="containsText" dxfId="54" priority="14" stopIfTrue="1" operator="containsText" text="PONTO DE CONTROLE">
      <formula>NOT(ISERROR(SEARCH(("PONTO DE CONTROLE"),(D26))))</formula>
    </cfRule>
  </conditionalFormatting>
  <conditionalFormatting sqref="D41">
    <cfRule type="containsText" dxfId="53" priority="19" stopIfTrue="1" operator="containsText" text="PONTO DE CONTROLE">
      <formula>NOT(ISERROR(SEARCH(("PONTO DE CONTROLE"),(D41))))</formula>
    </cfRule>
  </conditionalFormatting>
  <conditionalFormatting sqref="B18:C18">
    <cfRule type="expression" dxfId="52" priority="29" stopIfTrue="1">
      <formula>#REF!="ITEM COM PENDÊNCIA"</formula>
    </cfRule>
  </conditionalFormatting>
  <conditionalFormatting sqref="D18">
    <cfRule type="expression" dxfId="51" priority="30" stopIfTrue="1">
      <formula>#REF!="ITEM COM PENDÊNCIA"</formula>
    </cfRule>
  </conditionalFormatting>
  <conditionalFormatting sqref="E18:G18">
    <cfRule type="expression" dxfId="50" priority="31" stopIfTrue="1">
      <formula>#REF!="ITEM COM PENDÊNCIA"</formula>
    </cfRule>
  </conditionalFormatting>
  <conditionalFormatting sqref="D21">
    <cfRule type="expression" dxfId="49" priority="33" stopIfTrue="1">
      <formula>#REF!="ITEM COM PENDÊNCIA"</formula>
    </cfRule>
  </conditionalFormatting>
  <conditionalFormatting sqref="E21:G21">
    <cfRule type="expression" dxfId="48" priority="34" stopIfTrue="1">
      <formula>#REF!="ITEM COM PENDÊNCIA"</formula>
    </cfRule>
  </conditionalFormatting>
  <conditionalFormatting sqref="D25">
    <cfRule type="expression" dxfId="47" priority="36" stopIfTrue="1">
      <formula>#REF!="ITEM COM PENDÊNCIA"</formula>
    </cfRule>
  </conditionalFormatting>
  <conditionalFormatting sqref="E25:G25">
    <cfRule type="expression" dxfId="46" priority="37" stopIfTrue="1">
      <formula>#REF!="ITEM COM PENDÊNCIA"</formula>
    </cfRule>
  </conditionalFormatting>
  <conditionalFormatting sqref="D29">
    <cfRule type="expression" dxfId="45" priority="39" stopIfTrue="1">
      <formula>#REF!="ITEM COM PENDÊNCIA"</formula>
    </cfRule>
  </conditionalFormatting>
  <conditionalFormatting sqref="E29:G29">
    <cfRule type="expression" dxfId="44" priority="40" stopIfTrue="1">
      <formula>#REF!="ITEM COM PENDÊNCIA"</formula>
    </cfRule>
  </conditionalFormatting>
  <conditionalFormatting sqref="D33">
    <cfRule type="expression" dxfId="43" priority="42" stopIfTrue="1">
      <formula>#REF!="ITEM COM PENDÊNCIA"</formula>
    </cfRule>
  </conditionalFormatting>
  <conditionalFormatting sqref="E33:G33">
    <cfRule type="expression" dxfId="42" priority="43" stopIfTrue="1">
      <formula>#REF!="ITEM COM PENDÊNCIA"</formula>
    </cfRule>
  </conditionalFormatting>
  <conditionalFormatting sqref="D37">
    <cfRule type="expression" dxfId="41" priority="45" stopIfTrue="1">
      <formula>$D$36="ITEM COM PENDÊNCIA"</formula>
    </cfRule>
  </conditionalFormatting>
  <conditionalFormatting sqref="E37:G37">
    <cfRule type="expression" dxfId="40" priority="46" stopIfTrue="1">
      <formula>$E$36="ITEM COM PENDÊNCIA"</formula>
    </cfRule>
  </conditionalFormatting>
  <conditionalFormatting sqref="D8">
    <cfRule type="cellIs" dxfId="39" priority="47" operator="equal">
      <formula>"INDIQUE QUAIS SERVIÇOS FICARÃO INDISPONÍVEIS ====&gt;&gt;&gt;&gt;"</formula>
    </cfRule>
  </conditionalFormatting>
  <conditionalFormatting sqref="D8">
    <cfRule type="cellIs" dxfId="38" priority="48" stopIfTrue="1" operator="equal">
      <formula>"INDIQUE QUAIS INDISPONIBILIDADES ====&gt;&gt;&gt;&gt;"</formula>
    </cfRule>
  </conditionalFormatting>
  <conditionalFormatting sqref="D8">
    <cfRule type="cellIs" dxfId="37" priority="49" stopIfTrue="1" operator="equal">
      <formula>"&lt;&lt;&lt;&lt;===== PREENCHA SIM OU NÃO NO CAMPO AO LADO"</formula>
    </cfRule>
  </conditionalFormatting>
  <conditionalFormatting sqref="D11:H11">
    <cfRule type="cellIs" dxfId="36" priority="50" stopIfTrue="1" operator="equal">
      <formula>"DEVE-SE REALIZAR ALINHAMENTO SOM-PRO-012 PRÉVIO E ABRIR UM INCIDENTE TIPO SOLICITAÇÃO PARA A FILA EST. SEGURANCA DUPLA CUSTÓDIA PARA OS CASOS DE RESGATE SOM-IOP-012-008, CRIAÇÃO SOM-IOP-012-006 OU EXCLUSÃO DE ENVELOPES DE DUPLA CUSTÓDIA SOM-IOP-012-007."</formula>
    </cfRule>
  </conditionalFormatting>
  <conditionalFormatting sqref="D11:H11">
    <cfRule type="cellIs" dxfId="35" priority="51" stopIfTrue="1" operator="equal">
      <formula>"&lt;&lt;&lt;&lt;===== PREENCHA SIM OU NÃO NO CAMPO AO LADO"</formula>
    </cfRule>
  </conditionalFormatting>
  <conditionalFormatting sqref="D12 D10">
    <cfRule type="cellIs" dxfId="34" priority="52" stopIfTrue="1" operator="equal">
      <formula>"INFORME O Nº DO INCIDENTE =====&gt;&gt;&gt;&gt;&gt;"</formula>
    </cfRule>
  </conditionalFormatting>
  <conditionalFormatting sqref="D12 D10">
    <cfRule type="cellIs" dxfId="33" priority="53" stopIfTrue="1" operator="equal">
      <formula>"&lt;&lt;&lt;&lt;===== PREENCHA SIM OU NÃO NO CAMPO AO LADO"</formula>
    </cfRule>
  </conditionalFormatting>
  <conditionalFormatting sqref="D24">
    <cfRule type="cellIs" dxfId="32" priority="54" stopIfTrue="1" operator="equal">
      <formula>"OBRIGATÓRIO JUSTIFICATIVA =====&gt;&gt;&gt;&gt;&gt;"</formula>
    </cfRule>
  </conditionalFormatting>
  <conditionalFormatting sqref="D24">
    <cfRule type="cellIs" dxfId="31" priority="55" stopIfTrue="1" operator="equal">
      <formula>"&lt;&lt;&lt;&lt;===== PREENCHA SIM OU NÃO NO CAMPO AO LADO"</formula>
    </cfRule>
  </conditionalFormatting>
  <conditionalFormatting sqref="A28:C28 E28">
    <cfRule type="cellIs" dxfId="30" priority="56" stopIfTrue="1" operator="equal">
      <formula>"COLETAR E ANEXAR EVIDÊNCIAS DAS ATIVIDADES EXECUTADAS NO TSC"</formula>
    </cfRule>
  </conditionalFormatting>
  <conditionalFormatting sqref="D13:D14">
    <cfRule type="cellIs" dxfId="29" priority="58" operator="equal">
      <formula>"INFORMAR JUSTIFICATIVA (Trata-se de uma recomendação do fabricante, não possui ambiente de homologação, etc.)"</formula>
    </cfRule>
  </conditionalFormatting>
  <conditionalFormatting sqref="D13:D14">
    <cfRule type="cellIs" dxfId="28" priority="59" stopIfTrue="1" operator="equal">
      <formula>"Justifique informando, por exemplo, que foi feito um piloto anteriormente ou que não é necessário testes de Homologação/QA./DEV. porque é uma recomendação técnica do fabricante, etc..."</formula>
    </cfRule>
  </conditionalFormatting>
  <conditionalFormatting sqref="D13:D14">
    <cfRule type="cellIs" dxfId="27" priority="60" stopIfTrue="1" operator="equal">
      <formula>"Informe o número da CRQ.  ====&gt;&gt;&gt;&gt;"</formula>
    </cfRule>
  </conditionalFormatting>
  <conditionalFormatting sqref="D13:D15">
    <cfRule type="cellIs" dxfId="26" priority="62" stopIfTrue="1" operator="equal">
      <formula>"&lt;&lt;&lt;&lt;===== PREENCHA SIM OU NÃO NO CAMPO AO LADO"</formula>
    </cfRule>
  </conditionalFormatting>
  <conditionalFormatting sqref="D14">
    <cfRule type="cellIs" dxfId="25" priority="63" operator="equal">
      <formula>"INFORMAR JUSTIFICATIVA (Redundância, indisponibilidade em horário não utilizado pelos usuários, etc.)"</formula>
    </cfRule>
  </conditionalFormatting>
  <conditionalFormatting sqref="D14">
    <cfRule type="cellIs" dxfId="24" priority="64" operator="equal">
      <formula>$D$15</formula>
    </cfRule>
  </conditionalFormatting>
  <conditionalFormatting sqref="D14">
    <cfRule type="cellIs" dxfId="23" priority="65" stopIfTrue="1" operator="equal">
      <formula>"Solicitar aprovação do Service Desk."</formula>
    </cfRule>
  </conditionalFormatting>
  <conditionalFormatting sqref="D9:H9">
    <cfRule type="cellIs" dxfId="22" priority="66" stopIfTrue="1" operator="equal">
      <formula>"DEVE-SE REALIZAR ALINHAMENTO SOM-PRO-012 PRÉVIO E ABRIR UM INCIDENTE TIPO SOLICITAÇÃO PARA A FILA EST. SEGURANCA DUPLA CUSTÓDIA PARA OS CASOS DE RESGATE SOM-IOP-012-008, CRIAÇÃO SOM-IOP-012-006 OU EXCLUSÃO DE ENVELOPES DE DUPLA CUSTÓDIA SOM-IOP-012-007."</formula>
    </cfRule>
  </conditionalFormatting>
  <conditionalFormatting sqref="D9:H9">
    <cfRule type="cellIs" dxfId="21" priority="67" stopIfTrue="1" operator="equal">
      <formula>"&lt;&lt;&lt;&lt;===== PREENCHA SIM OU NÃO NO CAMPO AO LADO"</formula>
    </cfRule>
  </conditionalFormatting>
  <conditionalFormatting sqref="D15">
    <cfRule type="cellIs" dxfId="20" priority="68" stopIfTrue="1" operator="equal">
      <formula>"SOLICITAR APROVAÇÃO DA EQUIPE DE CCT."</formula>
    </cfRule>
  </conditionalFormatting>
  <conditionalFormatting sqref="A36:C36 E36">
    <cfRule type="cellIs" dxfId="19" priority="69" stopIfTrue="1" operator="equal">
      <formula>"COLETAR E ANEXAR EVIDÊNCIAS DAS ATIVIDADES EXECUTADAS NO TSC"</formula>
    </cfRule>
  </conditionalFormatting>
  <conditionalFormatting sqref="A32:C32 E32">
    <cfRule type="cellIs" dxfId="18" priority="70" stopIfTrue="1" operator="equal">
      <formula>"COLETAR E ANEXAR EVIDÊNCIAS DAS ATIVIDADES EXECUTADAS NO TSC"</formula>
    </cfRule>
  </conditionalFormatting>
  <conditionalFormatting sqref="D28">
    <cfRule type="cellIs" dxfId="17" priority="71" stopIfTrue="1" operator="equal">
      <formula>"OBRIGATÓRIO JUSTIFICATIVA =====&gt;&gt;&gt;&gt;&gt;"</formula>
    </cfRule>
  </conditionalFormatting>
  <conditionalFormatting sqref="D28">
    <cfRule type="cellIs" dxfId="16" priority="72" stopIfTrue="1" operator="equal">
      <formula>"&lt;&lt;&lt;&lt;===== PREENCHA SIM OU NÃO NO CAMPO AO LADO"</formula>
    </cfRule>
  </conditionalFormatting>
  <conditionalFormatting sqref="D32">
    <cfRule type="cellIs" dxfId="15" priority="73" stopIfTrue="1" operator="equal">
      <formula>"OBRIGATÓRIO JUSTIFICATIVA =====&gt;&gt;&gt;&gt;&gt;"</formula>
    </cfRule>
  </conditionalFormatting>
  <conditionalFormatting sqref="D32">
    <cfRule type="cellIs" dxfId="14" priority="74" stopIfTrue="1" operator="equal">
      <formula>"&lt;&lt;&lt;&lt;===== PREENCHA SIM OU NÃO NO CAMPO AO LADO"</formula>
    </cfRule>
  </conditionalFormatting>
  <conditionalFormatting sqref="D36">
    <cfRule type="cellIs" dxfId="13" priority="75" stopIfTrue="1" operator="equal">
      <formula>"OBRIGATÓRIO JUSTIFICATIVA =====&gt;&gt;&gt;&gt;&gt;"</formula>
    </cfRule>
  </conditionalFormatting>
  <conditionalFormatting sqref="D36">
    <cfRule type="cellIs" dxfId="12" priority="76" stopIfTrue="1" operator="equal">
      <formula>"&lt;&lt;&lt;&lt;===== PREENCHA SIM OU NÃO NO CAMPO AO LADO"</formula>
    </cfRule>
  </conditionalFormatting>
  <conditionalFormatting sqref="D10">
    <cfRule type="cellIs" dxfId="11" priority="77" operator="equal">
      <formula>"INFORME O NÚMERO DA CRQ =====&gt;&gt;&gt;&gt;&gt;"</formula>
    </cfRule>
  </conditionalFormatting>
  <conditionalFormatting sqref="B21">
    <cfRule type="expression" dxfId="10" priority="11" stopIfTrue="1">
      <formula>#REF!="ITEM COM PENDÊNCIA"</formula>
    </cfRule>
  </conditionalFormatting>
  <conditionalFormatting sqref="B25">
    <cfRule type="expression" dxfId="9" priority="10" stopIfTrue="1">
      <formula>#REF!="ITEM COM PENDÊNCIA"</formula>
    </cfRule>
  </conditionalFormatting>
  <conditionalFormatting sqref="B29">
    <cfRule type="expression" dxfId="8" priority="9" stopIfTrue="1">
      <formula>#REF!="ITEM COM PENDÊNCIA"</formula>
    </cfRule>
  </conditionalFormatting>
  <conditionalFormatting sqref="B33">
    <cfRule type="expression" dxfId="7" priority="8" stopIfTrue="1">
      <formula>#REF!="ITEM COM PENDÊNCIA"</formula>
    </cfRule>
  </conditionalFormatting>
  <conditionalFormatting sqref="B37">
    <cfRule type="expression" dxfId="6" priority="7" stopIfTrue="1">
      <formula>#REF!="ITEM COM PENDÊNCIA"</formula>
    </cfRule>
  </conditionalFormatting>
  <conditionalFormatting sqref="C21">
    <cfRule type="expression" dxfId="5" priority="6" stopIfTrue="1">
      <formula>#REF!="ITEM COM PENDÊNCIA"</formula>
    </cfRule>
  </conditionalFormatting>
  <conditionalFormatting sqref="C25">
    <cfRule type="expression" dxfId="4" priority="5" stopIfTrue="1">
      <formula>#REF!="ITEM COM PENDÊNCIA"</formula>
    </cfRule>
  </conditionalFormatting>
  <conditionalFormatting sqref="C29">
    <cfRule type="expression" dxfId="3" priority="4" stopIfTrue="1">
      <formula>#REF!="ITEM COM PENDÊNCIA"</formula>
    </cfRule>
  </conditionalFormatting>
  <conditionalFormatting sqref="C33">
    <cfRule type="expression" dxfId="2" priority="3" stopIfTrue="1">
      <formula>#REF!="ITEM COM PENDÊNCIA"</formula>
    </cfRule>
  </conditionalFormatting>
  <conditionalFormatting sqref="C37">
    <cfRule type="expression" dxfId="1" priority="2" stopIfTrue="1">
      <formula>#REF!="ITEM COM PENDÊNCIA"</formula>
    </cfRule>
  </conditionalFormatting>
  <conditionalFormatting sqref="C40">
    <cfRule type="expression" dxfId="0" priority="1" stopIfTrue="1">
      <formula>#REF!="ITEM COM PENDÊNCIA"</formula>
    </cfRule>
  </conditionalFormatting>
  <dataValidations disablePrompts="1" count="2">
    <dataValidation type="list" allowBlank="1" showErrorMessage="1" sqref="C8:C15" xr:uid="{00000000-0002-0000-0000-000000000000}">
      <formula1>$I$8:$I$8</formula1>
    </dataValidation>
    <dataValidation type="list" allowBlank="1" showErrorMessage="1" sqref="C24" xr:uid="{00000000-0002-0000-0000-000001000000}">
      <formula1>simnao</formula1>
    </dataValidation>
  </dataValidations>
  <pageMargins left="0.25" right="0.25" top="0.75" bottom="0.75" header="0" footer="0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showGridLines="0" workbookViewId="0">
      <selection sqref="A1:A4"/>
    </sheetView>
  </sheetViews>
  <sheetFormatPr defaultColWidth="14.42578125" defaultRowHeight="15" customHeight="1"/>
  <cols>
    <col min="1" max="1" width="24.5703125" customWidth="1"/>
    <col min="2" max="2" width="27.7109375" customWidth="1"/>
    <col min="3" max="3" width="36.5703125" customWidth="1"/>
    <col min="4" max="4" width="49.140625" customWidth="1"/>
    <col min="5" max="5" width="18.5703125" customWidth="1"/>
    <col min="6" max="6" width="20.140625" customWidth="1"/>
    <col min="7" max="26" width="8.7109375" customWidth="1"/>
  </cols>
  <sheetData>
    <row r="1" spans="1:6" ht="31.5" customHeight="1">
      <c r="A1" s="73"/>
      <c r="B1" s="76" t="s">
        <v>2</v>
      </c>
      <c r="C1" s="1" t="s">
        <v>3</v>
      </c>
      <c r="D1" s="77" t="s">
        <v>4</v>
      </c>
      <c r="E1" s="78"/>
      <c r="F1" s="76" t="s">
        <v>5</v>
      </c>
    </row>
    <row r="2" spans="1:6" ht="15.75">
      <c r="A2" s="74"/>
      <c r="B2" s="74"/>
      <c r="C2" s="2" t="s">
        <v>6</v>
      </c>
      <c r="D2" s="79"/>
      <c r="E2" s="80"/>
      <c r="F2" s="74"/>
    </row>
    <row r="3" spans="1:6" ht="15.75">
      <c r="A3" s="74"/>
      <c r="B3" s="74"/>
      <c r="C3" s="3" t="s">
        <v>7</v>
      </c>
      <c r="D3" s="77"/>
      <c r="E3" s="78"/>
      <c r="F3" s="74"/>
    </row>
    <row r="4" spans="1:6" ht="15.75">
      <c r="A4" s="75"/>
      <c r="B4" s="75"/>
      <c r="C4" s="2" t="s">
        <v>8</v>
      </c>
      <c r="D4" s="79"/>
      <c r="E4" s="80"/>
      <c r="F4" s="75"/>
    </row>
    <row r="5" spans="1:6" ht="15.75">
      <c r="A5" s="4"/>
      <c r="B5" s="5"/>
      <c r="C5" s="5"/>
      <c r="D5" s="5"/>
      <c r="E5" s="5"/>
      <c r="F5" s="5"/>
    </row>
    <row r="6" spans="1:6">
      <c r="C6" s="69" t="s">
        <v>9</v>
      </c>
      <c r="D6" s="70"/>
    </row>
    <row r="7" spans="1:6" ht="48" customHeight="1">
      <c r="C7" s="71"/>
      <c r="D7" s="72"/>
    </row>
    <row r="8" spans="1:6" ht="49.5" customHeight="1">
      <c r="C8" s="6" t="s">
        <v>10</v>
      </c>
      <c r="D8" s="7" t="s">
        <v>11</v>
      </c>
    </row>
    <row r="9" spans="1:6" ht="49.5" customHeight="1">
      <c r="C9" s="8" t="s">
        <v>12</v>
      </c>
      <c r="D9" s="9" t="s">
        <v>13</v>
      </c>
    </row>
    <row r="10" spans="1:6" ht="49.5" customHeight="1">
      <c r="C10" s="10" t="s">
        <v>14</v>
      </c>
      <c r="D10" s="9" t="s">
        <v>15</v>
      </c>
    </row>
    <row r="11" spans="1:6" ht="49.5" customHeight="1">
      <c r="C11" s="8" t="s">
        <v>16</v>
      </c>
      <c r="D11" s="11" t="s">
        <v>17</v>
      </c>
    </row>
    <row r="12" spans="1:6" ht="49.5" customHeight="1">
      <c r="C12" s="8" t="s">
        <v>18</v>
      </c>
      <c r="D12" s="11" t="s">
        <v>19</v>
      </c>
    </row>
    <row r="13" spans="1:6" ht="49.5" customHeight="1">
      <c r="C13" s="10" t="s">
        <v>20</v>
      </c>
      <c r="D13" s="11" t="s">
        <v>21</v>
      </c>
    </row>
    <row r="14" spans="1:6" ht="49.5" customHeight="1">
      <c r="C14" s="8" t="s">
        <v>22</v>
      </c>
      <c r="D14" s="11" t="s">
        <v>23</v>
      </c>
    </row>
    <row r="15" spans="1:6" ht="49.5" customHeight="1">
      <c r="C15" s="10" t="s">
        <v>25</v>
      </c>
      <c r="D15" s="11" t="s">
        <v>26</v>
      </c>
    </row>
    <row r="16" spans="1:6" ht="49.5" customHeight="1">
      <c r="C16" s="10" t="s">
        <v>27</v>
      </c>
      <c r="D16" s="9" t="s">
        <v>28</v>
      </c>
    </row>
    <row r="17" spans="3:4" ht="49.5" customHeight="1">
      <c r="C17" s="10" t="s">
        <v>29</v>
      </c>
      <c r="D17" s="11" t="s">
        <v>21</v>
      </c>
    </row>
    <row r="18" spans="3:4" ht="49.5" customHeight="1">
      <c r="C18" s="10" t="s">
        <v>30</v>
      </c>
      <c r="D18" s="11" t="s">
        <v>21</v>
      </c>
    </row>
    <row r="19" spans="3:4" ht="49.5" customHeight="1">
      <c r="C19" s="10" t="s">
        <v>31</v>
      </c>
      <c r="D19" s="11" t="s">
        <v>32</v>
      </c>
    </row>
    <row r="20" spans="3:4" ht="49.5" customHeight="1">
      <c r="C20" s="8" t="s">
        <v>33</v>
      </c>
      <c r="D20" s="11" t="s">
        <v>34</v>
      </c>
    </row>
    <row r="21" spans="3:4" ht="49.5" customHeight="1">
      <c r="C21" s="8" t="s">
        <v>35</v>
      </c>
      <c r="D21" s="11" t="s">
        <v>36</v>
      </c>
    </row>
    <row r="22" spans="3:4" ht="49.5" customHeight="1">
      <c r="C22" s="8" t="s">
        <v>37</v>
      </c>
      <c r="D22" s="11" t="s">
        <v>38</v>
      </c>
    </row>
    <row r="23" spans="3:4" ht="49.5" customHeight="1">
      <c r="C23" s="10" t="s">
        <v>39</v>
      </c>
      <c r="D23" s="11" t="s">
        <v>40</v>
      </c>
    </row>
    <row r="24" spans="3:4" ht="49.5" customHeight="1">
      <c r="C24" s="8" t="s">
        <v>41</v>
      </c>
      <c r="D24" s="11" t="s">
        <v>42</v>
      </c>
    </row>
    <row r="25" spans="3:4" ht="49.5" customHeight="1">
      <c r="C25" s="12" t="s">
        <v>43</v>
      </c>
      <c r="D25" s="13" t="s">
        <v>44</v>
      </c>
    </row>
    <row r="26" spans="3:4" ht="15.75" customHeight="1"/>
    <row r="27" spans="3:4" ht="15.75" customHeight="1"/>
    <row r="28" spans="3:4" ht="15.75" customHeight="1"/>
    <row r="29" spans="3:4" ht="15.75" customHeight="1"/>
    <row r="30" spans="3:4" ht="15.75" customHeight="1"/>
    <row r="31" spans="3:4" ht="15.75" customHeight="1"/>
    <row r="32" spans="3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6:D7"/>
    <mergeCell ref="A1:A4"/>
    <mergeCell ref="B1:B4"/>
    <mergeCell ref="F1:F4"/>
    <mergeCell ref="D3:E3"/>
    <mergeCell ref="D4:E4"/>
    <mergeCell ref="D1:E1"/>
    <mergeCell ref="D2:E2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t="s">
        <v>0</v>
      </c>
    </row>
    <row r="2" spans="1:1">
      <c r="A2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t="s">
        <v>0</v>
      </c>
    </row>
    <row r="2" spans="1:1">
      <c r="A2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t="s">
        <v>0</v>
      </c>
    </row>
    <row r="2" spans="1:1">
      <c r="A2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</vt:lpstr>
      <vt:lpstr>Checklist</vt:lpstr>
      <vt:lpstr>Não apagar</vt:lpstr>
      <vt:lpstr>Plan1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Braga Prata</cp:lastModifiedBy>
  <dcterms:created xsi:type="dcterms:W3CDTF">2018-09-05T16:34:09Z</dcterms:created>
  <dcterms:modified xsi:type="dcterms:W3CDTF">2018-09-08T02:51:40Z</dcterms:modified>
</cp:coreProperties>
</file>