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FD067C-03CA-48D8-A50A-A6AC95514629}" xr6:coauthVersionLast="46" xr6:coauthVersionMax="46" xr10:uidLastSave="{00000000-0000-0000-0000-000000000000}"/>
  <bookViews>
    <workbookView xWindow="13350" yWindow="1020" windowWidth="20580" windowHeight="13680" xr2:uid="{19CDDB3F-E1D3-467C-8286-4299782DE06B}"/>
  </bookViews>
  <sheets>
    <sheet name="Data" sheetId="1" r:id="rId1"/>
    <sheet name="Formul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" i="1" l="1"/>
  <c r="B70" i="1"/>
  <c r="B69" i="1"/>
  <c r="B68" i="1"/>
  <c r="B67" i="1"/>
  <c r="I63" i="1"/>
  <c r="H63" i="1"/>
  <c r="G63" i="1"/>
  <c r="J62" i="1"/>
  <c r="I62" i="1"/>
  <c r="H62" i="1"/>
  <c r="G62" i="1"/>
  <c r="J59" i="1"/>
  <c r="I59" i="1"/>
  <c r="H59" i="1"/>
  <c r="G59" i="1"/>
  <c r="L58" i="1"/>
  <c r="K58" i="1"/>
  <c r="J58" i="1"/>
  <c r="I58" i="1"/>
  <c r="D58" i="1"/>
  <c r="M57" i="1"/>
  <c r="L57" i="1"/>
  <c r="K57" i="1"/>
  <c r="F57" i="1"/>
  <c r="E57" i="1"/>
  <c r="D57" i="1"/>
  <c r="M56" i="1"/>
  <c r="L56" i="1"/>
  <c r="K56" i="1"/>
  <c r="F56" i="1"/>
  <c r="E56" i="1"/>
  <c r="D56" i="1"/>
  <c r="L55" i="1"/>
  <c r="K55" i="1"/>
  <c r="J55" i="1"/>
  <c r="I55" i="1"/>
  <c r="H55" i="1"/>
  <c r="F55" i="1"/>
  <c r="D55" i="1"/>
  <c r="C52" i="1"/>
  <c r="D52" i="1" s="1"/>
  <c r="C51" i="1"/>
  <c r="D51" i="1" s="1"/>
  <c r="C50" i="1"/>
  <c r="C49" i="1"/>
  <c r="C48" i="1"/>
  <c r="D48" i="1" s="1"/>
  <c r="C47" i="1"/>
  <c r="D47" i="1" s="1"/>
  <c r="C46" i="1"/>
  <c r="C45" i="1"/>
  <c r="C44" i="1"/>
  <c r="D44" i="1" s="1"/>
  <c r="C43" i="1"/>
  <c r="C38" i="1"/>
  <c r="C35" i="1"/>
  <c r="D35" i="1" s="1"/>
  <c r="C32" i="1"/>
  <c r="K29" i="1"/>
  <c r="J29" i="1"/>
  <c r="I29" i="1"/>
  <c r="H29" i="1"/>
  <c r="F29" i="1"/>
  <c r="M28" i="1"/>
  <c r="L28" i="1"/>
  <c r="K28" i="1"/>
  <c r="J28" i="1"/>
  <c r="H28" i="1"/>
  <c r="E28" i="1"/>
  <c r="D28" i="1"/>
  <c r="M27" i="1"/>
  <c r="L27" i="1"/>
  <c r="J27" i="1"/>
  <c r="G27" i="1"/>
  <c r="F27" i="1"/>
  <c r="E27" i="1"/>
  <c r="D27" i="1"/>
  <c r="L26" i="1"/>
  <c r="I26" i="1"/>
  <c r="H26" i="1"/>
  <c r="G26" i="1"/>
  <c r="F26" i="1"/>
  <c r="D26" i="1"/>
  <c r="K25" i="1"/>
  <c r="J25" i="1"/>
  <c r="I25" i="1"/>
  <c r="H25" i="1"/>
  <c r="F25" i="1"/>
  <c r="M24" i="1"/>
  <c r="L24" i="1"/>
  <c r="K24" i="1"/>
  <c r="J24" i="1"/>
  <c r="H24" i="1"/>
  <c r="E24" i="1"/>
  <c r="D24" i="1"/>
  <c r="M23" i="1"/>
  <c r="L23" i="1"/>
  <c r="J23" i="1"/>
  <c r="G23" i="1"/>
  <c r="F23" i="1"/>
  <c r="E23" i="1"/>
  <c r="D23" i="1"/>
  <c r="L22" i="1"/>
  <c r="I22" i="1"/>
  <c r="H22" i="1"/>
  <c r="G22" i="1"/>
  <c r="F22" i="1"/>
  <c r="D22" i="1"/>
  <c r="L21" i="1"/>
  <c r="K21" i="1"/>
  <c r="J21" i="1"/>
  <c r="I21" i="1"/>
  <c r="G21" i="1"/>
  <c r="D21" i="1"/>
  <c r="M18" i="1"/>
  <c r="M63" i="1" s="1"/>
  <c r="L18" i="1"/>
  <c r="L63" i="1" s="1"/>
  <c r="K18" i="1"/>
  <c r="K61" i="1" s="1"/>
  <c r="J18" i="1"/>
  <c r="J61" i="1" s="1"/>
  <c r="I18" i="1"/>
  <c r="I61" i="1" s="1"/>
  <c r="H18" i="1"/>
  <c r="H61" i="1" s="1"/>
  <c r="G18" i="1"/>
  <c r="G61" i="1" s="1"/>
  <c r="F18" i="1"/>
  <c r="F63" i="1" s="1"/>
  <c r="E18" i="1"/>
  <c r="E63" i="1" s="1"/>
  <c r="D18" i="1"/>
  <c r="D61" i="1" s="1"/>
  <c r="M17" i="1"/>
  <c r="M59" i="1" s="1"/>
  <c r="L17" i="1"/>
  <c r="L60" i="1" s="1"/>
  <c r="K17" i="1"/>
  <c r="K60" i="1" s="1"/>
  <c r="J17" i="1"/>
  <c r="J60" i="1" s="1"/>
  <c r="I17" i="1"/>
  <c r="I60" i="1" s="1"/>
  <c r="H17" i="1"/>
  <c r="H58" i="1" s="1"/>
  <c r="G17" i="1"/>
  <c r="G58" i="1" s="1"/>
  <c r="F17" i="1"/>
  <c r="F59" i="1" s="1"/>
  <c r="E17" i="1"/>
  <c r="E59" i="1" s="1"/>
  <c r="D17" i="1"/>
  <c r="D60" i="1" s="1"/>
  <c r="M16" i="1"/>
  <c r="M55" i="1" s="1"/>
  <c r="L16" i="1"/>
  <c r="K16" i="1"/>
  <c r="J16" i="1"/>
  <c r="J57" i="1" s="1"/>
  <c r="I16" i="1"/>
  <c r="I57" i="1" s="1"/>
  <c r="H16" i="1"/>
  <c r="H57" i="1" s="1"/>
  <c r="G16" i="1"/>
  <c r="G55" i="1" s="1"/>
  <c r="F16" i="1"/>
  <c r="E16" i="1"/>
  <c r="E55" i="1" s="1"/>
  <c r="D16" i="1"/>
  <c r="N14" i="1"/>
  <c r="D50" i="1" s="1"/>
  <c r="M14" i="1"/>
  <c r="L14" i="1"/>
  <c r="K14" i="1"/>
  <c r="J14" i="1"/>
  <c r="I14" i="1"/>
  <c r="H14" i="1"/>
  <c r="G14" i="1"/>
  <c r="F14" i="1"/>
  <c r="E14" i="1"/>
  <c r="D14" i="1"/>
  <c r="N13" i="1"/>
  <c r="N12" i="1"/>
  <c r="N11" i="1"/>
  <c r="N10" i="1"/>
  <c r="N9" i="1"/>
  <c r="N8" i="1"/>
  <c r="N7" i="1"/>
  <c r="N6" i="1"/>
  <c r="N5" i="1"/>
  <c r="F60" i="1" l="1"/>
  <c r="L61" i="1"/>
  <c r="J63" i="1"/>
  <c r="E60" i="1"/>
  <c r="K62" i="1"/>
  <c r="H56" i="1"/>
  <c r="H60" i="1"/>
  <c r="F61" i="1"/>
  <c r="D62" i="1"/>
  <c r="L62" i="1"/>
  <c r="E21" i="1"/>
  <c r="N21" i="1" s="1"/>
  <c r="M21" i="1"/>
  <c r="J22" i="1"/>
  <c r="H23" i="1"/>
  <c r="F24" i="1"/>
  <c r="D25" i="1"/>
  <c r="L25" i="1"/>
  <c r="J26" i="1"/>
  <c r="H27" i="1"/>
  <c r="F28" i="1"/>
  <c r="D29" i="1"/>
  <c r="L29" i="1"/>
  <c r="I56" i="1"/>
  <c r="G57" i="1"/>
  <c r="E58" i="1"/>
  <c r="M58" i="1"/>
  <c r="K59" i="1"/>
  <c r="E62" i="1"/>
  <c r="M62" i="1"/>
  <c r="K63" i="1"/>
  <c r="F21" i="1"/>
  <c r="K22" i="1"/>
  <c r="I23" i="1"/>
  <c r="G24" i="1"/>
  <c r="E25" i="1"/>
  <c r="M25" i="1"/>
  <c r="K26" i="1"/>
  <c r="I27" i="1"/>
  <c r="G28" i="1"/>
  <c r="E29" i="1"/>
  <c r="M29" i="1"/>
  <c r="D38" i="1"/>
  <c r="D45" i="1"/>
  <c r="D49" i="1"/>
  <c r="J56" i="1"/>
  <c r="F58" i="1"/>
  <c r="D59" i="1"/>
  <c r="L59" i="1"/>
  <c r="F62" i="1"/>
  <c r="D63" i="1"/>
  <c r="M60" i="1"/>
  <c r="M61" i="1"/>
  <c r="G56" i="1"/>
  <c r="N55" i="1" s="1"/>
  <c r="C70" i="1" s="1"/>
  <c r="D70" i="1" s="1"/>
  <c r="G60" i="1"/>
  <c r="E61" i="1"/>
  <c r="H21" i="1"/>
  <c r="E22" i="1"/>
  <c r="M22" i="1"/>
  <c r="K23" i="1"/>
  <c r="I24" i="1"/>
  <c r="G25" i="1"/>
  <c r="E26" i="1"/>
  <c r="M26" i="1"/>
  <c r="K27" i="1"/>
  <c r="I28" i="1"/>
  <c r="G29" i="1"/>
  <c r="D32" i="1"/>
  <c r="E32" i="1" s="1"/>
  <c r="F32" i="1" s="1"/>
  <c r="C67" i="1" s="1"/>
  <c r="D67" i="1" s="1"/>
  <c r="D43" i="1"/>
  <c r="D46" i="1"/>
  <c r="C71" i="1" l="1"/>
  <c r="C69" i="1"/>
  <c r="D69" i="1" s="1"/>
  <c r="E69" i="1" s="1"/>
  <c r="E43" i="1"/>
  <c r="F43" i="1" s="1"/>
  <c r="C68" i="1" s="1"/>
  <c r="D68" i="1" s="1"/>
  <c r="E68" i="1" l="1"/>
  <c r="E67" i="1"/>
</calcChain>
</file>

<file path=xl/sharedStrings.xml><?xml version="1.0" encoding="utf-8"?>
<sst xmlns="http://schemas.openxmlformats.org/spreadsheetml/2006/main" count="171" uniqueCount="95">
  <si>
    <t>기준</t>
    <phoneticPr fontId="4" type="noConversion"/>
  </si>
  <si>
    <t>Row(평가자,
Operator)</t>
    <phoneticPr fontId="4" type="noConversion"/>
  </si>
  <si>
    <t>Column(파트)</t>
    <phoneticPr fontId="4" type="noConversion"/>
  </si>
  <si>
    <t>Repeat</t>
    <phoneticPr fontId="4" type="noConversion"/>
  </si>
  <si>
    <t>입력</t>
    <phoneticPr fontId="4" type="noConversion"/>
  </si>
  <si>
    <t>평가자</t>
    <phoneticPr fontId="4" type="noConversion"/>
  </si>
  <si>
    <t>수행</t>
    <phoneticPr fontId="4" type="noConversion"/>
  </si>
  <si>
    <t>파트1</t>
    <phoneticPr fontId="4" type="noConversion"/>
  </si>
  <si>
    <t>파트2</t>
    <phoneticPr fontId="4" type="noConversion"/>
  </si>
  <si>
    <t>파트3</t>
  </si>
  <si>
    <t>파트4</t>
  </si>
  <si>
    <t>파트5</t>
  </si>
  <si>
    <t>파트6</t>
  </si>
  <si>
    <t>파트7</t>
  </si>
  <si>
    <t>파트8</t>
  </si>
  <si>
    <t>파트9</t>
  </si>
  <si>
    <t>파트10</t>
  </si>
  <si>
    <t>평균</t>
    <phoneticPr fontId="4" type="noConversion"/>
  </si>
  <si>
    <t>A</t>
    <phoneticPr fontId="4" type="noConversion"/>
  </si>
  <si>
    <t>1회</t>
    <phoneticPr fontId="4" type="noConversion"/>
  </si>
  <si>
    <t>2회</t>
    <phoneticPr fontId="4" type="noConversion"/>
  </si>
  <si>
    <t>3회</t>
    <phoneticPr fontId="4" type="noConversion"/>
  </si>
  <si>
    <t>B</t>
    <phoneticPr fontId="4" type="noConversion"/>
  </si>
  <si>
    <t>C</t>
    <phoneticPr fontId="4" type="noConversion"/>
  </si>
  <si>
    <t>평가자/파트별 평균</t>
    <phoneticPr fontId="4" type="noConversion"/>
  </si>
  <si>
    <t>SS_TOTAL</t>
    <phoneticPr fontId="4" type="noConversion"/>
  </si>
  <si>
    <t>파트</t>
    <phoneticPr fontId="4" type="noConversion"/>
  </si>
  <si>
    <t>파트1 SD</t>
    <phoneticPr fontId="4" type="noConversion"/>
  </si>
  <si>
    <t>파트2 SD</t>
    <phoneticPr fontId="4" type="noConversion"/>
  </si>
  <si>
    <t>파트3 SD</t>
    <phoneticPr fontId="4" type="noConversion"/>
  </si>
  <si>
    <t>파트4 SD</t>
    <phoneticPr fontId="4" type="noConversion"/>
  </si>
  <si>
    <t>파트5 SD</t>
    <phoneticPr fontId="4" type="noConversion"/>
  </si>
  <si>
    <t>파트6 SD</t>
    <phoneticPr fontId="4" type="noConversion"/>
  </si>
  <si>
    <t>파트7 SD</t>
    <phoneticPr fontId="4" type="noConversion"/>
  </si>
  <si>
    <t>파트8 SD</t>
    <phoneticPr fontId="4" type="noConversion"/>
  </si>
  <si>
    <t>파트9 SD</t>
    <phoneticPr fontId="4" type="noConversion"/>
  </si>
  <si>
    <t>파트10 SD</t>
    <phoneticPr fontId="4" type="noConversion"/>
  </si>
  <si>
    <t>SS_OPERATOR</t>
    <phoneticPr fontId="4" type="noConversion"/>
  </si>
  <si>
    <t>편차제곱(SD)</t>
    <phoneticPr fontId="4" type="noConversion"/>
  </si>
  <si>
    <t>편차제곱합</t>
    <phoneticPr fontId="4" type="noConversion"/>
  </si>
  <si>
    <t>SS_ROW</t>
    <phoneticPr fontId="4" type="noConversion"/>
  </si>
  <si>
    <t>SS_PART</t>
    <phoneticPr fontId="4" type="noConversion"/>
  </si>
  <si>
    <t>SS_COLUMN</t>
    <phoneticPr fontId="4" type="noConversion"/>
  </si>
  <si>
    <t>SS_REPEATABILITY</t>
    <phoneticPr fontId="4" type="noConversion"/>
  </si>
  <si>
    <t>SS_WITHIN</t>
    <phoneticPr fontId="4" type="noConversion"/>
  </si>
  <si>
    <t>SOURCE
OF
VARIATION</t>
    <phoneticPr fontId="4" type="noConversion"/>
  </si>
  <si>
    <t>DF
(Degrees of freedom)</t>
    <phoneticPr fontId="4" type="noConversion"/>
  </si>
  <si>
    <t>SS
(SUM
OF
SQUARES)</t>
    <phoneticPr fontId="4" type="noConversion"/>
  </si>
  <si>
    <t>MS(Mean Square)</t>
    <phoneticPr fontId="4" type="noConversion"/>
  </si>
  <si>
    <t>F</t>
    <phoneticPr fontId="4" type="noConversion"/>
  </si>
  <si>
    <t>P</t>
    <phoneticPr fontId="4" type="noConversion"/>
  </si>
  <si>
    <t>A or Row(Operator)</t>
    <phoneticPr fontId="4" type="noConversion"/>
  </si>
  <si>
    <t>B or Column(Part)</t>
    <phoneticPr fontId="4" type="noConversion"/>
  </si>
  <si>
    <t>Interaction(Operator*Part)</t>
    <phoneticPr fontId="4" type="noConversion"/>
  </si>
  <si>
    <t>Error(Repeatability)</t>
    <phoneticPr fontId="4" type="noConversion"/>
  </si>
  <si>
    <t>TOTAL</t>
    <phoneticPr fontId="4" type="noConversion"/>
  </si>
  <si>
    <t>Legend</t>
    <phoneticPr fontId="4" type="noConversion"/>
  </si>
  <si>
    <t>o</t>
    <phoneticPr fontId="4" type="noConversion"/>
  </si>
  <si>
    <t>p</t>
    <phoneticPr fontId="4" type="noConversion"/>
  </si>
  <si>
    <t>r</t>
    <phoneticPr fontId="4" type="noConversion"/>
  </si>
  <si>
    <t>x</t>
    <phoneticPr fontId="4" type="noConversion"/>
  </si>
  <si>
    <t>number of operators</t>
    <phoneticPr fontId="4" type="noConversion"/>
  </si>
  <si>
    <t>number of parts</t>
    <phoneticPr fontId="4" type="noConversion"/>
  </si>
  <si>
    <t>number of replicates</t>
    <phoneticPr fontId="4" type="noConversion"/>
  </si>
  <si>
    <t>observation value</t>
    <phoneticPr fontId="4" type="noConversion"/>
  </si>
  <si>
    <t>x_o</t>
    <phoneticPr fontId="4" type="noConversion"/>
  </si>
  <si>
    <t>x_p</t>
    <phoneticPr fontId="4" type="noConversion"/>
  </si>
  <si>
    <t>x_op</t>
    <phoneticPr fontId="4" type="noConversion"/>
  </si>
  <si>
    <t>x__</t>
    <phoneticPr fontId="4" type="noConversion"/>
  </si>
  <si>
    <t>mean of each operator</t>
    <phoneticPr fontId="4" type="noConversion"/>
  </si>
  <si>
    <t>mean of each part</t>
    <phoneticPr fontId="4" type="noConversion"/>
  </si>
  <si>
    <t>mean of each operator*part</t>
    <phoneticPr fontId="4" type="noConversion"/>
  </si>
  <si>
    <t>grand mean</t>
    <phoneticPr fontId="4" type="noConversion"/>
  </si>
  <si>
    <t>SS
(SUM OF SQUARES)</t>
    <phoneticPr fontId="4" type="noConversion"/>
  </si>
  <si>
    <t>o - 1</t>
    <phoneticPr fontId="4" type="noConversion"/>
  </si>
  <si>
    <t>pr(Sum of (x_o - x__)^2)</t>
    <phoneticPr fontId="4" type="noConversion"/>
  </si>
  <si>
    <t>SS_o / DF_o</t>
    <phoneticPr fontId="4" type="noConversion"/>
  </si>
  <si>
    <t>MS_o / MS_o_p</t>
  </si>
  <si>
    <t>fdistribution(F_o, DF_o, DF_op)</t>
    <phoneticPr fontId="4" type="noConversion"/>
  </si>
  <si>
    <t>p - 1</t>
    <phoneticPr fontId="4" type="noConversion"/>
  </si>
  <si>
    <t>or(Sum of (x_p - x__)^2)</t>
    <phoneticPr fontId="4" type="noConversion"/>
  </si>
  <si>
    <t>SS_p / DF_p</t>
    <phoneticPr fontId="4" type="noConversion"/>
  </si>
  <si>
    <t>MS_p / MS_o_p</t>
    <phoneticPr fontId="4" type="noConversion"/>
  </si>
  <si>
    <t>fdistribution(F_p, DF_p, DF_op)</t>
    <phoneticPr fontId="4" type="noConversion"/>
  </si>
  <si>
    <t>(o -1)(p -1)</t>
    <phoneticPr fontId="4" type="noConversion"/>
  </si>
  <si>
    <t>SS_total - (SS_o + SS_p + SS_r)</t>
    <phoneticPr fontId="4" type="noConversion"/>
  </si>
  <si>
    <t>SS_o_p / DF_o_p</t>
    <phoneticPr fontId="4" type="noConversion"/>
  </si>
  <si>
    <t>MS_o_p / MS_r</t>
    <phoneticPr fontId="4" type="noConversion"/>
  </si>
  <si>
    <t>fdistribution(F_op, DF_op, DF_r)</t>
    <phoneticPr fontId="4" type="noConversion"/>
  </si>
  <si>
    <t>op(r - 1)</t>
    <phoneticPr fontId="4" type="noConversion"/>
  </si>
  <si>
    <t>if(interaction)
  Sum of (x - x_op)^2
else
  SS_total - SS_o - SS_p</t>
    <phoneticPr fontId="4" type="noConversion"/>
  </si>
  <si>
    <t>SS_r / DF_r</t>
    <phoneticPr fontId="4" type="noConversion"/>
  </si>
  <si>
    <t>Total</t>
    <phoneticPr fontId="4" type="noConversion"/>
  </si>
  <si>
    <t>opr - 1</t>
    <phoneticPr fontId="4" type="noConversion"/>
  </si>
  <si>
    <t>Sum of (x - x__)^2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</si>
</sst>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);[Red]\(0.000\)"/>
    <numFmt numFmtId="178" formatCode="0.000_ "/>
    <numFmt numFmtId="179" formatCode="0.0000_);[Red]\(0.0000\)"/>
    <numFmt numFmtId="180" formatCode="0.000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7F7F7F"/>
      </left>
      <right style="thin">
        <color rgb="FF3F3F3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5" borderId="1" xfId="4" applyBorder="1">
      <alignment vertical="center"/>
    </xf>
    <xf numFmtId="0" fontId="1" fillId="2" borderId="1" xfId="1" applyAlignment="1">
      <alignment vertical="center" wrapText="1"/>
    </xf>
    <xf numFmtId="0" fontId="1" fillId="2" borderId="1" xfId="1">
      <alignment vertical="center"/>
    </xf>
    <xf numFmtId="0" fontId="1" fillId="2" borderId="3" xfId="1" applyBorder="1" applyAlignment="1">
      <alignment horizontal="center" vertical="center"/>
    </xf>
    <xf numFmtId="49" fontId="1" fillId="2" borderId="1" xfId="1" applyNumberFormat="1">
      <alignment vertical="center"/>
    </xf>
    <xf numFmtId="176" fontId="2" fillId="6" borderId="2" xfId="2" applyNumberFormat="1" applyFill="1" applyAlignment="1">
      <alignment horizontal="right" vertical="center"/>
    </xf>
    <xf numFmtId="177" fontId="2" fillId="3" borderId="2" xfId="2" applyNumberFormat="1">
      <alignment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8" fontId="2" fillId="3" borderId="2" xfId="2" applyNumberFormat="1">
      <alignment vertical="center"/>
    </xf>
    <xf numFmtId="179" fontId="2" fillId="3" borderId="2" xfId="2" applyNumberFormat="1" applyAlignment="1">
      <alignment horizontal="right" vertical="center"/>
    </xf>
    <xf numFmtId="179" fontId="2" fillId="3" borderId="2" xfId="2" applyNumberFormat="1" applyAlignment="1">
      <alignment horizontal="center" vertical="center"/>
    </xf>
    <xf numFmtId="0" fontId="1" fillId="2" borderId="6" xfId="1" applyBorder="1" applyAlignment="1">
      <alignment horizontal="center" vertical="center"/>
    </xf>
    <xf numFmtId="179" fontId="2" fillId="3" borderId="7" xfId="2" applyNumberFormat="1" applyBorder="1" applyAlignment="1">
      <alignment vertical="center"/>
    </xf>
    <xf numFmtId="0" fontId="1" fillId="2" borderId="8" xfId="1" applyBorder="1" applyAlignment="1">
      <alignment horizontal="center" vertical="center"/>
    </xf>
    <xf numFmtId="179" fontId="2" fillId="3" borderId="9" xfId="2" applyNumberFormat="1" applyBorder="1" applyAlignment="1">
      <alignment vertical="center"/>
    </xf>
    <xf numFmtId="0" fontId="1" fillId="2" borderId="10" xfId="1" applyBorder="1" applyAlignment="1">
      <alignment horizontal="center" vertical="center"/>
    </xf>
    <xf numFmtId="179" fontId="2" fillId="3" borderId="11" xfId="2" applyNumberFormat="1" applyBorder="1" applyAlignment="1">
      <alignment vertical="center"/>
    </xf>
    <xf numFmtId="179" fontId="2" fillId="3" borderId="2" xfId="2" applyNumberFormat="1">
      <alignment vertical="center"/>
    </xf>
    <xf numFmtId="179" fontId="2" fillId="3" borderId="7" xfId="2" applyNumberFormat="1" applyBorder="1" applyAlignment="1">
      <alignment horizontal="center" vertical="center"/>
    </xf>
    <xf numFmtId="179" fontId="2" fillId="3" borderId="9" xfId="2" applyNumberFormat="1" applyBorder="1" applyAlignment="1">
      <alignment horizontal="center" vertical="center"/>
    </xf>
    <xf numFmtId="179" fontId="2" fillId="3" borderId="11" xfId="2" applyNumberFormat="1" applyBorder="1" applyAlignment="1">
      <alignment horizontal="center" vertical="center"/>
    </xf>
    <xf numFmtId="49" fontId="1" fillId="2" borderId="1" xfId="1" applyNumberFormat="1" applyAlignment="1">
      <alignment vertical="center" wrapText="1"/>
    </xf>
    <xf numFmtId="0" fontId="2" fillId="3" borderId="2" xfId="2" applyNumberFormat="1" applyAlignment="1">
      <alignment vertical="center" wrapText="1"/>
    </xf>
    <xf numFmtId="0" fontId="2" fillId="3" borderId="2" xfId="2" applyAlignment="1">
      <alignment vertical="center" wrapText="1"/>
    </xf>
    <xf numFmtId="180" fontId="2" fillId="3" borderId="2" xfId="2" applyNumberFormat="1" applyAlignment="1">
      <alignment vertical="center" wrapText="1"/>
    </xf>
    <xf numFmtId="0" fontId="3" fillId="4" borderId="2" xfId="3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4" xfId="1" applyBorder="1" applyAlignment="1">
      <alignment vertical="center" wrapText="1"/>
    </xf>
  </cellXfs>
  <cellStyles count="5">
    <cellStyle name="Accent3" xfId="3" builtinId="37"/>
    <cellStyle name="Accent6" xfId="4" builtinId="4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81C9-6CE2-4936-AB98-ED00096E67FD}">
  <dimension ref="A1:N83"/>
  <sheetViews>
    <sheetView tabSelected="1" topLeftCell="A25" workbookViewId="0">
      <selection activeCell="H45" sqref="H45"/>
    </sheetView>
  </sheetViews>
  <sheetFormatPr defaultRowHeight="16.5" x14ac:dyDescent="0.3"/>
  <cols>
    <col min="1" max="1" width="20.625" customWidth="1"/>
    <col min="2" max="14" width="10.625" customWidth="1"/>
  </cols>
  <sheetData>
    <row r="1" spans="1:14" ht="71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B2">
        <v>3</v>
      </c>
      <c r="C2">
        <v>10</v>
      </c>
      <c r="D2">
        <v>3</v>
      </c>
    </row>
    <row r="3" spans="1:14" x14ac:dyDescent="0.3">
      <c r="A3" s="1" t="s">
        <v>4</v>
      </c>
    </row>
    <row r="4" spans="1:14" x14ac:dyDescent="0.3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</row>
    <row r="5" spans="1:14" x14ac:dyDescent="0.3">
      <c r="B5" s="4" t="s">
        <v>18</v>
      </c>
      <c r="C5" s="5" t="s">
        <v>19</v>
      </c>
      <c r="D5" s="6">
        <v>2.78</v>
      </c>
      <c r="E5" s="6">
        <v>2.36</v>
      </c>
      <c r="F5" s="6">
        <v>2.2200000000000002</v>
      </c>
      <c r="G5" s="6">
        <v>4.5599999999999996</v>
      </c>
      <c r="H5" s="6">
        <v>3.56</v>
      </c>
      <c r="I5" s="6">
        <v>2.11</v>
      </c>
      <c r="J5" s="6">
        <v>2.2400000000000002</v>
      </c>
      <c r="K5" s="6">
        <v>5.47</v>
      </c>
      <c r="L5" s="6">
        <v>2.44</v>
      </c>
      <c r="M5" s="6">
        <v>4.0999999999999996</v>
      </c>
      <c r="N5" s="7">
        <f>AVERAGE(D5:M5)</f>
        <v>3.1839999999999997</v>
      </c>
    </row>
    <row r="6" spans="1:14" x14ac:dyDescent="0.3">
      <c r="B6" s="8"/>
      <c r="C6" s="5" t="s">
        <v>20</v>
      </c>
      <c r="D6" s="6">
        <v>1.87</v>
      </c>
      <c r="E6" s="6">
        <v>2.36</v>
      </c>
      <c r="F6" s="6">
        <v>2.4500000000000002</v>
      </c>
      <c r="G6" s="6">
        <v>4.21</v>
      </c>
      <c r="H6" s="6">
        <v>3.47</v>
      </c>
      <c r="I6" s="6">
        <v>2.23</v>
      </c>
      <c r="J6" s="6">
        <v>2.2400000000000002</v>
      </c>
      <c r="K6" s="6">
        <v>5.89</v>
      </c>
      <c r="L6" s="6">
        <v>1.8</v>
      </c>
      <c r="M6" s="6">
        <v>3.88</v>
      </c>
      <c r="N6" s="7">
        <f t="shared" ref="N6:N13" si="0">AVERAGE(D6:M6)</f>
        <v>3.04</v>
      </c>
    </row>
    <row r="7" spans="1:14" x14ac:dyDescent="0.3">
      <c r="B7" s="9"/>
      <c r="C7" s="5" t="s">
        <v>21</v>
      </c>
      <c r="D7" s="6">
        <v>1.87</v>
      </c>
      <c r="E7" s="6">
        <v>2.21</v>
      </c>
      <c r="F7" s="6">
        <v>2.33</v>
      </c>
      <c r="G7" s="6">
        <v>4.13</v>
      </c>
      <c r="H7" s="6">
        <v>3.69</v>
      </c>
      <c r="I7" s="6">
        <v>2.12</v>
      </c>
      <c r="J7" s="6">
        <v>2.27</v>
      </c>
      <c r="K7" s="6">
        <v>5.31</v>
      </c>
      <c r="L7" s="6">
        <v>1.72</v>
      </c>
      <c r="M7" s="6">
        <v>3.56</v>
      </c>
      <c r="N7" s="7">
        <f t="shared" si="0"/>
        <v>2.9209999999999994</v>
      </c>
    </row>
    <row r="8" spans="1:14" x14ac:dyDescent="0.3">
      <c r="B8" s="4" t="s">
        <v>22</v>
      </c>
      <c r="C8" s="5" t="s">
        <v>19</v>
      </c>
      <c r="D8" s="6">
        <v>2.56</v>
      </c>
      <c r="E8" s="6">
        <v>2.13</v>
      </c>
      <c r="F8" s="6">
        <v>2.41</v>
      </c>
      <c r="G8" s="6">
        <v>4.12</v>
      </c>
      <c r="H8" s="6">
        <v>3.47</v>
      </c>
      <c r="I8" s="6">
        <v>2.11</v>
      </c>
      <c r="J8" s="6">
        <v>2.2200000000000002</v>
      </c>
      <c r="K8" s="6">
        <v>5.36</v>
      </c>
      <c r="L8" s="6">
        <v>2.44</v>
      </c>
      <c r="M8" s="6">
        <v>4.6500000000000004</v>
      </c>
      <c r="N8" s="7">
        <f t="shared" si="0"/>
        <v>3.1469999999999998</v>
      </c>
    </row>
    <row r="9" spans="1:14" x14ac:dyDescent="0.3">
      <c r="B9" s="8"/>
      <c r="C9" s="5" t="s">
        <v>20</v>
      </c>
      <c r="D9" s="6">
        <v>2.2200000000000002</v>
      </c>
      <c r="E9" s="6">
        <v>2.36</v>
      </c>
      <c r="F9" s="6">
        <v>2.36</v>
      </c>
      <c r="G9" s="6">
        <v>4.3600000000000003</v>
      </c>
      <c r="H9" s="6">
        <v>3.89</v>
      </c>
      <c r="I9" s="6">
        <v>2.23</v>
      </c>
      <c r="J9" s="6">
        <v>2.23</v>
      </c>
      <c r="K9" s="6">
        <v>5.47</v>
      </c>
      <c r="L9" s="6">
        <v>1.8</v>
      </c>
      <c r="M9" s="6">
        <v>3.89</v>
      </c>
      <c r="N9" s="7">
        <f t="shared" si="0"/>
        <v>3.0810000000000004</v>
      </c>
    </row>
    <row r="10" spans="1:14" x14ac:dyDescent="0.3">
      <c r="B10" s="9"/>
      <c r="C10" s="5" t="s">
        <v>21</v>
      </c>
      <c r="D10" s="6">
        <v>2.14</v>
      </c>
      <c r="E10" s="6">
        <v>2.34</v>
      </c>
      <c r="F10" s="6">
        <v>2.33</v>
      </c>
      <c r="G10" s="6">
        <v>4.5599999999999996</v>
      </c>
      <c r="H10" s="6">
        <v>3.78</v>
      </c>
      <c r="I10" s="6">
        <v>2.12</v>
      </c>
      <c r="J10" s="6">
        <v>2.2400000000000002</v>
      </c>
      <c r="K10" s="6">
        <v>5.87</v>
      </c>
      <c r="L10" s="6">
        <v>1.72</v>
      </c>
      <c r="M10" s="6">
        <v>4</v>
      </c>
      <c r="N10" s="7">
        <f t="shared" si="0"/>
        <v>3.11</v>
      </c>
    </row>
    <row r="11" spans="1:14" x14ac:dyDescent="0.3">
      <c r="B11" s="4" t="s">
        <v>23</v>
      </c>
      <c r="C11" s="5" t="s">
        <v>19</v>
      </c>
      <c r="D11" s="6">
        <v>2.56</v>
      </c>
      <c r="E11" s="6">
        <v>2.56</v>
      </c>
      <c r="F11" s="6">
        <v>2.12</v>
      </c>
      <c r="G11" s="6">
        <v>4.25</v>
      </c>
      <c r="H11" s="6">
        <v>3.47</v>
      </c>
      <c r="I11" s="6">
        <v>2.11</v>
      </c>
      <c r="J11" s="6">
        <v>2.27</v>
      </c>
      <c r="K11" s="6">
        <v>5.21</v>
      </c>
      <c r="L11" s="6">
        <v>2.44</v>
      </c>
      <c r="M11" s="6">
        <v>4.12</v>
      </c>
      <c r="N11" s="7">
        <f t="shared" si="0"/>
        <v>3.1110000000000002</v>
      </c>
    </row>
    <row r="12" spans="1:14" x14ac:dyDescent="0.3">
      <c r="B12" s="8"/>
      <c r="C12" s="5" t="s">
        <v>20</v>
      </c>
      <c r="D12" s="6">
        <v>2.2200000000000002</v>
      </c>
      <c r="E12" s="6">
        <v>2.12</v>
      </c>
      <c r="F12" s="6">
        <v>2.4500000000000002</v>
      </c>
      <c r="G12" s="6">
        <v>4.3600000000000003</v>
      </c>
      <c r="H12" s="6">
        <v>3.89</v>
      </c>
      <c r="I12" s="6">
        <v>2.23</v>
      </c>
      <c r="J12" s="6">
        <v>2.2599999999999998</v>
      </c>
      <c r="K12" s="6">
        <v>5.36</v>
      </c>
      <c r="L12" s="6">
        <v>1.8</v>
      </c>
      <c r="M12" s="6">
        <v>3.25</v>
      </c>
      <c r="N12" s="7">
        <f t="shared" si="0"/>
        <v>2.9940000000000002</v>
      </c>
    </row>
    <row r="13" spans="1:14" x14ac:dyDescent="0.3">
      <c r="B13" s="9"/>
      <c r="C13" s="5" t="s">
        <v>21</v>
      </c>
      <c r="D13" s="6">
        <v>2.15</v>
      </c>
      <c r="E13" s="6">
        <v>2.3199999999999998</v>
      </c>
      <c r="F13" s="6">
        <v>2.33</v>
      </c>
      <c r="G13" s="6">
        <v>4.22</v>
      </c>
      <c r="H13" s="6">
        <v>3.75</v>
      </c>
      <c r="I13" s="6">
        <v>2.12</v>
      </c>
      <c r="J13" s="6">
        <v>2.2200000000000002</v>
      </c>
      <c r="K13" s="6">
        <v>5.54</v>
      </c>
      <c r="L13" s="6">
        <v>1.72</v>
      </c>
      <c r="M13" s="6">
        <v>3.69</v>
      </c>
      <c r="N13" s="7">
        <f t="shared" si="0"/>
        <v>3.0059999999999998</v>
      </c>
    </row>
    <row r="14" spans="1:14" x14ac:dyDescent="0.3">
      <c r="C14" s="5" t="s">
        <v>17</v>
      </c>
      <c r="D14" s="10">
        <f>AVERAGE($D$5:$D$13)</f>
        <v>2.2633333333333332</v>
      </c>
      <c r="E14" s="10">
        <f>AVERAGE($E$5:$E$13)</f>
        <v>2.3066666666666666</v>
      </c>
      <c r="F14" s="10">
        <f>AVERAGE(F5:F13)</f>
        <v>2.3333333333333335</v>
      </c>
      <c r="G14" s="10">
        <f t="shared" ref="G14:M14" si="1">AVERAGE(G5:G13)</f>
        <v>4.307777777777777</v>
      </c>
      <c r="H14" s="10">
        <f t="shared" si="1"/>
        <v>3.6633333333333331</v>
      </c>
      <c r="I14" s="10">
        <f t="shared" si="1"/>
        <v>2.1533333333333338</v>
      </c>
      <c r="J14" s="10">
        <f t="shared" si="1"/>
        <v>2.2433333333333332</v>
      </c>
      <c r="K14" s="10">
        <f t="shared" si="1"/>
        <v>5.4977777777777774</v>
      </c>
      <c r="L14" s="10">
        <f t="shared" si="1"/>
        <v>1.9866666666666666</v>
      </c>
      <c r="M14" s="10">
        <f t="shared" si="1"/>
        <v>3.9044444444444446</v>
      </c>
      <c r="N14" s="7">
        <f>AVERAGE(D5:M13)</f>
        <v>3.0660000000000012</v>
      </c>
    </row>
    <row r="16" spans="1:14" x14ac:dyDescent="0.3">
      <c r="A16" s="1" t="s">
        <v>24</v>
      </c>
      <c r="B16" s="5" t="s">
        <v>18</v>
      </c>
      <c r="D16" s="10">
        <f>AVERAGE(D$5:D$7)</f>
        <v>2.1733333333333333</v>
      </c>
      <c r="E16" s="10">
        <f t="shared" ref="E16:M16" si="2">AVERAGE(E$5:E$7)</f>
        <v>2.31</v>
      </c>
      <c r="F16" s="10">
        <f t="shared" si="2"/>
        <v>2.3333333333333335</v>
      </c>
      <c r="G16" s="10">
        <f t="shared" si="2"/>
        <v>4.3</v>
      </c>
      <c r="H16" s="10">
        <f t="shared" si="2"/>
        <v>3.5733333333333337</v>
      </c>
      <c r="I16" s="10">
        <f t="shared" si="2"/>
        <v>2.1533333333333333</v>
      </c>
      <c r="J16" s="10">
        <f t="shared" si="2"/>
        <v>2.25</v>
      </c>
      <c r="K16" s="10">
        <f t="shared" si="2"/>
        <v>5.5566666666666658</v>
      </c>
      <c r="L16" s="10">
        <f t="shared" si="2"/>
        <v>1.9866666666666666</v>
      </c>
      <c r="M16" s="10">
        <f t="shared" si="2"/>
        <v>3.8466666666666662</v>
      </c>
    </row>
    <row r="17" spans="1:14" x14ac:dyDescent="0.3">
      <c r="B17" s="5" t="s">
        <v>22</v>
      </c>
      <c r="D17" s="10">
        <f>AVERAGE(D$8:D$10)</f>
        <v>2.3066666666666666</v>
      </c>
      <c r="E17" s="10">
        <f t="shared" ref="E17:M17" si="3">AVERAGE(E$8:E$10)</f>
        <v>2.2766666666666668</v>
      </c>
      <c r="F17" s="10">
        <f t="shared" si="3"/>
        <v>2.3666666666666667</v>
      </c>
      <c r="G17" s="10">
        <f t="shared" si="3"/>
        <v>4.3466666666666667</v>
      </c>
      <c r="H17" s="10">
        <f t="shared" si="3"/>
        <v>3.7133333333333334</v>
      </c>
      <c r="I17" s="10">
        <f t="shared" si="3"/>
        <v>2.1533333333333333</v>
      </c>
      <c r="J17" s="10">
        <f t="shared" si="3"/>
        <v>2.23</v>
      </c>
      <c r="K17" s="10">
        <f t="shared" si="3"/>
        <v>5.5666666666666664</v>
      </c>
      <c r="L17" s="10">
        <f t="shared" si="3"/>
        <v>1.9866666666666666</v>
      </c>
      <c r="M17" s="10">
        <f t="shared" si="3"/>
        <v>4.1800000000000006</v>
      </c>
    </row>
    <row r="18" spans="1:14" x14ac:dyDescent="0.3">
      <c r="B18" s="5" t="s">
        <v>23</v>
      </c>
      <c r="D18" s="10">
        <f>AVERAGE(D$11:D$13)</f>
        <v>2.31</v>
      </c>
      <c r="E18" s="10">
        <f t="shared" ref="E18:M18" si="4">AVERAGE(E$11:E$13)</f>
        <v>2.3333333333333335</v>
      </c>
      <c r="F18" s="10">
        <f t="shared" si="4"/>
        <v>2.3000000000000003</v>
      </c>
      <c r="G18" s="10">
        <f t="shared" si="4"/>
        <v>4.2766666666666664</v>
      </c>
      <c r="H18" s="10">
        <f t="shared" si="4"/>
        <v>3.7033333333333331</v>
      </c>
      <c r="I18" s="10">
        <f t="shared" si="4"/>
        <v>2.1533333333333333</v>
      </c>
      <c r="J18" s="10">
        <f t="shared" si="4"/>
        <v>2.25</v>
      </c>
      <c r="K18" s="10">
        <f t="shared" si="4"/>
        <v>5.37</v>
      </c>
      <c r="L18" s="10">
        <f t="shared" si="4"/>
        <v>1.9866666666666666</v>
      </c>
      <c r="M18" s="10">
        <f t="shared" si="4"/>
        <v>3.686666666666667</v>
      </c>
    </row>
    <row r="20" spans="1:14" x14ac:dyDescent="0.3">
      <c r="A20" s="1" t="s">
        <v>25</v>
      </c>
      <c r="B20" s="3" t="s">
        <v>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33</v>
      </c>
      <c r="K20" s="3" t="s">
        <v>34</v>
      </c>
      <c r="L20" s="3" t="s">
        <v>35</v>
      </c>
      <c r="M20" s="3" t="s">
        <v>36</v>
      </c>
      <c r="N20" s="3" t="s">
        <v>25</v>
      </c>
    </row>
    <row r="21" spans="1:14" x14ac:dyDescent="0.3">
      <c r="B21" s="4" t="s">
        <v>18</v>
      </c>
      <c r="C21" s="5" t="s">
        <v>19</v>
      </c>
      <c r="D21" s="11">
        <f>($N$14-D5)^2</f>
        <v>8.1796000000000785E-2</v>
      </c>
      <c r="E21" s="11">
        <f t="shared" ref="E21:M21" si="5">($N$14-E5)^2</f>
        <v>0.49843600000000182</v>
      </c>
      <c r="F21" s="11">
        <f t="shared" si="5"/>
        <v>0.71571600000000168</v>
      </c>
      <c r="G21" s="11">
        <f t="shared" si="5"/>
        <v>2.2320359999999955</v>
      </c>
      <c r="H21" s="11">
        <f t="shared" si="5"/>
        <v>0.24403599999999889</v>
      </c>
      <c r="I21" s="11">
        <f t="shared" si="5"/>
        <v>0.91393600000000252</v>
      </c>
      <c r="J21" s="11">
        <f t="shared" si="5"/>
        <v>0.68227600000000155</v>
      </c>
      <c r="K21" s="11">
        <f t="shared" si="5"/>
        <v>5.7792159999999928</v>
      </c>
      <c r="L21" s="11">
        <f t="shared" si="5"/>
        <v>0.39187600000000156</v>
      </c>
      <c r="M21" s="11">
        <f t="shared" si="5"/>
        <v>1.0691559999999969</v>
      </c>
      <c r="N21" s="12">
        <f>SUM(D21:M29)</f>
        <v>120.68195999999999</v>
      </c>
    </row>
    <row r="22" spans="1:14" x14ac:dyDescent="0.3">
      <c r="B22" s="8"/>
      <c r="C22" s="5" t="s">
        <v>20</v>
      </c>
      <c r="D22" s="11">
        <f t="shared" ref="D22:M29" si="6">($N$14-D6)^2</f>
        <v>1.4304160000000026</v>
      </c>
      <c r="E22" s="11">
        <f t="shared" si="6"/>
        <v>0.49843600000000182</v>
      </c>
      <c r="F22" s="11">
        <f t="shared" si="6"/>
        <v>0.37945600000000124</v>
      </c>
      <c r="G22" s="11">
        <f t="shared" si="6"/>
        <v>1.3087359999999972</v>
      </c>
      <c r="H22" s="11">
        <f t="shared" si="6"/>
        <v>0.16321599999999922</v>
      </c>
      <c r="I22" s="11">
        <f t="shared" si="6"/>
        <v>0.69889600000000196</v>
      </c>
      <c r="J22" s="11">
        <f t="shared" si="6"/>
        <v>0.68227600000000155</v>
      </c>
      <c r="K22" s="11">
        <f t="shared" si="6"/>
        <v>7.9749759999999918</v>
      </c>
      <c r="L22" s="11">
        <f t="shared" si="6"/>
        <v>1.602756000000003</v>
      </c>
      <c r="M22" s="11">
        <f t="shared" si="6"/>
        <v>0.66259599999999796</v>
      </c>
      <c r="N22" s="12"/>
    </row>
    <row r="23" spans="1:14" x14ac:dyDescent="0.3">
      <c r="B23" s="9"/>
      <c r="C23" s="5" t="s">
        <v>21</v>
      </c>
      <c r="D23" s="11">
        <f t="shared" si="6"/>
        <v>1.4304160000000026</v>
      </c>
      <c r="E23" s="11">
        <f t="shared" si="6"/>
        <v>0.73273600000000205</v>
      </c>
      <c r="F23" s="11">
        <f t="shared" si="6"/>
        <v>0.54169600000000162</v>
      </c>
      <c r="G23" s="11">
        <f t="shared" si="6"/>
        <v>1.1320959999999973</v>
      </c>
      <c r="H23" s="11">
        <f t="shared" si="6"/>
        <v>0.3893759999999985</v>
      </c>
      <c r="I23" s="11">
        <f t="shared" si="6"/>
        <v>0.89491600000000204</v>
      </c>
      <c r="J23" s="11">
        <f t="shared" si="6"/>
        <v>0.63361600000000184</v>
      </c>
      <c r="K23" s="11">
        <f t="shared" si="6"/>
        <v>5.0355359999999934</v>
      </c>
      <c r="L23" s="11">
        <f t="shared" si="6"/>
        <v>1.8117160000000032</v>
      </c>
      <c r="M23" s="11">
        <f t="shared" si="6"/>
        <v>0.24403599999999889</v>
      </c>
      <c r="N23" s="12"/>
    </row>
    <row r="24" spans="1:14" x14ac:dyDescent="0.3">
      <c r="B24" s="4" t="s">
        <v>22</v>
      </c>
      <c r="C24" s="5" t="s">
        <v>19</v>
      </c>
      <c r="D24" s="11">
        <f t="shared" si="6"/>
        <v>0.25603600000000115</v>
      </c>
      <c r="E24" s="11">
        <f t="shared" si="6"/>
        <v>0.87609600000000243</v>
      </c>
      <c r="F24" s="11">
        <f t="shared" si="6"/>
        <v>0.43033600000000133</v>
      </c>
      <c r="G24" s="11">
        <f t="shared" si="6"/>
        <v>1.1109159999999978</v>
      </c>
      <c r="H24" s="11">
        <f t="shared" si="6"/>
        <v>0.16321599999999922</v>
      </c>
      <c r="I24" s="11">
        <f t="shared" si="6"/>
        <v>0.91393600000000252</v>
      </c>
      <c r="J24" s="11">
        <f t="shared" si="6"/>
        <v>0.71571600000000168</v>
      </c>
      <c r="K24" s="11">
        <f t="shared" si="6"/>
        <v>5.2624359999999957</v>
      </c>
      <c r="L24" s="11">
        <f t="shared" si="6"/>
        <v>0.39187600000000156</v>
      </c>
      <c r="M24" s="11">
        <f t="shared" si="6"/>
        <v>2.5090559999999975</v>
      </c>
      <c r="N24" s="12"/>
    </row>
    <row r="25" spans="1:14" x14ac:dyDescent="0.3">
      <c r="B25" s="8"/>
      <c r="C25" s="5" t="s">
        <v>20</v>
      </c>
      <c r="D25" s="11">
        <f t="shared" si="6"/>
        <v>0.71571600000000168</v>
      </c>
      <c r="E25" s="11">
        <f t="shared" si="6"/>
        <v>0.49843600000000182</v>
      </c>
      <c r="F25" s="11">
        <f t="shared" si="6"/>
        <v>0.49843600000000182</v>
      </c>
      <c r="G25" s="11">
        <f t="shared" si="6"/>
        <v>1.6744359999999978</v>
      </c>
      <c r="H25" s="11">
        <f t="shared" si="6"/>
        <v>0.67897599999999825</v>
      </c>
      <c r="I25" s="11">
        <f t="shared" si="6"/>
        <v>0.69889600000000196</v>
      </c>
      <c r="J25" s="11">
        <f t="shared" si="6"/>
        <v>0.69889600000000196</v>
      </c>
      <c r="K25" s="11">
        <f t="shared" si="6"/>
        <v>5.7792159999999928</v>
      </c>
      <c r="L25" s="11">
        <f t="shared" si="6"/>
        <v>1.602756000000003</v>
      </c>
      <c r="M25" s="11">
        <f t="shared" si="6"/>
        <v>0.67897599999999825</v>
      </c>
      <c r="N25" s="12"/>
    </row>
    <row r="26" spans="1:14" x14ac:dyDescent="0.3">
      <c r="B26" s="9"/>
      <c r="C26" s="5" t="s">
        <v>21</v>
      </c>
      <c r="D26" s="11">
        <f t="shared" si="6"/>
        <v>0.8574760000000019</v>
      </c>
      <c r="E26" s="11">
        <f t="shared" si="6"/>
        <v>0.52707600000000188</v>
      </c>
      <c r="F26" s="11">
        <f t="shared" si="6"/>
        <v>0.54169600000000162</v>
      </c>
      <c r="G26" s="11">
        <f t="shared" si="6"/>
        <v>2.2320359999999955</v>
      </c>
      <c r="H26" s="11">
        <f t="shared" si="6"/>
        <v>0.50979599999999803</v>
      </c>
      <c r="I26" s="11">
        <f t="shared" si="6"/>
        <v>0.89491600000000204</v>
      </c>
      <c r="J26" s="11">
        <f t="shared" si="6"/>
        <v>0.68227600000000155</v>
      </c>
      <c r="K26" s="11">
        <f t="shared" si="6"/>
        <v>7.8624159999999943</v>
      </c>
      <c r="L26" s="11">
        <f t="shared" si="6"/>
        <v>1.8117160000000032</v>
      </c>
      <c r="M26" s="11">
        <f t="shared" si="6"/>
        <v>0.8723559999999978</v>
      </c>
      <c r="N26" s="12"/>
    </row>
    <row r="27" spans="1:14" x14ac:dyDescent="0.3">
      <c r="B27" s="4" t="s">
        <v>23</v>
      </c>
      <c r="C27" s="5" t="s">
        <v>19</v>
      </c>
      <c r="D27" s="11">
        <f t="shared" si="6"/>
        <v>0.25603600000000115</v>
      </c>
      <c r="E27" s="11">
        <f t="shared" si="6"/>
        <v>0.25603600000000115</v>
      </c>
      <c r="F27" s="11">
        <f t="shared" si="6"/>
        <v>0.89491600000000204</v>
      </c>
      <c r="G27" s="11">
        <f t="shared" si="6"/>
        <v>1.4018559999999973</v>
      </c>
      <c r="H27" s="11">
        <f t="shared" si="6"/>
        <v>0.16321599999999922</v>
      </c>
      <c r="I27" s="11">
        <f t="shared" si="6"/>
        <v>0.91393600000000252</v>
      </c>
      <c r="J27" s="11">
        <f t="shared" si="6"/>
        <v>0.63361600000000184</v>
      </c>
      <c r="K27" s="11">
        <f t="shared" si="6"/>
        <v>4.5967359999999946</v>
      </c>
      <c r="L27" s="11">
        <f t="shared" si="6"/>
        <v>0.39187600000000156</v>
      </c>
      <c r="M27" s="11">
        <f t="shared" si="6"/>
        <v>1.1109159999999978</v>
      </c>
      <c r="N27" s="12"/>
    </row>
    <row r="28" spans="1:14" x14ac:dyDescent="0.3">
      <c r="B28" s="8"/>
      <c r="C28" s="5" t="s">
        <v>20</v>
      </c>
      <c r="D28" s="11">
        <f t="shared" si="6"/>
        <v>0.71571600000000168</v>
      </c>
      <c r="E28" s="11">
        <f t="shared" si="6"/>
        <v>0.89491600000000204</v>
      </c>
      <c r="F28" s="11">
        <f t="shared" si="6"/>
        <v>0.37945600000000124</v>
      </c>
      <c r="G28" s="11">
        <f t="shared" si="6"/>
        <v>1.6744359999999978</v>
      </c>
      <c r="H28" s="11">
        <f t="shared" si="6"/>
        <v>0.67897599999999825</v>
      </c>
      <c r="I28" s="11">
        <f t="shared" si="6"/>
        <v>0.69889600000000196</v>
      </c>
      <c r="J28" s="11">
        <f t="shared" si="6"/>
        <v>0.64963600000000221</v>
      </c>
      <c r="K28" s="11">
        <f t="shared" si="6"/>
        <v>5.2624359999999957</v>
      </c>
      <c r="L28" s="11">
        <f t="shared" si="6"/>
        <v>1.602756000000003</v>
      </c>
      <c r="M28" s="11">
        <f t="shared" si="6"/>
        <v>3.3855999999999567E-2</v>
      </c>
      <c r="N28" s="12"/>
    </row>
    <row r="29" spans="1:14" x14ac:dyDescent="0.3">
      <c r="B29" s="9"/>
      <c r="C29" s="5" t="s">
        <v>21</v>
      </c>
      <c r="D29" s="11">
        <f t="shared" si="6"/>
        <v>0.83905600000000236</v>
      </c>
      <c r="E29" s="11">
        <f t="shared" si="6"/>
        <v>0.55651600000000201</v>
      </c>
      <c r="F29" s="11">
        <f t="shared" si="6"/>
        <v>0.54169600000000162</v>
      </c>
      <c r="G29" s="11">
        <f t="shared" si="6"/>
        <v>1.3317159999999968</v>
      </c>
      <c r="H29" s="11">
        <f t="shared" si="6"/>
        <v>0.46785599999999838</v>
      </c>
      <c r="I29" s="11">
        <f t="shared" si="6"/>
        <v>0.89491600000000204</v>
      </c>
      <c r="J29" s="11">
        <f t="shared" si="6"/>
        <v>0.71571600000000168</v>
      </c>
      <c r="K29" s="11">
        <f t="shared" si="6"/>
        <v>6.1206759999999942</v>
      </c>
      <c r="L29" s="11">
        <f t="shared" si="6"/>
        <v>1.8117160000000032</v>
      </c>
      <c r="M29" s="11">
        <f t="shared" si="6"/>
        <v>0.3893759999999985</v>
      </c>
      <c r="N29" s="12"/>
    </row>
    <row r="31" spans="1:14" x14ac:dyDescent="0.3">
      <c r="A31" s="1" t="s">
        <v>37</v>
      </c>
      <c r="B31" s="3" t="s">
        <v>5</v>
      </c>
      <c r="C31" s="5" t="s">
        <v>17</v>
      </c>
      <c r="D31" s="3" t="s">
        <v>38</v>
      </c>
      <c r="E31" s="3" t="s">
        <v>39</v>
      </c>
      <c r="F31" s="3" t="s">
        <v>40</v>
      </c>
    </row>
    <row r="32" spans="1:14" x14ac:dyDescent="0.3">
      <c r="B32" s="13" t="s">
        <v>18</v>
      </c>
      <c r="C32" s="14">
        <f>AVERAGE(D5:M7)</f>
        <v>3.0483333333333329</v>
      </c>
      <c r="D32" s="14">
        <f>($N$14-C32)^2</f>
        <v>3.1211111111116791E-4</v>
      </c>
      <c r="E32" s="14">
        <f>SUM(D32:D40)</f>
        <v>3.330888888888911E-3</v>
      </c>
      <c r="F32" s="14">
        <f>D2*C2*E32</f>
        <v>9.992666666666733E-2</v>
      </c>
    </row>
    <row r="33" spans="1:6" x14ac:dyDescent="0.3">
      <c r="B33" s="15"/>
      <c r="C33" s="16"/>
      <c r="D33" s="16"/>
      <c r="E33" s="16"/>
      <c r="F33" s="16"/>
    </row>
    <row r="34" spans="1:6" x14ac:dyDescent="0.3">
      <c r="B34" s="17"/>
      <c r="C34" s="18"/>
      <c r="D34" s="18"/>
      <c r="E34" s="16"/>
      <c r="F34" s="16"/>
    </row>
    <row r="35" spans="1:6" x14ac:dyDescent="0.3">
      <c r="B35" s="13" t="s">
        <v>22</v>
      </c>
      <c r="C35" s="14">
        <f>AVERAGE(D8:M10)</f>
        <v>3.1126666666666667</v>
      </c>
      <c r="D35" s="14">
        <f>($N$14-C35)^2</f>
        <v>2.1777777777776709E-3</v>
      </c>
      <c r="E35" s="16"/>
      <c r="F35" s="16"/>
    </row>
    <row r="36" spans="1:6" x14ac:dyDescent="0.3">
      <c r="B36" s="15"/>
      <c r="C36" s="16"/>
      <c r="D36" s="16"/>
      <c r="E36" s="16"/>
      <c r="F36" s="16"/>
    </row>
    <row r="37" spans="1:6" x14ac:dyDescent="0.3">
      <c r="B37" s="17"/>
      <c r="C37" s="18"/>
      <c r="D37" s="18"/>
      <c r="E37" s="16"/>
      <c r="F37" s="16"/>
    </row>
    <row r="38" spans="1:6" x14ac:dyDescent="0.3">
      <c r="B38" s="13" t="s">
        <v>23</v>
      </c>
      <c r="C38" s="14">
        <f>AVERAGE(D11:M13)</f>
        <v>3.0369999999999999</v>
      </c>
      <c r="D38" s="14">
        <f>($N$14-C38)^2</f>
        <v>8.4100000000007238E-4</v>
      </c>
      <c r="E38" s="16"/>
      <c r="F38" s="16"/>
    </row>
    <row r="39" spans="1:6" x14ac:dyDescent="0.3">
      <c r="B39" s="15"/>
      <c r="C39" s="16"/>
      <c r="D39" s="16"/>
      <c r="E39" s="16"/>
      <c r="F39" s="16"/>
    </row>
    <row r="40" spans="1:6" x14ac:dyDescent="0.3">
      <c r="B40" s="17"/>
      <c r="C40" s="18"/>
      <c r="D40" s="18"/>
      <c r="E40" s="18"/>
      <c r="F40" s="18"/>
    </row>
    <row r="42" spans="1:6" x14ac:dyDescent="0.3">
      <c r="A42" s="1" t="s">
        <v>41</v>
      </c>
      <c r="B42" s="3" t="s">
        <v>26</v>
      </c>
      <c r="C42" s="5" t="s">
        <v>17</v>
      </c>
      <c r="D42" s="3" t="s">
        <v>38</v>
      </c>
      <c r="E42" s="3" t="s">
        <v>39</v>
      </c>
      <c r="F42" s="3" t="s">
        <v>42</v>
      </c>
    </row>
    <row r="43" spans="1:6" x14ac:dyDescent="0.3">
      <c r="B43" s="3" t="s">
        <v>7</v>
      </c>
      <c r="C43" s="19">
        <f>AVERAGE($D$5:$D$13)</f>
        <v>2.2633333333333332</v>
      </c>
      <c r="D43" s="19">
        <f t="shared" ref="D43:D52" si="7">($N$14-C43)^2</f>
        <v>0.64427377777777983</v>
      </c>
      <c r="E43" s="20">
        <f>SUM(D43:D52)</f>
        <v>12.947714074074071</v>
      </c>
      <c r="F43" s="20">
        <f>$B$2 * $D$2 * $E$43</f>
        <v>116.52942666666664</v>
      </c>
    </row>
    <row r="44" spans="1:6" x14ac:dyDescent="0.3">
      <c r="B44" s="3" t="s">
        <v>8</v>
      </c>
      <c r="C44" s="19">
        <f>AVERAGE($E$5:$E$13)</f>
        <v>2.3066666666666666</v>
      </c>
      <c r="D44" s="19">
        <f t="shared" si="7"/>
        <v>0.57658711111111294</v>
      </c>
      <c r="E44" s="21"/>
      <c r="F44" s="21"/>
    </row>
    <row r="45" spans="1:6" x14ac:dyDescent="0.3">
      <c r="B45" s="3" t="s">
        <v>9</v>
      </c>
      <c r="C45" s="19">
        <f>AVERAGE($F$5:$F$13)</f>
        <v>2.3333333333333335</v>
      </c>
      <c r="D45" s="19">
        <f t="shared" si="7"/>
        <v>0.53680044444444597</v>
      </c>
      <c r="E45" s="21"/>
      <c r="F45" s="21"/>
    </row>
    <row r="46" spans="1:6" x14ac:dyDescent="0.3">
      <c r="B46" s="3" t="s">
        <v>10</v>
      </c>
      <c r="C46" s="19">
        <f>AVERAGE($G$5:$G$13)</f>
        <v>4.307777777777777</v>
      </c>
      <c r="D46" s="19">
        <f t="shared" si="7"/>
        <v>1.5420120493827114</v>
      </c>
      <c r="E46" s="21"/>
      <c r="F46" s="21"/>
    </row>
    <row r="47" spans="1:6" x14ac:dyDescent="0.3">
      <c r="B47" s="3" t="s">
        <v>11</v>
      </c>
      <c r="C47" s="19">
        <f>AVERAGE($H$5:$H$13)</f>
        <v>3.6633333333333331</v>
      </c>
      <c r="D47" s="19">
        <f t="shared" si="7"/>
        <v>0.35680711111110947</v>
      </c>
      <c r="E47" s="21"/>
      <c r="F47" s="21"/>
    </row>
    <row r="48" spans="1:6" x14ac:dyDescent="0.3">
      <c r="B48" s="3" t="s">
        <v>12</v>
      </c>
      <c r="C48" s="19">
        <f>AVERAGE($I$5:$I$13)</f>
        <v>2.1533333333333338</v>
      </c>
      <c r="D48" s="19">
        <f t="shared" si="7"/>
        <v>0.83296044444444584</v>
      </c>
      <c r="E48" s="21"/>
      <c r="F48" s="21"/>
    </row>
    <row r="49" spans="1:14" x14ac:dyDescent="0.3">
      <c r="B49" s="3" t="s">
        <v>13</v>
      </c>
      <c r="C49" s="19">
        <f>AVERAGE($J$5:$J$13)</f>
        <v>2.2433333333333332</v>
      </c>
      <c r="D49" s="19">
        <f t="shared" si="7"/>
        <v>0.67678044444444663</v>
      </c>
      <c r="E49" s="21"/>
      <c r="F49" s="21"/>
    </row>
    <row r="50" spans="1:14" x14ac:dyDescent="0.3">
      <c r="B50" s="3" t="s">
        <v>14</v>
      </c>
      <c r="C50" s="19">
        <f>AVERAGE($K$5:$K$13)</f>
        <v>5.4977777777777774</v>
      </c>
      <c r="D50" s="19">
        <f t="shared" si="7"/>
        <v>5.9135431604938198</v>
      </c>
      <c r="E50" s="21"/>
      <c r="F50" s="21"/>
    </row>
    <row r="51" spans="1:14" x14ac:dyDescent="0.3">
      <c r="B51" s="3" t="s">
        <v>15</v>
      </c>
      <c r="C51" s="19">
        <f>AVERAGE($L$5:$L$13)</f>
        <v>1.9866666666666666</v>
      </c>
      <c r="D51" s="19">
        <f t="shared" si="7"/>
        <v>1.1649604444444472</v>
      </c>
      <c r="E51" s="21"/>
      <c r="F51" s="21"/>
    </row>
    <row r="52" spans="1:14" x14ac:dyDescent="0.3">
      <c r="B52" s="3" t="s">
        <v>16</v>
      </c>
      <c r="C52" s="19">
        <f>AVERAGE($M$5:$M$13)</f>
        <v>3.9044444444444446</v>
      </c>
      <c r="D52" s="19">
        <f t="shared" si="7"/>
        <v>0.70298908641975144</v>
      </c>
      <c r="E52" s="22"/>
      <c r="F52" s="22"/>
    </row>
    <row r="54" spans="1:14" x14ac:dyDescent="0.3">
      <c r="A54" s="1" t="s">
        <v>43</v>
      </c>
      <c r="B54" s="3" t="s">
        <v>5</v>
      </c>
      <c r="C54" s="3" t="s">
        <v>26</v>
      </c>
      <c r="D54" s="3" t="s">
        <v>27</v>
      </c>
      <c r="E54" s="3" t="s">
        <v>28</v>
      </c>
      <c r="F54" s="3" t="s">
        <v>29</v>
      </c>
      <c r="G54" s="3" t="s">
        <v>30</v>
      </c>
      <c r="H54" s="3" t="s">
        <v>31</v>
      </c>
      <c r="I54" s="3" t="s">
        <v>32</v>
      </c>
      <c r="J54" s="3" t="s">
        <v>33</v>
      </c>
      <c r="K54" s="3" t="s">
        <v>34</v>
      </c>
      <c r="L54" s="3" t="s">
        <v>35</v>
      </c>
      <c r="M54" s="3" t="s">
        <v>36</v>
      </c>
      <c r="N54" s="3" t="s">
        <v>44</v>
      </c>
    </row>
    <row r="55" spans="1:14" x14ac:dyDescent="0.3">
      <c r="B55" s="4" t="s">
        <v>18</v>
      </c>
      <c r="C55" s="5" t="s">
        <v>19</v>
      </c>
      <c r="D55" s="11">
        <f>(D$16-D5)^2</f>
        <v>0.36804444444444417</v>
      </c>
      <c r="E55" s="11">
        <f t="shared" ref="E55:M55" si="8">(E$16-E5)^2</f>
        <v>2.4999999999999823E-3</v>
      </c>
      <c r="F55" s="11">
        <f t="shared" si="8"/>
        <v>1.2844444444444434E-2</v>
      </c>
      <c r="G55" s="11">
        <f t="shared" si="8"/>
        <v>6.7599999999999882E-2</v>
      </c>
      <c r="H55" s="11">
        <f t="shared" si="8"/>
        <v>1.77777777777786E-4</v>
      </c>
      <c r="I55" s="11">
        <f t="shared" si="8"/>
        <v>1.8777777777777874E-3</v>
      </c>
      <c r="J55" s="11">
        <f t="shared" si="8"/>
        <v>9.9999999999995736E-5</v>
      </c>
      <c r="K55" s="11">
        <f t="shared" si="8"/>
        <v>7.5111111111109963E-3</v>
      </c>
      <c r="L55" s="11">
        <f t="shared" si="8"/>
        <v>0.20551111111111114</v>
      </c>
      <c r="M55" s="11">
        <f t="shared" si="8"/>
        <v>6.417777777777782E-2</v>
      </c>
      <c r="N55" s="12">
        <f>SUM(D55:M63)</f>
        <v>3.605799999999999</v>
      </c>
    </row>
    <row r="56" spans="1:14" x14ac:dyDescent="0.3">
      <c r="B56" s="8"/>
      <c r="C56" s="5" t="s">
        <v>20</v>
      </c>
      <c r="D56" s="11">
        <f t="shared" ref="D56:M57" si="9">(D$16-D6)^2</f>
        <v>9.2011111111111044E-2</v>
      </c>
      <c r="E56" s="11">
        <f t="shared" si="9"/>
        <v>2.4999999999999823E-3</v>
      </c>
      <c r="F56" s="11">
        <f t="shared" si="9"/>
        <v>1.3611111111111117E-2</v>
      </c>
      <c r="G56" s="11">
        <f>(G$16-G6)^2</f>
        <v>8.0999999999999753E-3</v>
      </c>
      <c r="H56" s="11">
        <f t="shared" si="9"/>
        <v>1.0677777777777812E-2</v>
      </c>
      <c r="I56" s="11">
        <f t="shared" si="9"/>
        <v>5.8777777777777769E-3</v>
      </c>
      <c r="J56" s="11">
        <f t="shared" si="9"/>
        <v>9.9999999999995736E-5</v>
      </c>
      <c r="K56" s="11">
        <f t="shared" si="9"/>
        <v>0.11111111111111151</v>
      </c>
      <c r="L56" s="11">
        <f t="shared" si="9"/>
        <v>3.4844444444444393E-2</v>
      </c>
      <c r="M56" s="11">
        <f t="shared" si="9"/>
        <v>1.1111111111111328E-3</v>
      </c>
      <c r="N56" s="12"/>
    </row>
    <row r="57" spans="1:14" x14ac:dyDescent="0.3">
      <c r="B57" s="9"/>
      <c r="C57" s="5" t="s">
        <v>21</v>
      </c>
      <c r="D57" s="11">
        <f>(D$16-D7)^2</f>
        <v>9.2011111111111044E-2</v>
      </c>
      <c r="E57" s="11">
        <f t="shared" si="9"/>
        <v>1.0000000000000018E-2</v>
      </c>
      <c r="F57" s="11">
        <f t="shared" si="9"/>
        <v>1.1111111111111625E-5</v>
      </c>
      <c r="G57" s="11">
        <f t="shared" si="9"/>
        <v>2.8899999999999974E-2</v>
      </c>
      <c r="H57" s="11">
        <f t="shared" si="9"/>
        <v>1.3611111111111015E-2</v>
      </c>
      <c r="I57" s="11">
        <f t="shared" si="9"/>
        <v>1.1111111111111033E-3</v>
      </c>
      <c r="J57" s="11">
        <f t="shared" si="9"/>
        <v>4.0000000000000072E-4</v>
      </c>
      <c r="K57" s="11">
        <f t="shared" si="9"/>
        <v>6.0844444444444187E-2</v>
      </c>
      <c r="L57" s="11">
        <f t="shared" si="9"/>
        <v>7.1111111111111083E-2</v>
      </c>
      <c r="M57" s="11">
        <f t="shared" si="9"/>
        <v>8.2177777777777503E-2</v>
      </c>
      <c r="N57" s="12"/>
    </row>
    <row r="58" spans="1:14" x14ac:dyDescent="0.3">
      <c r="B58" s="4" t="s">
        <v>22</v>
      </c>
      <c r="C58" s="5" t="s">
        <v>19</v>
      </c>
      <c r="D58" s="11">
        <f>(D$17-D8)^2</f>
        <v>6.417777777777782E-2</v>
      </c>
      <c r="E58" s="11">
        <f t="shared" ref="E58:M58" si="10">(E$17-E8)^2</f>
        <v>2.1511111111111193E-2</v>
      </c>
      <c r="F58" s="11">
        <f t="shared" si="10"/>
        <v>1.8777777777777874E-3</v>
      </c>
      <c r="G58" s="11">
        <f t="shared" si="10"/>
        <v>5.1377777777777738E-2</v>
      </c>
      <c r="H58" s="11">
        <f t="shared" si="10"/>
        <v>5.9211111111111034E-2</v>
      </c>
      <c r="I58" s="11">
        <f t="shared" si="10"/>
        <v>1.8777777777777874E-3</v>
      </c>
      <c r="J58" s="11">
        <f t="shared" si="10"/>
        <v>9.9999999999995736E-5</v>
      </c>
      <c r="K58" s="11">
        <f t="shared" si="10"/>
        <v>4.271111111111088E-2</v>
      </c>
      <c r="L58" s="11">
        <f t="shared" si="10"/>
        <v>0.20551111111111114</v>
      </c>
      <c r="M58" s="11">
        <f t="shared" si="10"/>
        <v>0.22089999999999976</v>
      </c>
      <c r="N58" s="12"/>
    </row>
    <row r="59" spans="1:14" x14ac:dyDescent="0.3">
      <c r="B59" s="8"/>
      <c r="C59" s="5" t="s">
        <v>20</v>
      </c>
      <c r="D59" s="11">
        <f t="shared" ref="D59:M60" si="11">(D$17-D9)^2</f>
        <v>7.5111111111110735E-3</v>
      </c>
      <c r="E59" s="11">
        <f t="shared" si="11"/>
        <v>6.9444444444443955E-3</v>
      </c>
      <c r="F59" s="11">
        <f t="shared" si="11"/>
        <v>4.44444444444465E-5</v>
      </c>
      <c r="G59" s="11">
        <f t="shared" si="11"/>
        <v>1.77777777777786E-4</v>
      </c>
      <c r="H59" s="11">
        <f t="shared" si="11"/>
        <v>3.1211111111111141E-2</v>
      </c>
      <c r="I59" s="11">
        <f t="shared" si="11"/>
        <v>5.8777777777777769E-3</v>
      </c>
      <c r="J59" s="11">
        <f t="shared" si="11"/>
        <v>0</v>
      </c>
      <c r="K59" s="11">
        <f t="shared" si="11"/>
        <v>9.3444444444444469E-3</v>
      </c>
      <c r="L59" s="11">
        <f t="shared" si="11"/>
        <v>3.4844444444444393E-2</v>
      </c>
      <c r="M59" s="11">
        <f t="shared" si="11"/>
        <v>8.4100000000000272E-2</v>
      </c>
      <c r="N59" s="12"/>
    </row>
    <row r="60" spans="1:14" x14ac:dyDescent="0.3">
      <c r="B60" s="9"/>
      <c r="C60" s="5" t="s">
        <v>21</v>
      </c>
      <c r="D60" s="11">
        <f t="shared" si="11"/>
        <v>2.7777777777777728E-2</v>
      </c>
      <c r="E60" s="11">
        <f t="shared" si="11"/>
        <v>4.0111111111110712E-3</v>
      </c>
      <c r="F60" s="11">
        <f t="shared" si="11"/>
        <v>1.3444444444444413E-3</v>
      </c>
      <c r="G60" s="11">
        <f t="shared" si="11"/>
        <v>4.551111111111094E-2</v>
      </c>
      <c r="H60" s="11">
        <f t="shared" si="11"/>
        <v>4.4444444444444132E-3</v>
      </c>
      <c r="I60" s="11">
        <f t="shared" si="11"/>
        <v>1.1111111111111033E-3</v>
      </c>
      <c r="J60" s="11">
        <f t="shared" si="11"/>
        <v>1.0000000000000461E-4</v>
      </c>
      <c r="K60" s="11">
        <f t="shared" si="11"/>
        <v>9.2011111111111321E-2</v>
      </c>
      <c r="L60" s="11">
        <f t="shared" si="11"/>
        <v>7.1111111111111083E-2</v>
      </c>
      <c r="M60" s="11">
        <f t="shared" si="11"/>
        <v>3.240000000000022E-2</v>
      </c>
      <c r="N60" s="12"/>
    </row>
    <row r="61" spans="1:14" x14ac:dyDescent="0.3">
      <c r="B61" s="4" t="s">
        <v>23</v>
      </c>
      <c r="C61" s="5" t="s">
        <v>19</v>
      </c>
      <c r="D61" s="11">
        <f>(D$18-D11)^2</f>
        <v>6.25E-2</v>
      </c>
      <c r="E61" s="11">
        <f t="shared" ref="E61:M61" si="12">(E$18-E11)^2</f>
        <v>5.1377777777777738E-2</v>
      </c>
      <c r="F61" s="11">
        <f t="shared" si="12"/>
        <v>3.2400000000000061E-2</v>
      </c>
      <c r="G61" s="11">
        <f t="shared" si="12"/>
        <v>7.1111111111109662E-4</v>
      </c>
      <c r="H61" s="11">
        <f t="shared" si="12"/>
        <v>5.4444444444444268E-2</v>
      </c>
      <c r="I61" s="11">
        <f t="shared" si="12"/>
        <v>1.8777777777777874E-3</v>
      </c>
      <c r="J61" s="11">
        <f t="shared" si="12"/>
        <v>4.0000000000000072E-4</v>
      </c>
      <c r="K61" s="11">
        <f t="shared" si="12"/>
        <v>2.5600000000000046E-2</v>
      </c>
      <c r="L61" s="11">
        <f t="shared" si="12"/>
        <v>0.20551111111111114</v>
      </c>
      <c r="M61" s="11">
        <f t="shared" si="12"/>
        <v>0.1877777777777776</v>
      </c>
      <c r="N61" s="12"/>
    </row>
    <row r="62" spans="1:14" x14ac:dyDescent="0.3">
      <c r="B62" s="8"/>
      <c r="C62" s="5" t="s">
        <v>20</v>
      </c>
      <c r="D62" s="11">
        <f t="shared" ref="D62:M63" si="13">(D$18-D12)^2</f>
        <v>8.0999999999999753E-3</v>
      </c>
      <c r="E62" s="11">
        <f t="shared" si="13"/>
        <v>4.5511111111111127E-2</v>
      </c>
      <c r="F62" s="11">
        <f t="shared" si="13"/>
        <v>2.2499999999999975E-2</v>
      </c>
      <c r="G62" s="11">
        <f t="shared" si="13"/>
        <v>6.9444444444445429E-3</v>
      </c>
      <c r="H62" s="11">
        <f t="shared" si="13"/>
        <v>3.484444444444456E-2</v>
      </c>
      <c r="I62" s="11">
        <f t="shared" si="13"/>
        <v>5.8777777777777769E-3</v>
      </c>
      <c r="J62" s="11">
        <f t="shared" si="13"/>
        <v>9.9999999999995736E-5</v>
      </c>
      <c r="K62" s="11">
        <f t="shared" si="13"/>
        <v>9.9999999999995736E-5</v>
      </c>
      <c r="L62" s="11">
        <f t="shared" si="13"/>
        <v>3.4844444444444393E-2</v>
      </c>
      <c r="M62" s="11">
        <f t="shared" si="13"/>
        <v>0.19067777777777806</v>
      </c>
      <c r="N62" s="12"/>
    </row>
    <row r="63" spans="1:14" x14ac:dyDescent="0.3">
      <c r="B63" s="9"/>
      <c r="C63" s="5" t="s">
        <v>21</v>
      </c>
      <c r="D63" s="11">
        <f t="shared" si="13"/>
        <v>2.5600000000000046E-2</v>
      </c>
      <c r="E63" s="11">
        <f t="shared" si="13"/>
        <v>1.77777777777786E-4</v>
      </c>
      <c r="F63" s="11">
        <f t="shared" si="13"/>
        <v>8.9999999999998827E-4</v>
      </c>
      <c r="G63" s="11">
        <f t="shared" si="13"/>
        <v>3.2111111111111086E-3</v>
      </c>
      <c r="H63" s="11">
        <f t="shared" si="13"/>
        <v>2.1777777777777954E-3</v>
      </c>
      <c r="I63" s="11">
        <f t="shared" si="13"/>
        <v>1.1111111111111033E-3</v>
      </c>
      <c r="J63" s="11">
        <f t="shared" si="13"/>
        <v>8.9999999999998827E-4</v>
      </c>
      <c r="K63" s="11">
        <f t="shared" si="13"/>
        <v>2.8899999999999974E-2</v>
      </c>
      <c r="L63" s="11">
        <f t="shared" si="13"/>
        <v>7.1111111111111083E-2</v>
      </c>
      <c r="M63" s="11">
        <f t="shared" si="13"/>
        <v>1.1111111111108664E-5</v>
      </c>
      <c r="N63" s="12"/>
    </row>
    <row r="66" spans="1:6" ht="82.5" customHeight="1" x14ac:dyDescent="0.3">
      <c r="A66" s="2" t="s">
        <v>45</v>
      </c>
      <c r="B66" s="23" t="s">
        <v>46</v>
      </c>
      <c r="C66" s="2" t="s">
        <v>47</v>
      </c>
      <c r="D66" s="2" t="s">
        <v>48</v>
      </c>
      <c r="E66" s="2" t="s">
        <v>49</v>
      </c>
      <c r="F66" s="2" t="s">
        <v>50</v>
      </c>
    </row>
    <row r="67" spans="1:6" x14ac:dyDescent="0.3">
      <c r="A67" s="3" t="s">
        <v>51</v>
      </c>
      <c r="B67" s="19">
        <f>B2-1</f>
        <v>2</v>
      </c>
      <c r="C67" s="19">
        <f>F32</f>
        <v>9.992666666666733E-2</v>
      </c>
      <c r="D67" s="19">
        <f>C67/B67</f>
        <v>4.9963333333333665E-2</v>
      </c>
      <c r="E67" s="19">
        <f>D67/D69</f>
        <v>2.0128168782917935</v>
      </c>
      <c r="F67" s="19">
        <v>0.16259999999999999</v>
      </c>
    </row>
    <row r="68" spans="1:6" x14ac:dyDescent="0.3">
      <c r="A68" s="3" t="s">
        <v>52</v>
      </c>
      <c r="B68" s="19">
        <f>C2-1</f>
        <v>9</v>
      </c>
      <c r="C68" s="19">
        <f>F43</f>
        <v>116.52942666666664</v>
      </c>
      <c r="D68" s="19">
        <f>C68/B68</f>
        <v>12.947714074074071</v>
      </c>
      <c r="E68" s="19">
        <f>D68/D69</f>
        <v>521.61006251769265</v>
      </c>
      <c r="F68" s="19">
        <v>0</v>
      </c>
    </row>
    <row r="69" spans="1:6" x14ac:dyDescent="0.3">
      <c r="A69" s="3" t="s">
        <v>53</v>
      </c>
      <c r="B69" s="19">
        <f>(B2-1) * (C2-1)</f>
        <v>18</v>
      </c>
      <c r="C69" s="19">
        <f>N21-SUM(F32,F43,N55)</f>
        <v>0.44680666666668856</v>
      </c>
      <c r="D69" s="19">
        <f>C69/B69</f>
        <v>2.4822592592593808E-2</v>
      </c>
      <c r="E69" s="19">
        <f>D69/D70</f>
        <v>0.41304441609507708</v>
      </c>
      <c r="F69" s="19">
        <v>0.97989999999999999</v>
      </c>
    </row>
    <row r="70" spans="1:6" x14ac:dyDescent="0.3">
      <c r="A70" s="3" t="s">
        <v>54</v>
      </c>
      <c r="B70" s="19">
        <f>B2 *C2 * (D2  -1 )</f>
        <v>60</v>
      </c>
      <c r="C70" s="19">
        <f>N55</f>
        <v>3.605799999999999</v>
      </c>
      <c r="D70" s="19">
        <f>C70/B70</f>
        <v>6.0096666666666652E-2</v>
      </c>
      <c r="E70" s="19"/>
      <c r="F70" s="19"/>
    </row>
    <row r="71" spans="1:6" x14ac:dyDescent="0.3">
      <c r="A71" s="3" t="s">
        <v>55</v>
      </c>
      <c r="B71" s="19">
        <f>(B2*C2*D2) -1</f>
        <v>89</v>
      </c>
      <c r="C71" s="19">
        <f>N21</f>
        <v>120.68195999999999</v>
      </c>
      <c r="D71" s="19"/>
      <c r="E71" s="19"/>
      <c r="F71" s="19"/>
    </row>
    <row r="75" spans="1:6" ht="66" customHeight="1" x14ac:dyDescent="0.3"/>
    <row r="80" spans="1:6" ht="39.950000000000003" customHeight="1" x14ac:dyDescent="0.3"/>
    <row r="83" customFormat="1" ht="48.75" customHeight="1" x14ac:dyDescent="0.3"/>
  </sheetData>
  <mergeCells count="24">
    <mergeCell ref="D38:D40"/>
    <mergeCell ref="E43:E52"/>
    <mergeCell ref="F43:F52"/>
    <mergeCell ref="B55:B57"/>
    <mergeCell ref="N55:N63"/>
    <mergeCell ref="B58:B60"/>
    <mergeCell ref="B61:B63"/>
    <mergeCell ref="B32:B34"/>
    <mergeCell ref="C32:C34"/>
    <mergeCell ref="D32:D34"/>
    <mergeCell ref="E32:E40"/>
    <mergeCell ref="F32:F40"/>
    <mergeCell ref="B35:B37"/>
    <mergeCell ref="C35:C37"/>
    <mergeCell ref="D35:D37"/>
    <mergeCell ref="B38:B40"/>
    <mergeCell ref="C38:C40"/>
    <mergeCell ref="B5:B7"/>
    <mergeCell ref="B8:B10"/>
    <mergeCell ref="B11:B13"/>
    <mergeCell ref="B21:B23"/>
    <mergeCell ref="N21:N29"/>
    <mergeCell ref="B24:B26"/>
    <mergeCell ref="B27:B2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D4A2-A6AD-4846-A0AE-B9B66A76F4BF}">
  <dimension ref="A1:F13"/>
  <sheetViews>
    <sheetView workbookViewId="0">
      <selection activeCell="A16" sqref="A16"/>
    </sheetView>
  </sheetViews>
  <sheetFormatPr defaultRowHeight="16.5" x14ac:dyDescent="0.3"/>
  <cols>
    <col min="1" max="5" width="20.625" customWidth="1"/>
    <col min="6" max="6" width="33.125" customWidth="1"/>
    <col min="7" max="8" width="20.625" customWidth="1"/>
  </cols>
  <sheetData>
    <row r="1" spans="1:6" x14ac:dyDescent="0.3">
      <c r="A1" s="1" t="s">
        <v>56</v>
      </c>
    </row>
    <row r="2" spans="1:6" x14ac:dyDescent="0.3">
      <c r="A2" s="3" t="s">
        <v>57</v>
      </c>
      <c r="B2" s="3" t="s">
        <v>58</v>
      </c>
      <c r="C2" s="3" t="s">
        <v>59</v>
      </c>
      <c r="D2" s="3" t="s">
        <v>60</v>
      </c>
    </row>
    <row r="3" spans="1:6" x14ac:dyDescent="0.3">
      <c r="A3" s="24" t="s">
        <v>61</v>
      </c>
      <c r="B3" s="24" t="s">
        <v>62</v>
      </c>
      <c r="C3" s="24" t="s">
        <v>63</v>
      </c>
      <c r="D3" s="24" t="s">
        <v>64</v>
      </c>
    </row>
    <row r="4" spans="1:6" x14ac:dyDescent="0.3">
      <c r="A4" s="3" t="s">
        <v>65</v>
      </c>
      <c r="B4" s="3" t="s">
        <v>66</v>
      </c>
      <c r="C4" s="3" t="s">
        <v>67</v>
      </c>
      <c r="D4" s="3" t="s">
        <v>68</v>
      </c>
    </row>
    <row r="5" spans="1:6" ht="33" x14ac:dyDescent="0.3">
      <c r="A5" s="24" t="s">
        <v>69</v>
      </c>
      <c r="B5" s="24" t="s">
        <v>70</v>
      </c>
      <c r="C5" s="24" t="s">
        <v>71</v>
      </c>
      <c r="D5" s="24" t="s">
        <v>72</v>
      </c>
    </row>
    <row r="8" spans="1:6" ht="49.5" x14ac:dyDescent="0.3">
      <c r="A8" s="2" t="s">
        <v>45</v>
      </c>
      <c r="B8" s="23" t="s">
        <v>46</v>
      </c>
      <c r="C8" s="2" t="s">
        <v>73</v>
      </c>
      <c r="D8" s="2" t="s">
        <v>48</v>
      </c>
      <c r="E8" s="2" t="s">
        <v>49</v>
      </c>
      <c r="F8" s="2" t="s">
        <v>50</v>
      </c>
    </row>
    <row r="9" spans="1:6" ht="33" x14ac:dyDescent="0.3">
      <c r="A9" s="2" t="s">
        <v>51</v>
      </c>
      <c r="B9" s="25" t="s">
        <v>74</v>
      </c>
      <c r="C9" s="25" t="s">
        <v>75</v>
      </c>
      <c r="D9" s="25" t="s">
        <v>76</v>
      </c>
      <c r="E9" s="25" t="s">
        <v>77</v>
      </c>
      <c r="F9" s="25" t="s">
        <v>78</v>
      </c>
    </row>
    <row r="10" spans="1:6" ht="33" x14ac:dyDescent="0.3">
      <c r="A10" s="2" t="s">
        <v>52</v>
      </c>
      <c r="B10" s="25" t="s">
        <v>79</v>
      </c>
      <c r="C10" s="25" t="s">
        <v>80</v>
      </c>
      <c r="D10" s="25" t="s">
        <v>81</v>
      </c>
      <c r="E10" s="25" t="s">
        <v>82</v>
      </c>
      <c r="F10" s="25" t="s">
        <v>83</v>
      </c>
    </row>
    <row r="11" spans="1:6" ht="33" x14ac:dyDescent="0.3">
      <c r="A11" s="2" t="s">
        <v>53</v>
      </c>
      <c r="B11" s="25" t="s">
        <v>84</v>
      </c>
      <c r="C11" s="25" t="s">
        <v>85</v>
      </c>
      <c r="D11" s="25" t="s">
        <v>86</v>
      </c>
      <c r="E11" s="25" t="s">
        <v>87</v>
      </c>
      <c r="F11" s="25" t="s">
        <v>88</v>
      </c>
    </row>
    <row r="12" spans="1:6" ht="82.5" x14ac:dyDescent="0.3">
      <c r="A12" s="2" t="s">
        <v>54</v>
      </c>
      <c r="B12" s="25" t="s">
        <v>89</v>
      </c>
      <c r="C12" s="26" t="s">
        <v>90</v>
      </c>
      <c r="D12" s="25" t="s">
        <v>91</v>
      </c>
      <c r="E12" s="27"/>
      <c r="F12" s="28"/>
    </row>
    <row r="13" spans="1:6" x14ac:dyDescent="0.3">
      <c r="A13" s="29" t="s">
        <v>92</v>
      </c>
      <c r="B13" s="25" t="s">
        <v>93</v>
      </c>
      <c r="C13" s="25" t="s">
        <v>94</v>
      </c>
      <c r="D13" s="27"/>
      <c r="E13" s="27"/>
      <c r="F13" s="2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2023-08-25T03:26:41Z</dcterms:created>
  <dcterms:modified xsi:type="dcterms:W3CDTF">2023-08-25T03:28:06Z</dcterms:modified>
</cp:coreProperties>
</file>