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u_\OneDrive\Documentos\Curso da DIO\"/>
    </mc:Choice>
  </mc:AlternateContent>
  <xr:revisionPtr revIDLastSave="0" documentId="13_ncr:1_{4BA71599-71E9-4070-96E2-A2B0F91A0DF5}" xr6:coauthVersionLast="47" xr6:coauthVersionMax="47" xr10:uidLastSave="{00000000-0000-0000-0000-000000000000}"/>
  <bookViews>
    <workbookView xWindow="-108" yWindow="-108" windowWidth="23256" windowHeight="12456" tabRatio="607" activeTab="1" xr2:uid="{41E2B125-A8F6-4B75-8A9C-2858745938EE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APP!$F$18</definedName>
    <definedName name="salario">APP!$F$17</definedName>
    <definedName name="sugestao_investimento">APP!$E$19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D25" i="1"/>
  <c r="D28" i="1"/>
  <c r="D24" i="1"/>
  <c r="C24" i="1"/>
  <c r="D20" i="1"/>
  <c r="D21" i="1" s="1"/>
  <c r="C28" i="1"/>
  <c r="C25" i="1"/>
  <c r="C37" i="1"/>
  <c r="C36" i="1"/>
  <c r="C38" i="1"/>
  <c r="C39" i="1"/>
  <c r="C40" i="1"/>
  <c r="C41" i="1"/>
  <c r="H4" i="2"/>
  <c r="A16" i="2"/>
  <c r="A17" i="2"/>
  <c r="A18" i="2"/>
  <c r="A19" i="2"/>
  <c r="A20" i="2"/>
  <c r="A15" i="2"/>
  <c r="A10" i="2"/>
  <c r="A11" i="2"/>
  <c r="A12" i="2"/>
  <c r="A13" i="2"/>
  <c r="A14" i="2"/>
  <c r="A9" i="2"/>
  <c r="A8" i="2"/>
  <c r="A4" i="2"/>
  <c r="A5" i="2"/>
  <c r="A6" i="2"/>
  <c r="A7" i="2"/>
  <c r="A3" i="2"/>
  <c r="C33" i="1"/>
  <c r="D14" i="1"/>
  <c r="D37" i="1" l="1"/>
  <c r="D41" i="1"/>
  <c r="D36" i="1"/>
  <c r="D40" i="1"/>
  <c r="D39" i="1"/>
  <c r="D38" i="1"/>
  <c r="C27" i="1"/>
  <c r="D27" i="1" s="1"/>
  <c r="D42" i="1" l="1"/>
</calcChain>
</file>

<file path=xl/sharedStrings.xml><?xml version="1.0" encoding="utf-8"?>
<sst xmlns="http://schemas.openxmlformats.org/spreadsheetml/2006/main" count="71" uniqueCount="34">
  <si>
    <t>Quanto investir por mês?</t>
  </si>
  <si>
    <t>Por quantos anos?</t>
  </si>
  <si>
    <t>Taxa de rendimento mensal?</t>
  </si>
  <si>
    <t xml:space="preserve"> Patrimônio acumulado?</t>
  </si>
  <si>
    <t>Dividendos mensais?</t>
  </si>
  <si>
    <t>INVESTIMENTO MENSAL</t>
  </si>
  <si>
    <t>Quanto em 2 anos?</t>
  </si>
  <si>
    <t>Quanto em 5 anos?</t>
  </si>
  <si>
    <t>Quantos em 10 anos?</t>
  </si>
  <si>
    <t>Quanto em 20 anos?</t>
  </si>
  <si>
    <t>Quanto em 30 anos?</t>
  </si>
  <si>
    <t>Cenários</t>
  </si>
  <si>
    <t>Dividendo</t>
  </si>
  <si>
    <t>Rendimento Carteira</t>
  </si>
  <si>
    <t xml:space="preserve">Salário </t>
  </si>
  <si>
    <t>CONFIGURAÇÕES</t>
  </si>
  <si>
    <t>Conservador</t>
  </si>
  <si>
    <t>Agressivo</t>
  </si>
  <si>
    <t>VALOR A SER INVESTIDO POR MÊS</t>
  </si>
  <si>
    <t>PERFIL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</si>
  <si>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</si>
  <si>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</si>
  <si>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</si>
  <si>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</si>
  <si>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</si>
  <si>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</si>
  <si>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</si>
  <si>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</si>
  <si>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 DE FIL</t>
  </si>
  <si>
    <t>%</t>
  </si>
  <si>
    <t>CHAVE</t>
  </si>
  <si>
    <t>Moderado</t>
  </si>
  <si>
    <t>Moderado_TIJOLO</t>
  </si>
  <si>
    <t>Sugestão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</si>
</sst>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6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Light"/>
      <family val="2"/>
    </font>
    <font>
      <b/>
      <sz val="20"/>
      <color theme="2"/>
      <name val="Segoe UI Light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9">
    <xf numFmtId="0" fontId="0" fillId="0" borderId="0" xfId="0"/>
    <xf numFmtId="0" fontId="5" fillId="0" borderId="0" xfId="0" applyFont="1"/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6" fontId="9" fillId="0" borderId="14" xfId="0" applyNumberFormat="1" applyFont="1" applyBorder="1" applyAlignment="1">
      <alignment horizontal="center"/>
    </xf>
    <xf numFmtId="10" fontId="9" fillId="0" borderId="16" xfId="0" applyNumberFormat="1" applyFont="1" applyBorder="1" applyAlignment="1">
      <alignment horizontal="center"/>
    </xf>
    <xf numFmtId="166" fontId="10" fillId="0" borderId="14" xfId="1" applyNumberFormat="1" applyFont="1" applyBorder="1" applyAlignment="1">
      <alignment horizontal="center"/>
    </xf>
    <xf numFmtId="1" fontId="10" fillId="0" borderId="16" xfId="1" applyNumberFormat="1" applyFont="1" applyBorder="1" applyAlignment="1">
      <alignment horizontal="center"/>
    </xf>
    <xf numFmtId="10" fontId="10" fillId="0" borderId="16" xfId="1" applyNumberFormat="1" applyFont="1" applyBorder="1" applyAlignment="1">
      <alignment horizontal="center"/>
    </xf>
    <xf numFmtId="0" fontId="10" fillId="5" borderId="15" xfId="0" applyFont="1" applyFill="1" applyBorder="1" applyAlignment="1">
      <alignment horizontal="left" indent="4"/>
    </xf>
    <xf numFmtId="0" fontId="10" fillId="5" borderId="5" xfId="0" applyFont="1" applyFill="1" applyBorder="1" applyAlignment="1">
      <alignment horizontal="left" indent="4"/>
    </xf>
    <xf numFmtId="8" fontId="10" fillId="5" borderId="16" xfId="1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left" indent="4"/>
    </xf>
    <xf numFmtId="0" fontId="10" fillId="5" borderId="18" xfId="0" applyFont="1" applyFill="1" applyBorder="1" applyAlignment="1">
      <alignment horizontal="left" indent="4"/>
    </xf>
    <xf numFmtId="166" fontId="10" fillId="5" borderId="19" xfId="1" applyNumberFormat="1" applyFont="1" applyFill="1" applyBorder="1" applyAlignment="1">
      <alignment horizontal="center"/>
    </xf>
    <xf numFmtId="0" fontId="8" fillId="5" borderId="8" xfId="0" applyFont="1" applyFill="1" applyBorder="1" applyAlignment="1">
      <alignment horizontal="left" indent="4"/>
    </xf>
    <xf numFmtId="166" fontId="8" fillId="5" borderId="6" xfId="1" applyNumberFormat="1" applyFont="1" applyFill="1" applyBorder="1" applyAlignment="1">
      <alignment horizontal="center"/>
    </xf>
    <xf numFmtId="166" fontId="8" fillId="5" borderId="9" xfId="0" applyNumberFormat="1" applyFont="1" applyFill="1" applyBorder="1" applyAlignment="1">
      <alignment horizontal="center"/>
    </xf>
    <xf numFmtId="0" fontId="8" fillId="5" borderId="10" xfId="0" applyFont="1" applyFill="1" applyBorder="1" applyAlignment="1">
      <alignment horizontal="left" indent="4"/>
    </xf>
    <xf numFmtId="166" fontId="8" fillId="5" borderId="7" xfId="1" applyNumberFormat="1" applyFont="1" applyFill="1" applyBorder="1" applyAlignment="1">
      <alignment horizontal="center"/>
    </xf>
    <xf numFmtId="0" fontId="8" fillId="5" borderId="11" xfId="0" applyFont="1" applyFill="1" applyBorder="1" applyAlignment="1">
      <alignment horizontal="left" indent="4"/>
    </xf>
    <xf numFmtId="166" fontId="8" fillId="5" borderId="12" xfId="1" applyNumberFormat="1" applyFont="1" applyFill="1" applyBorder="1" applyAlignment="1">
      <alignment horizontal="center"/>
    </xf>
    <xf numFmtId="0" fontId="8" fillId="7" borderId="13" xfId="0" applyFont="1" applyFill="1" applyBorder="1" applyAlignment="1">
      <alignment horizontal="left" indent="4"/>
    </xf>
    <xf numFmtId="0" fontId="8" fillId="7" borderId="4" xfId="0" applyFont="1" applyFill="1" applyBorder="1" applyAlignment="1">
      <alignment horizontal="left" indent="4"/>
    </xf>
    <xf numFmtId="0" fontId="8" fillId="7" borderId="15" xfId="0" applyFont="1" applyFill="1" applyBorder="1" applyAlignment="1">
      <alignment horizontal="left" indent="4"/>
    </xf>
    <xf numFmtId="0" fontId="8" fillId="7" borderId="5" xfId="0" applyFont="1" applyFill="1" applyBorder="1" applyAlignment="1">
      <alignment horizontal="left" indent="4"/>
    </xf>
    <xf numFmtId="0" fontId="8" fillId="7" borderId="17" xfId="0" applyFont="1" applyFill="1" applyBorder="1" applyAlignment="1">
      <alignment horizontal="left" indent="4"/>
    </xf>
    <xf numFmtId="0" fontId="8" fillId="7" borderId="18" xfId="0" applyFont="1" applyFill="1" applyBorder="1" applyAlignment="1">
      <alignment horizontal="left" indent="4"/>
    </xf>
    <xf numFmtId="166" fontId="9" fillId="7" borderId="19" xfId="0" applyNumberFormat="1" applyFont="1" applyFill="1" applyBorder="1" applyAlignment="1">
      <alignment horizontal="center"/>
    </xf>
    <xf numFmtId="0" fontId="2" fillId="2" borderId="0" xfId="2"/>
    <xf numFmtId="0" fontId="0" fillId="7" borderId="0" xfId="0" applyFill="1"/>
    <xf numFmtId="0" fontId="2" fillId="2" borderId="0" xfId="2" applyAlignment="1">
      <alignment horizontal="center"/>
    </xf>
    <xf numFmtId="0" fontId="4" fillId="7" borderId="0" xfId="0" applyFont="1" applyFill="1"/>
    <xf numFmtId="166" fontId="4" fillId="7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4" fillId="8" borderId="0" xfId="0" applyFont="1" applyFill="1" applyAlignment="1">
      <alignment horizontal="center"/>
    </xf>
    <xf numFmtId="166" fontId="4" fillId="8" borderId="0" xfId="0" applyNumberFormat="1" applyFont="1" applyFill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65-4AF1-9D7F-3626C1579C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65-4AF1-9D7F-3626C1579C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65-4AF1-9D7F-3626C1579C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65-4AF1-9D7F-3626C1579C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65-4AF1-9D7F-3626C1579C8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65-4AF1-9D7F-3626C1579C8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94D11269-D8AF-45D6-8E49-47BB2ED9EC26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965-4AF1-9D7F-3626C1579C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9A6644B9-8B4F-424A-A8C5-FB2A4DA4E43B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965-4AF1-9D7F-3626C1579C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7AB93539-B6EF-49B6-9807-5B54F2B654C1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965-4AF1-9D7F-3626C1579C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01CC5F-D75E-41CD-A724-6F2AB0BE99B9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965-4AF1-9D7F-3626C1579C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9660E6E6-1886-4B5B-9B42-275E8FBBF724}" type="PERCENTAGE">
                      <a:rPr lang="en-US" baseline="0"/>
                      <a:pPr/>
                      <a:t>[PORCENTAGEM]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965-4AF1-9D7F-3626C1579C8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6BB55E-BE19-41FD-8C49-ED1604970043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965-4AF1-9D7F-3626C1579C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APP!$C$36:$C$42</c:f>
              <c:numCache>
                <c:formatCode>0%</c:formatCode>
                <c:ptCount val="7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5-4AF1-9D7F-3626C1579C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4</xdr:col>
      <xdr:colOff>99483</xdr:colOff>
      <xdr:row>9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89C3B7-A4C1-4144-A9FE-ED76AD5E13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" r="-106" b="9606"/>
        <a:stretch/>
      </xdr:blipFill>
      <xdr:spPr>
        <a:xfrm>
          <a:off x="609600" y="180975"/>
          <a:ext cx="7029450" cy="1514475"/>
        </a:xfrm>
        <a:prstGeom prst="rect">
          <a:avLst/>
        </a:prstGeom>
      </xdr:spPr>
    </xdr:pic>
    <xdr:clientData/>
  </xdr:twoCellAnchor>
  <xdr:twoCellAnchor>
    <xdr:from>
      <xdr:col>1</xdr:col>
      <xdr:colOff>525780</xdr:colOff>
      <xdr:row>43</xdr:row>
      <xdr:rowOff>30481</xdr:rowOff>
    </xdr:from>
    <xdr:to>
      <xdr:col>2</xdr:col>
      <xdr:colOff>1900765</xdr:colOff>
      <xdr:row>57</xdr:row>
      <xdr:rowOff>162561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2522EC-DA66-1882-AA2D-751956D05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4F80-B443-48D8-B175-BA6E09ABCE0D}">
  <dimension ref="A10:G49"/>
  <sheetViews>
    <sheetView showGridLines="0" topLeftCell="A34" zoomScaleNormal="100" workbookViewId="0">
      <selection activeCell="C32" sqref="C32"/>
    </sheetView>
  </sheetViews>
  <sheetFormatPr defaultColWidth="0" defaultRowHeight="14.4" x14ac:dyDescent="0.3"/>
  <cols>
    <col min="1" max="1" width="8.88671875" customWidth="1"/>
    <col min="2" max="2" width="54.33203125" customWidth="1"/>
    <col min="3" max="3" width="30.5546875" bestFit="1" customWidth="1"/>
    <col min="4" max="4" width="16.33203125" bestFit="1" customWidth="1"/>
    <col min="5" max="5" width="6.77734375" customWidth="1"/>
    <col min="6" max="6" width="6.44140625" customWidth="1"/>
    <col min="7" max="7" width="6.21875" customWidth="1"/>
    <col min="8" max="8" width="7.44140625" customWidth="1"/>
    <col min="9" max="11" width="8.88671875" hidden="1" customWidth="1"/>
    <col min="12" max="16384" width="8.88671875" hidden="1"/>
  </cols>
  <sheetData>
    <row r="10" spans="2:4" ht="15" thickBot="1" x14ac:dyDescent="0.35"/>
    <row r="11" spans="2:4" ht="27" x14ac:dyDescent="0.3">
      <c r="B11" s="4" t="s">
        <v>15</v>
      </c>
      <c r="C11" s="5"/>
      <c r="D11" s="6"/>
    </row>
    <row r="12" spans="2:4" ht="19.8" thickBot="1" x14ac:dyDescent="0.5">
      <c r="B12" s="28" t="s">
        <v>14</v>
      </c>
      <c r="C12" s="29"/>
      <c r="D12" s="10">
        <v>5000</v>
      </c>
    </row>
    <row r="13" spans="2:4" ht="19.8" thickBot="1" x14ac:dyDescent="0.5">
      <c r="B13" s="30" t="s">
        <v>13</v>
      </c>
      <c r="C13" s="31"/>
      <c r="D13" s="11">
        <v>6.0000000000000001E-3</v>
      </c>
    </row>
    <row r="14" spans="2:4" ht="19.8" thickBot="1" x14ac:dyDescent="0.5">
      <c r="B14" s="32" t="s">
        <v>33</v>
      </c>
      <c r="C14" s="33"/>
      <c r="D14" s="34">
        <f>D12*30%</f>
        <v>1500</v>
      </c>
    </row>
    <row r="15" spans="2:4" ht="15" thickBot="1" x14ac:dyDescent="0.35"/>
    <row r="16" spans="2:4" ht="37.799999999999997" customHeight="1" x14ac:dyDescent="0.3">
      <c r="B16" s="7" t="s">
        <v>5</v>
      </c>
      <c r="C16" s="8"/>
      <c r="D16" s="9"/>
    </row>
    <row r="17" spans="1:4" ht="19.8" thickBot="1" x14ac:dyDescent="0.5">
      <c r="B17" s="28" t="s">
        <v>0</v>
      </c>
      <c r="C17" s="29"/>
      <c r="D17" s="12">
        <v>1500</v>
      </c>
    </row>
    <row r="18" spans="1:4" ht="19.8" thickBot="1" x14ac:dyDescent="0.5">
      <c r="B18" s="30" t="s">
        <v>1</v>
      </c>
      <c r="C18" s="31"/>
      <c r="D18" s="13">
        <v>5</v>
      </c>
    </row>
    <row r="19" spans="1:4" ht="19.8" thickBot="1" x14ac:dyDescent="0.5">
      <c r="B19" s="30" t="s">
        <v>2</v>
      </c>
      <c r="C19" s="31"/>
      <c r="D19" s="14">
        <v>1.0789999999999999E-2</v>
      </c>
    </row>
    <row r="20" spans="1:4" ht="19.8" thickBot="1" x14ac:dyDescent="0.5">
      <c r="B20" s="15" t="s">
        <v>3</v>
      </c>
      <c r="C20" s="16"/>
      <c r="D20" s="17">
        <f>FV(taxa_mensal,qtd_anos*12,aporte)*-1</f>
        <v>125665.37099773147</v>
      </c>
    </row>
    <row r="21" spans="1:4" ht="19.8" thickBot="1" x14ac:dyDescent="0.5">
      <c r="B21" s="18" t="s">
        <v>4</v>
      </c>
      <c r="C21" s="19"/>
      <c r="D21" s="20">
        <f>patrimonio*D13</f>
        <v>753.9922259863888</v>
      </c>
    </row>
    <row r="22" spans="1:4" ht="15" thickBot="1" x14ac:dyDescent="0.35"/>
    <row r="23" spans="1:4" ht="29.4" x14ac:dyDescent="0.3">
      <c r="B23" s="7" t="s">
        <v>11</v>
      </c>
      <c r="C23" s="8"/>
      <c r="D23" s="2" t="s">
        <v>12</v>
      </c>
    </row>
    <row r="24" spans="1:4" ht="19.8" thickBot="1" x14ac:dyDescent="0.5">
      <c r="A24" s="1">
        <v>2</v>
      </c>
      <c r="B24" s="21" t="s">
        <v>6</v>
      </c>
      <c r="C24" s="22">
        <f>FV($D$19,$A24*12,$D$17*-1)</f>
        <v>40841.440946467825</v>
      </c>
      <c r="D24" s="23">
        <f>C24*$D$13</f>
        <v>245.04864567880696</v>
      </c>
    </row>
    <row r="25" spans="1:4" ht="19.8" thickBot="1" x14ac:dyDescent="0.5">
      <c r="A25" s="1">
        <v>5</v>
      </c>
      <c r="B25" s="24" t="s">
        <v>7</v>
      </c>
      <c r="C25" s="25">
        <f>FV($D$19,$A25*12,$D$17*-1)</f>
        <v>125665.37099773147</v>
      </c>
      <c r="D25" s="23">
        <f t="shared" ref="D25:D28" si="0">C25*$D$13</f>
        <v>753.9922259863888</v>
      </c>
    </row>
    <row r="26" spans="1:4" ht="19.8" thickBot="1" x14ac:dyDescent="0.5">
      <c r="A26" s="1">
        <v>10</v>
      </c>
      <c r="B26" s="24" t="s">
        <v>8</v>
      </c>
      <c r="C26" s="25">
        <f>FV($D$19,$A26*12,$D$17*-1)</f>
        <v>364926.3187952583</v>
      </c>
      <c r="D26" s="23">
        <f t="shared" si="0"/>
        <v>2189.55791277155</v>
      </c>
    </row>
    <row r="27" spans="1:4" ht="19.8" thickBot="1" x14ac:dyDescent="0.5">
      <c r="A27" s="1">
        <v>20</v>
      </c>
      <c r="B27" s="24" t="s">
        <v>9</v>
      </c>
      <c r="C27" s="25">
        <f>FV($D$19,$A27*12,$D$17*-1)</f>
        <v>1687797.600145621</v>
      </c>
      <c r="D27" s="23">
        <f t="shared" si="0"/>
        <v>10126.785600873725</v>
      </c>
    </row>
    <row r="28" spans="1:4" ht="19.8" thickBot="1" x14ac:dyDescent="0.5">
      <c r="A28" s="1">
        <v>30</v>
      </c>
      <c r="B28" s="26" t="s">
        <v>10</v>
      </c>
      <c r="C28" s="27">
        <f>FV($D$19,$A28*12,$D$17*-1)</f>
        <v>6483254.4825070715</v>
      </c>
      <c r="D28" s="23">
        <f t="shared" si="0"/>
        <v>38899.526895042429</v>
      </c>
    </row>
    <row r="30" spans="1:4" x14ac:dyDescent="0.3">
      <c r="C30" s="3"/>
    </row>
    <row r="32" spans="1:4" x14ac:dyDescent="0.3">
      <c r="B32" s="35" t="s">
        <v>19</v>
      </c>
      <c r="C32" s="37" t="s">
        <v>17</v>
      </c>
      <c r="D32" s="35"/>
    </row>
    <row r="33" spans="2:4" x14ac:dyDescent="0.3">
      <c r="B33" s="38" t="s">
        <v>18</v>
      </c>
      <c r="C33" s="39">
        <f>aporte</f>
        <v>1500</v>
      </c>
      <c r="D33" s="36"/>
    </row>
    <row r="35" spans="2:4" x14ac:dyDescent="0.3">
      <c r="B35" s="42" t="s">
        <v>28</v>
      </c>
      <c r="C35" s="42" t="s">
        <v>20</v>
      </c>
      <c r="D35" s="42" t="s">
        <v>21</v>
      </c>
    </row>
    <row r="36" spans="2:4" x14ac:dyDescent="0.3">
      <c r="B36" s="3" t="s">
        <v>22</v>
      </c>
      <c r="C36" s="40">
        <f>VLOOKUP($C$32&amp;"_"&amp;B36,Planilha2!$A:$D,4,FALSE)</f>
        <v>0.5</v>
      </c>
      <c r="D36" s="41">
        <f>C36*$C$33</f>
        <v>750</v>
      </c>
    </row>
    <row r="37" spans="2:4" x14ac:dyDescent="0.3">
      <c r="B37" s="3" t="s">
        <v>23</v>
      </c>
      <c r="C37" s="40">
        <f>VLOOKUP($C$32&amp;"_"&amp;B37,Planilha2!$A:$D,4,FALSE)</f>
        <v>0.1</v>
      </c>
      <c r="D37" s="41">
        <f t="shared" ref="D37:D41" si="1">C37*$C$33</f>
        <v>150</v>
      </c>
    </row>
    <row r="38" spans="2:4" x14ac:dyDescent="0.3">
      <c r="B38" s="3" t="s">
        <v>24</v>
      </c>
      <c r="C38" s="40">
        <f>VLOOKUP($C$32&amp;"_"&amp;B38,Planilha2!$A:$D,4,FALSE)</f>
        <v>0.05</v>
      </c>
      <c r="D38" s="41">
        <f t="shared" si="1"/>
        <v>75</v>
      </c>
    </row>
    <row r="39" spans="2:4" x14ac:dyDescent="0.3">
      <c r="B39" s="3" t="s">
        <v>25</v>
      </c>
      <c r="C39" s="40">
        <f>VLOOKUP($C$32&amp;"_"&amp;B39,Planilha2!$A:$D,4,FALSE)</f>
        <v>0.05</v>
      </c>
      <c r="D39" s="41">
        <f t="shared" si="1"/>
        <v>75</v>
      </c>
    </row>
    <row r="40" spans="2:4" x14ac:dyDescent="0.3">
      <c r="B40" s="3" t="s">
        <v>26</v>
      </c>
      <c r="C40" s="40">
        <f>VLOOKUP($C$32&amp;"_"&amp;B40,Planilha2!$A:$D,4,FALSE)</f>
        <v>0.2</v>
      </c>
      <c r="D40" s="41">
        <f t="shared" si="1"/>
        <v>300</v>
      </c>
    </row>
    <row r="41" spans="2:4" x14ac:dyDescent="0.3">
      <c r="B41" s="3" t="s">
        <v>27</v>
      </c>
      <c r="C41" s="40">
        <f>VLOOKUP($C$32&amp;"_"&amp;B41,Planilha2!$A:$D,4,FALSE)</f>
        <v>0.1</v>
      </c>
      <c r="D41" s="41">
        <f t="shared" si="1"/>
        <v>150</v>
      </c>
    </row>
    <row r="42" spans="2:4" x14ac:dyDescent="0.3">
      <c r="B42" s="42"/>
      <c r="C42" s="42"/>
      <c r="D42" s="43">
        <f>SUM(D36:D41)</f>
        <v>1500</v>
      </c>
    </row>
    <row r="49" customFormat="1" x14ac:dyDescent="0.3"/>
  </sheetData>
  <mergeCells count="11">
    <mergeCell ref="B11:D11"/>
    <mergeCell ref="B23:C23"/>
    <mergeCell ref="B20:C20"/>
    <mergeCell ref="B21:C21"/>
    <mergeCell ref="B16:D16"/>
    <mergeCell ref="B12:C12"/>
    <mergeCell ref="B13:C13"/>
    <mergeCell ref="B14:C14"/>
    <mergeCell ref="B19:C19"/>
    <mergeCell ref="B17:C17"/>
    <mergeCell ref="B18:C18"/>
  </mergeCells>
  <dataValidations count="1">
    <dataValidation type="list" allowBlank="1" showInputMessage="1" showErrorMessage="1" sqref="C32" xr:uid="{65819EB4-A796-4E97-A0AA-63587F8A1D5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9346-8BC2-4B27-BA2B-63CF1731CC0F}">
  <dimension ref="A2:H20"/>
  <sheetViews>
    <sheetView tabSelected="1" zoomScale="90" zoomScaleNormal="90" workbookViewId="0">
      <selection activeCell="A13" sqref="A13"/>
    </sheetView>
  </sheetViews>
  <sheetFormatPr defaultRowHeight="14.4" x14ac:dyDescent="0.3"/>
  <cols>
    <col min="1" max="1" width="30.5546875" bestFit="1" customWidth="1"/>
    <col min="2" max="2" width="12" bestFit="1" customWidth="1"/>
    <col min="3" max="3" width="18.5546875" bestFit="1" customWidth="1"/>
    <col min="4" max="4" width="4.88671875" bestFit="1" customWidth="1"/>
    <col min="7" max="7" width="15.5546875" bestFit="1" customWidth="1"/>
  </cols>
  <sheetData>
    <row r="2" spans="1:8" x14ac:dyDescent="0.3">
      <c r="A2" s="48" t="s">
        <v>30</v>
      </c>
      <c r="B2" s="48" t="s">
        <v>19</v>
      </c>
      <c r="C2" s="48" t="s">
        <v>28</v>
      </c>
      <c r="D2" s="48" t="s">
        <v>29</v>
      </c>
    </row>
    <row r="3" spans="1:8" x14ac:dyDescent="0.3">
      <c r="A3" t="str">
        <f>$B$3&amp;"_"&amp;C3</f>
        <v>Conservador_PAPEL</v>
      </c>
      <c r="B3" t="s">
        <v>16</v>
      </c>
      <c r="C3" s="3" t="s">
        <v>22</v>
      </c>
      <c r="D3" s="40">
        <v>0.3</v>
      </c>
      <c r="H3" t="s">
        <v>29</v>
      </c>
    </row>
    <row r="4" spans="1:8" x14ac:dyDescent="0.3">
      <c r="A4" t="str">
        <f t="shared" ref="A4:A20" si="0">$B$3&amp;"_"&amp;C4</f>
        <v>Conservador_TIJOLO</v>
      </c>
      <c r="B4" t="s">
        <v>16</v>
      </c>
      <c r="C4" s="3" t="s">
        <v>23</v>
      </c>
      <c r="D4" s="40">
        <v>0.5</v>
      </c>
      <c r="G4" s="35" t="s">
        <v>32</v>
      </c>
      <c r="H4" s="35">
        <f>VLOOKUP(G4,$A:$D,4,FALSE)</f>
        <v>0.35</v>
      </c>
    </row>
    <row r="5" spans="1:8" x14ac:dyDescent="0.3">
      <c r="A5" t="str">
        <f t="shared" si="0"/>
        <v>Conservador_HÍBRIDOS</v>
      </c>
      <c r="B5" t="s">
        <v>16</v>
      </c>
      <c r="C5" s="3" t="s">
        <v>24</v>
      </c>
      <c r="D5" s="40">
        <v>0.1</v>
      </c>
    </row>
    <row r="6" spans="1:8" x14ac:dyDescent="0.3">
      <c r="A6" t="str">
        <f t="shared" si="0"/>
        <v>Conservador_FOFs</v>
      </c>
      <c r="B6" t="s">
        <v>16</v>
      </c>
      <c r="C6" s="3" t="s">
        <v>25</v>
      </c>
      <c r="D6" s="40">
        <v>0.1</v>
      </c>
    </row>
    <row r="7" spans="1:8" x14ac:dyDescent="0.3">
      <c r="A7" t="str">
        <f t="shared" si="0"/>
        <v>Conservador_DESENVOLVIMENTO</v>
      </c>
      <c r="B7" t="s">
        <v>16</v>
      </c>
      <c r="C7" s="3" t="s">
        <v>26</v>
      </c>
      <c r="D7" s="40">
        <v>0</v>
      </c>
    </row>
    <row r="8" spans="1:8" ht="15" thickBot="1" x14ac:dyDescent="0.35">
      <c r="A8" s="44" t="str">
        <f t="shared" si="0"/>
        <v>Conservador_HOTELARIAS</v>
      </c>
      <c r="B8" s="44" t="s">
        <v>16</v>
      </c>
      <c r="C8" s="45" t="s">
        <v>27</v>
      </c>
      <c r="D8" s="46">
        <v>0</v>
      </c>
    </row>
    <row r="9" spans="1:8" ht="15" thickTop="1" x14ac:dyDescent="0.3">
      <c r="A9" t="str">
        <f>$B$9&amp;"_"&amp;C9</f>
        <v>Moderado_PAPEL</v>
      </c>
      <c r="B9" t="s">
        <v>31</v>
      </c>
      <c r="C9" s="3" t="s">
        <v>22</v>
      </c>
      <c r="D9" s="40">
        <v>0.32</v>
      </c>
    </row>
    <row r="10" spans="1:8" x14ac:dyDescent="0.3">
      <c r="A10" t="str">
        <f t="shared" ref="A10:A14" si="1">$B$9&amp;"_"&amp;C10</f>
        <v>Moderado_TIJOLO</v>
      </c>
      <c r="B10" t="s">
        <v>31</v>
      </c>
      <c r="C10" s="3" t="s">
        <v>23</v>
      </c>
      <c r="D10" s="40">
        <v>0.35</v>
      </c>
    </row>
    <row r="11" spans="1:8" x14ac:dyDescent="0.3">
      <c r="A11" t="str">
        <f t="shared" si="1"/>
        <v>Moderado_HÍBRIDOS</v>
      </c>
      <c r="B11" t="s">
        <v>31</v>
      </c>
      <c r="C11" s="3" t="s">
        <v>24</v>
      </c>
      <c r="D11" s="40">
        <v>0.08</v>
      </c>
    </row>
    <row r="12" spans="1:8" x14ac:dyDescent="0.3">
      <c r="A12" t="str">
        <f t="shared" si="1"/>
        <v>Moderado_FOFs</v>
      </c>
      <c r="B12" t="s">
        <v>31</v>
      </c>
      <c r="C12" s="3" t="s">
        <v>25</v>
      </c>
      <c r="D12" s="40">
        <v>0.05</v>
      </c>
    </row>
    <row r="13" spans="1:8" x14ac:dyDescent="0.3">
      <c r="A13" t="str">
        <f t="shared" si="1"/>
        <v>Moderado_DESENVOLVIMENTO</v>
      </c>
      <c r="B13" t="s">
        <v>31</v>
      </c>
      <c r="C13" s="3" t="s">
        <v>26</v>
      </c>
      <c r="D13" s="40">
        <v>0.1</v>
      </c>
    </row>
    <row r="14" spans="1:8" ht="15" thickBot="1" x14ac:dyDescent="0.35">
      <c r="A14" s="44" t="str">
        <f t="shared" si="1"/>
        <v>Moderado_HOTELARIAS</v>
      </c>
      <c r="B14" s="44" t="s">
        <v>31</v>
      </c>
      <c r="C14" s="45" t="s">
        <v>27</v>
      </c>
      <c r="D14" s="46">
        <v>0.1</v>
      </c>
    </row>
    <row r="15" spans="1:8" ht="15" thickTop="1" x14ac:dyDescent="0.3">
      <c r="A15" t="str">
        <f>$B$15&amp;"_"&amp;C15</f>
        <v>Agressivo_PAPEL</v>
      </c>
      <c r="B15" t="s">
        <v>17</v>
      </c>
      <c r="C15" s="3" t="s">
        <v>22</v>
      </c>
      <c r="D15" s="40">
        <v>0.5</v>
      </c>
    </row>
    <row r="16" spans="1:8" x14ac:dyDescent="0.3">
      <c r="A16" t="str">
        <f t="shared" ref="A16:A20" si="2">$B$15&amp;"_"&amp;C16</f>
        <v>Agressivo_TIJOLO</v>
      </c>
      <c r="B16" t="s">
        <v>17</v>
      </c>
      <c r="C16" s="3" t="s">
        <v>23</v>
      </c>
      <c r="D16" s="40">
        <v>0.1</v>
      </c>
    </row>
    <row r="17" spans="1:4" x14ac:dyDescent="0.3">
      <c r="A17" t="str">
        <f t="shared" si="2"/>
        <v>Agressivo_HÍBRIDOS</v>
      </c>
      <c r="B17" t="s">
        <v>17</v>
      </c>
      <c r="C17" s="3" t="s">
        <v>24</v>
      </c>
      <c r="D17" s="40">
        <v>0.05</v>
      </c>
    </row>
    <row r="18" spans="1:4" x14ac:dyDescent="0.3">
      <c r="A18" t="str">
        <f t="shared" si="2"/>
        <v>Agressivo_FOFs</v>
      </c>
      <c r="B18" t="s">
        <v>17</v>
      </c>
      <c r="C18" s="3" t="s">
        <v>25</v>
      </c>
      <c r="D18" s="40">
        <v>0.05</v>
      </c>
    </row>
    <row r="19" spans="1:4" x14ac:dyDescent="0.3">
      <c r="A19" t="str">
        <f t="shared" si="2"/>
        <v>Agressivo_DESENVOLVIMENTO</v>
      </c>
      <c r="B19" t="s">
        <v>17</v>
      </c>
      <c r="C19" s="3" t="s">
        <v>26</v>
      </c>
      <c r="D19" s="40">
        <v>0.2</v>
      </c>
    </row>
    <row r="20" spans="1:4" x14ac:dyDescent="0.3">
      <c r="A20" t="str">
        <f t="shared" si="2"/>
        <v>Agressivo_HOTELARIAS</v>
      </c>
      <c r="B20" t="s">
        <v>17</v>
      </c>
      <c r="C20" s="47" t="s">
        <v>27</v>
      </c>
      <c r="D20" s="4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Euarda Nascimento de Souza</dc:creator>
  <cp:lastModifiedBy>Maria Euarda Nascimento de Souza</cp:lastModifiedBy>
  <dcterms:created xsi:type="dcterms:W3CDTF">2025-06-04T00:05:55Z</dcterms:created>
  <dcterms:modified xsi:type="dcterms:W3CDTF">2025-06-07T01:47:56Z</dcterms:modified>
</cp:coreProperties>
</file>