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BTEMS/"/>
    </mc:Choice>
  </mc:AlternateContent>
  <bookViews>
    <workbookView xWindow="0" yWindow="460" windowWidth="25600" windowHeight="15460" tabRatio="500" activeTab="1"/>
  </bookViews>
  <sheets>
    <sheet name="Full Instrument" sheetId="3" r:id="rId1"/>
    <sheet name="Shield Parts" sheetId="1" r:id="rId2"/>
    <sheet name="To Add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4" i="3"/>
  <c r="H4" i="3"/>
  <c r="F4" i="3"/>
  <c r="J31" i="3"/>
  <c r="J32" i="3"/>
  <c r="H31" i="3"/>
  <c r="H32" i="3"/>
  <c r="F31" i="3"/>
  <c r="F32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6" i="1"/>
  <c r="F5" i="1"/>
  <c r="J6" i="1"/>
  <c r="J5" i="1"/>
  <c r="H5" i="1"/>
  <c r="F4" i="1"/>
  <c r="H4" i="1"/>
  <c r="J4" i="1"/>
  <c r="J31" i="1"/>
  <c r="J32" i="1"/>
  <c r="H31" i="1"/>
  <c r="H32" i="1"/>
  <c r="F31" i="1"/>
  <c r="F32" i="1"/>
</calcChain>
</file>

<file path=xl/sharedStrings.xml><?xml version="1.0" encoding="utf-8"?>
<sst xmlns="http://schemas.openxmlformats.org/spreadsheetml/2006/main" count="142" uniqueCount="90">
  <si>
    <t>Number</t>
  </si>
  <si>
    <t>Schematic Name</t>
  </si>
  <si>
    <t>Part Name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</si>
  <si>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</si>
  <si>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</si>
  <si>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</si>
  <si>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</si>
  <si>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</si>
  <si>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</si>
  <si>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</si>
  <si>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</si>
  <si>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</si>
  <si>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</si>
  <si>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</si>
  <si>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</si>
  <si>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</si>
  <si>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</si>
  <si>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</si>
  <si>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N/A</t>
  </si>
  <si>
    <t>Sparkfun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</si>
  <si>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</si>
  <si>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</si>
  <si>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</si>
  <si>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</si>
  <si>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</si>
  <si>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</si>
  <si>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</si>
  <si>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</si>
  <si>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MLX90615</t>
  </si>
  <si>
    <t>Haoyu Electronics</t>
  </si>
  <si>
    <t>Breakout Board</t>
  </si>
  <si>
    <t>http://www.hotmcu.com/infrared-thermometer-mlx90614-breakout-board-p-223.html?cPath=8</t>
  </si>
  <si>
    <t>SHT21</t>
  </si>
  <si>
    <t>Part</t>
  </si>
  <si>
    <t>Temp/Humidity Sensor</t>
  </si>
  <si>
    <t>Surface Temp Sensor</t>
  </si>
  <si>
    <t>Waterproof Box</t>
  </si>
  <si>
    <t>Rescue Essentials</t>
  </si>
  <si>
    <t>50-0336</t>
  </si>
  <si>
    <t>http://www.rescue-essentials.com/1449-00-xs-polycarbonate-waterproof-case/</t>
  </si>
  <si>
    <t>Real Time Clock Female Header</t>
  </si>
  <si>
    <t>PRT-11894</t>
  </si>
  <si>
    <t>6-Pin 0.1" Through Hole Header</t>
  </si>
  <si>
    <t>https://www.sparkfun.com/products/11894</t>
  </si>
  <si>
    <t>Battery Screw Terminal</t>
  </si>
  <si>
    <t>Arduino Pro Mini</t>
  </si>
  <si>
    <t>Shipping Costs Not Included!</t>
  </si>
  <si>
    <t>DEV-11114</t>
  </si>
  <si>
    <t>https://www.sparkfun.com/products/11114</t>
  </si>
  <si>
    <t>3.3V/8MHz Version</t>
  </si>
  <si>
    <t>Ebay</t>
  </si>
  <si>
    <t>http://www.ebay.com/itm/High-Quality-Humidity-Sensor-SHT21-Breakout-Board-GY-21-/281654379137</t>
  </si>
  <si>
    <t>May need alternates. Not reliable source</t>
  </si>
  <si>
    <t>Break Away Headers - Straight</t>
  </si>
  <si>
    <t>PRT-00116</t>
  </si>
  <si>
    <t>40-Pin 0.1" Through Hole Header</t>
  </si>
  <si>
    <t>https://www.sparkfun.com/products/116</t>
  </si>
  <si>
    <t>Comes in strips of 40, currently only need 34. Prices will be updated once precise count is established</t>
  </si>
  <si>
    <t>Sensor Headers - Add to full instrument</t>
  </si>
  <si>
    <t>Jumper Wires - Add to full instrument</t>
  </si>
  <si>
    <t>Red LED</t>
  </si>
  <si>
    <t>Mouser</t>
  </si>
  <si>
    <t>604-WP710A10ID</t>
  </si>
  <si>
    <t>T-1 (3 mm)</t>
  </si>
  <si>
    <t>http://www.mouser.com/ProductDetail/Kingbright/WP710A10ID/?qs=sGAEpiMZZMtmwHDZQCdlqbkQSv8HD28QuawgpDquR1I%3d</t>
  </si>
  <si>
    <t>Green LED</t>
  </si>
  <si>
    <t>604-WP710A10GD</t>
  </si>
  <si>
    <t>http://www.mouser.com/ProductDetail/Kingbright/WP710A10GD/?qs=sGAEpiMZZMtmwHDZQCdlqbkQSv8HD28Qk0jBElTDvNI%3d</t>
  </si>
  <si>
    <t>270 Ohm Resistor</t>
  </si>
  <si>
    <t>2V forward voltage</t>
  </si>
  <si>
    <t>2.2V forward voltage</t>
  </si>
  <si>
    <t>220 Ohm Resistor</t>
  </si>
  <si>
    <t>3.3V supply, 2.2V voltage drop, 5mA forward current. For green LED</t>
  </si>
  <si>
    <t>594-5063JD270R0F</t>
  </si>
  <si>
    <t>Cost/Part</t>
  </si>
  <si>
    <t>0207</t>
  </si>
  <si>
    <t>http://www.mouser.com/ProductDetail/Vishay-Beyschlag/MBA02040C2700FC100/?qs=sGAEpiMZZMsPqMdJzcrNwh8o%2ffOfPMK399V4azr1c3I%3d</t>
  </si>
  <si>
    <t>3.3V supply, 2V voltage drop, 5mA forward current. For red LED. Check package size</t>
  </si>
  <si>
    <t>594-5063JD220R0F</t>
  </si>
  <si>
    <t>http://www.mouser.com/ProductDetail/Vishay-BC-Components/MBA02040C2200FC100/?qs=sGAEpiMZZMsPqMdJzcrNwjHuaZ59ATdsAyWvarnMzXw%3d</t>
  </si>
  <si>
    <t>Battery voltage divider resistors</t>
  </si>
  <si>
    <t>Real Time Clock</t>
  </si>
  <si>
    <t>DS3231</t>
  </si>
  <si>
    <t>Adafruit</t>
  </si>
  <si>
    <t>https://www.adafruit.com/product/3013</t>
  </si>
  <si>
    <t>Backup Battery</t>
  </si>
  <si>
    <t>CR1220</t>
  </si>
  <si>
    <t>571-1776275-2</t>
  </si>
  <si>
    <t>http://www.mouser.com/ProductDetail/Tyco-Electronics-AMP/1776275-2/?qs=sGAEpiMZZMvlOED0T0kTWgFfIGjizkkz</t>
  </si>
  <si>
    <t>Should also be sold at sparkfun, https://www.sparkfun.com/products/8084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</si>
</sst>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164" fontId="0" fillId="0" borderId="9" xfId="0" applyNumberFormat="1" applyBorder="1"/>
    <xf numFmtId="164" fontId="0" fillId="0" borderId="2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6" xfId="0" applyNumberForma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8" fontId="0" fillId="0" borderId="4" xfId="0" applyNumberFormat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te-connectivity/2041021-3/memory-card-connector-sd-9-position/dp/35R2925?CMP=AFC-QO1721829242?gross_price=" TargetMode="External"/><Relationship Id="rId2" Type="http://schemas.openxmlformats.org/officeDocument/2006/relationships/hyperlink" Target="https://www.sparkfun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E8" sqref="E8"/>
    </sheetView>
  </sheetViews>
  <sheetFormatPr baseColWidth="10" defaultRowHeight="16" x14ac:dyDescent="0.2"/>
  <cols>
    <col min="1" max="1" width="7.83203125" bestFit="1" customWidth="1"/>
    <col min="2" max="2" width="19.83203125" bestFit="1" customWidth="1"/>
    <col min="3" max="3" width="9.6640625" bestFit="1" customWidth="1"/>
    <col min="4" max="4" width="13.83203125" bestFit="1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5.6640625" bestFit="1" customWidth="1"/>
    <col min="12" max="12" width="11.5" bestFit="1" customWidth="1"/>
    <col min="13" max="13" width="13.83203125" bestFit="1" customWidth="1"/>
    <col min="14" max="14" width="86.1640625" bestFit="1" customWidth="1"/>
    <col min="15" max="15" width="34.33203125" bestFit="1" customWidth="1"/>
  </cols>
  <sheetData>
    <row r="1" spans="1:15" ht="17" thickBot="1" x14ac:dyDescent="0.25">
      <c r="A1" s="49" t="s">
        <v>11</v>
      </c>
      <c r="B1" s="50"/>
      <c r="C1" s="1">
        <v>1</v>
      </c>
      <c r="D1" s="3"/>
      <c r="M1" s="30"/>
    </row>
    <row r="2" spans="1:15" ht="17" thickBot="1" x14ac:dyDescent="0.25">
      <c r="A2" s="51" t="s">
        <v>7</v>
      </c>
      <c r="B2" s="52"/>
      <c r="C2" s="53"/>
      <c r="D2" s="17"/>
      <c r="E2" s="51" t="s">
        <v>6</v>
      </c>
      <c r="F2" s="54"/>
      <c r="G2" s="55" t="s">
        <v>8</v>
      </c>
      <c r="H2" s="54"/>
      <c r="I2" s="51" t="s">
        <v>9</v>
      </c>
      <c r="J2" s="54"/>
      <c r="K2" s="51" t="s">
        <v>10</v>
      </c>
      <c r="L2" s="52"/>
      <c r="M2" s="53"/>
      <c r="N2" s="54"/>
      <c r="O2" s="47" t="s">
        <v>27</v>
      </c>
    </row>
    <row r="3" spans="1:15" ht="18" thickTop="1" thickBot="1" x14ac:dyDescent="0.25">
      <c r="A3" s="10" t="s">
        <v>0</v>
      </c>
      <c r="B3" s="11" t="s">
        <v>33</v>
      </c>
      <c r="C3" s="16" t="s">
        <v>2</v>
      </c>
      <c r="D3" s="18" t="s">
        <v>12</v>
      </c>
      <c r="E3" s="10" t="s">
        <v>74</v>
      </c>
      <c r="F3" s="28" t="s">
        <v>14</v>
      </c>
      <c r="G3" s="10" t="s">
        <v>74</v>
      </c>
      <c r="H3" s="13" t="s">
        <v>14</v>
      </c>
      <c r="I3" s="10" t="s">
        <v>74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48"/>
    </row>
    <row r="4" spans="1:15" x14ac:dyDescent="0.2">
      <c r="A4" s="8"/>
      <c r="B4" s="9" t="s">
        <v>35</v>
      </c>
      <c r="C4" s="9" t="s">
        <v>28</v>
      </c>
      <c r="D4" s="4">
        <v>1</v>
      </c>
      <c r="E4" s="36">
        <v>6.5</v>
      </c>
      <c r="F4" s="37">
        <f>D4*E4</f>
        <v>6.5</v>
      </c>
      <c r="G4" s="41">
        <v>6.5</v>
      </c>
      <c r="H4" s="42">
        <f>G4*D4*10</f>
        <v>65</v>
      </c>
      <c r="I4" s="41">
        <v>6.5</v>
      </c>
      <c r="J4" s="42">
        <f>I4*D4*25</f>
        <v>162.5</v>
      </c>
      <c r="K4" s="2" t="s">
        <v>29</v>
      </c>
      <c r="L4" s="3" t="s">
        <v>28</v>
      </c>
      <c r="M4" s="29" t="s">
        <v>30</v>
      </c>
      <c r="N4" s="19" t="s">
        <v>31</v>
      </c>
      <c r="O4" s="43"/>
    </row>
    <row r="5" spans="1:15" x14ac:dyDescent="0.2">
      <c r="A5" s="2"/>
      <c r="B5" s="25" t="s">
        <v>34</v>
      </c>
      <c r="C5" s="25" t="s">
        <v>32</v>
      </c>
      <c r="D5" s="4">
        <v>1</v>
      </c>
      <c r="E5" s="38">
        <v>11.2</v>
      </c>
      <c r="F5" s="26">
        <f t="shared" ref="F5:F30" si="0">D5*E5</f>
        <v>11.2</v>
      </c>
      <c r="G5" s="21">
        <v>11.2</v>
      </c>
      <c r="H5" s="20">
        <f t="shared" ref="H5:H30" si="1">G5*D5*10</f>
        <v>112</v>
      </c>
      <c r="I5" s="21">
        <v>11.2</v>
      </c>
      <c r="J5" s="20">
        <f t="shared" ref="J5:J30" si="2">I5*D5*25</f>
        <v>280</v>
      </c>
      <c r="K5" s="2" t="s">
        <v>50</v>
      </c>
      <c r="L5" s="3" t="s">
        <v>18</v>
      </c>
      <c r="M5" s="29" t="s">
        <v>18</v>
      </c>
      <c r="N5" s="19" t="s">
        <v>51</v>
      </c>
      <c r="O5" s="44" t="s">
        <v>52</v>
      </c>
    </row>
    <row r="6" spans="1:15" x14ac:dyDescent="0.2">
      <c r="A6" s="2"/>
      <c r="B6" s="25" t="s">
        <v>36</v>
      </c>
      <c r="C6" s="25" t="s">
        <v>18</v>
      </c>
      <c r="D6" s="4">
        <v>1</v>
      </c>
      <c r="E6" s="38">
        <v>9.9499999999999993</v>
      </c>
      <c r="F6" s="26">
        <f t="shared" si="0"/>
        <v>9.9499999999999993</v>
      </c>
      <c r="G6" s="21">
        <v>9.9499999999999993</v>
      </c>
      <c r="H6" s="20">
        <f t="shared" si="1"/>
        <v>99.5</v>
      </c>
      <c r="I6" s="21">
        <v>9.9499999999999993</v>
      </c>
      <c r="J6" s="20">
        <f t="shared" si="2"/>
        <v>248.74999999999997</v>
      </c>
      <c r="K6" s="2" t="s">
        <v>37</v>
      </c>
      <c r="L6" s="3" t="s">
        <v>38</v>
      </c>
      <c r="M6" s="32" t="s">
        <v>18</v>
      </c>
      <c r="N6" s="27" t="s">
        <v>39</v>
      </c>
      <c r="O6" s="44"/>
    </row>
    <row r="7" spans="1:15" x14ac:dyDescent="0.2">
      <c r="A7" s="2"/>
      <c r="B7" s="25" t="s">
        <v>81</v>
      </c>
      <c r="C7" s="25" t="s">
        <v>82</v>
      </c>
      <c r="D7" s="4">
        <v>1</v>
      </c>
      <c r="E7" s="38">
        <v>13.95</v>
      </c>
      <c r="F7" s="26">
        <f t="shared" si="0"/>
        <v>13.95</v>
      </c>
      <c r="G7" s="46">
        <v>12.56</v>
      </c>
      <c r="H7" s="20">
        <f t="shared" si="1"/>
        <v>125.60000000000001</v>
      </c>
      <c r="I7" s="46">
        <v>12.56</v>
      </c>
      <c r="J7" s="20">
        <f t="shared" si="2"/>
        <v>314</v>
      </c>
      <c r="K7" s="2" t="s">
        <v>83</v>
      </c>
      <c r="L7" s="3">
        <v>3013</v>
      </c>
      <c r="M7" s="32" t="s">
        <v>30</v>
      </c>
      <c r="N7" s="19" t="s">
        <v>84</v>
      </c>
      <c r="O7" s="44"/>
    </row>
    <row r="8" spans="1:15" x14ac:dyDescent="0.2">
      <c r="A8" s="2"/>
      <c r="B8" s="25" t="s">
        <v>85</v>
      </c>
      <c r="C8" s="25" t="s">
        <v>86</v>
      </c>
      <c r="D8" s="4">
        <v>1</v>
      </c>
      <c r="E8" s="38"/>
      <c r="F8" s="26">
        <f t="shared" si="0"/>
        <v>0</v>
      </c>
      <c r="G8" s="21"/>
      <c r="H8" s="20">
        <f t="shared" si="1"/>
        <v>0</v>
      </c>
      <c r="I8" s="21"/>
      <c r="J8" s="20">
        <f t="shared" si="2"/>
        <v>0</v>
      </c>
      <c r="K8" s="2"/>
      <c r="L8" s="3"/>
      <c r="M8" s="32"/>
      <c r="N8" s="19"/>
      <c r="O8" s="44"/>
    </row>
    <row r="9" spans="1:15" x14ac:dyDescent="0.2">
      <c r="A9" s="2"/>
      <c r="B9" s="3"/>
      <c r="C9" s="25"/>
      <c r="D9" s="4"/>
      <c r="E9" s="38"/>
      <c r="F9" s="26">
        <f t="shared" si="0"/>
        <v>0</v>
      </c>
      <c r="G9" s="21"/>
      <c r="H9" s="20">
        <f t="shared" si="1"/>
        <v>0</v>
      </c>
      <c r="I9" s="21"/>
      <c r="J9" s="20">
        <f t="shared" si="2"/>
        <v>0</v>
      </c>
      <c r="K9" s="2"/>
      <c r="L9" s="3"/>
      <c r="M9" s="32"/>
      <c r="N9" s="19"/>
      <c r="O9" s="44"/>
    </row>
    <row r="10" spans="1:15" x14ac:dyDescent="0.2">
      <c r="A10" s="2"/>
      <c r="B10" s="3"/>
      <c r="C10" s="25"/>
      <c r="D10" s="4"/>
      <c r="E10" s="38"/>
      <c r="F10" s="26">
        <f t="shared" si="0"/>
        <v>0</v>
      </c>
      <c r="G10" s="21"/>
      <c r="H10" s="20">
        <f t="shared" si="1"/>
        <v>0</v>
      </c>
      <c r="I10" s="21"/>
      <c r="J10" s="20">
        <f t="shared" si="2"/>
        <v>0</v>
      </c>
      <c r="K10" s="2"/>
      <c r="L10" s="3"/>
      <c r="M10" s="32"/>
      <c r="N10" s="19"/>
      <c r="O10" s="44"/>
    </row>
    <row r="11" spans="1:15" x14ac:dyDescent="0.2">
      <c r="A11" s="2"/>
      <c r="B11" s="25"/>
      <c r="C11" s="25"/>
      <c r="D11" s="4"/>
      <c r="E11" s="38"/>
      <c r="F11" s="26">
        <f t="shared" si="0"/>
        <v>0</v>
      </c>
      <c r="G11" s="21"/>
      <c r="H11" s="20">
        <f t="shared" si="1"/>
        <v>0</v>
      </c>
      <c r="I11" s="21"/>
      <c r="J11" s="20">
        <f t="shared" si="2"/>
        <v>0</v>
      </c>
      <c r="K11" s="2"/>
      <c r="L11" s="3"/>
      <c r="M11" s="32"/>
      <c r="N11" s="19"/>
      <c r="O11" s="44"/>
    </row>
    <row r="12" spans="1:15" x14ac:dyDescent="0.2">
      <c r="A12" s="2"/>
      <c r="B12" s="34"/>
      <c r="C12" s="25"/>
      <c r="D12" s="4"/>
      <c r="E12" s="38"/>
      <c r="F12" s="26">
        <f t="shared" si="0"/>
        <v>0</v>
      </c>
      <c r="G12" s="21"/>
      <c r="H12" s="20">
        <f t="shared" si="1"/>
        <v>0</v>
      </c>
      <c r="I12" s="21"/>
      <c r="J12" s="20">
        <f t="shared" si="2"/>
        <v>0</v>
      </c>
      <c r="K12" s="2"/>
      <c r="L12" s="3"/>
      <c r="M12" s="29"/>
      <c r="N12" s="19"/>
      <c r="O12" s="44"/>
    </row>
    <row r="13" spans="1:15" x14ac:dyDescent="0.2">
      <c r="A13" s="2"/>
      <c r="B13" s="25"/>
      <c r="C13" s="25"/>
      <c r="D13" s="4"/>
      <c r="E13" s="38"/>
      <c r="F13" s="26">
        <f t="shared" si="0"/>
        <v>0</v>
      </c>
      <c r="G13" s="21"/>
      <c r="H13" s="20">
        <f t="shared" si="1"/>
        <v>0</v>
      </c>
      <c r="I13" s="21"/>
      <c r="J13" s="20">
        <f t="shared" si="2"/>
        <v>0</v>
      </c>
      <c r="K13" s="2"/>
      <c r="L13" s="3"/>
      <c r="M13" s="29"/>
      <c r="N13" s="19"/>
      <c r="O13" s="44"/>
    </row>
    <row r="14" spans="1:15" x14ac:dyDescent="0.2">
      <c r="A14" s="2"/>
      <c r="B14" s="25"/>
      <c r="C14" s="25"/>
      <c r="D14" s="4"/>
      <c r="E14" s="38"/>
      <c r="F14" s="26">
        <f t="shared" si="0"/>
        <v>0</v>
      </c>
      <c r="G14" s="21"/>
      <c r="H14" s="20">
        <f t="shared" si="1"/>
        <v>0</v>
      </c>
      <c r="I14" s="21"/>
      <c r="J14" s="20">
        <f t="shared" si="2"/>
        <v>0</v>
      </c>
      <c r="K14" s="2"/>
      <c r="L14" s="3"/>
      <c r="M14" s="29"/>
      <c r="N14" s="19"/>
      <c r="O14" s="44"/>
    </row>
    <row r="15" spans="1:15" x14ac:dyDescent="0.2">
      <c r="A15" s="2"/>
      <c r="B15" s="25"/>
      <c r="C15" s="25"/>
      <c r="D15" s="4"/>
      <c r="E15" s="38"/>
      <c r="F15" s="26">
        <f t="shared" si="0"/>
        <v>0</v>
      </c>
      <c r="G15" s="21"/>
      <c r="H15" s="20">
        <f t="shared" si="1"/>
        <v>0</v>
      </c>
      <c r="I15" s="21"/>
      <c r="J15" s="20">
        <f t="shared" si="2"/>
        <v>0</v>
      </c>
      <c r="K15" s="2"/>
      <c r="L15" s="3"/>
      <c r="M15" s="29"/>
      <c r="N15" s="19"/>
      <c r="O15" s="44"/>
    </row>
    <row r="16" spans="1:15" x14ac:dyDescent="0.2">
      <c r="A16" s="2"/>
      <c r="B16" s="25"/>
      <c r="C16" s="25"/>
      <c r="D16" s="4"/>
      <c r="E16" s="38"/>
      <c r="F16" s="26">
        <f t="shared" si="0"/>
        <v>0</v>
      </c>
      <c r="G16" s="21"/>
      <c r="H16" s="20">
        <f t="shared" si="1"/>
        <v>0</v>
      </c>
      <c r="I16" s="21"/>
      <c r="J16" s="20">
        <f t="shared" si="2"/>
        <v>0</v>
      </c>
      <c r="K16" s="2"/>
      <c r="L16" s="3"/>
      <c r="M16" s="32"/>
      <c r="N16" s="27"/>
      <c r="O16" s="44"/>
    </row>
    <row r="17" spans="1:15" x14ac:dyDescent="0.2">
      <c r="A17" s="2"/>
      <c r="B17" s="25"/>
      <c r="C17" s="25"/>
      <c r="D17" s="4"/>
      <c r="E17" s="38"/>
      <c r="F17" s="26">
        <f t="shared" si="0"/>
        <v>0</v>
      </c>
      <c r="G17" s="21"/>
      <c r="H17" s="20">
        <f t="shared" si="1"/>
        <v>0</v>
      </c>
      <c r="I17" s="21"/>
      <c r="J17" s="20">
        <f t="shared" si="2"/>
        <v>0</v>
      </c>
      <c r="K17" s="2"/>
      <c r="L17" s="3"/>
      <c r="M17" s="29"/>
      <c r="N17" s="19"/>
      <c r="O17" s="44"/>
    </row>
    <row r="18" spans="1:15" x14ac:dyDescent="0.2">
      <c r="A18" s="2"/>
      <c r="B18" s="25"/>
      <c r="C18" s="25"/>
      <c r="D18" s="4"/>
      <c r="E18" s="38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4"/>
    </row>
    <row r="19" spans="1:15" x14ac:dyDescent="0.2">
      <c r="A19" s="2"/>
      <c r="B19" s="34"/>
      <c r="C19" s="25"/>
      <c r="D19" s="4"/>
      <c r="E19" s="38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4"/>
    </row>
    <row r="20" spans="1:15" x14ac:dyDescent="0.2">
      <c r="A20" s="2"/>
      <c r="B20" s="25"/>
      <c r="C20" s="25"/>
      <c r="D20" s="4"/>
      <c r="E20" s="38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4"/>
    </row>
    <row r="21" spans="1:15" x14ac:dyDescent="0.2">
      <c r="A21" s="2"/>
      <c r="B21" s="25"/>
      <c r="C21" s="25"/>
      <c r="D21" s="4"/>
      <c r="E21" s="38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4"/>
    </row>
    <row r="22" spans="1:15" x14ac:dyDescent="0.2">
      <c r="A22" s="2"/>
      <c r="B22" s="25"/>
      <c r="C22" s="25"/>
      <c r="D22" s="4"/>
      <c r="E22" s="38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8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8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8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8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8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8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8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39"/>
      <c r="F30" s="15">
        <f t="shared" si="0"/>
        <v>0</v>
      </c>
      <c r="G30" s="23"/>
      <c r="H30" s="22">
        <f t="shared" si="1"/>
        <v>0</v>
      </c>
      <c r="I30" s="23"/>
      <c r="J30" s="22">
        <f t="shared" si="2"/>
        <v>0</v>
      </c>
      <c r="K30" s="5"/>
      <c r="L30" s="6"/>
      <c r="M30" s="33"/>
      <c r="N30" s="7"/>
      <c r="O30" s="45"/>
    </row>
    <row r="31" spans="1:15" x14ac:dyDescent="0.2">
      <c r="E31" s="24" t="s">
        <v>15</v>
      </c>
      <c r="F31" s="24">
        <f>SUM(F4:F30)</f>
        <v>41.599999999999994</v>
      </c>
      <c r="G31" s="24" t="s">
        <v>15</v>
      </c>
      <c r="H31" s="24">
        <f>SUM(H4:H30)</f>
        <v>402.1</v>
      </c>
      <c r="I31" s="24" t="s">
        <v>15</v>
      </c>
      <c r="J31" s="24">
        <f>SUM(J4:J30)</f>
        <v>1005.25</v>
      </c>
      <c r="M31" s="30"/>
    </row>
    <row r="32" spans="1:15" x14ac:dyDescent="0.2">
      <c r="E32" t="s">
        <v>16</v>
      </c>
      <c r="F32" s="24">
        <f>F31</f>
        <v>41.599999999999994</v>
      </c>
      <c r="G32" t="s">
        <v>16</v>
      </c>
      <c r="H32" s="35">
        <f>H31/10</f>
        <v>40.21</v>
      </c>
      <c r="I32" t="s">
        <v>16</v>
      </c>
      <c r="J32" s="35">
        <f>J31/25</f>
        <v>40.21</v>
      </c>
      <c r="M32" s="30"/>
    </row>
  </sheetData>
  <mergeCells count="7">
    <mergeCell ref="O2:O3"/>
    <mergeCell ref="A1:B1"/>
    <mergeCell ref="A2:C2"/>
    <mergeCell ref="E2:F2"/>
    <mergeCell ref="G2:H2"/>
    <mergeCell ref="I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P13" sqref="P13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8.1640625" bestFit="1" customWidth="1"/>
    <col min="13" max="13" width="28" style="30" bestFit="1" customWidth="1"/>
    <col min="14" max="14" width="130.33203125" bestFit="1" customWidth="1"/>
    <col min="15" max="15" width="83.33203125" bestFit="1" customWidth="1"/>
  </cols>
  <sheetData>
    <row r="1" spans="1:15" ht="17" thickBot="1" x14ac:dyDescent="0.25">
      <c r="A1" s="49" t="s">
        <v>11</v>
      </c>
      <c r="B1" s="50"/>
      <c r="C1" s="1">
        <v>1</v>
      </c>
      <c r="D1" s="3" t="s">
        <v>46</v>
      </c>
    </row>
    <row r="2" spans="1:15" ht="17" thickBot="1" x14ac:dyDescent="0.25">
      <c r="A2" s="51" t="s">
        <v>7</v>
      </c>
      <c r="B2" s="52"/>
      <c r="C2" s="53"/>
      <c r="D2" s="17"/>
      <c r="E2" s="51" t="s">
        <v>6</v>
      </c>
      <c r="F2" s="54"/>
      <c r="G2" s="55" t="s">
        <v>8</v>
      </c>
      <c r="H2" s="54"/>
      <c r="I2" s="51" t="s">
        <v>9</v>
      </c>
      <c r="J2" s="54"/>
      <c r="K2" s="51" t="s">
        <v>10</v>
      </c>
      <c r="L2" s="52"/>
      <c r="M2" s="53"/>
      <c r="N2" s="54"/>
      <c r="O2" s="47" t="s">
        <v>27</v>
      </c>
    </row>
    <row r="3" spans="1:15" ht="18" thickTop="1" thickBot="1" x14ac:dyDescent="0.25">
      <c r="A3" s="10" t="s">
        <v>0</v>
      </c>
      <c r="B3" s="11" t="s">
        <v>1</v>
      </c>
      <c r="C3" s="16" t="s">
        <v>2</v>
      </c>
      <c r="D3" s="18" t="s">
        <v>12</v>
      </c>
      <c r="E3" s="10" t="s">
        <v>74</v>
      </c>
      <c r="F3" s="28" t="s">
        <v>14</v>
      </c>
      <c r="G3" s="10" t="s">
        <v>74</v>
      </c>
      <c r="H3" s="13" t="s">
        <v>14</v>
      </c>
      <c r="I3" s="10" t="s">
        <v>74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48"/>
    </row>
    <row r="4" spans="1:15" x14ac:dyDescent="0.2">
      <c r="A4" s="8"/>
      <c r="B4" s="9"/>
      <c r="C4" s="9" t="s">
        <v>45</v>
      </c>
      <c r="D4" s="4">
        <v>1</v>
      </c>
      <c r="E4" s="36">
        <v>9.9499999999999993</v>
      </c>
      <c r="F4" s="37">
        <f t="shared" ref="F4" si="0">D4*E4</f>
        <v>9.9499999999999993</v>
      </c>
      <c r="G4" s="41">
        <v>9.4499999999999993</v>
      </c>
      <c r="H4" s="42">
        <f t="shared" ref="H4" si="1">D4*G4*10</f>
        <v>94.5</v>
      </c>
      <c r="I4" s="41">
        <v>8.9600000000000009</v>
      </c>
      <c r="J4" s="42">
        <f t="shared" ref="J4" si="2">D4*I4*25</f>
        <v>224.00000000000003</v>
      </c>
      <c r="K4" s="2" t="s">
        <v>19</v>
      </c>
      <c r="L4" s="3" t="s">
        <v>47</v>
      </c>
      <c r="M4" s="29" t="s">
        <v>18</v>
      </c>
      <c r="N4" s="19" t="s">
        <v>48</v>
      </c>
      <c r="O4" s="43" t="s">
        <v>49</v>
      </c>
    </row>
    <row r="5" spans="1:15" x14ac:dyDescent="0.2">
      <c r="A5" s="2"/>
      <c r="B5" s="25"/>
      <c r="C5" s="25" t="s">
        <v>20</v>
      </c>
      <c r="D5" s="4">
        <v>1</v>
      </c>
      <c r="E5" s="38">
        <v>1.5</v>
      </c>
      <c r="F5" s="26">
        <f>D5*E5</f>
        <v>1.5</v>
      </c>
      <c r="G5" s="21">
        <v>1.5</v>
      </c>
      <c r="H5" s="20">
        <f>D5*G5*10</f>
        <v>15</v>
      </c>
      <c r="I5" s="21">
        <v>1.43</v>
      </c>
      <c r="J5" s="20">
        <f>D5*I5*25</f>
        <v>35.75</v>
      </c>
      <c r="K5" s="2" t="s">
        <v>19</v>
      </c>
      <c r="L5" s="3" t="s">
        <v>21</v>
      </c>
      <c r="M5" s="29" t="s">
        <v>18</v>
      </c>
      <c r="N5" s="19" t="s">
        <v>22</v>
      </c>
      <c r="O5" s="44"/>
    </row>
    <row r="6" spans="1:15" x14ac:dyDescent="0.2">
      <c r="A6" s="2"/>
      <c r="B6" s="25"/>
      <c r="C6" s="25" t="s">
        <v>23</v>
      </c>
      <c r="D6" s="4">
        <v>1</v>
      </c>
      <c r="E6" s="38">
        <v>1.74</v>
      </c>
      <c r="F6" s="26">
        <f>D6*E6</f>
        <v>1.74</v>
      </c>
      <c r="G6" s="21">
        <v>1.74</v>
      </c>
      <c r="H6" s="20">
        <f t="shared" ref="H6:H30" si="3">D6*G6*10</f>
        <v>17.399999999999999</v>
      </c>
      <c r="I6" s="21">
        <v>1.49</v>
      </c>
      <c r="J6" s="20">
        <f>D6*I6*25</f>
        <v>37.25</v>
      </c>
      <c r="K6" s="2" t="s">
        <v>24</v>
      </c>
      <c r="L6" s="3" t="s">
        <v>25</v>
      </c>
      <c r="M6" s="32" t="s">
        <v>18</v>
      </c>
      <c r="N6" s="27" t="s">
        <v>26</v>
      </c>
      <c r="O6" s="44"/>
    </row>
    <row r="7" spans="1:15" x14ac:dyDescent="0.2">
      <c r="A7" s="2"/>
      <c r="B7" s="3"/>
      <c r="C7" s="25" t="s">
        <v>40</v>
      </c>
      <c r="D7" s="4">
        <v>1</v>
      </c>
      <c r="E7" s="38">
        <v>0.5</v>
      </c>
      <c r="F7" s="26">
        <f t="shared" ref="F7:F30" si="4">D7*E7</f>
        <v>0.5</v>
      </c>
      <c r="G7" s="21">
        <v>0.5</v>
      </c>
      <c r="H7" s="20">
        <f t="shared" si="3"/>
        <v>5</v>
      </c>
      <c r="I7" s="21">
        <v>0.48</v>
      </c>
      <c r="J7" s="20">
        <f t="shared" ref="J7:J30" si="5">D7*I7*25</f>
        <v>12</v>
      </c>
      <c r="K7" s="2" t="s">
        <v>19</v>
      </c>
      <c r="L7" s="3" t="s">
        <v>41</v>
      </c>
      <c r="M7" s="32" t="s">
        <v>42</v>
      </c>
      <c r="N7" s="19" t="s">
        <v>43</v>
      </c>
      <c r="O7" s="44"/>
    </row>
    <row r="8" spans="1:15" x14ac:dyDescent="0.2">
      <c r="A8" s="2"/>
      <c r="B8" s="25"/>
      <c r="C8" s="25" t="s">
        <v>44</v>
      </c>
      <c r="D8" s="4">
        <v>1</v>
      </c>
      <c r="E8" s="38">
        <v>0.43</v>
      </c>
      <c r="F8" s="26">
        <f t="shared" si="4"/>
        <v>0.43</v>
      </c>
      <c r="G8" s="21">
        <v>0.43</v>
      </c>
      <c r="H8" s="20">
        <f t="shared" si="3"/>
        <v>4.3</v>
      </c>
      <c r="I8" s="21">
        <v>0.35699999999999998</v>
      </c>
      <c r="J8" s="20">
        <f t="shared" si="5"/>
        <v>8.9249999999999989</v>
      </c>
      <c r="K8" s="2" t="s">
        <v>61</v>
      </c>
      <c r="L8" s="3" t="s">
        <v>87</v>
      </c>
      <c r="M8" s="32" t="s">
        <v>18</v>
      </c>
      <c r="N8" s="19" t="s">
        <v>88</v>
      </c>
      <c r="O8" s="44" t="s">
        <v>89</v>
      </c>
    </row>
    <row r="9" spans="1:15" x14ac:dyDescent="0.2">
      <c r="A9" s="2"/>
      <c r="B9" s="3"/>
      <c r="C9" s="25" t="s">
        <v>53</v>
      </c>
      <c r="D9" s="4">
        <v>1</v>
      </c>
      <c r="E9" s="38">
        <v>1.5</v>
      </c>
      <c r="F9" s="26">
        <f t="shared" si="4"/>
        <v>1.5</v>
      </c>
      <c r="G9" s="21">
        <v>1.5</v>
      </c>
      <c r="H9" s="20">
        <f t="shared" si="3"/>
        <v>15</v>
      </c>
      <c r="I9" s="21">
        <v>1.43</v>
      </c>
      <c r="J9" s="20">
        <f t="shared" si="5"/>
        <v>35.75</v>
      </c>
      <c r="K9" s="2" t="s">
        <v>19</v>
      </c>
      <c r="L9" s="25" t="s">
        <v>54</v>
      </c>
      <c r="M9" s="32" t="s">
        <v>55</v>
      </c>
      <c r="N9" s="19" t="s">
        <v>56</v>
      </c>
      <c r="O9" s="44" t="s">
        <v>57</v>
      </c>
    </row>
    <row r="10" spans="1:15" x14ac:dyDescent="0.2">
      <c r="A10" s="2"/>
      <c r="B10" s="3"/>
      <c r="C10" s="25" t="s">
        <v>60</v>
      </c>
      <c r="D10" s="4">
        <v>1</v>
      </c>
      <c r="E10" s="38">
        <v>0.13</v>
      </c>
      <c r="F10" s="26">
        <f t="shared" si="4"/>
        <v>0.13</v>
      </c>
      <c r="G10" s="21">
        <v>7.9000000000000001E-2</v>
      </c>
      <c r="H10" s="20">
        <f t="shared" si="3"/>
        <v>0.79</v>
      </c>
      <c r="I10" s="21">
        <v>7.9000000000000001E-2</v>
      </c>
      <c r="J10" s="20">
        <f t="shared" si="5"/>
        <v>1.9750000000000001</v>
      </c>
      <c r="K10" s="2" t="s">
        <v>61</v>
      </c>
      <c r="L10" s="3" t="s">
        <v>62</v>
      </c>
      <c r="M10" s="32" t="s">
        <v>63</v>
      </c>
      <c r="N10" s="19" t="s">
        <v>64</v>
      </c>
      <c r="O10" s="44" t="s">
        <v>69</v>
      </c>
    </row>
    <row r="11" spans="1:15" x14ac:dyDescent="0.2">
      <c r="A11" s="2"/>
      <c r="B11" s="25"/>
      <c r="C11" s="25" t="s">
        <v>65</v>
      </c>
      <c r="D11" s="4">
        <v>1</v>
      </c>
      <c r="E11" s="38">
        <v>0.14000000000000001</v>
      </c>
      <c r="F11" s="26">
        <f t="shared" si="4"/>
        <v>0.14000000000000001</v>
      </c>
      <c r="G11" s="21">
        <v>8.5999999999999993E-2</v>
      </c>
      <c r="H11" s="20">
        <f t="shared" si="3"/>
        <v>0.85999999999999988</v>
      </c>
      <c r="I11" s="21">
        <v>8.5999999999999993E-2</v>
      </c>
      <c r="J11" s="20">
        <f t="shared" si="5"/>
        <v>2.15</v>
      </c>
      <c r="K11" s="2" t="s">
        <v>61</v>
      </c>
      <c r="L11" s="3" t="s">
        <v>66</v>
      </c>
      <c r="M11" s="32" t="s">
        <v>63</v>
      </c>
      <c r="N11" s="19" t="s">
        <v>67</v>
      </c>
      <c r="O11" s="44" t="s">
        <v>70</v>
      </c>
    </row>
    <row r="12" spans="1:15" x14ac:dyDescent="0.2">
      <c r="A12" s="2"/>
      <c r="B12" s="34"/>
      <c r="C12" s="25" t="s">
        <v>68</v>
      </c>
      <c r="D12" s="4">
        <v>1</v>
      </c>
      <c r="E12" s="38">
        <v>0.13</v>
      </c>
      <c r="F12" s="26">
        <f t="shared" si="4"/>
        <v>0.13</v>
      </c>
      <c r="G12" s="21">
        <v>0.13</v>
      </c>
      <c r="H12" s="20">
        <f t="shared" si="3"/>
        <v>1.3</v>
      </c>
      <c r="I12" s="21">
        <v>0.13</v>
      </c>
      <c r="J12" s="20">
        <f t="shared" si="5"/>
        <v>3.25</v>
      </c>
      <c r="K12" s="2" t="s">
        <v>61</v>
      </c>
      <c r="L12" s="3" t="s">
        <v>73</v>
      </c>
      <c r="M12" s="29" t="s">
        <v>75</v>
      </c>
      <c r="N12" s="19" t="s">
        <v>76</v>
      </c>
      <c r="O12" s="44" t="s">
        <v>77</v>
      </c>
    </row>
    <row r="13" spans="1:15" x14ac:dyDescent="0.2">
      <c r="A13" s="2"/>
      <c r="B13" s="25"/>
      <c r="C13" s="25" t="s">
        <v>71</v>
      </c>
      <c r="D13" s="4">
        <v>1</v>
      </c>
      <c r="E13" s="38">
        <v>0.12</v>
      </c>
      <c r="F13" s="26">
        <f t="shared" si="4"/>
        <v>0.12</v>
      </c>
      <c r="G13" s="21">
        <v>0.12</v>
      </c>
      <c r="H13" s="20">
        <f t="shared" si="3"/>
        <v>1.2</v>
      </c>
      <c r="I13" s="21">
        <v>0.12</v>
      </c>
      <c r="J13" s="20">
        <f t="shared" si="5"/>
        <v>3</v>
      </c>
      <c r="K13" s="2" t="s">
        <v>61</v>
      </c>
      <c r="L13" s="3" t="s">
        <v>78</v>
      </c>
      <c r="M13" s="29" t="s">
        <v>75</v>
      </c>
      <c r="N13" s="19" t="s">
        <v>79</v>
      </c>
      <c r="O13" s="44" t="s">
        <v>72</v>
      </c>
    </row>
    <row r="14" spans="1:15" x14ac:dyDescent="0.2">
      <c r="A14" s="2"/>
      <c r="B14" s="25"/>
      <c r="C14" s="25"/>
      <c r="D14" s="4"/>
      <c r="E14" s="38"/>
      <c r="F14" s="26">
        <f t="shared" si="4"/>
        <v>0</v>
      </c>
      <c r="G14" s="21"/>
      <c r="H14" s="20">
        <f t="shared" si="3"/>
        <v>0</v>
      </c>
      <c r="I14" s="21"/>
      <c r="J14" s="20">
        <f t="shared" si="5"/>
        <v>0</v>
      </c>
      <c r="K14" s="2"/>
      <c r="L14" s="3"/>
      <c r="M14" s="29"/>
      <c r="N14" s="19"/>
      <c r="O14" s="44"/>
    </row>
    <row r="15" spans="1:15" x14ac:dyDescent="0.2">
      <c r="A15" s="2"/>
      <c r="B15" s="25"/>
      <c r="C15" s="25"/>
      <c r="D15" s="4"/>
      <c r="E15" s="38"/>
      <c r="F15" s="26">
        <f t="shared" si="4"/>
        <v>0</v>
      </c>
      <c r="G15" s="21"/>
      <c r="H15" s="20">
        <f t="shared" si="3"/>
        <v>0</v>
      </c>
      <c r="I15" s="21"/>
      <c r="J15" s="20">
        <f t="shared" si="5"/>
        <v>0</v>
      </c>
      <c r="K15" s="2"/>
      <c r="L15" s="3"/>
      <c r="M15" s="29"/>
      <c r="N15" s="19"/>
      <c r="O15" s="44"/>
    </row>
    <row r="16" spans="1:15" x14ac:dyDescent="0.2">
      <c r="A16" s="2"/>
      <c r="B16" s="25"/>
      <c r="C16" s="25"/>
      <c r="D16" s="4"/>
      <c r="E16" s="38"/>
      <c r="F16" s="26">
        <f t="shared" si="4"/>
        <v>0</v>
      </c>
      <c r="G16" s="21"/>
      <c r="H16" s="20">
        <f t="shared" si="3"/>
        <v>0</v>
      </c>
      <c r="I16" s="21"/>
      <c r="J16" s="20">
        <f t="shared" si="5"/>
        <v>0</v>
      </c>
      <c r="K16" s="2"/>
      <c r="L16" s="3"/>
      <c r="M16" s="32"/>
      <c r="N16" s="27"/>
      <c r="O16" s="44"/>
    </row>
    <row r="17" spans="1:15" x14ac:dyDescent="0.2">
      <c r="A17" s="2"/>
      <c r="B17" s="25"/>
      <c r="C17" s="25"/>
      <c r="D17" s="4"/>
      <c r="E17" s="38"/>
      <c r="F17" s="26">
        <f t="shared" si="4"/>
        <v>0</v>
      </c>
      <c r="G17" s="21"/>
      <c r="H17" s="20">
        <f t="shared" si="3"/>
        <v>0</v>
      </c>
      <c r="I17" s="21"/>
      <c r="J17" s="20">
        <f t="shared" si="5"/>
        <v>0</v>
      </c>
      <c r="K17" s="2"/>
      <c r="L17" s="3"/>
      <c r="M17" s="29"/>
      <c r="N17" s="19"/>
      <c r="O17" s="44"/>
    </row>
    <row r="18" spans="1:15" x14ac:dyDescent="0.2">
      <c r="A18" s="2"/>
      <c r="B18" s="25"/>
      <c r="C18" s="25"/>
      <c r="D18" s="4"/>
      <c r="E18" s="38"/>
      <c r="F18" s="26">
        <f t="shared" si="4"/>
        <v>0</v>
      </c>
      <c r="G18" s="21"/>
      <c r="H18" s="20">
        <f t="shared" si="3"/>
        <v>0</v>
      </c>
      <c r="I18" s="21"/>
      <c r="J18" s="20">
        <f t="shared" si="5"/>
        <v>0</v>
      </c>
      <c r="K18" s="2"/>
      <c r="L18" s="3"/>
      <c r="M18" s="29"/>
      <c r="N18" s="19"/>
      <c r="O18" s="44"/>
    </row>
    <row r="19" spans="1:15" x14ac:dyDescent="0.2">
      <c r="A19" s="2"/>
      <c r="B19" s="34"/>
      <c r="C19" s="25"/>
      <c r="D19" s="4"/>
      <c r="E19" s="38"/>
      <c r="F19" s="26">
        <f t="shared" si="4"/>
        <v>0</v>
      </c>
      <c r="G19" s="21"/>
      <c r="H19" s="20">
        <f t="shared" si="3"/>
        <v>0</v>
      </c>
      <c r="I19" s="21"/>
      <c r="J19" s="20">
        <f t="shared" si="5"/>
        <v>0</v>
      </c>
      <c r="K19" s="2"/>
      <c r="L19" s="3"/>
      <c r="M19" s="29"/>
      <c r="N19" s="19"/>
      <c r="O19" s="44"/>
    </row>
    <row r="20" spans="1:15" x14ac:dyDescent="0.2">
      <c r="A20" s="2"/>
      <c r="B20" s="25"/>
      <c r="C20" s="25"/>
      <c r="D20" s="4"/>
      <c r="E20" s="38"/>
      <c r="F20" s="26">
        <f t="shared" si="4"/>
        <v>0</v>
      </c>
      <c r="G20" s="21"/>
      <c r="H20" s="20">
        <f t="shared" si="3"/>
        <v>0</v>
      </c>
      <c r="I20" s="21"/>
      <c r="J20" s="20">
        <f t="shared" si="5"/>
        <v>0</v>
      </c>
      <c r="K20" s="2"/>
      <c r="L20" s="3"/>
      <c r="M20" s="29"/>
      <c r="N20" s="19"/>
      <c r="O20" s="44"/>
    </row>
    <row r="21" spans="1:15" x14ac:dyDescent="0.2">
      <c r="A21" s="2"/>
      <c r="B21" s="25"/>
      <c r="C21" s="25"/>
      <c r="D21" s="4"/>
      <c r="E21" s="38"/>
      <c r="F21" s="26">
        <f t="shared" si="4"/>
        <v>0</v>
      </c>
      <c r="G21" s="21"/>
      <c r="H21" s="20">
        <f t="shared" si="3"/>
        <v>0</v>
      </c>
      <c r="I21" s="21"/>
      <c r="J21" s="20">
        <f t="shared" si="5"/>
        <v>0</v>
      </c>
      <c r="K21" s="2"/>
      <c r="L21" s="3"/>
      <c r="M21" s="29"/>
      <c r="N21" s="19"/>
      <c r="O21" s="44"/>
    </row>
    <row r="22" spans="1:15" x14ac:dyDescent="0.2">
      <c r="A22" s="2"/>
      <c r="B22" s="25"/>
      <c r="C22" s="25"/>
      <c r="D22" s="4"/>
      <c r="E22" s="38"/>
      <c r="F22" s="26">
        <f t="shared" si="4"/>
        <v>0</v>
      </c>
      <c r="G22" s="21"/>
      <c r="H22" s="20">
        <f t="shared" si="3"/>
        <v>0</v>
      </c>
      <c r="I22" s="21"/>
      <c r="J22" s="20">
        <f t="shared" si="5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8"/>
      <c r="F23" s="26">
        <f t="shared" si="4"/>
        <v>0</v>
      </c>
      <c r="G23" s="21"/>
      <c r="H23" s="20">
        <f t="shared" si="3"/>
        <v>0</v>
      </c>
      <c r="I23" s="21"/>
      <c r="J23" s="20">
        <f t="shared" si="5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8"/>
      <c r="F24" s="26">
        <f t="shared" si="4"/>
        <v>0</v>
      </c>
      <c r="G24" s="21"/>
      <c r="H24" s="20">
        <f t="shared" si="3"/>
        <v>0</v>
      </c>
      <c r="I24" s="21"/>
      <c r="J24" s="20">
        <f t="shared" si="5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8"/>
      <c r="F25" s="26">
        <f t="shared" si="4"/>
        <v>0</v>
      </c>
      <c r="G25" s="21"/>
      <c r="H25" s="20">
        <f t="shared" si="3"/>
        <v>0</v>
      </c>
      <c r="I25" s="21"/>
      <c r="J25" s="20">
        <f t="shared" si="5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8"/>
      <c r="F26" s="26">
        <f t="shared" si="4"/>
        <v>0</v>
      </c>
      <c r="G26" s="21"/>
      <c r="H26" s="20">
        <f t="shared" si="3"/>
        <v>0</v>
      </c>
      <c r="I26" s="21"/>
      <c r="J26" s="20">
        <f t="shared" si="5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8"/>
      <c r="F27" s="26">
        <f t="shared" si="4"/>
        <v>0</v>
      </c>
      <c r="G27" s="21"/>
      <c r="H27" s="20">
        <f t="shared" si="3"/>
        <v>0</v>
      </c>
      <c r="I27" s="21"/>
      <c r="J27" s="20">
        <f t="shared" si="5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8"/>
      <c r="F28" s="26">
        <f t="shared" si="4"/>
        <v>0</v>
      </c>
      <c r="G28" s="21"/>
      <c r="H28" s="20">
        <f t="shared" si="3"/>
        <v>0</v>
      </c>
      <c r="I28" s="21"/>
      <c r="J28" s="20">
        <f t="shared" si="5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8"/>
      <c r="F29" s="26">
        <f t="shared" si="4"/>
        <v>0</v>
      </c>
      <c r="G29" s="21"/>
      <c r="H29" s="20">
        <f t="shared" si="3"/>
        <v>0</v>
      </c>
      <c r="I29" s="21"/>
      <c r="J29" s="20">
        <f t="shared" si="5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39"/>
      <c r="F30" s="15">
        <f t="shared" si="4"/>
        <v>0</v>
      </c>
      <c r="G30" s="23"/>
      <c r="H30" s="22">
        <f t="shared" si="3"/>
        <v>0</v>
      </c>
      <c r="I30" s="23"/>
      <c r="J30" s="22">
        <f t="shared" si="5"/>
        <v>0</v>
      </c>
      <c r="K30" s="5"/>
      <c r="L30" s="6"/>
      <c r="M30" s="33"/>
      <c r="N30" s="7"/>
      <c r="O30" s="45"/>
    </row>
    <row r="31" spans="1:15" x14ac:dyDescent="0.2">
      <c r="E31" s="24" t="s">
        <v>15</v>
      </c>
      <c r="F31" s="24">
        <f>SUM(F4:F30)</f>
        <v>16.14</v>
      </c>
      <c r="G31" s="24" t="s">
        <v>15</v>
      </c>
      <c r="H31" s="24">
        <f>SUM(H4:H30)</f>
        <v>155.35000000000002</v>
      </c>
      <c r="I31" s="24" t="s">
        <v>15</v>
      </c>
      <c r="J31" s="24">
        <f>SUM(J4:J30)</f>
        <v>364.05</v>
      </c>
    </row>
    <row r="32" spans="1:15" x14ac:dyDescent="0.2">
      <c r="E32" t="s">
        <v>16</v>
      </c>
      <c r="F32" s="24">
        <f>F31</f>
        <v>16.14</v>
      </c>
      <c r="G32" t="s">
        <v>16</v>
      </c>
      <c r="H32" s="35">
        <f>H31/10</f>
        <v>15.535000000000002</v>
      </c>
      <c r="I32" t="s">
        <v>16</v>
      </c>
      <c r="J32" s="35">
        <f>J31/25</f>
        <v>14.562000000000001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6" r:id="rId1"/>
    <hyperlink ref="N5" r:id="rId2"/>
  </hyperlinks>
  <pageMargins left="0.75" right="0.75" top="1" bottom="1" header="0.5" footer="0.5"/>
  <pageSetup orientation="portrait" horizontalDpi="4294967292" verticalDpi="4294967292"/>
  <ignoredErrors>
    <ignoredError sqref="M12:M1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s="40" t="s">
        <v>17</v>
      </c>
    </row>
    <row r="3" spans="1:1" x14ac:dyDescent="0.2">
      <c r="A3" t="s">
        <v>58</v>
      </c>
    </row>
    <row r="4" spans="1:1" x14ac:dyDescent="0.2">
      <c r="A4" t="s">
        <v>59</v>
      </c>
    </row>
    <row r="5" spans="1:1" x14ac:dyDescent="0.2">
      <c r="A5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Instrument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2016-02-26T22:08:06Z</dcterms:modified>
</cp:coreProperties>
</file>