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検収台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13" i="1" l="1"/>
  <c r="AT13" i="1"/>
  <c r="AS13" i="1"/>
  <c r="AR13" i="1"/>
  <c r="AI13" i="1"/>
  <c r="AY13" i="1" s="1"/>
  <c r="AH13" i="1"/>
  <c r="S13" i="1"/>
  <c r="BA13" i="1" s="1"/>
  <c r="R13" i="1"/>
  <c r="AV12" i="1"/>
  <c r="AT12" i="1"/>
  <c r="AS12" i="1"/>
  <c r="AR12" i="1"/>
  <c r="AI12" i="1"/>
  <c r="AP12" i="1" s="1"/>
  <c r="AH12" i="1"/>
  <c r="S12" i="1"/>
  <c r="BA12" i="1" s="1"/>
  <c r="R12" i="1"/>
  <c r="AV11" i="1"/>
  <c r="AT11" i="1"/>
  <c r="AS11" i="1"/>
  <c r="AR11" i="1"/>
  <c r="AI11" i="1"/>
  <c r="AY11" i="1" s="1"/>
  <c r="AH11" i="1"/>
  <c r="S11" i="1"/>
  <c r="BA11" i="1" s="1"/>
  <c r="R11" i="1"/>
  <c r="AI10" i="1"/>
  <c r="BB10" i="1" s="1"/>
  <c r="AH10" i="1"/>
  <c r="S10" i="1"/>
  <c r="BA10" i="1" s="1"/>
  <c r="R10" i="1"/>
  <c r="AI9" i="1"/>
  <c r="BB9" i="1" s="1"/>
  <c r="AH9" i="1"/>
  <c r="S9" i="1"/>
  <c r="BA9" i="1" s="1"/>
  <c r="R9" i="1"/>
  <c r="AI8" i="1"/>
  <c r="BB8" i="1" s="1"/>
  <c r="AH8" i="1"/>
  <c r="S8" i="1"/>
  <c r="BA8" i="1" s="1"/>
  <c r="R8" i="1"/>
  <c r="AP13" i="1" l="1"/>
  <c r="AP9" i="1"/>
  <c r="AY8" i="1"/>
  <c r="AY9" i="1"/>
  <c r="AY10" i="1"/>
  <c r="AY12" i="1"/>
  <c r="BB11" i="1"/>
  <c r="BB13" i="1"/>
  <c r="AP8" i="1"/>
  <c r="AP11" i="1"/>
  <c r="AP10" i="1"/>
  <c r="BB12" i="1"/>
</calcChain>
</file>

<file path=xl/comments1.xml><?xml version="1.0" encoding="utf-8"?>
<comments xmlns="http://schemas.openxmlformats.org/spreadsheetml/2006/main">
  <authors>
    <author>mshizuno</author>
  </authors>
  <commentList>
    <comment ref="H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mshizuno:</t>
        </r>
        <r>
          <rPr>
            <sz val="9"/>
            <color indexed="81"/>
            <rFont val="MS P ゴシック"/>
            <family val="3"/>
            <charset val="128"/>
          </rPr>
          <t xml:space="preserve">
4/1.2は土日のため待機なし</t>
        </r>
      </text>
    </comment>
  </commentList>
</comments>
</file>

<file path=xl/sharedStrings.xml><?xml version="1.0" encoding="utf-8"?>
<sst xmlns="http://schemas.openxmlformats.org/spreadsheetml/2006/main" count="155" uniqueCount="78">
  <si>
    <t>H27年度台帳</t>
    <rPh sb="3" eb="5">
      <t>ネンド</t>
    </rPh>
    <rPh sb="5" eb="7">
      <t>ダイチョウ</t>
    </rPh>
    <phoneticPr fontId="4"/>
  </si>
  <si>
    <t>d</t>
    <phoneticPr fontId="4"/>
  </si>
  <si>
    <t>※契約形態・・・個人事業主⇒個、協力会社⇒協、正社員⇒正、契約社員⇒契</t>
    <rPh sb="1" eb="3">
      <t>ケイヤク</t>
    </rPh>
    <rPh sb="3" eb="5">
      <t>ケイタイ</t>
    </rPh>
    <rPh sb="8" eb="10">
      <t>コジン</t>
    </rPh>
    <rPh sb="10" eb="13">
      <t>ジギョウヌシ</t>
    </rPh>
    <rPh sb="14" eb="15">
      <t>コ</t>
    </rPh>
    <rPh sb="16" eb="18">
      <t>キョウリョク</t>
    </rPh>
    <rPh sb="18" eb="20">
      <t>ガイシャ</t>
    </rPh>
    <rPh sb="21" eb="22">
      <t>キョウ</t>
    </rPh>
    <rPh sb="23" eb="26">
      <t>セイシャイン</t>
    </rPh>
    <rPh sb="27" eb="28">
      <t>セイ</t>
    </rPh>
    <rPh sb="29" eb="31">
      <t>ケイヤク</t>
    </rPh>
    <rPh sb="31" eb="33">
      <t>シャイン</t>
    </rPh>
    <rPh sb="34" eb="35">
      <t>チギリ</t>
    </rPh>
    <phoneticPr fontId="4"/>
  </si>
  <si>
    <t>受注</t>
    <phoneticPr fontId="4"/>
  </si>
  <si>
    <t>売掛</t>
    <phoneticPr fontId="4"/>
  </si>
  <si>
    <t>発注</t>
    <rPh sb="0" eb="2">
      <t>ハッチュウ</t>
    </rPh>
    <phoneticPr fontId="4"/>
  </si>
  <si>
    <t>支払</t>
    <rPh sb="0" eb="2">
      <t>シハライ</t>
    </rPh>
    <phoneticPr fontId="4"/>
  </si>
  <si>
    <t>支払日</t>
    <phoneticPr fontId="4"/>
  </si>
  <si>
    <t>契約NO．</t>
    <rPh sb="0" eb="2">
      <t>ケイヤク</t>
    </rPh>
    <phoneticPr fontId="4"/>
  </si>
  <si>
    <t>HAL
No.</t>
    <phoneticPr fontId="4"/>
  </si>
  <si>
    <t>ﾌﾘｶﾞﾅ</t>
    <phoneticPr fontId="4"/>
  </si>
  <si>
    <t>エンジニア名</t>
    <rPh sb="5" eb="6">
      <t>メイ</t>
    </rPh>
    <phoneticPr fontId="4"/>
  </si>
  <si>
    <t>得意先</t>
    <rPh sb="0" eb="3">
      <t>トクイサキ</t>
    </rPh>
    <phoneticPr fontId="4"/>
  </si>
  <si>
    <t>契約形態</t>
    <rPh sb="0" eb="2">
      <t>ケイヤク</t>
    </rPh>
    <rPh sb="2" eb="4">
      <t>ケイタイ</t>
    </rPh>
    <phoneticPr fontId="4"/>
  </si>
  <si>
    <t>件名</t>
    <rPh sb="0" eb="2">
      <t>ケンメイ</t>
    </rPh>
    <phoneticPr fontId="4"/>
  </si>
  <si>
    <t>開始日</t>
    <rPh sb="0" eb="3">
      <t>カイシビ</t>
    </rPh>
    <phoneticPr fontId="4"/>
  </si>
  <si>
    <t>終了日</t>
    <rPh sb="0" eb="3">
      <t>シュウリョウビ</t>
    </rPh>
    <phoneticPr fontId="4"/>
  </si>
  <si>
    <t>見積書No.</t>
    <rPh sb="0" eb="3">
      <t>ミツモリショ</t>
    </rPh>
    <phoneticPr fontId="4"/>
  </si>
  <si>
    <t>注文書／契約書No.</t>
    <rPh sb="0" eb="3">
      <t>チュウモンショ</t>
    </rPh>
    <rPh sb="4" eb="7">
      <t>ケイヤクショ</t>
    </rPh>
    <phoneticPr fontId="4"/>
  </si>
  <si>
    <t>売上日</t>
    <rPh sb="0" eb="2">
      <t>ウリアゲ</t>
    </rPh>
    <rPh sb="2" eb="3">
      <t>ビ</t>
    </rPh>
    <phoneticPr fontId="4"/>
  </si>
  <si>
    <t>売上
予定
金額</t>
    <rPh sb="0" eb="2">
      <t>ウリアゲ</t>
    </rPh>
    <rPh sb="3" eb="5">
      <t>ヨテイ</t>
    </rPh>
    <rPh sb="6" eb="8">
      <t>キンガク</t>
    </rPh>
    <phoneticPr fontId="4"/>
  </si>
  <si>
    <t>作業
時間
管理表</t>
    <rPh sb="0" eb="2">
      <t>サギョウ</t>
    </rPh>
    <rPh sb="3" eb="5">
      <t>ジカン</t>
    </rPh>
    <rPh sb="6" eb="8">
      <t>カンリ</t>
    </rPh>
    <rPh sb="8" eb="9">
      <t>ヒョウ</t>
    </rPh>
    <phoneticPr fontId="4"/>
  </si>
  <si>
    <t>実働
時間</t>
    <rPh sb="0" eb="2">
      <t>ジツドウ</t>
    </rPh>
    <rPh sb="3" eb="5">
      <t>ジカン</t>
    </rPh>
    <phoneticPr fontId="4"/>
  </si>
  <si>
    <t>実績
金額</t>
    <rPh sb="0" eb="2">
      <t>ジッセキ</t>
    </rPh>
    <rPh sb="3" eb="5">
      <t>キンガク</t>
    </rPh>
    <phoneticPr fontId="4"/>
  </si>
  <si>
    <t>諸経費</t>
    <rPh sb="0" eb="3">
      <t>ショケイヒ</t>
    </rPh>
    <phoneticPr fontId="4"/>
  </si>
  <si>
    <t>計
（税抜き）+諸経費</t>
    <rPh sb="0" eb="1">
      <t>ケイ</t>
    </rPh>
    <rPh sb="3" eb="4">
      <t>ゼイ</t>
    </rPh>
    <rPh sb="4" eb="5">
      <t>ヌ</t>
    </rPh>
    <rPh sb="8" eb="11">
      <t>ショケイヒ</t>
    </rPh>
    <phoneticPr fontId="4"/>
  </si>
  <si>
    <t>計
（税込み）</t>
    <rPh sb="0" eb="1">
      <t>ケイ</t>
    </rPh>
    <rPh sb="3" eb="5">
      <t>ゼイコ</t>
    </rPh>
    <phoneticPr fontId="4"/>
  </si>
  <si>
    <t>請求書
発行</t>
    <rPh sb="0" eb="3">
      <t>セイキュウショ</t>
    </rPh>
    <rPh sb="4" eb="6">
      <t>ハッコウ</t>
    </rPh>
    <phoneticPr fontId="4"/>
  </si>
  <si>
    <t>仕入先</t>
    <rPh sb="0" eb="2">
      <t>シイレ</t>
    </rPh>
    <rPh sb="2" eb="3">
      <t>サキ</t>
    </rPh>
    <phoneticPr fontId="4"/>
  </si>
  <si>
    <t>社保適応</t>
    <rPh sb="0" eb="1">
      <t>シャ</t>
    </rPh>
    <rPh sb="1" eb="2">
      <t>ホ</t>
    </rPh>
    <rPh sb="2" eb="4">
      <t>テキオウ</t>
    </rPh>
    <phoneticPr fontId="4"/>
  </si>
  <si>
    <t>消費税</t>
    <rPh sb="0" eb="3">
      <t>ショウヒゼイ</t>
    </rPh>
    <phoneticPr fontId="4"/>
  </si>
  <si>
    <t>注文書発行No.</t>
    <rPh sb="0" eb="3">
      <t>チュウモンショ</t>
    </rPh>
    <rPh sb="3" eb="5">
      <t>ハッコウ</t>
    </rPh>
    <phoneticPr fontId="4"/>
  </si>
  <si>
    <t>検収日</t>
    <rPh sb="0" eb="2">
      <t>ケンシュウ</t>
    </rPh>
    <rPh sb="2" eb="3">
      <t>ビ</t>
    </rPh>
    <phoneticPr fontId="4"/>
  </si>
  <si>
    <t>支払
予定
金額</t>
    <rPh sb="0" eb="2">
      <t>シハライ</t>
    </rPh>
    <rPh sb="3" eb="5">
      <t>ヨテイ</t>
    </rPh>
    <rPh sb="6" eb="8">
      <t>キンガク</t>
    </rPh>
    <phoneticPr fontId="4"/>
  </si>
  <si>
    <t>面談交通費/正社員通勤費</t>
    <rPh sb="0" eb="2">
      <t>メンダン</t>
    </rPh>
    <rPh sb="2" eb="5">
      <t>コウツウヒ</t>
    </rPh>
    <rPh sb="6" eb="9">
      <t>セイシャイン</t>
    </rPh>
    <rPh sb="9" eb="11">
      <t>ツウキン</t>
    </rPh>
    <rPh sb="11" eb="12">
      <t>ヒ</t>
    </rPh>
    <phoneticPr fontId="4"/>
  </si>
  <si>
    <t>請求書
受理</t>
    <rPh sb="0" eb="3">
      <t>セイキュウショ</t>
    </rPh>
    <rPh sb="4" eb="6">
      <t>ジュリ</t>
    </rPh>
    <phoneticPr fontId="4"/>
  </si>
  <si>
    <t>その他</t>
    <rPh sb="2" eb="3">
      <t>タ</t>
    </rPh>
    <phoneticPr fontId="4"/>
  </si>
  <si>
    <t>前払い済</t>
    <rPh sb="0" eb="2">
      <t>マエバラ</t>
    </rPh>
    <rPh sb="3" eb="4">
      <t>スミ</t>
    </rPh>
    <phoneticPr fontId="4"/>
  </si>
  <si>
    <t>前払い</t>
    <rPh sb="0" eb="2">
      <t>マエバラ</t>
    </rPh>
    <phoneticPr fontId="4"/>
  </si>
  <si>
    <t>手数料</t>
    <rPh sb="0" eb="3">
      <t>テスウリョウ</t>
    </rPh>
    <phoneticPr fontId="4"/>
  </si>
  <si>
    <t>計</t>
    <rPh sb="0" eb="1">
      <t>ケイ</t>
    </rPh>
    <phoneticPr fontId="4"/>
  </si>
  <si>
    <t>支払い日</t>
    <rPh sb="0" eb="2">
      <t>シハラ</t>
    </rPh>
    <rPh sb="3" eb="4">
      <t>ビ</t>
    </rPh>
    <phoneticPr fontId="4"/>
  </si>
  <si>
    <t>翌々月
1日
予定</t>
    <rPh sb="0" eb="2">
      <t>ヨクヨク</t>
    </rPh>
    <rPh sb="2" eb="3">
      <t>ツキ</t>
    </rPh>
    <rPh sb="5" eb="6">
      <t>ニチ</t>
    </rPh>
    <rPh sb="7" eb="9">
      <t>ヨテイ</t>
    </rPh>
    <phoneticPr fontId="4"/>
  </si>
  <si>
    <t>翌月
25日
予定</t>
    <rPh sb="0" eb="2">
      <t>ヨクゲツ</t>
    </rPh>
    <rPh sb="5" eb="6">
      <t>ニチ</t>
    </rPh>
    <rPh sb="7" eb="9">
      <t>ヨテイ</t>
    </rPh>
    <phoneticPr fontId="4"/>
  </si>
  <si>
    <t>翌々月
15日
予定</t>
    <rPh sb="0" eb="2">
      <t>ヨクヨク</t>
    </rPh>
    <rPh sb="2" eb="3">
      <t>ゲツ</t>
    </rPh>
    <rPh sb="6" eb="7">
      <t>ニチ</t>
    </rPh>
    <rPh sb="8" eb="10">
      <t>ヨテイ</t>
    </rPh>
    <phoneticPr fontId="4"/>
  </si>
  <si>
    <t>その他
予定</t>
    <rPh sb="2" eb="3">
      <t>タ</t>
    </rPh>
    <rPh sb="4" eb="6">
      <t>ヨテイ</t>
    </rPh>
    <phoneticPr fontId="4"/>
  </si>
  <si>
    <t>給与振込予定</t>
    <rPh sb="0" eb="2">
      <t>キュウヨ</t>
    </rPh>
    <rPh sb="2" eb="4">
      <t>フリコミ</t>
    </rPh>
    <rPh sb="4" eb="6">
      <t>ヨテイ</t>
    </rPh>
    <phoneticPr fontId="4"/>
  </si>
  <si>
    <t>振込処理金額①</t>
    <rPh sb="0" eb="2">
      <t>フリコミ</t>
    </rPh>
    <rPh sb="2" eb="4">
      <t>ショリ</t>
    </rPh>
    <rPh sb="4" eb="6">
      <t>キンガク</t>
    </rPh>
    <phoneticPr fontId="4"/>
  </si>
  <si>
    <t>振込処理金額②</t>
    <rPh sb="0" eb="2">
      <t>フリコミ</t>
    </rPh>
    <rPh sb="2" eb="4">
      <t>ショリ</t>
    </rPh>
    <rPh sb="4" eb="6">
      <t>キンガク</t>
    </rPh>
    <phoneticPr fontId="4"/>
  </si>
  <si>
    <t>差額</t>
    <rPh sb="0" eb="2">
      <t>サガク</t>
    </rPh>
    <phoneticPr fontId="4"/>
  </si>
  <si>
    <t>実働時間の差</t>
    <rPh sb="0" eb="2">
      <t>ジツドウ</t>
    </rPh>
    <rPh sb="2" eb="4">
      <t>ジカン</t>
    </rPh>
    <rPh sb="5" eb="6">
      <t>サ</t>
    </rPh>
    <phoneticPr fontId="4"/>
  </si>
  <si>
    <t>粗利</t>
    <rPh sb="0" eb="1">
      <t>アラ</t>
    </rPh>
    <rPh sb="1" eb="2">
      <t>リ</t>
    </rPh>
    <phoneticPr fontId="4"/>
  </si>
  <si>
    <t>粗利率</t>
    <rPh sb="0" eb="1">
      <t>アラ</t>
    </rPh>
    <rPh sb="1" eb="2">
      <t>リ</t>
    </rPh>
    <rPh sb="2" eb="3">
      <t>リツ</t>
    </rPh>
    <phoneticPr fontId="4"/>
  </si>
  <si>
    <t>10976</t>
  </si>
  <si>
    <t>HAL0103-4</t>
  </si>
  <si>
    <t>ｺﾊﾞﾔｼ ﾏｻｱｷ</t>
  </si>
  <si>
    <t>小林　正明</t>
  </si>
  <si>
    <t>日本コンピュータコンサルタント</t>
    <phoneticPr fontId="4"/>
  </si>
  <si>
    <t>派遣</t>
  </si>
  <si>
    <t>麻生塾システム　再構築</t>
  </si>
  <si>
    <t>正</t>
  </si>
  <si>
    <t>有</t>
  </si>
  <si>
    <t>○</t>
  </si>
  <si>
    <t>翌々月11日</t>
  </si>
  <si>
    <t xml:space="preserve"> </t>
  </si>
  <si>
    <t>*</t>
  </si>
  <si>
    <t>日本コンピュータコンサルタント</t>
    <phoneticPr fontId="4"/>
  </si>
  <si>
    <t>10978</t>
    <phoneticPr fontId="4"/>
  </si>
  <si>
    <t>HAL0149-3</t>
  </si>
  <si>
    <t>ﾑﾗﾏﾂ ﾉﾌﾞｱｷ</t>
    <phoneticPr fontId="4"/>
  </si>
  <si>
    <t>村松　信明</t>
    <phoneticPr fontId="4"/>
  </si>
  <si>
    <t>日本自動化開発</t>
    <phoneticPr fontId="4"/>
  </si>
  <si>
    <t>準委任</t>
    <phoneticPr fontId="4"/>
  </si>
  <si>
    <t>ＤＥＮＳＯ制御組込開発支援</t>
    <rPh sb="5" eb="7">
      <t>セイギョ</t>
    </rPh>
    <rPh sb="7" eb="9">
      <t>クミコミ</t>
    </rPh>
    <rPh sb="9" eb="11">
      <t>カイハツ</t>
    </rPh>
    <rPh sb="11" eb="13">
      <t>シエン</t>
    </rPh>
    <phoneticPr fontId="4"/>
  </si>
  <si>
    <t>ﾑﾗﾏﾂ ﾉﾌﾞｱｷ</t>
  </si>
  <si>
    <t>契</t>
  </si>
  <si>
    <t>B00351-10978</t>
    <phoneticPr fontId="4"/>
  </si>
  <si>
    <t>翌々月11日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</si>
</sst>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¥&quot;#,##0;&quot;¥&quot;\-#,##0"/>
    <numFmt numFmtId="6" formatCode="&quot;¥&quot;#,##0;[Red]&quot;¥&quot;\-#,##0"/>
    <numFmt numFmtId="176" formatCode="&quot;¥&quot;#,##0_);[Red]\(&quot;¥&quot;#,##0\)"/>
    <numFmt numFmtId="177" formatCode="0.00_);[Red]\(0.00\)"/>
    <numFmt numFmtId="178" formatCode="m/d"/>
    <numFmt numFmtId="179" formatCode="[$-411]ge\.m\.d;@"/>
  </numFmts>
  <fonts count="1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name val="HG丸ｺﾞｼｯｸM-PRO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2" borderId="0" xfId="0" applyFill="1" applyBorder="1" applyAlignment="1"/>
    <xf numFmtId="14" fontId="0" fillId="2" borderId="0" xfId="0" applyNumberFormat="1" applyFill="1" applyBorder="1" applyAlignment="1"/>
    <xf numFmtId="49" fontId="5" fillId="2" borderId="0" xfId="0" applyNumberFormat="1" applyFont="1" applyFill="1" applyBorder="1" applyAlignment="1"/>
    <xf numFmtId="49" fontId="5" fillId="2" borderId="0" xfId="0" applyNumberFormat="1" applyFont="1" applyFill="1" applyBorder="1" applyAlignment="1">
      <alignment horizontal="center" vertical="center"/>
    </xf>
    <xf numFmtId="6" fontId="5" fillId="3" borderId="0" xfId="0" applyNumberFormat="1" applyFont="1" applyFill="1" applyBorder="1" applyAlignment="1"/>
    <xf numFmtId="38" fontId="5" fillId="3" borderId="0" xfId="1" applyFont="1" applyFill="1" applyBorder="1" applyAlignment="1"/>
    <xf numFmtId="0" fontId="5" fillId="3" borderId="0" xfId="0" applyFont="1" applyFill="1" applyAlignment="1">
      <alignment horizontal="center" vertical="center"/>
    </xf>
    <xf numFmtId="177" fontId="5" fillId="4" borderId="0" xfId="0" applyNumberFormat="1" applyFont="1" applyFill="1" applyAlignment="1">
      <alignment horizontal="center" vertical="center"/>
    </xf>
    <xf numFmtId="6" fontId="5" fillId="4" borderId="0" xfId="2" applyFont="1" applyFill="1" applyAlignment="1">
      <alignment horizontal="center" vertical="center"/>
    </xf>
    <xf numFmtId="6" fontId="5" fillId="4" borderId="0" xfId="2" applyNumberFormat="1" applyFont="1" applyFill="1" applyBorder="1" applyAlignment="1">
      <alignment vertical="center"/>
    </xf>
    <xf numFmtId="6" fontId="5" fillId="3" borderId="0" xfId="2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49" fontId="5" fillId="5" borderId="0" xfId="0" applyNumberFormat="1" applyFont="1" applyFill="1" applyAlignment="1">
      <alignment vertical="center"/>
    </xf>
    <xf numFmtId="57" fontId="5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177" fontId="5" fillId="6" borderId="0" xfId="0" applyNumberFormat="1" applyFont="1" applyFill="1" applyAlignment="1">
      <alignment vertical="center"/>
    </xf>
    <xf numFmtId="6" fontId="5" fillId="6" borderId="0" xfId="2" applyFont="1" applyFill="1" applyAlignment="1">
      <alignment vertical="center"/>
    </xf>
    <xf numFmtId="6" fontId="5" fillId="0" borderId="0" xfId="2" applyFont="1" applyFill="1" applyAlignment="1">
      <alignment vertical="center"/>
    </xf>
    <xf numFmtId="0" fontId="5" fillId="0" borderId="0" xfId="0" applyFont="1" applyFill="1" applyAlignment="1">
      <alignment vertical="center"/>
    </xf>
    <xf numFmtId="38" fontId="5" fillId="0" borderId="0" xfId="1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9" fontId="5" fillId="0" borderId="0" xfId="3" applyNumberFormat="1" applyFont="1" applyFill="1" applyAlignment="1">
      <alignment horizontal="right" vertical="center"/>
    </xf>
    <xf numFmtId="0" fontId="0" fillId="0" borderId="0" xfId="0" applyFill="1" applyAlignment="1"/>
    <xf numFmtId="49" fontId="0" fillId="0" borderId="0" xfId="0" applyNumberFormat="1" applyFill="1" applyAlignment="1"/>
    <xf numFmtId="0" fontId="0" fillId="2" borderId="0" xfId="0" applyFill="1" applyAlignment="1"/>
    <xf numFmtId="0" fontId="0" fillId="3" borderId="0" xfId="0" applyFill="1" applyAlignment="1"/>
    <xf numFmtId="49" fontId="0" fillId="2" borderId="0" xfId="0" applyNumberFormat="1" applyFill="1" applyBorder="1" applyAlignment="1"/>
    <xf numFmtId="49" fontId="0" fillId="2" borderId="0" xfId="0" applyNumberFormat="1" applyFill="1" applyBorder="1" applyAlignment="1">
      <alignment horizontal="center"/>
    </xf>
    <xf numFmtId="38" fontId="0" fillId="3" borderId="0" xfId="1" applyFont="1" applyFill="1" applyAlignment="1"/>
    <xf numFmtId="177" fontId="0" fillId="4" borderId="0" xfId="0" applyNumberFormat="1" applyFill="1" applyAlignment="1">
      <alignment horizontal="center"/>
    </xf>
    <xf numFmtId="6" fontId="1" fillId="4" borderId="0" xfId="2" applyFill="1" applyAlignment="1"/>
    <xf numFmtId="6" fontId="0" fillId="4" borderId="0" xfId="2" applyFont="1" applyFill="1" applyAlignment="1">
      <alignment horizontal="center"/>
    </xf>
    <xf numFmtId="6" fontId="0" fillId="4" borderId="0" xfId="2" applyFont="1" applyFill="1" applyAlignment="1"/>
    <xf numFmtId="6" fontId="1" fillId="4" borderId="0" xfId="2" applyNumberFormat="1" applyFill="1" applyBorder="1" applyAlignment="1"/>
    <xf numFmtId="0" fontId="0" fillId="5" borderId="0" xfId="0" applyFill="1" applyAlignment="1"/>
    <xf numFmtId="49" fontId="0" fillId="5" borderId="0" xfId="0" applyNumberFormat="1" applyFill="1" applyAlignment="1"/>
    <xf numFmtId="57" fontId="0" fillId="3" borderId="0" xfId="0" applyNumberFormat="1" applyFill="1" applyAlignment="1"/>
    <xf numFmtId="0" fontId="0" fillId="6" borderId="0" xfId="0" applyFill="1" applyAlignment="1"/>
    <xf numFmtId="6" fontId="0" fillId="6" borderId="0" xfId="2" applyFont="1" applyFill="1" applyAlignment="1"/>
    <xf numFmtId="6" fontId="1" fillId="6" borderId="0" xfId="2" applyFill="1" applyAlignment="1"/>
    <xf numFmtId="6" fontId="1" fillId="0" borderId="0" xfId="2" applyFill="1" applyAlignment="1"/>
    <xf numFmtId="38" fontId="0" fillId="0" borderId="0" xfId="1" applyFont="1" applyFill="1" applyAlignment="1"/>
    <xf numFmtId="0" fontId="0" fillId="7" borderId="0" xfId="0" applyFill="1" applyAlignment="1"/>
    <xf numFmtId="0" fontId="0" fillId="0" borderId="0" xfId="0" applyFill="1" applyAlignment="1">
      <alignment wrapText="1"/>
    </xf>
    <xf numFmtId="9" fontId="0" fillId="0" borderId="0" xfId="3" applyNumberFormat="1" applyFont="1" applyFill="1" applyAlignment="1">
      <alignment horizontal="right"/>
    </xf>
    <xf numFmtId="49" fontId="5" fillId="0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/>
    <xf numFmtId="14" fontId="5" fillId="2" borderId="0" xfId="0" applyNumberFormat="1" applyFont="1" applyFill="1" applyBorder="1" applyAlignment="1"/>
    <xf numFmtId="0" fontId="5" fillId="5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49" fontId="5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14" fontId="6" fillId="9" borderId="5" xfId="0" applyNumberFormat="1" applyFont="1" applyFill="1" applyBorder="1" applyAlignment="1">
      <alignment horizontal="center" vertical="center"/>
    </xf>
    <xf numFmtId="38" fontId="5" fillId="9" borderId="6" xfId="1" applyFont="1" applyFill="1" applyBorder="1" applyAlignment="1">
      <alignment horizontal="center" vertical="center"/>
    </xf>
    <xf numFmtId="14" fontId="5" fillId="9" borderId="6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6" fontId="5" fillId="4" borderId="6" xfId="2" applyFont="1" applyFill="1" applyBorder="1" applyAlignment="1">
      <alignment vertical="center"/>
    </xf>
    <xf numFmtId="6" fontId="5" fillId="4" borderId="6" xfId="2" applyFont="1" applyFill="1" applyBorder="1" applyAlignment="1">
      <alignment horizontal="center" vertical="center"/>
    </xf>
    <xf numFmtId="6" fontId="5" fillId="4" borderId="6" xfId="2" applyNumberFormat="1" applyFont="1" applyFill="1" applyBorder="1" applyAlignment="1">
      <alignment vertical="center"/>
    </xf>
    <xf numFmtId="0" fontId="5" fillId="9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14" fontId="5" fillId="2" borderId="13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 wrapText="1"/>
    </xf>
    <xf numFmtId="14" fontId="5" fillId="0" borderId="13" xfId="0" applyNumberFormat="1" applyFont="1" applyFill="1" applyBorder="1" applyAlignment="1">
      <alignment horizontal="left" vertical="center"/>
    </xf>
    <xf numFmtId="38" fontId="5" fillId="0" borderId="13" xfId="1" applyFont="1" applyFill="1" applyBorder="1" applyAlignment="1">
      <alignment horizontal="left" vertical="center" wrapText="1"/>
    </xf>
    <xf numFmtId="14" fontId="5" fillId="0" borderId="13" xfId="0" applyNumberFormat="1" applyFont="1" applyFill="1" applyBorder="1" applyAlignment="1">
      <alignment horizontal="center" vertical="center" wrapText="1"/>
    </xf>
    <xf numFmtId="177" fontId="5" fillId="4" borderId="13" xfId="0" applyNumberFormat="1" applyFont="1" applyFill="1" applyBorder="1" applyAlignment="1">
      <alignment horizontal="center" vertical="center" wrapText="1"/>
    </xf>
    <xf numFmtId="6" fontId="5" fillId="4" borderId="13" xfId="2" applyFont="1" applyFill="1" applyBorder="1" applyAlignment="1">
      <alignment vertical="center" wrapText="1"/>
    </xf>
    <xf numFmtId="6" fontId="5" fillId="4" borderId="13" xfId="2" applyFont="1" applyFill="1" applyBorder="1" applyAlignment="1">
      <alignment horizontal="center" vertical="center" wrapText="1"/>
    </xf>
    <xf numFmtId="6" fontId="5" fillId="4" borderId="13" xfId="2" applyNumberFormat="1" applyFont="1" applyFill="1" applyBorder="1" applyAlignment="1">
      <alignment vertical="center" wrapText="1"/>
    </xf>
    <xf numFmtId="6" fontId="5" fillId="0" borderId="13" xfId="2" applyFont="1" applyFill="1" applyBorder="1" applyAlignment="1">
      <alignment vertical="center" wrapText="1"/>
    </xf>
    <xf numFmtId="0" fontId="5" fillId="5" borderId="13" xfId="0" applyFont="1" applyFill="1" applyBorder="1" applyAlignment="1">
      <alignment vertical="center" wrapText="1"/>
    </xf>
    <xf numFmtId="49" fontId="5" fillId="5" borderId="13" xfId="2" applyNumberFormat="1" applyFont="1" applyFill="1" applyBorder="1" applyAlignment="1">
      <alignment vertical="center" wrapText="1"/>
    </xf>
    <xf numFmtId="57" fontId="5" fillId="0" borderId="13" xfId="0" applyNumberFormat="1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177" fontId="5" fillId="6" borderId="13" xfId="0" applyNumberFormat="1" applyFont="1" applyFill="1" applyBorder="1" applyAlignment="1">
      <alignment vertical="center" wrapText="1"/>
    </xf>
    <xf numFmtId="6" fontId="5" fillId="6" borderId="13" xfId="2" applyFont="1" applyFill="1" applyBorder="1" applyAlignment="1">
      <alignment vertical="center" wrapText="1"/>
    </xf>
    <xf numFmtId="178" fontId="5" fillId="0" borderId="0" xfId="0" applyNumberFormat="1" applyFont="1" applyFill="1" applyBorder="1" applyAlignment="1">
      <alignment vertical="center" wrapText="1"/>
    </xf>
    <xf numFmtId="6" fontId="5" fillId="0" borderId="0" xfId="2" applyFont="1" applyFill="1" applyBorder="1" applyAlignment="1">
      <alignment vertical="center" wrapText="1"/>
    </xf>
    <xf numFmtId="6" fontId="5" fillId="0" borderId="0" xfId="2" applyFont="1" applyFill="1" applyBorder="1" applyAlignment="1">
      <alignment horizontal="center" vertical="center" wrapText="1"/>
    </xf>
    <xf numFmtId="6" fontId="5" fillId="0" borderId="0" xfId="2" applyFont="1" applyFill="1" applyBorder="1" applyAlignment="1">
      <alignment horizontal="center" vertical="center"/>
    </xf>
    <xf numFmtId="6" fontId="7" fillId="0" borderId="0" xfId="2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38" fontId="5" fillId="0" borderId="0" xfId="1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38" fontId="5" fillId="0" borderId="0" xfId="1" applyFont="1" applyFill="1" applyAlignment="1">
      <alignment horizontal="center" vertical="center" wrapText="1"/>
    </xf>
    <xf numFmtId="9" fontId="5" fillId="0" borderId="0" xfId="3" applyNumberFormat="1" applyFont="1" applyFill="1" applyAlignment="1">
      <alignment horizontal="right" vertical="center" wrapText="1"/>
    </xf>
    <xf numFmtId="49" fontId="5" fillId="0" borderId="0" xfId="0" applyNumberFormat="1" applyFont="1" applyAlignment="1" applyProtection="1">
      <protection locked="0"/>
    </xf>
    <xf numFmtId="0" fontId="5" fillId="2" borderId="0" xfId="0" applyFont="1" applyFill="1" applyAlignment="1" applyProtection="1">
      <protection locked="0"/>
    </xf>
    <xf numFmtId="0" fontId="5" fillId="0" borderId="0" xfId="0" applyFont="1" applyAlignment="1" applyProtection="1">
      <protection locked="0"/>
    </xf>
    <xf numFmtId="0" fontId="5" fillId="2" borderId="14" xfId="0" applyFont="1" applyFill="1" applyBorder="1" applyAlignment="1" applyProtection="1">
      <alignment horizontal="center" vertical="center"/>
      <protection locked="0"/>
    </xf>
    <xf numFmtId="14" fontId="5" fillId="2" borderId="14" xfId="0" applyNumberFormat="1" applyFont="1" applyFill="1" applyBorder="1" applyAlignment="1" applyProtection="1">
      <alignment horizontal="center" vertical="center"/>
      <protection locked="0"/>
    </xf>
    <xf numFmtId="49" fontId="5" fillId="2" borderId="14" xfId="0" applyNumberFormat="1" applyFont="1" applyFill="1" applyBorder="1" applyAlignment="1" applyProtection="1">
      <alignment horizontal="center" vertical="center"/>
      <protection locked="0"/>
    </xf>
    <xf numFmtId="14" fontId="5" fillId="2" borderId="15" xfId="0" applyNumberFormat="1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Alignment="1" applyProtection="1">
      <protection locked="0"/>
    </xf>
    <xf numFmtId="3" fontId="5" fillId="0" borderId="0" xfId="0" applyNumberFormat="1" applyFont="1" applyAlignment="1" applyProtection="1">
      <protection locked="0"/>
    </xf>
    <xf numFmtId="0" fontId="5" fillId="4" borderId="0" xfId="0" applyFont="1" applyFill="1" applyAlignment="1" applyProtection="1">
      <protection locked="0"/>
    </xf>
    <xf numFmtId="176" fontId="5" fillId="4" borderId="0" xfId="0" applyNumberFormat="1" applyFont="1" applyFill="1" applyAlignment="1" applyProtection="1">
      <protection locked="0"/>
    </xf>
    <xf numFmtId="176" fontId="5" fillId="4" borderId="0" xfId="0" applyNumberFormat="1" applyFont="1" applyFill="1" applyAlignment="1" applyProtection="1"/>
    <xf numFmtId="176" fontId="5" fillId="4" borderId="0" xfId="0" applyNumberFormat="1" applyFont="1" applyFill="1" applyBorder="1" applyAlignment="1" applyProtection="1"/>
    <xf numFmtId="0" fontId="5" fillId="5" borderId="0" xfId="0" applyFont="1" applyFill="1" applyAlignment="1" applyProtection="1">
      <protection locked="0"/>
    </xf>
    <xf numFmtId="14" fontId="5" fillId="5" borderId="0" xfId="0" applyNumberFormat="1" applyFont="1" applyFill="1" applyAlignment="1" applyProtection="1">
      <protection locked="0"/>
    </xf>
    <xf numFmtId="49" fontId="5" fillId="5" borderId="0" xfId="0" applyNumberFormat="1" applyFont="1" applyFill="1" applyAlignment="1" applyProtection="1">
      <protection locked="0"/>
    </xf>
    <xf numFmtId="179" fontId="5" fillId="0" borderId="0" xfId="0" applyNumberFormat="1" applyFont="1" applyAlignment="1" applyProtection="1">
      <protection locked="0"/>
    </xf>
    <xf numFmtId="177" fontId="5" fillId="6" borderId="0" xfId="0" applyNumberFormat="1" applyFont="1" applyFill="1" applyAlignment="1" applyProtection="1">
      <protection locked="0"/>
    </xf>
    <xf numFmtId="176" fontId="5" fillId="6" borderId="0" xfId="0" applyNumberFormat="1" applyFont="1" applyFill="1" applyAlignment="1" applyProtection="1">
      <protection locked="0"/>
    </xf>
    <xf numFmtId="176" fontId="5" fillId="6" borderId="0" xfId="0" applyNumberFormat="1" applyFont="1" applyFill="1" applyAlignment="1" applyProtection="1"/>
    <xf numFmtId="176" fontId="5" fillId="6" borderId="0" xfId="0" applyNumberFormat="1" applyFont="1" applyFill="1" applyBorder="1" applyAlignment="1" applyProtection="1"/>
    <xf numFmtId="176" fontId="5" fillId="0" borderId="0" xfId="0" applyNumberFormat="1" applyFont="1" applyAlignment="1" applyProtection="1">
      <protection locked="0"/>
    </xf>
    <xf numFmtId="176" fontId="5" fillId="0" borderId="0" xfId="0" applyNumberFormat="1" applyFont="1" applyAlignment="1" applyProtection="1"/>
    <xf numFmtId="0" fontId="5" fillId="0" borderId="0" xfId="0" applyFont="1" applyAlignment="1" applyProtection="1"/>
    <xf numFmtId="5" fontId="5" fillId="0" borderId="0" xfId="0" applyNumberFormat="1" applyFont="1" applyAlignment="1" applyProtection="1"/>
    <xf numFmtId="14" fontId="5" fillId="0" borderId="14" xfId="0" applyNumberFormat="1" applyFont="1" applyFill="1" applyBorder="1" applyAlignment="1" applyProtection="1">
      <alignment horizontal="center" vertical="center"/>
      <protection locked="0"/>
    </xf>
    <xf numFmtId="49" fontId="5" fillId="0" borderId="14" xfId="0" applyNumberFormat="1" applyFont="1" applyFill="1" applyBorder="1" applyAlignment="1" applyProtection="1">
      <alignment horizontal="center" vertical="center"/>
      <protection locked="0"/>
    </xf>
    <xf numFmtId="14" fontId="5" fillId="0" borderId="15" xfId="0" applyNumberFormat="1" applyFont="1" applyFill="1" applyBorder="1" applyAlignment="1" applyProtection="1">
      <alignment horizontal="center" vertical="center"/>
      <protection locked="0"/>
    </xf>
    <xf numFmtId="177" fontId="5" fillId="0" borderId="0" xfId="0" applyNumberFormat="1" applyFont="1" applyAlignment="1" applyProtection="1">
      <protection locked="0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23"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6"/>
        </patternFill>
      </fill>
    </dxf>
    <dxf>
      <fill>
        <patternFill>
          <bgColor indexed="41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6"/>
        </patternFill>
      </fill>
    </dxf>
    <dxf>
      <fill>
        <patternFill>
          <bgColor indexed="41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6"/>
        </patternFill>
      </fill>
    </dxf>
    <dxf>
      <fill>
        <patternFill>
          <bgColor indexed="41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3"/>
  <sheetViews>
    <sheetView tabSelected="1" workbookViewId="0">
      <selection activeCell="D13" sqref="D13"/>
    </sheetView>
  </sheetViews>
  <sheetFormatPr defaultRowHeight="18.75"/>
  <sheetData>
    <row r="1" spans="1:55" s="29" customFormat="1" ht="18.75" customHeight="1">
      <c r="A1" s="1" t="s">
        <v>0</v>
      </c>
      <c r="B1" s="2"/>
      <c r="C1" s="3"/>
      <c r="D1" s="3"/>
      <c r="E1" s="4"/>
      <c r="F1" s="5"/>
      <c r="G1" s="6"/>
      <c r="H1" s="7"/>
      <c r="I1" s="7"/>
      <c r="J1" s="8"/>
      <c r="K1" s="9"/>
      <c r="L1" s="10"/>
      <c r="M1" s="11"/>
      <c r="N1" s="12"/>
      <c r="O1" s="13"/>
      <c r="P1" s="14"/>
      <c r="Q1" s="14"/>
      <c r="R1" s="14"/>
      <c r="S1" s="15"/>
      <c r="T1" s="16"/>
      <c r="U1" s="17"/>
      <c r="V1" s="17"/>
      <c r="W1" s="17"/>
      <c r="X1" s="17"/>
      <c r="Y1" s="17"/>
      <c r="Z1" s="17"/>
      <c r="AA1" s="17"/>
      <c r="AB1" s="18"/>
      <c r="AC1" s="19"/>
      <c r="AD1" s="20"/>
      <c r="AE1" s="21"/>
      <c r="AF1" s="22"/>
      <c r="AG1" s="22"/>
      <c r="AH1" s="22"/>
      <c r="AI1" s="22"/>
      <c r="AJ1" s="23"/>
      <c r="AK1" s="23"/>
      <c r="AL1" s="23"/>
      <c r="AM1" s="23"/>
      <c r="AN1" s="23"/>
      <c r="AO1" s="24"/>
      <c r="AP1" s="24"/>
      <c r="AQ1" s="24"/>
      <c r="AR1" s="24"/>
      <c r="AS1" s="24"/>
      <c r="AT1" s="24"/>
      <c r="AU1" s="24"/>
      <c r="AV1" s="24"/>
      <c r="AW1" s="25"/>
      <c r="AX1" s="24"/>
      <c r="AY1" s="26"/>
      <c r="AZ1" s="27"/>
      <c r="BA1" s="25"/>
      <c r="BB1" s="28"/>
    </row>
    <row r="2" spans="1:55" s="29" customFormat="1" ht="18.75" customHeight="1">
      <c r="A2" s="30"/>
      <c r="B2" s="31"/>
      <c r="C2" s="31"/>
      <c r="D2" s="31"/>
      <c r="E2" s="32"/>
      <c r="F2" s="32"/>
      <c r="G2" s="6"/>
      <c r="H2" s="7"/>
      <c r="I2" s="7"/>
      <c r="J2" s="33"/>
      <c r="K2" s="34"/>
      <c r="L2" s="32"/>
      <c r="M2" s="35"/>
      <c r="N2" s="32"/>
      <c r="O2" s="36"/>
      <c r="P2" s="37"/>
      <c r="Q2" s="38"/>
      <c r="R2" s="39"/>
      <c r="S2" s="40"/>
      <c r="T2" s="32"/>
      <c r="U2" s="41"/>
      <c r="V2" s="41"/>
      <c r="W2" s="41"/>
      <c r="X2" s="41"/>
      <c r="Y2" s="41"/>
      <c r="Z2" s="41"/>
      <c r="AA2" s="41"/>
      <c r="AB2" s="42"/>
      <c r="AC2" s="43"/>
      <c r="AD2" s="32"/>
      <c r="AE2" s="44"/>
      <c r="AF2" s="45"/>
      <c r="AG2" s="45"/>
      <c r="AH2" s="45"/>
      <c r="AI2" s="46"/>
      <c r="AJ2" s="47"/>
      <c r="AK2" s="47"/>
      <c r="AL2" s="47"/>
      <c r="AM2" s="47"/>
      <c r="AN2" s="47"/>
      <c r="AW2" s="48"/>
      <c r="AY2" s="49"/>
      <c r="AZ2" s="50"/>
      <c r="BA2" s="48"/>
      <c r="BB2" s="51"/>
    </row>
    <row r="3" spans="1:55" s="29" customFormat="1" ht="18.75" customHeight="1">
      <c r="A3" s="30"/>
      <c r="B3" s="31"/>
      <c r="C3" s="31"/>
      <c r="D3" s="31"/>
      <c r="E3" s="32"/>
      <c r="F3" s="32"/>
      <c r="G3" s="6"/>
      <c r="H3" s="7"/>
      <c r="I3" s="7"/>
      <c r="J3" s="33"/>
      <c r="K3" s="34"/>
      <c r="L3" s="32"/>
      <c r="M3" s="32"/>
      <c r="N3" s="32"/>
      <c r="O3" s="36"/>
      <c r="P3" s="37"/>
      <c r="Q3" s="38"/>
      <c r="R3" s="39"/>
      <c r="S3" s="40"/>
      <c r="T3" s="32"/>
      <c r="U3" s="41"/>
      <c r="V3" s="41"/>
      <c r="W3" s="41"/>
      <c r="X3" s="41"/>
      <c r="Y3" s="41"/>
      <c r="Z3" s="41"/>
      <c r="AA3" s="41"/>
      <c r="AB3" s="42"/>
      <c r="AC3" s="43"/>
      <c r="AD3" s="32"/>
      <c r="AE3" s="44"/>
      <c r="AF3" s="45"/>
      <c r="AG3" s="45"/>
      <c r="AH3" s="45"/>
      <c r="AI3" s="46"/>
      <c r="AJ3" s="47"/>
      <c r="AK3" s="47"/>
      <c r="AL3" s="47"/>
      <c r="AM3" s="47"/>
      <c r="AN3" s="47"/>
      <c r="AW3" s="48"/>
      <c r="AY3" s="49"/>
      <c r="AZ3" s="50"/>
      <c r="BA3" s="48"/>
      <c r="BB3" s="51"/>
    </row>
    <row r="4" spans="1:55" s="29" customFormat="1" ht="18.75" customHeight="1">
      <c r="A4" s="30"/>
      <c r="B4" s="31"/>
      <c r="C4" s="31"/>
      <c r="D4" s="31"/>
      <c r="E4" s="32"/>
      <c r="F4" s="32"/>
      <c r="G4" s="6"/>
      <c r="H4" s="7"/>
      <c r="I4" s="7"/>
      <c r="J4" s="33"/>
      <c r="K4" s="34"/>
      <c r="L4" s="32"/>
      <c r="M4" s="32"/>
      <c r="N4" s="32"/>
      <c r="O4" s="36"/>
      <c r="P4" s="37"/>
      <c r="Q4" s="38"/>
      <c r="R4" s="39"/>
      <c r="S4" s="40"/>
      <c r="T4" s="32"/>
      <c r="U4" s="41"/>
      <c r="V4" s="41"/>
      <c r="W4" s="41"/>
      <c r="X4" s="41"/>
      <c r="Y4" s="41"/>
      <c r="Z4" s="41"/>
      <c r="AA4" s="41"/>
      <c r="AB4" s="42"/>
      <c r="AC4" s="43"/>
      <c r="AD4" s="32"/>
      <c r="AE4" s="44"/>
      <c r="AF4" s="45"/>
      <c r="AG4" s="45"/>
      <c r="AH4" s="45"/>
      <c r="AI4" s="46"/>
      <c r="AJ4" s="47"/>
      <c r="AK4" s="47"/>
      <c r="AL4" s="47"/>
      <c r="AM4" s="47"/>
      <c r="AN4" s="47"/>
      <c r="AW4" s="48"/>
      <c r="AY4" s="49"/>
      <c r="AZ4" s="50"/>
      <c r="BA4" s="48"/>
      <c r="BB4" s="51"/>
    </row>
    <row r="5" spans="1:55" s="24" customFormat="1" ht="12" customHeight="1" thickBot="1">
      <c r="A5" s="52"/>
      <c r="B5" s="53"/>
      <c r="C5" s="53"/>
      <c r="D5" s="54"/>
      <c r="E5" s="10"/>
      <c r="F5" s="10"/>
      <c r="G5" s="54"/>
      <c r="H5" s="55"/>
      <c r="I5" s="55"/>
      <c r="J5" s="8"/>
      <c r="K5" s="9"/>
      <c r="L5" s="10"/>
      <c r="M5" s="11"/>
      <c r="N5" s="12"/>
      <c r="O5" s="13"/>
      <c r="P5" s="14"/>
      <c r="Q5" s="14"/>
      <c r="R5" s="14"/>
      <c r="S5" s="15"/>
      <c r="T5" s="16" t="s">
        <v>1</v>
      </c>
      <c r="U5" s="56"/>
      <c r="V5" s="56"/>
      <c r="W5" s="56" t="s">
        <v>2</v>
      </c>
      <c r="X5" s="56"/>
      <c r="Y5" s="56"/>
      <c r="Z5" s="56"/>
      <c r="AA5" s="56"/>
      <c r="AB5" s="56"/>
      <c r="AC5" s="57"/>
      <c r="AD5" s="57"/>
      <c r="AE5" s="58"/>
      <c r="AF5" s="58"/>
      <c r="AG5" s="58"/>
      <c r="AH5" s="58"/>
      <c r="AI5" s="58"/>
      <c r="AY5" s="26"/>
    </row>
    <row r="6" spans="1:55" s="82" customFormat="1" ht="18.75" customHeight="1" thickTop="1">
      <c r="A6" s="59"/>
      <c r="B6" s="60"/>
      <c r="C6" s="61"/>
      <c r="D6" s="62" t="s">
        <v>3</v>
      </c>
      <c r="E6" s="63"/>
      <c r="F6" s="63"/>
      <c r="G6" s="64"/>
      <c r="H6" s="65"/>
      <c r="I6" s="65"/>
      <c r="J6" s="66"/>
      <c r="K6" s="67"/>
      <c r="L6" s="68" t="s">
        <v>4</v>
      </c>
      <c r="M6" s="69"/>
      <c r="N6" s="70"/>
      <c r="O6" s="71"/>
      <c r="P6" s="72"/>
      <c r="Q6" s="73"/>
      <c r="R6" s="72"/>
      <c r="S6" s="74"/>
      <c r="T6" s="75"/>
      <c r="U6" s="76" t="s">
        <v>5</v>
      </c>
      <c r="V6" s="77"/>
      <c r="W6" s="77"/>
      <c r="X6" s="77"/>
      <c r="Y6" s="77"/>
      <c r="Z6" s="77"/>
      <c r="AA6" s="77"/>
      <c r="AB6" s="78"/>
      <c r="AC6" s="79" t="s">
        <v>6</v>
      </c>
      <c r="AD6" s="80"/>
      <c r="AE6" s="80"/>
      <c r="AF6" s="80"/>
      <c r="AG6" s="80"/>
      <c r="AH6" s="80"/>
      <c r="AI6" s="81"/>
      <c r="AS6" s="82" t="s">
        <v>7</v>
      </c>
      <c r="AY6" s="83"/>
    </row>
    <row r="7" spans="1:55" s="24" customFormat="1" ht="33" customHeight="1">
      <c r="A7" s="84" t="s">
        <v>8</v>
      </c>
      <c r="B7" s="85" t="s">
        <v>9</v>
      </c>
      <c r="C7" s="85" t="s">
        <v>10</v>
      </c>
      <c r="D7" s="85" t="s">
        <v>11</v>
      </c>
      <c r="E7" s="86" t="s">
        <v>12</v>
      </c>
      <c r="F7" s="86" t="s">
        <v>13</v>
      </c>
      <c r="G7" s="85" t="s">
        <v>14</v>
      </c>
      <c r="H7" s="87" t="s">
        <v>15</v>
      </c>
      <c r="I7" s="87" t="s">
        <v>16</v>
      </c>
      <c r="J7" s="88" t="s">
        <v>17</v>
      </c>
      <c r="K7" s="89" t="s">
        <v>18</v>
      </c>
      <c r="L7" s="90" t="s">
        <v>19</v>
      </c>
      <c r="M7" s="91" t="s">
        <v>20</v>
      </c>
      <c r="N7" s="92" t="s">
        <v>21</v>
      </c>
      <c r="O7" s="93" t="s">
        <v>22</v>
      </c>
      <c r="P7" s="94" t="s">
        <v>23</v>
      </c>
      <c r="Q7" s="95" t="s">
        <v>24</v>
      </c>
      <c r="R7" s="94" t="s">
        <v>25</v>
      </c>
      <c r="S7" s="96" t="s">
        <v>26</v>
      </c>
      <c r="T7" s="97" t="s">
        <v>27</v>
      </c>
      <c r="U7" s="98" t="s">
        <v>28</v>
      </c>
      <c r="V7" s="98" t="s">
        <v>10</v>
      </c>
      <c r="W7" s="98" t="s">
        <v>13</v>
      </c>
      <c r="X7" s="98" t="s">
        <v>29</v>
      </c>
      <c r="Y7" s="98" t="s">
        <v>30</v>
      </c>
      <c r="Z7" s="98" t="s">
        <v>15</v>
      </c>
      <c r="AA7" s="98" t="s">
        <v>16</v>
      </c>
      <c r="AB7" s="99" t="s">
        <v>31</v>
      </c>
      <c r="AC7" s="100" t="s">
        <v>32</v>
      </c>
      <c r="AD7" s="101" t="s">
        <v>33</v>
      </c>
      <c r="AE7" s="102" t="s">
        <v>22</v>
      </c>
      <c r="AF7" s="103" t="s">
        <v>23</v>
      </c>
      <c r="AG7" s="103" t="s">
        <v>34</v>
      </c>
      <c r="AH7" s="103" t="s">
        <v>25</v>
      </c>
      <c r="AI7" s="103" t="s">
        <v>26</v>
      </c>
      <c r="AJ7" s="104" t="s">
        <v>35</v>
      </c>
      <c r="AK7" s="105" t="s">
        <v>24</v>
      </c>
      <c r="AL7" s="106" t="s">
        <v>36</v>
      </c>
      <c r="AM7" s="107" t="s">
        <v>37</v>
      </c>
      <c r="AN7" s="107" t="s">
        <v>38</v>
      </c>
      <c r="AO7" s="106" t="s">
        <v>39</v>
      </c>
      <c r="AP7" s="106" t="s">
        <v>40</v>
      </c>
      <c r="AQ7" s="108" t="s">
        <v>41</v>
      </c>
      <c r="AR7" s="109" t="s">
        <v>42</v>
      </c>
      <c r="AS7" s="109" t="s">
        <v>43</v>
      </c>
      <c r="AT7" s="109" t="s">
        <v>44</v>
      </c>
      <c r="AU7" s="109" t="s">
        <v>45</v>
      </c>
      <c r="AV7" s="109" t="s">
        <v>46</v>
      </c>
      <c r="AW7" s="110" t="s">
        <v>47</v>
      </c>
      <c r="AX7" s="109" t="s">
        <v>48</v>
      </c>
      <c r="AY7" s="111" t="s">
        <v>49</v>
      </c>
      <c r="AZ7" s="112" t="s">
        <v>50</v>
      </c>
      <c r="BA7" s="113" t="s">
        <v>51</v>
      </c>
      <c r="BB7" s="114" t="s">
        <v>52</v>
      </c>
    </row>
    <row r="8" spans="1:55" s="29" customFormat="1" ht="18.75" customHeight="1">
      <c r="A8" s="115" t="s">
        <v>53</v>
      </c>
      <c r="B8" s="116" t="s">
        <v>54</v>
      </c>
      <c r="C8" s="117" t="s">
        <v>55</v>
      </c>
      <c r="D8" s="116" t="s">
        <v>56</v>
      </c>
      <c r="E8" s="117" t="s">
        <v>57</v>
      </c>
      <c r="F8" s="117" t="s">
        <v>58</v>
      </c>
      <c r="G8" s="118" t="s">
        <v>59</v>
      </c>
      <c r="H8" s="119">
        <v>42828</v>
      </c>
      <c r="I8" s="119">
        <v>42916</v>
      </c>
      <c r="J8" s="120"/>
      <c r="K8" s="121"/>
      <c r="L8" s="122">
        <v>42855</v>
      </c>
      <c r="M8" s="123">
        <v>550000</v>
      </c>
      <c r="N8" s="117"/>
      <c r="O8" s="124"/>
      <c r="P8" s="125"/>
      <c r="Q8" s="125"/>
      <c r="R8" s="126">
        <f t="shared" ref="R8:R13" si="0">SUM(P8:Q8)</f>
        <v>0</v>
      </c>
      <c r="S8" s="127">
        <f t="shared" ref="S8:S13" si="1">ROUNDDOWN(P8*1.08,0)+Q8</f>
        <v>0</v>
      </c>
      <c r="T8" s="117"/>
      <c r="U8" s="128" t="s">
        <v>56</v>
      </c>
      <c r="V8" s="128" t="s">
        <v>55</v>
      </c>
      <c r="W8" s="128" t="s">
        <v>60</v>
      </c>
      <c r="X8" s="128" t="s">
        <v>61</v>
      </c>
      <c r="Y8" s="128" t="s">
        <v>62</v>
      </c>
      <c r="Z8" s="129">
        <v>42828</v>
      </c>
      <c r="AA8" s="129">
        <v>42916</v>
      </c>
      <c r="AB8" s="130"/>
      <c r="AC8" s="131">
        <v>42855</v>
      </c>
      <c r="AD8" s="123"/>
      <c r="AE8" s="132"/>
      <c r="AF8" s="133"/>
      <c r="AG8" s="133"/>
      <c r="AH8" s="134">
        <f t="shared" ref="AH8:AH10" si="2">SUM(AF8:AG8)</f>
        <v>0</v>
      </c>
      <c r="AI8" s="135">
        <f t="shared" ref="AI8:AI13" si="3">INT(AF8*1.08)+AG8</f>
        <v>0</v>
      </c>
      <c r="AJ8" s="117"/>
      <c r="AK8" s="117"/>
      <c r="AL8" s="117"/>
      <c r="AM8" s="136"/>
      <c r="AN8" s="136"/>
      <c r="AO8" s="136"/>
      <c r="AP8" s="137">
        <f t="shared" ref="AP8:AP13" si="4">AI8+AK8+AL8+AM8+AN8+AO8</f>
        <v>0</v>
      </c>
      <c r="AQ8" s="122" t="s">
        <v>63</v>
      </c>
      <c r="AR8" s="138" t="s">
        <v>64</v>
      </c>
      <c r="AS8" s="138" t="s">
        <v>64</v>
      </c>
      <c r="AT8" s="138" t="s">
        <v>64</v>
      </c>
      <c r="AU8" s="117"/>
      <c r="AV8" s="138" t="s">
        <v>65</v>
      </c>
      <c r="AW8" s="117"/>
      <c r="AX8" s="117"/>
      <c r="AY8" s="139">
        <f t="shared" ref="AY8:AY13" si="5">AI8-AW8-AX8</f>
        <v>0</v>
      </c>
      <c r="AZ8" s="117"/>
      <c r="BA8" s="117">
        <f t="shared" ref="BA8:BA13" si="6">S8-AI8</f>
        <v>0</v>
      </c>
      <c r="BB8" s="117" t="e">
        <f t="shared" ref="BB8:BB13" si="7">AI8/S8</f>
        <v>#DIV/0!</v>
      </c>
      <c r="BC8" s="117"/>
    </row>
    <row r="9" spans="1:55" s="29" customFormat="1" ht="18.75" customHeight="1">
      <c r="A9" s="115" t="s">
        <v>53</v>
      </c>
      <c r="B9" s="116" t="s">
        <v>54</v>
      </c>
      <c r="C9" s="117" t="s">
        <v>55</v>
      </c>
      <c r="D9" s="116" t="s">
        <v>56</v>
      </c>
      <c r="E9" s="117" t="s">
        <v>66</v>
      </c>
      <c r="F9" s="117" t="s">
        <v>58</v>
      </c>
      <c r="G9" s="118" t="s">
        <v>59</v>
      </c>
      <c r="H9" s="119">
        <v>42828</v>
      </c>
      <c r="I9" s="119">
        <v>42916</v>
      </c>
      <c r="J9" s="120"/>
      <c r="K9" s="121"/>
      <c r="L9" s="122">
        <v>42886</v>
      </c>
      <c r="M9" s="123">
        <v>550000</v>
      </c>
      <c r="N9" s="117"/>
      <c r="O9" s="124"/>
      <c r="P9" s="125"/>
      <c r="Q9" s="125"/>
      <c r="R9" s="126">
        <f t="shared" si="0"/>
        <v>0</v>
      </c>
      <c r="S9" s="127">
        <f t="shared" si="1"/>
        <v>0</v>
      </c>
      <c r="T9" s="117"/>
      <c r="U9" s="128" t="s">
        <v>56</v>
      </c>
      <c r="V9" s="128" t="s">
        <v>55</v>
      </c>
      <c r="W9" s="128" t="s">
        <v>60</v>
      </c>
      <c r="X9" s="128" t="s">
        <v>61</v>
      </c>
      <c r="Y9" s="128" t="s">
        <v>62</v>
      </c>
      <c r="Z9" s="129">
        <v>42828</v>
      </c>
      <c r="AA9" s="129">
        <v>42916</v>
      </c>
      <c r="AB9" s="130"/>
      <c r="AC9" s="131">
        <v>42886</v>
      </c>
      <c r="AD9" s="123"/>
      <c r="AE9" s="132"/>
      <c r="AF9" s="133"/>
      <c r="AG9" s="133"/>
      <c r="AH9" s="134">
        <f t="shared" si="2"/>
        <v>0</v>
      </c>
      <c r="AI9" s="135">
        <f t="shared" si="3"/>
        <v>0</v>
      </c>
      <c r="AJ9" s="117"/>
      <c r="AK9" s="117"/>
      <c r="AL9" s="117"/>
      <c r="AM9" s="136"/>
      <c r="AN9" s="136"/>
      <c r="AO9" s="136"/>
      <c r="AP9" s="137">
        <f t="shared" si="4"/>
        <v>0</v>
      </c>
      <c r="AQ9" s="122" t="s">
        <v>63</v>
      </c>
      <c r="AR9" s="138" t="s">
        <v>64</v>
      </c>
      <c r="AS9" s="138" t="s">
        <v>64</v>
      </c>
      <c r="AT9" s="138" t="s">
        <v>64</v>
      </c>
      <c r="AU9" s="117"/>
      <c r="AV9" s="138" t="s">
        <v>65</v>
      </c>
      <c r="AW9" s="117"/>
      <c r="AX9" s="117"/>
      <c r="AY9" s="139">
        <f t="shared" si="5"/>
        <v>0</v>
      </c>
      <c r="AZ9" s="117"/>
      <c r="BA9" s="117">
        <f t="shared" si="6"/>
        <v>0</v>
      </c>
      <c r="BB9" s="117" t="e">
        <f t="shared" si="7"/>
        <v>#DIV/0!</v>
      </c>
      <c r="BC9" s="117"/>
    </row>
    <row r="10" spans="1:55" s="29" customFormat="1" ht="18.75" customHeight="1">
      <c r="A10" s="115" t="s">
        <v>53</v>
      </c>
      <c r="B10" s="116" t="s">
        <v>54</v>
      </c>
      <c r="C10" s="117" t="s">
        <v>55</v>
      </c>
      <c r="D10" s="116" t="s">
        <v>56</v>
      </c>
      <c r="E10" s="117" t="s">
        <v>66</v>
      </c>
      <c r="F10" s="117" t="s">
        <v>58</v>
      </c>
      <c r="G10" s="118" t="s">
        <v>59</v>
      </c>
      <c r="H10" s="119">
        <v>42828</v>
      </c>
      <c r="I10" s="119">
        <v>42916</v>
      </c>
      <c r="J10" s="120"/>
      <c r="K10" s="121"/>
      <c r="L10" s="122">
        <v>42916</v>
      </c>
      <c r="M10" s="123">
        <v>550000</v>
      </c>
      <c r="N10" s="117"/>
      <c r="O10" s="124"/>
      <c r="P10" s="125"/>
      <c r="Q10" s="125"/>
      <c r="R10" s="126">
        <f t="shared" si="0"/>
        <v>0</v>
      </c>
      <c r="S10" s="127">
        <f t="shared" si="1"/>
        <v>0</v>
      </c>
      <c r="T10" s="117"/>
      <c r="U10" s="128" t="s">
        <v>56</v>
      </c>
      <c r="V10" s="128" t="s">
        <v>55</v>
      </c>
      <c r="W10" s="128" t="s">
        <v>60</v>
      </c>
      <c r="X10" s="128" t="s">
        <v>61</v>
      </c>
      <c r="Y10" s="128" t="s">
        <v>62</v>
      </c>
      <c r="Z10" s="129">
        <v>42828</v>
      </c>
      <c r="AA10" s="129">
        <v>42916</v>
      </c>
      <c r="AB10" s="130"/>
      <c r="AC10" s="131">
        <v>42916</v>
      </c>
      <c r="AD10" s="123"/>
      <c r="AE10" s="132"/>
      <c r="AF10" s="133"/>
      <c r="AG10" s="133"/>
      <c r="AH10" s="134">
        <f t="shared" si="2"/>
        <v>0</v>
      </c>
      <c r="AI10" s="135">
        <f t="shared" si="3"/>
        <v>0</v>
      </c>
      <c r="AJ10" s="117"/>
      <c r="AK10" s="117"/>
      <c r="AL10" s="117"/>
      <c r="AM10" s="136"/>
      <c r="AN10" s="136"/>
      <c r="AO10" s="136"/>
      <c r="AP10" s="137">
        <f t="shared" si="4"/>
        <v>0</v>
      </c>
      <c r="AQ10" s="122" t="s">
        <v>63</v>
      </c>
      <c r="AR10" s="138" t="s">
        <v>64</v>
      </c>
      <c r="AS10" s="138" t="s">
        <v>64</v>
      </c>
      <c r="AT10" s="138" t="s">
        <v>64</v>
      </c>
      <c r="AU10" s="117"/>
      <c r="AV10" s="138" t="s">
        <v>65</v>
      </c>
      <c r="AW10" s="117"/>
      <c r="AX10" s="117"/>
      <c r="AY10" s="139">
        <f t="shared" si="5"/>
        <v>0</v>
      </c>
      <c r="AZ10" s="117"/>
      <c r="BA10" s="117">
        <f t="shared" si="6"/>
        <v>0</v>
      </c>
      <c r="BB10" s="117" t="e">
        <f t="shared" si="7"/>
        <v>#DIV/0!</v>
      </c>
      <c r="BC10" s="117"/>
    </row>
    <row r="11" spans="1:55" s="29" customFormat="1" ht="18.75" customHeight="1">
      <c r="A11" s="115" t="s">
        <v>67</v>
      </c>
      <c r="B11" s="116" t="s">
        <v>68</v>
      </c>
      <c r="C11" s="117" t="s">
        <v>69</v>
      </c>
      <c r="D11" s="117" t="s">
        <v>70</v>
      </c>
      <c r="E11" s="117" t="s">
        <v>71</v>
      </c>
      <c r="F11" s="117" t="s">
        <v>72</v>
      </c>
      <c r="G11" s="118" t="s">
        <v>73</v>
      </c>
      <c r="H11" s="140">
        <v>42826</v>
      </c>
      <c r="I11" s="140">
        <v>42916</v>
      </c>
      <c r="J11" s="141"/>
      <c r="K11" s="142"/>
      <c r="L11" s="122">
        <v>42855</v>
      </c>
      <c r="M11" s="123">
        <v>450000</v>
      </c>
      <c r="N11" s="117"/>
      <c r="O11" s="117"/>
      <c r="P11" s="136"/>
      <c r="Q11" s="136"/>
      <c r="R11" s="137">
        <f t="shared" si="0"/>
        <v>0</v>
      </c>
      <c r="S11" s="127">
        <f t="shared" si="1"/>
        <v>0</v>
      </c>
      <c r="T11" s="117"/>
      <c r="U11" s="117" t="s">
        <v>70</v>
      </c>
      <c r="V11" s="128" t="s">
        <v>74</v>
      </c>
      <c r="W11" s="128" t="s">
        <v>75</v>
      </c>
      <c r="X11" s="128" t="s">
        <v>61</v>
      </c>
      <c r="Y11" s="128" t="s">
        <v>62</v>
      </c>
      <c r="Z11" s="122">
        <v>42826</v>
      </c>
      <c r="AA11" s="122">
        <v>42916</v>
      </c>
      <c r="AB11" s="115" t="s">
        <v>76</v>
      </c>
      <c r="AC11" s="131">
        <v>42855</v>
      </c>
      <c r="AD11" s="123"/>
      <c r="AE11" s="143"/>
      <c r="AF11" s="136"/>
      <c r="AG11" s="136"/>
      <c r="AH11" s="137">
        <f t="shared" ref="AH11:AH13" si="8">SUM(AF11:AG11)</f>
        <v>0</v>
      </c>
      <c r="AI11" s="135">
        <f t="shared" si="3"/>
        <v>0</v>
      </c>
      <c r="AJ11" s="117"/>
      <c r="AK11" s="117"/>
      <c r="AL11" s="117"/>
      <c r="AM11" s="136"/>
      <c r="AN11" s="136"/>
      <c r="AO11" s="136"/>
      <c r="AP11" s="137">
        <f t="shared" si="4"/>
        <v>0</v>
      </c>
      <c r="AQ11" s="122" t="s">
        <v>77</v>
      </c>
      <c r="AR11" s="138" t="str">
        <f t="shared" ref="AR11:AR13" si="9">IF(AQ11="翌々月1日","*"," ")</f>
        <v xml:space="preserve"> </v>
      </c>
      <c r="AS11" s="138" t="str">
        <f t="shared" ref="AS11:AS13" si="10">IF(AQ11="翌月25日","*"," ")</f>
        <v xml:space="preserve"> </v>
      </c>
      <c r="AT11" s="138" t="str">
        <f t="shared" ref="AT11:AT13" si="11">IF(AQ11="翌々月15日","*"," ")</f>
        <v xml:space="preserve"> </v>
      </c>
      <c r="AU11" s="117"/>
      <c r="AV11" s="138" t="str">
        <f t="shared" ref="AV11:AV13" si="12">IF(OR(W11="正",W11="契"),"*"," ")</f>
        <v>*</v>
      </c>
      <c r="AW11" s="117"/>
      <c r="AX11" s="117"/>
      <c r="AY11" s="139">
        <f t="shared" si="5"/>
        <v>0</v>
      </c>
      <c r="AZ11" s="117"/>
      <c r="BA11" s="117">
        <f t="shared" si="6"/>
        <v>0</v>
      </c>
      <c r="BB11" s="117" t="e">
        <f t="shared" si="7"/>
        <v>#DIV/0!</v>
      </c>
    </row>
    <row r="12" spans="1:55" s="29" customFormat="1" ht="18.75" customHeight="1">
      <c r="A12" s="115" t="s">
        <v>67</v>
      </c>
      <c r="B12" s="116" t="s">
        <v>68</v>
      </c>
      <c r="C12" s="117" t="s">
        <v>69</v>
      </c>
      <c r="D12" s="117" t="s">
        <v>70</v>
      </c>
      <c r="E12" s="117" t="s">
        <v>71</v>
      </c>
      <c r="F12" s="117" t="s">
        <v>72</v>
      </c>
      <c r="G12" s="118" t="s">
        <v>73</v>
      </c>
      <c r="H12" s="140">
        <v>42826</v>
      </c>
      <c r="I12" s="140">
        <v>42916</v>
      </c>
      <c r="J12" s="141"/>
      <c r="K12" s="142"/>
      <c r="L12" s="122">
        <v>42886</v>
      </c>
      <c r="M12" s="123">
        <v>450000</v>
      </c>
      <c r="N12" s="117"/>
      <c r="O12" s="117"/>
      <c r="P12" s="136"/>
      <c r="Q12" s="136"/>
      <c r="R12" s="137">
        <f t="shared" si="0"/>
        <v>0</v>
      </c>
      <c r="S12" s="127">
        <f t="shared" si="1"/>
        <v>0</v>
      </c>
      <c r="T12" s="117"/>
      <c r="U12" s="117" t="s">
        <v>70</v>
      </c>
      <c r="V12" s="128" t="s">
        <v>74</v>
      </c>
      <c r="W12" s="128" t="s">
        <v>75</v>
      </c>
      <c r="X12" s="128" t="s">
        <v>61</v>
      </c>
      <c r="Y12" s="128" t="s">
        <v>62</v>
      </c>
      <c r="Z12" s="122">
        <v>42826</v>
      </c>
      <c r="AA12" s="122">
        <v>42916</v>
      </c>
      <c r="AB12" s="115" t="s">
        <v>76</v>
      </c>
      <c r="AC12" s="131">
        <v>42886</v>
      </c>
      <c r="AD12" s="123"/>
      <c r="AE12" s="143"/>
      <c r="AF12" s="136"/>
      <c r="AG12" s="136"/>
      <c r="AH12" s="137">
        <f t="shared" si="8"/>
        <v>0</v>
      </c>
      <c r="AI12" s="135">
        <f t="shared" si="3"/>
        <v>0</v>
      </c>
      <c r="AJ12" s="117"/>
      <c r="AK12" s="117"/>
      <c r="AL12" s="117"/>
      <c r="AM12" s="136"/>
      <c r="AN12" s="136"/>
      <c r="AO12" s="136"/>
      <c r="AP12" s="137">
        <f t="shared" si="4"/>
        <v>0</v>
      </c>
      <c r="AQ12" s="122" t="s">
        <v>77</v>
      </c>
      <c r="AR12" s="138" t="str">
        <f t="shared" si="9"/>
        <v xml:space="preserve"> </v>
      </c>
      <c r="AS12" s="138" t="str">
        <f t="shared" si="10"/>
        <v xml:space="preserve"> </v>
      </c>
      <c r="AT12" s="138" t="str">
        <f t="shared" si="11"/>
        <v xml:space="preserve"> </v>
      </c>
      <c r="AU12" s="117"/>
      <c r="AV12" s="138" t="str">
        <f t="shared" si="12"/>
        <v>*</v>
      </c>
      <c r="AW12" s="117"/>
      <c r="AX12" s="117"/>
      <c r="AY12" s="139">
        <f t="shared" si="5"/>
        <v>0</v>
      </c>
      <c r="AZ12" s="117"/>
      <c r="BA12" s="117">
        <f t="shared" si="6"/>
        <v>0</v>
      </c>
      <c r="BB12" s="117" t="e">
        <f t="shared" si="7"/>
        <v>#DIV/0!</v>
      </c>
    </row>
    <row r="13" spans="1:55" s="29" customFormat="1" ht="18.75" customHeight="1">
      <c r="A13" s="115" t="s">
        <v>67</v>
      </c>
      <c r="B13" s="116" t="s">
        <v>68</v>
      </c>
      <c r="C13" s="117" t="s">
        <v>69</v>
      </c>
      <c r="D13" s="117" t="s">
        <v>70</v>
      </c>
      <c r="E13" s="117" t="s">
        <v>71</v>
      </c>
      <c r="F13" s="117" t="s">
        <v>72</v>
      </c>
      <c r="G13" s="118" t="s">
        <v>73</v>
      </c>
      <c r="H13" s="140">
        <v>42826</v>
      </c>
      <c r="I13" s="140">
        <v>42916</v>
      </c>
      <c r="J13" s="141"/>
      <c r="K13" s="142"/>
      <c r="L13" s="122">
        <v>42916</v>
      </c>
      <c r="M13" s="123">
        <v>450000</v>
      </c>
      <c r="N13" s="117"/>
      <c r="O13" s="117"/>
      <c r="P13" s="136"/>
      <c r="Q13" s="136"/>
      <c r="R13" s="137">
        <f t="shared" si="0"/>
        <v>0</v>
      </c>
      <c r="S13" s="127">
        <f t="shared" si="1"/>
        <v>0</v>
      </c>
      <c r="T13" s="117"/>
      <c r="U13" s="117" t="s">
        <v>70</v>
      </c>
      <c r="V13" s="128" t="s">
        <v>74</v>
      </c>
      <c r="W13" s="128" t="s">
        <v>75</v>
      </c>
      <c r="X13" s="128" t="s">
        <v>61</v>
      </c>
      <c r="Y13" s="128" t="s">
        <v>62</v>
      </c>
      <c r="Z13" s="122">
        <v>42826</v>
      </c>
      <c r="AA13" s="122">
        <v>42916</v>
      </c>
      <c r="AB13" s="115" t="s">
        <v>76</v>
      </c>
      <c r="AC13" s="131">
        <v>42916</v>
      </c>
      <c r="AD13" s="123"/>
      <c r="AE13" s="143"/>
      <c r="AF13" s="136"/>
      <c r="AG13" s="136"/>
      <c r="AH13" s="137">
        <f t="shared" si="8"/>
        <v>0</v>
      </c>
      <c r="AI13" s="135">
        <f t="shared" si="3"/>
        <v>0</v>
      </c>
      <c r="AJ13" s="117"/>
      <c r="AK13" s="117"/>
      <c r="AL13" s="117"/>
      <c r="AM13" s="136"/>
      <c r="AN13" s="136"/>
      <c r="AO13" s="136"/>
      <c r="AP13" s="137">
        <f t="shared" si="4"/>
        <v>0</v>
      </c>
      <c r="AQ13" s="122" t="s">
        <v>77</v>
      </c>
      <c r="AR13" s="138" t="str">
        <f t="shared" si="9"/>
        <v xml:space="preserve"> </v>
      </c>
      <c r="AS13" s="138" t="str">
        <f t="shared" si="10"/>
        <v xml:space="preserve"> </v>
      </c>
      <c r="AT13" s="138" t="str">
        <f t="shared" si="11"/>
        <v xml:space="preserve"> </v>
      </c>
      <c r="AU13" s="117"/>
      <c r="AV13" s="138" t="str">
        <f t="shared" si="12"/>
        <v>*</v>
      </c>
      <c r="AW13" s="117"/>
      <c r="AX13" s="117"/>
      <c r="AY13" s="139">
        <f t="shared" si="5"/>
        <v>0</v>
      </c>
      <c r="AZ13" s="117"/>
      <c r="BA13" s="117">
        <f t="shared" si="6"/>
        <v>0</v>
      </c>
      <c r="BB13" s="117" t="e">
        <f t="shared" si="7"/>
        <v>#DIV/0!</v>
      </c>
    </row>
  </sheetData>
  <phoneticPr fontId="3"/>
  <conditionalFormatting sqref="H11:K11">
    <cfRule type="expression" dxfId="22" priority="17" stopIfTrue="1">
      <formula>$G11:$K11&lt;&gt;""</formula>
    </cfRule>
  </conditionalFormatting>
  <conditionalFormatting sqref="O11:R11">
    <cfRule type="expression" dxfId="21" priority="18" stopIfTrue="1">
      <formula>$S11&lt;&gt;""</formula>
    </cfRule>
  </conditionalFormatting>
  <conditionalFormatting sqref="Z11:AB11">
    <cfRule type="expression" dxfId="20" priority="19" stopIfTrue="1">
      <formula>$Z11&lt;&gt;""</formula>
    </cfRule>
  </conditionalFormatting>
  <conditionalFormatting sqref="U11">
    <cfRule type="expression" dxfId="19" priority="20" stopIfTrue="1">
      <formula>$U11&lt;&gt;""</formula>
    </cfRule>
  </conditionalFormatting>
  <conditionalFormatting sqref="AE11:AH11">
    <cfRule type="expression" dxfId="18" priority="21" stopIfTrue="1">
      <formula>$AI11&lt;&gt;""</formula>
    </cfRule>
  </conditionalFormatting>
  <conditionalFormatting sqref="AY11">
    <cfRule type="expression" dxfId="17" priority="22" stopIfTrue="1">
      <formula>$AY11&lt;&gt;""</formula>
    </cfRule>
  </conditionalFormatting>
  <conditionalFormatting sqref="D11">
    <cfRule type="expression" dxfId="16" priority="23" stopIfTrue="1">
      <formula>$D11&lt;&gt;""</formula>
    </cfRule>
  </conditionalFormatting>
  <conditionalFormatting sqref="H12:K12">
    <cfRule type="expression" dxfId="15" priority="10" stopIfTrue="1">
      <formula>$G12:$K12&lt;&gt;""</formula>
    </cfRule>
  </conditionalFormatting>
  <conditionalFormatting sqref="O12:R12">
    <cfRule type="expression" dxfId="14" priority="11" stopIfTrue="1">
      <formula>$S12&lt;&gt;""</formula>
    </cfRule>
  </conditionalFormatting>
  <conditionalFormatting sqref="Z12:AA12">
    <cfRule type="expression" dxfId="13" priority="12" stopIfTrue="1">
      <formula>$Z12&lt;&gt;""</formula>
    </cfRule>
  </conditionalFormatting>
  <conditionalFormatting sqref="U12">
    <cfRule type="expression" dxfId="12" priority="13" stopIfTrue="1">
      <formula>$U12&lt;&gt;""</formula>
    </cfRule>
  </conditionalFormatting>
  <conditionalFormatting sqref="AE12:AH12">
    <cfRule type="expression" dxfId="11" priority="14" stopIfTrue="1">
      <formula>$AI12&lt;&gt;""</formula>
    </cfRule>
  </conditionalFormatting>
  <conditionalFormatting sqref="AY12">
    <cfRule type="expression" dxfId="10" priority="15" stopIfTrue="1">
      <formula>$AY12&lt;&gt;""</formula>
    </cfRule>
  </conditionalFormatting>
  <conditionalFormatting sqref="D12">
    <cfRule type="expression" dxfId="9" priority="16" stopIfTrue="1">
      <formula>$D12&lt;&gt;""</formula>
    </cfRule>
  </conditionalFormatting>
  <conditionalFormatting sqref="H13:K13">
    <cfRule type="expression" dxfId="8" priority="3" stopIfTrue="1">
      <formula>$G13:$K13&lt;&gt;""</formula>
    </cfRule>
  </conditionalFormatting>
  <conditionalFormatting sqref="O13:R13">
    <cfRule type="expression" dxfId="7" priority="4" stopIfTrue="1">
      <formula>$S13&lt;&gt;""</formula>
    </cfRule>
  </conditionalFormatting>
  <conditionalFormatting sqref="Z13:AA13">
    <cfRule type="expression" dxfId="6" priority="5" stopIfTrue="1">
      <formula>$Z13&lt;&gt;""</formula>
    </cfRule>
  </conditionalFormatting>
  <conditionalFormatting sqref="U13">
    <cfRule type="expression" dxfId="5" priority="6" stopIfTrue="1">
      <formula>$U13&lt;&gt;""</formula>
    </cfRule>
  </conditionalFormatting>
  <conditionalFormatting sqref="AE13:AH13">
    <cfRule type="expression" dxfId="4" priority="7" stopIfTrue="1">
      <formula>$AI13&lt;&gt;""</formula>
    </cfRule>
  </conditionalFormatting>
  <conditionalFormatting sqref="AY13">
    <cfRule type="expression" dxfId="3" priority="8" stopIfTrue="1">
      <formula>$AY13&lt;&gt;""</formula>
    </cfRule>
  </conditionalFormatting>
  <conditionalFormatting sqref="D13">
    <cfRule type="expression" dxfId="2" priority="9" stopIfTrue="1">
      <formula>$D13&lt;&gt;""</formula>
    </cfRule>
  </conditionalFormatting>
  <conditionalFormatting sqref="AB12">
    <cfRule type="expression" dxfId="1" priority="2" stopIfTrue="1">
      <formula>$Z12&lt;&gt;""</formula>
    </cfRule>
  </conditionalFormatting>
  <conditionalFormatting sqref="AB13">
    <cfRule type="expression" dxfId="0" priority="1" stopIfTrue="1">
      <formula>$Z13&lt;&gt;""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検収台帳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2017-04-27T04:11:30Z</dcterms:created>
  <dcterms:modified xsi:type="dcterms:W3CDTF">2017-04-27T04:12:54Z</dcterms:modified>
</cp:coreProperties>
</file>