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5" activeTab="7"/>
  </bookViews>
  <sheets>
    <sheet name="Old Sudoku" sheetId="1" state="hidden" r:id="rId2"/>
    <sheet name="Old Scrabble" sheetId="2" state="hidden" r:id="rId3"/>
    <sheet name="OldSommaire" sheetId="3" state="hidden" r:id="rId4"/>
    <sheet name="Sudoku" sheetId="4" state="hidden" r:id="rId5"/>
    <sheet name="Scrabble" sheetId="5" state="hidden" r:id="rId6"/>
    <sheet name="Sommaire" sheetId="6" state="visible" r:id="rId7"/>
    <sheet name="Assurance Qualité" sheetId="7" state="visible" r:id="rId8"/>
    <sheet name="Fonctionnalités" sheetId="8" state="visible" r:id="rId9"/>
    <sheet name="Curling" sheetId="9" state="hidden"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<sst xmlns="http://schemas.openxmlformats.org/spreadsheetml/2006/main" count="434" uniqueCount="241">
  <si>
    <t xml:space="preserve">Sprint 1</t>
  </si>
  <si>
    <t xml:space="preserve">Sprint 2</t>
  </si>
  <si>
    <t xml:space="preserve">Sprint 3</t>
  </si>
  <si>
    <t xml:space="preserve">Poids</t>
  </si>
  <si>
    <t xml:space="preserve">Gestion de la file</t>
  </si>
  <si>
    <t xml:space="preserve">Service REST pour GET un Sudoku</t>
  </si>
  <si>
    <t xml:space="preserve">Affichage de sudoku sur le client avec niveau de difficulté</t>
  </si>
  <si>
    <t xml:space="preserve">Vérification de la validité d’un sudoku</t>
  </si>
  <si>
    <t xml:space="preserve">Génération de sudokus faciles</t>
  </si>
  <si>
    <t xml:space="preserve">Génération de sudokus difficiles</t>
  </si>
  <si>
    <t xml:space="preserve">Vérification immédiate de la validité d’un sudoku sur le client à chaque nouveau numéro entré</t>
  </si>
  <si>
    <t xml:space="preserve">Réinitialiser une partie</t>
  </si>
  <si>
    <t xml:space="preserve">Choisir un nom de joueur valide pour toute la session</t>
  </si>
  <si>
    <t xml:space="preserve">Demander un nouveau sudoku selon un niveau de difficulté spécifié</t>
  </si>
  <si>
    <t xml:space="preserve">Implémenter un chronomètre pour calculer la durée d’une partie</t>
  </si>
  <si>
    <t xml:space="preserve">Ajout et suppression de numéro dans une case du sudoku</t>
  </si>
  <si>
    <t xml:space="preserve">Indication de la dernière case sélectionnée</t>
  </si>
  <si>
    <t xml:space="preserve">Sélection d’un case par les touches du clavier</t>
  </si>
  <si>
    <t xml:space="preserve">Afficher message de félicitations pour une grille correctement remplie</t>
  </si>
  <si>
    <t xml:space="preserve">Possibilité de masquer le chronomètre</t>
  </si>
  <si>
    <t xml:space="preserve">Panneau de contrôle</t>
  </si>
  <si>
    <t xml:space="preserve">Tableau de bord</t>
  </si>
  <si>
    <t xml:space="preserve">Points obtenus pour le sprint</t>
  </si>
  <si>
    <t xml:space="preserve">Points choisis pour le sprint</t>
  </si>
  <si>
    <t xml:space="preserve">Développement d’une interface minimale: plateau de jeu, chavalet, boite de communication, panneau informatif</t>
  </si>
  <si>
    <t xml:space="preserve">Trois types de parties: à un, deux ou trois jouers</t>
  </si>
  <si>
    <t xml:space="preserve">Jumelage automatique des joueurs</t>
  </si>
  <si>
    <t xml:space="preserve">Message d’attente tant que le nombre de joueurs pour une partie n’est pas atteint</t>
  </si>
  <si>
    <t xml:space="preserve">Possibilité d’annuler la participation à une partie</t>
  </si>
  <si>
    <t xml:space="preserve">À la fin d’une partie, le joueur reste dans la vue du jeu tant qu’il ne demande pas d’en sortir</t>
  </si>
  <si>
    <t xml:space="preserve">Pouvoir créer autant de parties de Scrabble en parallèle que nécessaire (selon le nombre de joueurs inscrits)</t>
  </si>
  <si>
    <t xml:space="preserve">Clavarder avec les autres membres du groupe d'utilisateurs en attente.</t>
  </si>
  <si>
    <t xml:space="preserve">Gérer l'alternance entre les panneaux actifs</t>
  </si>
  <si>
    <t xml:space="preserve">Gestion des tours de jeu</t>
  </si>
  <si>
    <t xml:space="preserve">Valider du mot choisi par le joueur à son tour (tenant compte du placement des lettres sur le plateau)</t>
  </si>
  <si>
    <t xml:space="preserve">Implémentation des règles pour le calcul de pointage</t>
  </si>
  <si>
    <t xml:space="preserve">Limitation en temps des tours de jeu</t>
  </si>
  <si>
    <t xml:space="preserve">Échange de lettres</t>
  </si>
  <si>
    <t xml:space="preserve">Gestion de la réserve de lettres</t>
  </si>
  <si>
    <t xml:space="preserve">Gestion des abandons en cours de jeu</t>
  </si>
  <si>
    <t xml:space="preserve">Manipulation des lettres sur le chevalet</t>
  </si>
  <si>
    <t xml:space="preserve">Communication avec le serveur, notamment pour effectuer les actions à chaque tour</t>
  </si>
  <si>
    <t xml:space="preserve">Gestion de la fin de partie, avec message de félicitation</t>
  </si>
  <si>
    <t xml:space="preserve">Menu d'aide</t>
  </si>
  <si>
    <t xml:space="preserve">Actualisation du panneau informatif</t>
  </si>
  <si>
    <t xml:space="preserve">Sudoku</t>
  </si>
  <si>
    <t xml:space="preserve">Scrabble</t>
  </si>
  <si>
    <t xml:space="preserve">Curling</t>
  </si>
  <si>
    <t xml:space="preserve">Note</t>
  </si>
  <si>
    <t xml:space="preserve">Sprint 4</t>
  </si>
  <si>
    <t xml:space="preserve">Ev. F.</t>
  </si>
  <si>
    <t xml:space="preserve">Fonctionnalités</t>
  </si>
  <si>
    <t xml:space="preserve">Numéro de révision (SHA)</t>
  </si>
  <si>
    <t xml:space="preserve">Score pour les fonctionnalités</t>
  </si>
  <si>
    <t xml:space="preserve">Assurance Qualité</t>
  </si>
  <si>
    <t xml:space="preserve">Poids associé</t>
  </si>
  <si>
    <t xml:space="preserve">Contient des tests ?</t>
  </si>
  <si>
    <t xml:space="preserve">Oui</t>
  </si>
  <si>
    <t xml:space="preserve">Avec test</t>
  </si>
  <si>
    <t xml:space="preserve">Sans test</t>
  </si>
  <si>
    <t xml:space="preserve">Tous les critères du TSlint doivent être respectés</t>
  </si>
  <si>
    <t xml:space="preserve">Aucune méthode trop longue (une méthode ne doit assumer qu'une seule tâche)</t>
  </si>
  <si>
    <t xml:space="preserve">Les classes ne doivent pas contenir trop d'attributs ni trop de méthodes (une classe ne doit avoir qu'une seule responsabilité)</t>
  </si>
  <si>
    <t xml:space="preserve">Le moins de paramètres possible dans les appels de méthodes</t>
  </si>
  <si>
    <t xml:space="preserve">Usage approprié des commentaires (il faut en mettre lorsque nécessaire, et seulement lorsque nécessaire)</t>
  </si>
  <si>
    <t xml:space="preserve">Il faut utiliser des noms pertinents pour les variables, les fonctions et les classes</t>
  </si>
  <si>
    <t xml:space="preserve">Il faut être cohérent dans la manière de coder</t>
  </si>
  <si>
    <t xml:space="preserve">Qualité des tests / Qualité du code</t>
  </si>
  <si>
    <t xml:space="preserve">Total accumulé</t>
  </si>
  <si>
    <t xml:space="preserve">Total possible</t>
  </si>
  <si>
    <t xml:space="preserve">Score pour l'assurance qualité</t>
  </si>
  <si>
    <t xml:space="preserve">Score du Sudoku</t>
  </si>
  <si>
    <t xml:space="preserve">Nombre de fonctionnalités choisies</t>
  </si>
  <si>
    <t xml:space="preserve">Score du Scrabble</t>
  </si>
  <si>
    <t xml:space="preserve">Fonct.</t>
  </si>
  <si>
    <t xml:space="preserve">A.Q</t>
  </si>
  <si>
    <t xml:space="preserve">Total</t>
  </si>
  <si>
    <t xml:space="preserve">Heures de retard</t>
  </si>
  <si>
    <t xml:space="preserve">Note Pondérée</t>
  </si>
  <si>
    <t xml:space="preserve">UX</t>
  </si>
  <si>
    <t xml:space="preserve">Grille de correction Projet 2</t>
  </si>
  <si>
    <t xml:space="preserve">Critère</t>
  </si>
  <si>
    <t xml:space="preserve">Commentaires</t>
  </si>
  <si>
    <t xml:space="preserve">Qualité des classes</t>
  </si>
  <si>
    <t xml:space="preserve">AB</t>
  </si>
  <si>
    <t xml:space="preserve">La classe n'a qu'une responsabilitée et elle est non triviale.</t>
  </si>
  <si>
    <t xml:space="preserve">Le nom de la classe est approprié. _x005F_x000D_
Utilisation appropriée des suffixes ({..}Component,{..}Controller, {..}Service, etc.). _x005F_x000D_
Le format à utiliser est le PascalCase</t>
  </si>
  <si>
    <t xml:space="preserve">La classe ne comporte pas d'attributs inutiles (incluant des getter/setter inutiles). 
Les attributs ne représentent que des états de la classe. 
Un attribut utilisé seulement dans les tests ne devrait pas exister.</t>
  </si>
  <si>
    <t xml:space="preserve">log2990-201/client/src/app/colour-picker/classes/colours.class.ts
log2990-201/client/src/app/colour-picker/services/colour/colour.service.ts
log2990-201/client/src/app/colour-picker/services/colour-picker/colour-picker.service.ts</t>
  </si>
  <si>
    <t xml:space="preserve">La classe minimise l'accessibilité des membres (public/private/protected)</t>
  </si>
  <si>
    <t xml:space="preserve">filter-label.component.ts (filteredLabels inutile, ); ImageNavigationComponent retainedLabels doit etre private; </t>
  </si>
  <si>
    <t xml:space="preserve">log2990-201/client/src/app/carousel/components/image-details/image-details.component.ts</t>
  </si>
  <si>
    <t xml:space="preserve">Les valeurs par défaut des attributs de la classe sont initialisés de manière consistante (soit dans le constructeur partout, soit à la définition)</t>
  </si>
  <si>
    <t xml:space="preserve">handler-memento.ts (mix), filter-label.component.ts (on initialise hors contructeur) et ResizableTool (dans constructeur), ImageDetailsComponent (mix: imageContainerWidth et Height), ColourPickerService(currentColour hors constructeur et reste dans), DrawingService canvasResize hors et reste dans constructeur</t>
  </si>
  <si>
    <t xml:space="preserve">Total de la catégorie</t>
  </si>
  <si>
    <t xml:space="preserve">Qualité des fonctions</t>
  </si>
  <si>
    <t xml:space="preserve">Les noms des fonctions sont précis et décrivent les tâches voulues. 
Le format à utiliser doit être uniforme dans tous les fichiers (camelCase, PascalCase, ...)</t>
  </si>
  <si>
    <t xml:space="preserve">Chaque fonction n'a qu'une seule utilité, elle ne peut pas être fragmentée en plusieurs fonctions et elle est facilement lisible. </t>
  </si>
  <si>
    <t xml:space="preserve">line-shap.ts, la fonction getFinalMousePosition est trop longue, peu visible.  createMemento et restoreFromMemento de SelectionHandlerService. isClickOutsideSelection repete du code (coordonnee X et Y) et resizeSelection de SelectionManipulatorService. onMouseMove de PipetteService no comment</t>
  </si>
  <si>
    <t xml:space="preserve">log2990-201/client/src/app/keyboard/keyboard.service.ts
log2990-201/client/src/app/tools/services/tool-selector/tool-selector.service.ts</t>
  </si>
  <si>
    <t xml:space="preserve">Les fonctions minimisent les paramètres en entrée (pas plus de trois).
Utilisation d'interfaces ou de classe pour des paramètres pouvant être regroupé logiquement.</t>
  </si>
  <si>
    <t xml:space="preserve">moveAlongTheGrid et computeMovementAlongGrid de SelectionHelperService</t>
  </si>
  <si>
    <t xml:space="preserve">voir sprint2</t>
  </si>
  <si>
    <t xml:space="preserve">Les fonctions sont pures lorsque possible. Les effets secondaires sont minimisés</t>
  </si>
  <si>
    <t xml:space="preserve">Tous les paramètres de fonction sont utilisés</t>
  </si>
  <si>
    <t xml:space="preserve">log2990-201/client/src/app/carousel/components/discard-changes-modal/discard-changes-modal.component.ts</t>
  </si>
  <si>
    <t xml:space="preserve">Exceptions</t>
  </si>
  <si>
    <t xml:space="preserve">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</si>
  <si>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 xml:space="preserve">Toute fonction doit gérer les valeurs limites de leurs paramètres</t>
  </si>
  <si>
    <t xml:space="preserve">Tout code asynchrone (Promise, Observable ou Event) doit être géré adéquatement.</t>
  </si>
  <si>
    <t xml:space="preserve">votre post dans pour save drawing retourne un drawing que vous n'utilisez pas (l68 de SaveDrawingDialogComponent). await avec then dans DrawingController du serveur</t>
  </si>
  <si>
    <t xml:space="preserve">Variables</t>
  </si>
  <si>
    <t xml:space="preserve">Les constantes sont regroupées en groupes logiques. Des variables d'environnement sont utilisées plutôt que des constantes pour les valeurs en lien avec l'environnement de déploiement (par exemple, SERVER_URL).</t>
  </si>
  <si>
    <t xml:space="preserve">private readonly SNACK_BAR_DELAI: number = 6000 dans DrawingLoaderService et SNACK_BAR_DURATION: number = 6000 dans SaveDrawingDialogComponent repetition =&gt; doit etre dans un common de constantes;static readonly DEFAULT_DROP_DIAMETER: number = 5; dans SprayToolConfigurationComponent. Vous initialisez de facon differente
</t>
  </si>
  <si>
    <t xml:space="preserve">Les constantes doivent être utilisées seulement dans un contexte lié à la logique d'affaire. (mauvais exemple: const DEUX = 2, bon exemple : const WAIT_TIME = 5000)</t>
  </si>
  <si>
    <t xml:space="preserve">L'utilisation d'une variable locale (let ou const) doit être justifiée par son utilisation.</t>
  </si>
  <si>
    <t xml:space="preserve">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</si>
  <si>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 xml:space="preserve">Expression Booléennes</t>
  </si>
  <si>
    <t xml:space="preserve">Les expression booléennes ne sont pas comparées à true ou false</t>
  </si>
  <si>
    <t xml:space="preserve">log2990-201/client/src/app/magnetism/magnetism/magnetism.component.ts</t>
  </si>
  <si>
    <t xml:space="preserve">Minimiser la logique booléenne négative (ex: éviter "if (!notFound(...))")</t>
  </si>
  <si>
    <t xml:space="preserve">Utilisation des opérateurs ternaires dans les bon scénario</t>
  </si>
  <si>
    <t xml:space="preserve">L109-111 et L93-95 dans SelectionCreatorService</t>
  </si>
  <si>
    <t xml:space="preserve">
log2990-201/client/src/app/tools/components/selection/clipboard/clipboard.component.ts
log2990-201/client/src/app/tools/services/selection/selection-base/selection-handler.service.ts
log2990-201/client/src/app/tools/services/tool-selector/tool-selector.service.ts
log2990-201/server/app/services/local.database.service.ts</t>
  </si>
  <si>
    <t xml:space="preserve">Pas d'expressions booléennes complexes. 
Des prédicats sont utilisés pour simplifier les conditions complexes</t>
  </si>
  <si>
    <t xml:space="preserve">L102 pipette-service.ts</t>
  </si>
  <si>
    <t xml:space="preserve">log2990-201/client/src/app/tools/services/selection/selection-base/selection-creator.service.ts (créer une fonction pour calculer la distance euclidienne)
log2990-201/client/src/app/colour-picker/classes/colours.class.ts (clip our clamp)</t>
  </si>
  <si>
    <t xml:space="preserve">Qualité Générale</t>
  </si>
  <si>
    <t xml:space="preserve">NV</t>
  </si>
  <si>
    <t xml:space="preserve">/</t>
  </si>
  <si>
    <t xml:space="preserve">Le projet suit une arborescence de fichier uniforme et stucturée (regroupement par objectifs des fichiers et par module). Les fichiers et dossiers doivent respecter le kebab-case.</t>
  </si>
  <si>
    <t xml:space="preserve">main-page-constants.ts (fichier vide)</t>
  </si>
  <si>
    <t xml:space="preserve">Il y a une séparation entre le code typescript, html et css.</t>
  </si>
  <si>
    <t xml:space="preserve">Le code est correctement indenté et organisé en groupes logiques.</t>
  </si>
  <si>
    <t xml:space="preserve">La langue utilisée pour le nom des variables, des classes et des fonctions doit être uniforme pour tout le code source (les commentaires peuvent différer de la langue du code source mais doivent tout de même rester uniformes)</t>
  </si>
  <si>
    <t xml:space="preserve">Les commentaires sont pertinents</t>
  </si>
  <si>
    <t xml:space="preserve">Le programme utilise des enums lorsqu'elles sont nécessaires</t>
  </si>
  <si>
    <t xml:space="preserve">Les objets javascript ne sont pas utilisés, des classes ou des interfaces sont utilisés</t>
  </si>
  <si>
    <t xml:space="preserve">Il n'y a pas de duplication de code.</t>
  </si>
  <si>
    <t xml:space="preserve">Beaucoup de duplication dans les fichiers du dossier renderer</t>
  </si>
  <si>
    <t xml:space="preserve">clipboard.component.ts,</t>
  </si>
  <si>
    <t xml:space="preserve">Aucune erreur TSLint non justifiée. (Des commentaires TODO sont acceptables). (25% de la note sera retirée par type d'erreur présente)
L'utilisation raisonnable de tslint:disable est tolérée dans les fichiers spec.ts.</t>
  </si>
  <si>
    <t xml:space="preserve">PipetteToolConfigurationComponent, </t>
  </si>
  <si>
    <t xml:space="preserve">discard-changes-modal.component.ts: le no-any n'est pas explicitement justifié, pourquoi ne pas. flood-fill.ts:pas justifié. </t>
  </si>
  <si>
    <t xml:space="preserve">Les structures conditionnelles réduisent l'imbrication lorsque possible (reduce nesting).</t>
  </si>
  <si>
    <t xml:space="preserve">coulour-palette.ts, rectangle.service.ts, etc.</t>
  </si>
  <si>
    <t xml:space="preserve">addFilter de filter, DrawingCreatorService, EraserRenderer, les imbrications  ne sont pas necessaire.</t>
  </si>
  <si>
    <t xml:space="preserve">fillQueue in paint-bucket, paste de clipboardService.ts, log2990-201/client/src/app/tools/services/tools/lasso-selection-creator/lasso-selection-creator.service.ts</t>
  </si>
  <si>
    <t xml:space="preserve">Le logiciel a une performance acceptable.</t>
  </si>
  <si>
    <t xml:space="preserve">Gestion de Versions</t>
  </si>
  <si>
    <t xml:space="preserve">La branche de production possède le bon TAG pour les remises de sprint (sprint1, sprint2, sprint3)</t>
  </si>
  <si>
    <t xml:space="preserve">Chaque commit concerne une seule "issue" et les messages sont pertinents et suffisamment descriptifs pour chaque commit</t>
  </si>
  <si>
    <t xml:space="preserve">Pas toujours tres descriptif</t>
  </si>
  <si>
    <t xml:space="preserve">Pas toujours descriptif</t>
  </si>
  <si>
    <t xml:space="preserve">Le repo git ne contient pas de branches mortes (stale branches).</t>
  </si>
  <si>
    <t xml:space="preserve">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</si>
  <si>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 xml:space="preserve">main-page-constants inutile</t>
  </si>
  <si>
    <t xml:space="preserve">Le repo git ne contient que les fichiers nécessaires. (pas de dossier node_modules ou coverage. Les fichiers package-lock.json et package.json ne se retrouvent que les dossiers client et server)</t>
  </si>
  <si>
    <t xml:space="preserve">Total </t>
  </si>
  <si>
    <t xml:space="preserve">Note assurance qualité</t>
  </si>
  <si>
    <t xml:space="preserve">Fonctionnalité</t>
  </si>
  <si>
    <t xml:space="preserve">Testé</t>
  </si>
  <si>
    <t xml:space="preserve">Note finale</t>
  </si>
  <si>
    <t xml:space="preserve">Outil-Ligne</t>
  </si>
  <si>
    <t xml:space="preserve">1. Quand je fais L et je le répète une seconde fois, votre ligne est inutilisable</t>
  </si>
  <si>
    <t xml:space="preserve">SS</t>
  </si>
  <si>
    <t xml:space="preserve">Point d'entrée dans l'application</t>
  </si>
  <si>
    <t xml:space="preserve">Surface de dessin</t>
  </si>
  <si>
    <t xml:space="preserve">1. Votre surface de dessin peut être redimensionné avec le clic droit.  2. En jouant un peu avec le redimmensionnement, la surface de dessin se redimmensionne avec un clic + move + clic et non par glisser-deposer</t>
  </si>
  <si>
    <t xml:space="preserve">Vue de dessin</t>
  </si>
  <si>
    <t xml:space="preserve">le raccourci clavier associe a Creer Dessin est absent sur l'infobulle (CTRL + O)</t>
  </si>
  <si>
    <t xml:space="preserve">Créer un nouveau dessin</t>
  </si>
  <si>
    <t xml:space="preserve">1. On recoit un avertissement quand on clique une fois sans rien faire pour rectangle, alors que le dessin est vide. 2. Quand je diminue la taille de la fenetre (i.e la zone de travail) et que je clique 'Creer nouveau dessin', la taille de la surface de dessin n'est pas la moitié de la zone de travail.</t>
  </si>
  <si>
    <t xml:space="preserve">Outil-Efface</t>
  </si>
  <si>
    <t xml:space="preserve">1. votre efface n'est pas un carré !! 2. Quand je start l'app et que je fais L pour aller a ligne puis E pour aller a efface, une exception arrive et je ne vais pas a efface.</t>
  </si>
  <si>
    <t xml:space="preserve">Outil-Couleur</t>
  </si>
  <si>
    <t xml:space="preserve">1. Des que je touche a la couleur primaire, secondaire ou je change l'opacite, sans cliquer au canvas de gradients, une exception arrive. 2.  on ne peut pas changer la couleur pour chaque composante séparés (R,G et B) 3. clic droit des 10 dernières couleurs, vous avez oublier de prevent default</t>
  </si>
  <si>
    <t xml:space="preserve">Outil-Ellipse</t>
  </si>
  <si>
    <t xml:space="preserve">1. erreur de console quand je dessine des ellipses (radius negative) 2. l'ellipse disparaît quand le contour est grand et que j'essaie de la rendre incluse dans un périmètre plus petit que celui-ci</t>
  </si>
  <si>
    <t xml:space="preserve">Outil-Rectangle</t>
  </si>
  <si>
    <t xml:space="preserve">Outil-Crayon</t>
  </si>
  <si>
    <t xml:space="preserve">Note finale pour le sprint</t>
  </si>
  <si>
    <t xml:space="preserve">Crash</t>
  </si>
  <si>
    <t xml:space="preserve">Erreurs de console lors des tests</t>
  </si>
  <si>
    <t xml:space="preserve">Ne build pas</t>
  </si>
  <si>
    <t xml:space="preserve">Outil - Aérosol</t>
  </si>
  <si>
    <t xml:space="preserve">Outil- Sélection par rectangle et ellipse</t>
  </si>
  <si>
    <t xml:space="preserve">UX: pour le bouton "Select all", placez près des boutons de sélection
1. Le rectangle et l'ellipse de sélection résultent en une boîte englobante seulement à la fin du glisser-déposer.</t>
  </si>
  <si>
    <t xml:space="preserve">Outil-Polygone</t>
  </si>
  <si>
    <t xml:space="preserve">Outi-Pipette</t>
  </si>
  <si>
    <t xml:space="preserve">1.  Si le pointeur se retrouve hors de la surface de dessin, le cercle de prévisualisation n’est pas affiché. 
2. Mini bug? Lorsque je sélectionne l'outil, la zone à l'extérieur du cercle (et donc à l'intérieur du carré) reste figée sur la première couleur détectée par la pipette</t>
  </si>
  <si>
    <t xml:space="preserve">Exporter le dessin</t>
  </si>
  <si>
    <t xml:space="preserve">Déplacement d'une sélection</t>
  </si>
  <si>
    <t xml:space="preserve">1. Lorsque la sélection est en cours et que le dessin est abandonné, la zone sélectionnée persiste
</t>
  </si>
  <si>
    <t xml:space="preserve">Filtrage par étiquettes</t>
  </si>
  <si>
    <t xml:space="preserve">Base de données</t>
  </si>
  <si>
    <t xml:space="preserve">Carrousel de dessins</t>
  </si>
  <si>
    <t xml:space="preserve">Sauvegarder le dessin sur serveur</t>
  </si>
  <si>
    <t xml:space="preserve">UX: lorsque l'utilisateur écrit un tag, s'il quitte la zone du tag, le tag devrait être ajouté à la liste sans avoir à appuyer sur enter</t>
  </si>
  <si>
    <t xml:space="preserve">Annuler-Refaire</t>
  </si>
  <si>
    <t xml:space="preserve">Anciennes fonctionnalités brisées</t>
  </si>
  <si>
    <t xml:space="preserve">Outil - Sélection par lasso</t>
  </si>
  <si>
    <t xml:space="preserve">l'appercu visuel qui indique qu'on ne peux plus faire de dessin ne s'update pas apres les backspace etc</t>
  </si>
  <si>
    <t xml:space="preserve">Outil - Sceau de peinture</t>
  </si>
  <si>
    <t xml:space="preserve">Outil - Étampe</t>
  </si>
  <si>
    <t xml:space="preserve">On doit bouger la souris pour avoir la prévisualisation la première fois</t>
  </si>
  <si>
    <t xml:space="preserve">Outil - Texte</t>
  </si>
  <si>
    <t xml:space="preserve">Il n y'a pas d'indicateur visuel lorsque on veut commmencer le texte(-0.05). L'allignement n'est pas toujours correct, pas d'alignement lorsqu'on est en train de faire la premiere phrase(aucune différence si on change pendant la première phrase),apres un alignement les lignes qui ne sont pas modifiée ne devrais pas bouger quand on ecrit dans les autres ligne(-0.1)(-0.1)</t>
  </si>
  <si>
    <t xml:space="preserve">Manipulations de sélections et presse-papier</t>
  </si>
  <si>
    <t xml:space="preserve">Redimensionnement d'une sélection</t>
  </si>
  <si>
    <t xml:space="preserve">Le comportement avec shift n'est pas celui demande, notamment lorsqu'on redimensionne avec les coins</t>
  </si>
  <si>
    <t xml:space="preserve">Téléversement sur Imgur</t>
  </si>
  <si>
    <t xml:space="preserve">Sauvegarde automatique et Continuer Dessin</t>
  </si>
  <si>
    <t xml:space="preserve">Grille</t>
  </si>
  <si>
    <t xml:space="preserve">Il faudrait voir directement les changement sans devoir se lever du curseur(detail mineur)</t>
  </si>
  <si>
    <t xml:space="preserve">Magnétisme</t>
  </si>
  <si>
    <t xml:space="preserve">Angular dépendance circulaire</t>
  </si>
  <si>
    <t xml:space="preserve">Implémentation d’un joueur virtuel avec deux niveaux: facile et difficile</t>
  </si>
  <si>
    <t xml:space="preserve">Démarrer une nouvelle partie selon le niveau de difficulté spécifié</t>
  </si>
  <si>
    <t xml:space="preserve">Développement de la fenêtre de jeu</t>
  </si>
  <si>
    <t xml:space="preserve">Deux points de vue sur la scène: vue de dessus et vue en plongée</t>
  </si>
  <si>
    <t xml:space="preserve">La caméra doit suivre la pierre</t>
  </si>
  <si>
    <t xml:space="preserve">Possibilité de changer de caméra en tout temps</t>
  </si>
  <si>
    <t xml:space="preserve">Positionnement de la caméra au début d’un tour</t>
  </si>
  <si>
    <t xml:space="preserve">Affichage des informations sur la partie</t>
  </si>
  <si>
    <t xml:space="preserve">Implémentation du déroulement des trois manches d’une partie</t>
  </si>
  <si>
    <t xml:space="preserve">Lancer de la pierre: spin,</t>
  </si>
  <si>
    <t xml:space="preserve">Balayage de la surface de la glace</t>
  </si>
  <si>
    <t xml:space="preserve">Pierre en situation de hors-jeu</t>
  </si>
  <si>
    <t xml:space="preserve">Collision de pierres</t>
  </si>
  <si>
    <t xml:space="preserve">Illumination des pierres en position de donner des points</t>
  </si>
  <si>
    <t xml:space="preserve">Abandon d’une partie</t>
  </si>
  <si>
    <t xml:space="preserve">Pointage à la fin d’une manche</t>
  </si>
  <si>
    <t xml:space="preserve">Gestion de la fin de partie, avec animation en cas de victoire et affichage des meilleurs scores</t>
  </si>
  <si>
    <t xml:space="preserve">Ajout au tableau des meilleurs score</t>
  </si>
  <si>
    <t xml:space="preserve">Physique du jeu: spin, vitesse, friction, collision, etc.</t>
  </si>
  <si>
    <t xml:space="preserve">Chargement de modèles 3D sur la scène.</t>
  </si>
  <si>
    <t xml:space="preserve">Gestion des raccourcis clavier.</t>
  </si>
  <si>
    <t xml:space="preserve">Implémentation d'une Skybox réaliste et appropriée.</t>
  </si>
  <si>
    <t xml:space="preserve">Implémentation des sources d'éclairage et de leur effet.</t>
  </si>
  <si>
    <t xml:space="preserve">Score du Curling</t>
  </si>
</sst>
</file>

<file path=xl/styles.xml><?xml version="1.0" encoding="utf-8"?>
<styleSheet xmlns="http://schemas.openxmlformats.org/spreadsheetml/2006/main">
  <numFmts count="8">
    <numFmt numFmtId="164" formatCode="General"/>
    <numFmt numFmtId="165" formatCode="0\ %"/>
    <numFmt numFmtId="166" formatCode="# ?/?"/>
    <numFmt numFmtId="167" formatCode="0.00\ %"/>
    <numFmt numFmtId="168" formatCode="General"/>
    <numFmt numFmtId="169" formatCode="0"/>
    <numFmt numFmtId="170" formatCode="0.00"/>
    <numFmt numFmtId="171" formatCode="@"/>
  </numFmts>
  <fonts count="17">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sz val="11"/>
      <color rgb="FF000000"/>
      <name val="Calibri"/>
      <family val="0"/>
      <charset val="1"/>
    </font>
    <font>
      <b val="true"/>
      <sz val="11"/>
      <color rgb="FF000000"/>
      <name val="Calibri"/>
      <family val="0"/>
      <charset val="1"/>
    </font>
    <font>
      <b val="true"/>
      <sz val="11"/>
      <color rgb="FFFFFFFF"/>
      <name val="Calibri"/>
      <family val="0"/>
      <charset val="1"/>
    </font>
    <font>
      <i val="true"/>
      <sz val="11"/>
      <color rgb="FF000000"/>
      <name val="Calibri"/>
      <family val="0"/>
      <charset val="1"/>
    </font>
    <font>
      <sz val="11"/>
      <color rgb="FFFFFFFF"/>
      <name val="Calibri"/>
      <family val="0"/>
      <charset val="1"/>
    </font>
    <font>
      <b val="true"/>
      <sz val="11"/>
      <color rgb="FF3F3F3F"/>
      <name val="Calibri"/>
      <family val="0"/>
      <charset val="1"/>
    </font>
    <font>
      <b val="true"/>
      <sz val="14"/>
      <color rgb="FF000000"/>
      <name val="Calibri"/>
      <family val="2"/>
      <charset val="1"/>
    </font>
    <font>
      <b val="true"/>
      <sz val="14"/>
      <color rgb="FFFFFFFF"/>
      <name val="Calibri"/>
      <family val="2"/>
      <charset val="1"/>
    </font>
    <font>
      <sz val="11"/>
      <color rgb="FF4EC9B0"/>
      <name val="Courier New"/>
      <family val="0"/>
      <charset val="1"/>
    </font>
    <font>
      <b val="true"/>
      <sz val="14"/>
      <color rgb="FF000000"/>
      <name val="Calibri"/>
      <family val="0"/>
      <charset val="1"/>
    </font>
    <font>
      <b val="true"/>
      <sz val="18"/>
      <color rgb="FF000000"/>
      <name val="Calibri"/>
      <family val="0"/>
      <charset val="1"/>
    </font>
    <font>
      <sz val="18"/>
      <color rgb="FF000000"/>
      <name val="Calibri"/>
      <family val="0"/>
      <charset val="1"/>
    </font>
  </fonts>
  <fills count="21">
    <fill>
      <patternFill patternType="none"/>
    </fill>
    <fill>
      <patternFill patternType="gray125"/>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E46C0A"/>
        <bgColor rgb="FFF79646"/>
      </patternFill>
    </fill>
    <fill>
      <patternFill patternType="solid">
        <fgColor rgb="FF0070C0"/>
        <bgColor rgb="FF008080"/>
      </patternFill>
    </fill>
    <fill>
      <patternFill patternType="solid">
        <fgColor rgb="FF00B0F0"/>
        <bgColor rgb="FF4EC9B0"/>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medium"/>
      <top style="medium"/>
      <bottom style="thin"/>
      <diagonal/>
    </border>
    <border diagonalUp="false" diagonalDown="false">
      <left style="medium"/>
      <right style="mediumDashDot"/>
      <top style="medium"/>
      <bottom/>
      <diagonal/>
    </border>
    <border diagonalUp="false" diagonalDown="false">
      <left style="mediumDashDot"/>
      <right style="mediumDashDot"/>
      <top style="medium"/>
      <bottom/>
      <diagonal/>
    </border>
    <border diagonalUp="false" diagonalDown="false">
      <left style="mediumDashDot"/>
      <right style="double"/>
      <top style="medium"/>
      <bottom/>
      <diagonal/>
    </border>
    <border diagonalUp="false" diagonalDown="false">
      <left style="double"/>
      <right style="medium"/>
      <top style="medium"/>
      <bottom style="double"/>
      <diagonal/>
    </border>
    <border diagonalUp="false" diagonalDown="false">
      <left style="medium"/>
      <right style="medium"/>
      <top style="thin"/>
      <bottom style="double"/>
      <diagonal/>
    </border>
    <border diagonalUp="false" diagonalDown="false">
      <left style="medium"/>
      <right style="mediumDashDot"/>
      <top/>
      <bottom/>
      <diagonal/>
    </border>
    <border diagonalUp="false" diagonalDown="false">
      <left style="mediumDashDot"/>
      <right style="mediumDashDot"/>
      <top/>
      <bottom/>
      <diagonal/>
    </border>
    <border diagonalUp="false" diagonalDown="false">
      <left style="mediumDashDot"/>
      <right style="double"/>
      <top/>
      <bottom/>
      <diagonal/>
    </border>
    <border diagonalUp="false" diagonalDown="false">
      <left style="medium"/>
      <right style="medium"/>
      <top/>
      <bottom style="thin"/>
      <diagonal/>
    </border>
    <border diagonalUp="false" diagonalDown="false">
      <left style="medium"/>
      <right style="mediumDashDot"/>
      <top style="double"/>
      <bottom style="thin"/>
      <diagonal/>
    </border>
    <border diagonalUp="false" diagonalDown="false">
      <left style="mediumDashDot"/>
      <right style="mediumDashDot"/>
      <top style="double"/>
      <bottom style="thin"/>
      <diagonal/>
    </border>
    <border diagonalUp="false" diagonalDown="false">
      <left style="mediumDashDot"/>
      <right style="double"/>
      <top style="double"/>
      <bottom style="thin"/>
      <diagonal/>
    </border>
    <border diagonalUp="false" diagonalDown="false">
      <left style="double"/>
      <right style="medium"/>
      <top style="double"/>
      <bottom style="thin"/>
      <diagonal/>
    </border>
    <border diagonalUp="false" diagonalDown="false">
      <left style="medium"/>
      <right style="medium"/>
      <top style="thin"/>
      <bottom style="thin"/>
      <diagonal/>
    </border>
    <border diagonalUp="false" diagonalDown="false">
      <left style="medium"/>
      <right style="mediumDashDot"/>
      <top style="thin"/>
      <bottom style="thin"/>
      <diagonal/>
    </border>
    <border diagonalUp="false" diagonalDown="false">
      <left style="mediumDashDot"/>
      <right style="mediumDashDot"/>
      <top style="thin"/>
      <bottom style="thin"/>
      <diagonal/>
    </border>
    <border diagonalUp="false" diagonalDown="false">
      <left style="mediumDashDot"/>
      <right style="double"/>
      <top style="thin"/>
      <bottom style="thin"/>
      <diagonal/>
    </border>
    <border diagonalUp="false" diagonalDown="false">
      <left style="double"/>
      <right style="medium"/>
      <top style="thin"/>
      <bottom style="thin"/>
      <diagonal/>
    </border>
    <border diagonalUp="false" diagonalDown="false">
      <left style="medium"/>
      <right style="medium"/>
      <top style="thin"/>
      <bottom/>
      <diagonal/>
    </border>
    <border diagonalUp="false" diagonalDown="false">
      <left style="medium"/>
      <right style="mediumDashDot"/>
      <top style="thin"/>
      <bottom/>
      <diagonal/>
    </border>
    <border diagonalUp="false" diagonalDown="false">
      <left style="mediumDashDot"/>
      <right style="mediumDashDot"/>
      <top style="thin"/>
      <bottom/>
      <diagonal/>
    </border>
    <border diagonalUp="false" diagonalDown="false">
      <left style="mediumDashDot"/>
      <right style="double"/>
      <top style="thin"/>
      <bottom/>
      <diagonal/>
    </border>
    <border diagonalUp="false" diagonalDown="false">
      <left style="double"/>
      <right style="medium"/>
      <top style="thin"/>
      <bottom style="medium"/>
      <diagonal/>
    </border>
    <border diagonalUp="false" diagonalDown="false">
      <left style="medium"/>
      <right style="mediumDashDot"/>
      <top style="medium"/>
      <bottom style="thin"/>
      <diagonal/>
    </border>
    <border diagonalUp="false" diagonalDown="false">
      <left style="mediumDashDot"/>
      <right style="mediumDashDot"/>
      <top style="medium"/>
      <bottom style="thin"/>
      <diagonal/>
    </border>
    <border diagonalUp="false" diagonalDown="false">
      <left style="mediumDashDot"/>
      <right style="medium"/>
      <top style="medium"/>
      <bottom style="thin"/>
      <diagonal/>
    </border>
    <border diagonalUp="false" diagonalDown="false">
      <left style="medium"/>
      <right style="medium"/>
      <top style="thin"/>
      <bottom style="medium"/>
      <diagonal/>
    </border>
    <border diagonalUp="false" diagonalDown="false">
      <left style="medium"/>
      <right style="mediumDashDot"/>
      <top style="thin"/>
      <bottom style="medium"/>
      <diagonal/>
    </border>
    <border diagonalUp="false" diagonalDown="false">
      <left style="mediumDashDot"/>
      <right style="mediumDashDot"/>
      <top style="thin"/>
      <bottom style="medium"/>
      <diagonal/>
    </border>
    <border diagonalUp="false" diagonalDown="false">
      <left style="mediumDashDot"/>
      <right style="medium"/>
      <top style="thin"/>
      <bottom style="medium"/>
      <diagonal/>
    </border>
    <border diagonalUp="false" diagonalDown="false">
      <left style="medium"/>
      <right style="medium"/>
      <top style="medium"/>
      <bottom style="medium"/>
      <diagonal/>
    </border>
    <border diagonalUp="false" diagonalDown="false">
      <left style="medium"/>
      <right style="mediumDashed"/>
      <top style="medium"/>
      <bottom style="medium"/>
      <diagonal/>
    </border>
    <border diagonalUp="false" diagonalDown="false">
      <left style="mediumDashed"/>
      <right style="mediumDashed"/>
      <top style="medium"/>
      <bottom style="medium"/>
      <diagonal/>
    </border>
    <border diagonalUp="false" diagonalDown="false">
      <left style="mediumDashed"/>
      <right style="medium"/>
      <top style="medium"/>
      <bottom style="medium"/>
      <diagonal/>
    </border>
    <border diagonalUp="false" diagonalDown="false">
      <left style="medium"/>
      <right style="mediumDashed"/>
      <top style="medium"/>
      <bottom style="double"/>
      <diagonal/>
    </border>
    <border diagonalUp="false" diagonalDown="false">
      <left style="mediumDashed"/>
      <right style="mediumDashed"/>
      <top style="medium"/>
      <bottom style="double"/>
      <diagonal/>
    </border>
    <border diagonalUp="false" diagonalDown="false">
      <left style="mediumDashed"/>
      <right style="medium"/>
      <top style="medium"/>
      <bottom style="double"/>
      <diagonal/>
    </border>
    <border diagonalUp="false" diagonalDown="false">
      <left style="medium"/>
      <right style="thin"/>
      <top/>
      <bottom style="medium"/>
      <diagonal/>
    </border>
    <border diagonalUp="false" diagonalDown="false">
      <left style="thin"/>
      <right style="medium"/>
      <top/>
      <bottom style="medium"/>
      <diagonal/>
    </border>
    <border diagonalUp="false" diagonalDown="false">
      <left style="medium"/>
      <right style="mediumDashed"/>
      <top/>
      <bottom style="thin"/>
      <diagonal/>
    </border>
    <border diagonalUp="false" diagonalDown="false">
      <left style="mediumDashed"/>
      <right style="mediumDashed"/>
      <top/>
      <bottom style="thin"/>
      <diagonal/>
    </border>
    <border diagonalUp="false" diagonalDown="false">
      <left style="mediumDashed"/>
      <right style="medium"/>
      <top/>
      <bottom style="thin"/>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mediumDashed"/>
      <top style="thin"/>
      <bottom style="thin"/>
      <diagonal/>
    </border>
    <border diagonalUp="false" diagonalDown="false">
      <left style="mediumDashed"/>
      <right style="mediumDashed"/>
      <top style="thin"/>
      <bottom style="thin"/>
      <diagonal/>
    </border>
    <border diagonalUp="false" diagonalDown="false">
      <left style="mediumDashed"/>
      <right style="medium"/>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mediumDashed"/>
      <top style="thin"/>
      <bottom/>
      <diagonal/>
    </border>
    <border diagonalUp="false" diagonalDown="false">
      <left style="mediumDashed"/>
      <right style="mediumDashed"/>
      <top style="thin"/>
      <bottom/>
      <diagonal/>
    </border>
    <border diagonalUp="false" diagonalDown="false">
      <left style="mediumDashed"/>
      <right style="medium"/>
      <top style="thin"/>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top style="medium"/>
      <bottom/>
      <diagonal/>
    </border>
    <border diagonalUp="false" diagonalDown="false">
      <left/>
      <right style="mediumDashed"/>
      <top style="medium"/>
      <bottom style="medium"/>
      <diagonal/>
    </border>
    <border diagonalUp="false" diagonalDown="false">
      <left style="thin">
        <color rgb="FF3F3F3F"/>
      </left>
      <right style="thin">
        <color rgb="FF3F3F3F"/>
      </right>
      <top style="thin">
        <color rgb="FF3F3F3F"/>
      </top>
      <bottom style="thin">
        <color rgb="FF3F3F3F"/>
      </bottom>
      <diagonal/>
    </border>
    <border diagonalUp="false" diagonalDown="false">
      <left style="thin">
        <color rgb="FF3F3F3F"/>
      </left>
      <right style="thin">
        <color rgb="FF3F3F3F"/>
      </right>
      <top/>
      <bottom/>
      <diagonal/>
    </border>
    <border diagonalUp="false" diagonalDown="false">
      <left/>
      <right/>
      <top style="medium"/>
      <bottom style="medium"/>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medium"/>
      <right/>
      <top style="medium"/>
      <bottom style="thin"/>
      <diagonal/>
    </border>
    <border diagonalUp="false" diagonalDown="false">
      <left style="medium"/>
      <right/>
      <top style="thin"/>
      <bottom/>
      <diagonal/>
    </border>
    <border diagonalUp="false" diagonalDown="false">
      <left style="medium"/>
      <right/>
      <top/>
      <bottom style="thin"/>
      <diagonal/>
    </border>
    <border diagonalUp="false" diagonalDown="false">
      <left style="medium"/>
      <right/>
      <top style="thin"/>
      <bottom style="medium"/>
      <diagonal/>
    </border>
    <border diagonalUp="false" diagonalDown="false">
      <left style="thin"/>
      <right style="medium"/>
      <top style="thin"/>
      <bottom style="medium"/>
      <diagonal/>
    </border>
    <border diagonalUp="false" diagonalDown="false">
      <left style="thin"/>
      <right style="medium"/>
      <top style="medium"/>
      <bottom style="thin"/>
      <diagonal/>
    </border>
    <border diagonalUp="false" diagonalDown="false">
      <left/>
      <right/>
      <top style="medium"/>
      <bottom style="thin"/>
      <diagonal/>
    </border>
    <border diagonalUp="false" diagonalDown="false">
      <left/>
      <right/>
      <top/>
      <bottom style="thin"/>
      <diagonal/>
    </border>
    <border diagonalUp="false" diagonalDown="false">
      <left style="medium"/>
      <right/>
      <top style="thin"/>
      <bottom style="thin"/>
      <diagonal/>
    </border>
    <border diagonalUp="false" diagonalDown="false">
      <left/>
      <right/>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style="medium"/>
      <diagonal/>
    </border>
    <border diagonalUp="false" diagonalDown="false">
      <left style="thin"/>
      <right/>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right style="medium"/>
      <top style="medium"/>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thin"/>
      <diagonal/>
    </border>
    <border diagonalUp="false" diagonalDown="false">
      <left/>
      <right style="thin"/>
      <top style="thin"/>
      <bottom/>
      <diagonal/>
    </border>
    <border diagonalUp="false" diagonalDown="false">
      <left/>
      <right style="thin"/>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cellStyleXfs>
  <cellXfs count="3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3" borderId="1" xfId="20" applyFont="true" applyBorder="true" applyAlignment="true" applyProtection="true">
      <alignment horizontal="center" vertical="center" textRotation="0" wrapText="false" indent="0" shrinkToFit="false"/>
      <protection locked="true" hidden="false"/>
    </xf>
    <xf numFmtId="164" fontId="4" fillId="4" borderId="1" xfId="20" applyFont="true" applyBorder="true" applyAlignment="true" applyProtection="true">
      <alignment horizontal="center" vertical="center" textRotation="0" wrapText="false" indent="0" shrinkToFit="false"/>
      <protection locked="true" hidden="false"/>
    </xf>
    <xf numFmtId="164" fontId="4" fillId="5" borderId="1" xfId="2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2" xfId="20" applyFont="true" applyBorder="true" applyAlignment="true" applyProtection="true">
      <alignment horizontal="center" vertical="center" textRotation="0" wrapText="false" indent="0" shrinkToFit="false"/>
      <protection locked="true" hidden="false"/>
    </xf>
    <xf numFmtId="164" fontId="4" fillId="4" borderId="2" xfId="20" applyFont="true" applyBorder="true" applyAlignment="true" applyProtection="true">
      <alignment horizontal="center" vertical="center" textRotation="0" wrapText="false" indent="0" shrinkToFit="false"/>
      <protection locked="true" hidden="false"/>
    </xf>
    <xf numFmtId="164" fontId="4" fillId="5" borderId="2" xfId="20" applyFont="true" applyBorder="true" applyAlignment="true" applyProtection="true">
      <alignment horizontal="center" vertical="center" textRotation="0" wrapText="false" indent="0" shrinkToFit="false"/>
      <protection locked="true" hidden="false"/>
    </xf>
    <xf numFmtId="164" fontId="0" fillId="6" borderId="1" xfId="20" applyFont="true" applyBorder="true" applyAlignment="false" applyProtection="true">
      <alignment horizontal="general" vertical="bottom" textRotation="0" wrapText="false" indent="0" shrinkToFit="false"/>
      <protection locked="true" hidden="false"/>
    </xf>
    <xf numFmtId="165" fontId="0" fillId="6" borderId="1" xfId="20" applyFont="true" applyBorder="true" applyAlignment="false" applyProtection="true">
      <alignment horizontal="general" vertical="bottom" textRotation="0" wrapText="false" indent="0" shrinkToFit="false"/>
      <protection locked="true" hidden="false"/>
    </xf>
    <xf numFmtId="166" fontId="4" fillId="3" borderId="1" xfId="20" applyFont="true" applyBorder="true" applyAlignment="true" applyProtection="true">
      <alignment horizontal="center" vertical="center" textRotation="0" wrapText="false" indent="0" shrinkToFit="false"/>
      <protection locked="true" hidden="false"/>
    </xf>
    <xf numFmtId="167" fontId="4" fillId="3" borderId="1" xfId="20" applyFont="true" applyBorder="true" applyAlignment="true" applyProtection="true">
      <alignment horizontal="center" vertical="center" textRotation="0" wrapText="false" indent="0" shrinkToFit="false"/>
      <protection locked="true" hidden="false"/>
    </xf>
    <xf numFmtId="166" fontId="4" fillId="4" borderId="1" xfId="20" applyFont="true" applyBorder="true" applyAlignment="true" applyProtection="true">
      <alignment horizontal="center" vertical="center" textRotation="0" wrapText="false" indent="0" shrinkToFit="false"/>
      <protection locked="true" hidden="false"/>
    </xf>
    <xf numFmtId="167" fontId="4" fillId="4" borderId="1" xfId="20" applyFont="true" applyBorder="true" applyAlignment="true" applyProtection="true">
      <alignment horizontal="center" vertical="center" textRotation="0" wrapText="false" indent="0" shrinkToFit="false"/>
      <protection locked="true" hidden="false"/>
    </xf>
    <xf numFmtId="166" fontId="4" fillId="5" borderId="1" xfId="20" applyFont="true" applyBorder="true" applyAlignment="true" applyProtection="true">
      <alignment horizontal="center" vertical="center" textRotation="0" wrapText="false" indent="0" shrinkToFit="false"/>
      <protection locked="true" hidden="false"/>
    </xf>
    <xf numFmtId="167" fontId="4" fillId="5" borderId="1" xfId="20" applyFont="true" applyBorder="true" applyAlignment="true" applyProtection="true">
      <alignment horizontal="center" vertical="center" textRotation="0" wrapText="false" indent="0" shrinkToFit="false"/>
      <protection locked="true" hidden="false"/>
    </xf>
    <xf numFmtId="167" fontId="0" fillId="6" borderId="3" xfId="20" applyFont="true" applyBorder="true" applyAlignment="false" applyProtection="true">
      <alignment horizontal="general" vertical="bottom" textRotation="0" wrapText="false" indent="0" shrinkToFit="false"/>
      <protection locked="true" hidden="false"/>
    </xf>
    <xf numFmtId="167" fontId="0" fillId="6" borderId="4" xfId="20" applyFont="true" applyBorder="true" applyAlignment="true" applyProtection="true">
      <alignment horizontal="right" vertical="bottom" textRotation="0" wrapText="false" indent="0" shrinkToFit="false"/>
      <protection locked="true" hidden="false"/>
    </xf>
    <xf numFmtId="164" fontId="0" fillId="7" borderId="2" xfId="20" applyFont="true" applyBorder="true" applyAlignment="false" applyProtection="true">
      <alignment horizontal="general" vertical="bottom" textRotation="0" wrapText="false" indent="0" shrinkToFit="false"/>
      <protection locked="true" hidden="false"/>
    </xf>
    <xf numFmtId="165" fontId="0" fillId="7" borderId="2" xfId="20" applyFont="true" applyBorder="true" applyAlignment="false" applyProtection="true">
      <alignment horizontal="general" vertical="bottom" textRotation="0" wrapText="false" indent="0" shrinkToFit="false"/>
      <protection locked="true" hidden="false"/>
    </xf>
    <xf numFmtId="166" fontId="4" fillId="3" borderId="2" xfId="20" applyFont="true" applyBorder="true" applyAlignment="true" applyProtection="true">
      <alignment horizontal="center" vertical="center" textRotation="0" wrapText="false" indent="0" shrinkToFit="false"/>
      <protection locked="true" hidden="false"/>
    </xf>
    <xf numFmtId="167" fontId="4" fillId="3" borderId="2" xfId="20" applyFont="true" applyBorder="true" applyAlignment="true" applyProtection="true">
      <alignment horizontal="center" vertical="center" textRotation="0" wrapText="false" indent="0" shrinkToFit="false"/>
      <protection locked="true" hidden="false"/>
    </xf>
    <xf numFmtId="166" fontId="4" fillId="4" borderId="2" xfId="20" applyFont="true" applyBorder="true" applyAlignment="true" applyProtection="true">
      <alignment horizontal="center" vertical="center" textRotation="0" wrapText="false" indent="0" shrinkToFit="false"/>
      <protection locked="true" hidden="false"/>
    </xf>
    <xf numFmtId="167" fontId="4" fillId="4" borderId="2" xfId="20" applyFont="true" applyBorder="true" applyAlignment="true" applyProtection="true">
      <alignment horizontal="center" vertical="center" textRotation="0" wrapText="false" indent="0" shrinkToFit="false"/>
      <protection locked="true" hidden="false"/>
    </xf>
    <xf numFmtId="166" fontId="4" fillId="5" borderId="2" xfId="20" applyFont="true" applyBorder="true" applyAlignment="true" applyProtection="true">
      <alignment horizontal="center" vertical="center" textRotation="0" wrapText="false" indent="0" shrinkToFit="false"/>
      <protection locked="true" hidden="false"/>
    </xf>
    <xf numFmtId="167" fontId="4" fillId="5" borderId="2" xfId="20" applyFont="true" applyBorder="true" applyAlignment="true" applyProtection="true">
      <alignment horizontal="center" vertical="center" textRotation="0" wrapText="false" indent="0" shrinkToFit="false"/>
      <protection locked="true" hidden="false"/>
    </xf>
    <xf numFmtId="167" fontId="0" fillId="7" borderId="5" xfId="20" applyFont="true" applyBorder="true" applyAlignment="false" applyProtection="true">
      <alignment horizontal="general" vertical="bottom" textRotation="0" wrapText="false" indent="0" shrinkToFit="false"/>
      <protection locked="true" hidden="false"/>
    </xf>
    <xf numFmtId="167" fontId="0" fillId="7" borderId="6" xfId="20" applyFont="true" applyBorder="true" applyAlignment="true" applyProtection="true">
      <alignment horizontal="right" vertical="bottom" textRotation="0" wrapText="false" indent="0" shrinkToFit="false"/>
      <protection locked="true" hidden="false"/>
    </xf>
    <xf numFmtId="164" fontId="0" fillId="8" borderId="2" xfId="20" applyFont="true" applyBorder="true" applyAlignment="false" applyProtection="true">
      <alignment horizontal="general" vertical="bottom" textRotation="0" wrapText="false" indent="0" shrinkToFit="false"/>
      <protection locked="true" hidden="false"/>
    </xf>
    <xf numFmtId="165" fontId="0" fillId="8" borderId="2" xfId="20" applyFont="true" applyBorder="true" applyAlignment="false" applyProtection="true">
      <alignment horizontal="general" vertical="bottom" textRotation="0" wrapText="false" indent="0" shrinkToFit="false"/>
      <protection locked="true" hidden="false"/>
    </xf>
    <xf numFmtId="165" fontId="4" fillId="3" borderId="2" xfId="20" applyFont="true" applyBorder="true" applyAlignment="true" applyProtection="true">
      <alignment horizontal="center" vertical="center" textRotation="0" wrapText="false" indent="0" shrinkToFit="false"/>
      <protection locked="true" hidden="false"/>
    </xf>
    <xf numFmtId="165" fontId="4" fillId="4" borderId="2" xfId="20" applyFont="true" applyBorder="true" applyAlignment="true" applyProtection="true">
      <alignment horizontal="center" vertical="center" textRotation="0" wrapText="false" indent="0" shrinkToFit="false"/>
      <protection locked="true" hidden="false"/>
    </xf>
    <xf numFmtId="165" fontId="4" fillId="5" borderId="2" xfId="20" applyFont="true" applyBorder="true" applyAlignment="true" applyProtection="true">
      <alignment horizontal="center" vertical="center" textRotation="0" wrapText="false" indent="0" shrinkToFit="false"/>
      <protection locked="true" hidden="false"/>
    </xf>
    <xf numFmtId="167" fontId="0" fillId="8" borderId="5" xfId="20" applyFont="true" applyBorder="true" applyAlignment="false" applyProtection="true">
      <alignment horizontal="general" vertical="bottom" textRotation="0" wrapText="false" indent="0" shrinkToFit="false"/>
      <protection locked="true" hidden="false"/>
    </xf>
    <xf numFmtId="167" fontId="0" fillId="8" borderId="6" xfId="20" applyFont="true" applyBorder="true" applyAlignment="true" applyProtection="true">
      <alignment horizontal="right" vertical="bottom" textRotation="0" wrapText="false" indent="0" shrinkToFit="false"/>
      <protection locked="true" hidden="false"/>
    </xf>
    <xf numFmtId="164" fontId="0" fillId="9" borderId="2" xfId="20" applyFont="true" applyBorder="true" applyAlignment="false" applyProtection="true">
      <alignment horizontal="general" vertical="bottom" textRotation="0" wrapText="false" indent="0" shrinkToFit="false"/>
      <protection locked="true" hidden="false"/>
    </xf>
    <xf numFmtId="165" fontId="0" fillId="9" borderId="2" xfId="20" applyFont="true" applyBorder="true" applyAlignment="false" applyProtection="true">
      <alignment horizontal="general" vertical="bottom" textRotation="0" wrapText="false" indent="0" shrinkToFit="false"/>
      <protection locked="true" hidden="false"/>
    </xf>
    <xf numFmtId="167" fontId="0" fillId="9" borderId="5" xfId="20" applyFont="true" applyBorder="true" applyAlignment="false" applyProtection="true">
      <alignment horizontal="general" vertical="bottom" textRotation="0" wrapText="false" indent="0" shrinkToFit="false"/>
      <protection locked="true" hidden="false"/>
    </xf>
    <xf numFmtId="167" fontId="0" fillId="9" borderId="6" xfId="20" applyFont="true" applyBorder="true" applyAlignment="true" applyProtection="true">
      <alignment horizontal="right" vertical="bottom" textRotation="0" wrapText="false" indent="0" shrinkToFit="false"/>
      <protection locked="true" hidden="false"/>
    </xf>
    <xf numFmtId="164" fontId="4" fillId="10" borderId="7" xfId="20" applyFont="true" applyBorder="true" applyAlignment="false" applyProtection="true">
      <alignment horizontal="general" vertical="bottom" textRotation="0" wrapText="false" indent="0" shrinkToFit="false"/>
      <protection locked="true" hidden="false"/>
    </xf>
    <xf numFmtId="165" fontId="4" fillId="3" borderId="7" xfId="20" applyFont="true" applyBorder="true" applyAlignment="true" applyProtection="true">
      <alignment horizontal="center" vertical="center" textRotation="0" wrapText="false" indent="0" shrinkToFit="false"/>
      <protection locked="true" hidden="false"/>
    </xf>
    <xf numFmtId="167" fontId="4" fillId="3" borderId="7" xfId="20" applyFont="true" applyBorder="true" applyAlignment="true" applyProtection="true">
      <alignment horizontal="center" vertical="center" textRotation="0" wrapText="false" indent="0" shrinkToFit="false"/>
      <protection locked="true" hidden="false"/>
    </xf>
    <xf numFmtId="165" fontId="4" fillId="4" borderId="7" xfId="20" applyFont="true" applyBorder="true" applyAlignment="true" applyProtection="true">
      <alignment horizontal="center" vertical="center" textRotation="0" wrapText="false" indent="0" shrinkToFit="false"/>
      <protection locked="true" hidden="false"/>
    </xf>
    <xf numFmtId="167" fontId="4" fillId="4" borderId="7" xfId="20" applyFont="true" applyBorder="true" applyAlignment="true" applyProtection="true">
      <alignment horizontal="center" vertical="center" textRotation="0" wrapText="false" indent="0" shrinkToFit="false"/>
      <protection locked="true" hidden="false"/>
    </xf>
    <xf numFmtId="165" fontId="4" fillId="5" borderId="7" xfId="20" applyFont="true" applyBorder="true" applyAlignment="true" applyProtection="true">
      <alignment horizontal="center" vertical="center" textRotation="0" wrapText="false" indent="0" shrinkToFit="false"/>
      <protection locked="true" hidden="false"/>
    </xf>
    <xf numFmtId="167" fontId="4" fillId="5" borderId="7" xfId="20" applyFont="true" applyBorder="true" applyAlignment="true" applyProtection="true">
      <alignment horizontal="center" vertical="center" textRotation="0" wrapText="false" indent="0" shrinkToFit="false"/>
      <protection locked="true" hidden="false"/>
    </xf>
    <xf numFmtId="167" fontId="4" fillId="10" borderId="8" xfId="20" applyFont="true" applyBorder="true" applyAlignment="false" applyProtection="true">
      <alignment horizontal="general" vertical="bottom" textRotation="0" wrapText="false" indent="0" shrinkToFit="false"/>
      <protection locked="true" hidden="false"/>
    </xf>
    <xf numFmtId="167" fontId="4" fillId="10" borderId="9" xfId="20" applyFont="true" applyBorder="true" applyAlignment="true" applyProtection="true">
      <alignment horizontal="right"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6" borderId="11" xfId="20" applyFont="true" applyBorder="true" applyAlignment="true" applyProtection="true">
      <alignment horizontal="center" vertical="bottom" textRotation="0" wrapText="false" indent="0" shrinkToFit="false"/>
      <protection locked="true" hidden="false"/>
    </xf>
    <xf numFmtId="164" fontId="6" fillId="7" borderId="12" xfId="20" applyFont="true" applyBorder="true" applyAlignment="true" applyProtection="true">
      <alignment horizontal="center" vertical="bottom" textRotation="0" wrapText="false" indent="0" shrinkToFit="false"/>
      <protection locked="true" hidden="false"/>
    </xf>
    <xf numFmtId="164" fontId="6" fillId="8" borderId="12" xfId="20" applyFont="true" applyBorder="true" applyAlignment="true" applyProtection="true">
      <alignment horizontal="center" vertical="bottom" textRotation="0" wrapText="false" indent="0" shrinkToFit="false"/>
      <protection locked="true" hidden="false"/>
    </xf>
    <xf numFmtId="164" fontId="6" fillId="9" borderId="12" xfId="20" applyFont="true" applyBorder="true" applyAlignment="true" applyProtection="true">
      <alignment horizontal="center" vertical="bottom" textRotation="0" wrapText="false" indent="0" shrinkToFit="false"/>
      <protection locked="true" hidden="false"/>
    </xf>
    <xf numFmtId="164" fontId="7" fillId="10" borderId="13" xfId="20" applyFont="true" applyBorder="true" applyAlignment="true" applyProtection="true">
      <alignment horizontal="center" vertical="bottom" textRotation="0" wrapText="false" indent="0" shrinkToFit="false"/>
      <protection locked="true" hidden="false"/>
    </xf>
    <xf numFmtId="164" fontId="0" fillId="0" borderId="14" xfId="0" applyFont="true" applyBorder="true" applyAlignment="true" applyProtection="false">
      <alignment horizontal="center" vertical="center" textRotation="0" wrapText="false" indent="0" shrinkToFit="false"/>
      <protection locked="true" hidden="false"/>
    </xf>
    <xf numFmtId="164" fontId="0" fillId="0" borderId="15" xfId="0" applyFont="true" applyBorder="true" applyAlignment="true" applyProtection="false">
      <alignment horizontal="right" vertical="bottom" textRotation="0" wrapText="false" indent="0" shrinkToFit="false"/>
      <protection locked="true" hidden="false"/>
    </xf>
    <xf numFmtId="164" fontId="0" fillId="6" borderId="16" xfId="20" applyFont="true" applyBorder="true" applyAlignment="false" applyProtection="true">
      <alignment horizontal="general" vertical="bottom" textRotation="0" wrapText="false" indent="0" shrinkToFit="false"/>
      <protection locked="true" hidden="false"/>
    </xf>
    <xf numFmtId="164" fontId="0" fillId="7" borderId="17" xfId="20" applyFont="true" applyBorder="true" applyAlignment="false" applyProtection="true">
      <alignment horizontal="general" vertical="bottom" textRotation="0" wrapText="false" indent="0" shrinkToFit="false"/>
      <protection locked="true" hidden="false"/>
    </xf>
    <xf numFmtId="164" fontId="0" fillId="8" borderId="17" xfId="20" applyFont="true" applyBorder="true" applyAlignment="false" applyProtection="true">
      <alignment horizontal="general" vertical="bottom" textRotation="0" wrapText="false" indent="0" shrinkToFit="false"/>
      <protection locked="true" hidden="false"/>
    </xf>
    <xf numFmtId="164" fontId="0" fillId="9" borderId="17" xfId="20" applyFont="true" applyBorder="true" applyAlignment="false" applyProtection="true">
      <alignment horizontal="general" vertical="bottom" textRotation="0" wrapText="false" indent="0" shrinkToFit="false"/>
      <protection locked="true" hidden="false"/>
    </xf>
    <xf numFmtId="164" fontId="4" fillId="10" borderId="18" xfId="20" applyFont="true" applyBorder="true" applyAlignment="false" applyProtection="true">
      <alignment horizontal="general" vertical="bottom" textRotation="0" wrapText="false" indent="0" shrinkToFit="false"/>
      <protection locked="true" hidden="false"/>
    </xf>
    <xf numFmtId="164" fontId="8" fillId="0" borderId="19" xfId="0" applyFont="true" applyBorder="true" applyAlignment="true" applyProtection="false">
      <alignment horizontal="general" vertical="bottom" textRotation="0" wrapText="true" indent="0" shrinkToFit="false"/>
      <protection locked="true" hidden="false"/>
    </xf>
    <xf numFmtId="165" fontId="0" fillId="6" borderId="20" xfId="20" applyFont="true" applyBorder="true" applyAlignment="true" applyProtection="true">
      <alignment horizontal="center" vertical="center" textRotation="0" wrapText="false" indent="0" shrinkToFit="false"/>
      <protection locked="true" hidden="false"/>
    </xf>
    <xf numFmtId="165" fontId="0" fillId="7" borderId="21" xfId="20" applyFont="true" applyBorder="true" applyAlignment="true" applyProtection="true">
      <alignment horizontal="center" vertical="center" textRotation="0" wrapText="false" indent="0" shrinkToFit="false"/>
      <protection locked="true" hidden="false"/>
    </xf>
    <xf numFmtId="165" fontId="0" fillId="8" borderId="21" xfId="20" applyFont="true" applyBorder="true" applyAlignment="true" applyProtection="true">
      <alignment horizontal="center" vertical="center" textRotation="0" wrapText="false" indent="0" shrinkToFit="false"/>
      <protection locked="true" hidden="false"/>
    </xf>
    <xf numFmtId="165" fontId="0" fillId="9" borderId="21" xfId="20" applyFont="true" applyBorder="true" applyAlignment="true" applyProtection="true">
      <alignment horizontal="center" vertical="center" textRotation="0" wrapText="false" indent="0" shrinkToFit="false"/>
      <protection locked="true" hidden="false"/>
    </xf>
    <xf numFmtId="165" fontId="4" fillId="10" borderId="22" xfId="20" applyFont="true" applyBorder="true" applyAlignment="true" applyProtection="true">
      <alignment horizontal="center" vertical="center" textRotation="0" wrapText="false" indent="0" shrinkToFit="false"/>
      <protection locked="true" hidden="false"/>
    </xf>
    <xf numFmtId="164" fontId="0" fillId="0" borderId="23" xfId="0" applyFont="fals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true" applyProtection="false">
      <alignment horizontal="general" vertical="bottom" textRotation="0" wrapText="true" indent="0" shrinkToFit="false"/>
      <protection locked="true" hidden="false"/>
    </xf>
    <xf numFmtId="165" fontId="0" fillId="6" borderId="25" xfId="20" applyFont="true" applyBorder="true" applyAlignment="true" applyProtection="true">
      <alignment horizontal="center" vertical="center" textRotation="0" wrapText="false" indent="0" shrinkToFit="false"/>
      <protection locked="true" hidden="false"/>
    </xf>
    <xf numFmtId="165" fontId="0" fillId="7" borderId="26" xfId="20" applyFont="true" applyBorder="true" applyAlignment="true" applyProtection="true">
      <alignment horizontal="center" vertical="center" textRotation="0" wrapText="false" indent="0" shrinkToFit="false"/>
      <protection locked="true" hidden="false"/>
    </xf>
    <xf numFmtId="165" fontId="0" fillId="8" borderId="26" xfId="20" applyFont="true" applyBorder="true" applyAlignment="true" applyProtection="true">
      <alignment horizontal="center" vertical="center" textRotation="0" wrapText="false" indent="0" shrinkToFit="false"/>
      <protection locked="true" hidden="false"/>
    </xf>
    <xf numFmtId="165" fontId="0" fillId="9" borderId="26" xfId="20" applyFont="true" applyBorder="true" applyAlignment="true" applyProtection="true">
      <alignment horizontal="center" vertical="center" textRotation="0" wrapText="false" indent="0" shrinkToFit="false"/>
      <protection locked="true" hidden="false"/>
    </xf>
    <xf numFmtId="165" fontId="4" fillId="10" borderId="27" xfId="20" applyFont="true" applyBorder="true" applyAlignment="true" applyProtection="true">
      <alignment horizontal="center" vertical="center" textRotation="0" wrapText="false" indent="0" shrinkToFit="false"/>
      <protection locked="true" hidden="false"/>
    </xf>
    <xf numFmtId="164" fontId="0" fillId="0" borderId="28" xfId="0" applyFont="false" applyBorder="true" applyAlignment="true" applyProtection="false">
      <alignment horizontal="center" vertical="center" textRotation="0" wrapText="false" indent="0" shrinkToFit="false"/>
      <protection locked="true" hidden="false"/>
    </xf>
    <xf numFmtId="164" fontId="8" fillId="0" borderId="29" xfId="0" applyFont="true" applyBorder="true" applyAlignment="true" applyProtection="false">
      <alignment horizontal="general" vertical="bottom" textRotation="0" wrapText="true" indent="0" shrinkToFit="false"/>
      <protection locked="true" hidden="false"/>
    </xf>
    <xf numFmtId="165" fontId="0" fillId="6" borderId="30" xfId="20" applyFont="true" applyBorder="true" applyAlignment="true" applyProtection="true">
      <alignment horizontal="center" vertical="center" textRotation="0" wrapText="false" indent="0" shrinkToFit="false"/>
      <protection locked="true" hidden="false"/>
    </xf>
    <xf numFmtId="165" fontId="0" fillId="7" borderId="31" xfId="20" applyFont="true" applyBorder="true" applyAlignment="true" applyProtection="true">
      <alignment horizontal="center" vertical="center" textRotation="0" wrapText="false" indent="0" shrinkToFit="false"/>
      <protection locked="true" hidden="false"/>
    </xf>
    <xf numFmtId="165" fontId="0" fillId="8" borderId="31" xfId="20" applyFont="true" applyBorder="true" applyAlignment="true" applyProtection="true">
      <alignment horizontal="center" vertical="center" textRotation="0" wrapText="false" indent="0" shrinkToFit="false"/>
      <protection locked="true" hidden="false"/>
    </xf>
    <xf numFmtId="165" fontId="0" fillId="9" borderId="31" xfId="20" applyFont="true" applyBorder="true" applyAlignment="true" applyProtection="true">
      <alignment horizontal="center" vertical="center" textRotation="0" wrapText="false" indent="0" shrinkToFit="false"/>
      <protection locked="true" hidden="false"/>
    </xf>
    <xf numFmtId="165" fontId="4" fillId="10" borderId="32" xfId="20" applyFont="true" applyBorder="true" applyAlignment="true" applyProtection="true">
      <alignment horizontal="center" vertical="center" textRotation="0" wrapText="false" indent="0" shrinkToFit="false"/>
      <protection locked="true" hidden="false"/>
    </xf>
    <xf numFmtId="164" fontId="0" fillId="0" borderId="33" xfId="0" applyFont="false" applyBorder="true" applyAlignment="true" applyProtection="false">
      <alignment horizontal="center"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8" fontId="0" fillId="6" borderId="34" xfId="20" applyFont="true" applyBorder="true" applyAlignment="false" applyProtection="true">
      <alignment horizontal="general" vertical="bottom" textRotation="0" wrapText="false" indent="0" shrinkToFit="false"/>
      <protection locked="true" hidden="false"/>
    </xf>
    <xf numFmtId="168" fontId="0" fillId="7" borderId="35" xfId="20" applyFont="true" applyBorder="true" applyAlignment="false" applyProtection="true">
      <alignment horizontal="general" vertical="bottom" textRotation="0" wrapText="false" indent="0" shrinkToFit="false"/>
      <protection locked="true" hidden="false"/>
    </xf>
    <xf numFmtId="168" fontId="0" fillId="8" borderId="35" xfId="20" applyFont="true" applyBorder="true" applyAlignment="false" applyProtection="true">
      <alignment horizontal="general" vertical="bottom" textRotation="0" wrapText="false" indent="0" shrinkToFit="false"/>
      <protection locked="true" hidden="false"/>
    </xf>
    <xf numFmtId="168" fontId="0" fillId="9" borderId="35" xfId="20" applyFont="true" applyBorder="true" applyAlignment="false" applyProtection="true">
      <alignment horizontal="general" vertical="bottom" textRotation="0" wrapText="false" indent="0" shrinkToFit="false"/>
      <protection locked="true" hidden="false"/>
    </xf>
    <xf numFmtId="168" fontId="4" fillId="10" borderId="36" xfId="20" applyFont="true" applyBorder="true" applyAlignment="false" applyProtection="tru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68" fontId="0" fillId="6" borderId="38" xfId="20" applyFont="true" applyBorder="true" applyAlignment="false" applyProtection="true">
      <alignment horizontal="general" vertical="bottom" textRotation="0" wrapText="false" indent="0" shrinkToFit="false"/>
      <protection locked="true" hidden="false"/>
    </xf>
    <xf numFmtId="168" fontId="0" fillId="7" borderId="39" xfId="20" applyFont="true" applyBorder="true" applyAlignment="false" applyProtection="true">
      <alignment horizontal="general" vertical="bottom" textRotation="0" wrapText="false" indent="0" shrinkToFit="false"/>
      <protection locked="true" hidden="false"/>
    </xf>
    <xf numFmtId="168" fontId="0" fillId="8" borderId="39" xfId="20" applyFont="true" applyBorder="true" applyAlignment="false" applyProtection="true">
      <alignment horizontal="general" vertical="bottom" textRotation="0" wrapText="false" indent="0" shrinkToFit="false"/>
      <protection locked="true" hidden="false"/>
    </xf>
    <xf numFmtId="168" fontId="0" fillId="9" borderId="39" xfId="20" applyFont="true" applyBorder="true" applyAlignment="false" applyProtection="true">
      <alignment horizontal="general" vertical="bottom" textRotation="0" wrapText="false" indent="0" shrinkToFit="false"/>
      <protection locked="true" hidden="false"/>
    </xf>
    <xf numFmtId="168" fontId="4" fillId="10" borderId="40" xfId="20" applyFont="true" applyBorder="true" applyAlignment="false" applyProtection="true">
      <alignment horizontal="general" vertical="bottom" textRotation="0" wrapText="false" indent="0" shrinkToFit="false"/>
      <protection locked="true" hidden="false"/>
    </xf>
    <xf numFmtId="164" fontId="6" fillId="0" borderId="41" xfId="0" applyFont="true" applyBorder="true" applyAlignment="false" applyProtection="false">
      <alignment horizontal="general" vertical="bottom" textRotation="0" wrapText="false" indent="0" shrinkToFit="false"/>
      <protection locked="true" hidden="false"/>
    </xf>
    <xf numFmtId="167" fontId="6" fillId="6" borderId="42" xfId="20" applyFont="true" applyBorder="true" applyAlignment="false" applyProtection="true">
      <alignment horizontal="general" vertical="bottom" textRotation="0" wrapText="false" indent="0" shrinkToFit="false"/>
      <protection locked="true" hidden="false"/>
    </xf>
    <xf numFmtId="167" fontId="6" fillId="7" borderId="43" xfId="20" applyFont="true" applyBorder="true" applyAlignment="false" applyProtection="true">
      <alignment horizontal="general" vertical="bottom" textRotation="0" wrapText="false" indent="0" shrinkToFit="false"/>
      <protection locked="true" hidden="false"/>
    </xf>
    <xf numFmtId="167" fontId="6" fillId="8" borderId="43" xfId="20" applyFont="true" applyBorder="true" applyAlignment="false" applyProtection="true">
      <alignment horizontal="general" vertical="bottom" textRotation="0" wrapText="false" indent="0" shrinkToFit="false"/>
      <protection locked="true" hidden="false"/>
    </xf>
    <xf numFmtId="167" fontId="6" fillId="9" borderId="43" xfId="20" applyFont="true" applyBorder="true" applyAlignment="false" applyProtection="true">
      <alignment horizontal="general" vertical="bottom" textRotation="0" wrapText="false" indent="0" shrinkToFit="false"/>
      <protection locked="true" hidden="false"/>
    </xf>
    <xf numFmtId="167" fontId="7" fillId="10" borderId="44" xfId="20" applyFont="true" applyBorder="true" applyAlignment="false" applyProtection="tru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5" fillId="6" borderId="45" xfId="20" applyFont="true" applyBorder="true" applyAlignment="true" applyProtection="true">
      <alignment horizontal="left" vertical="bottom" textRotation="0" wrapText="false" indent="0" shrinkToFit="false"/>
      <protection locked="true" hidden="false"/>
    </xf>
    <xf numFmtId="164" fontId="5" fillId="7" borderId="46" xfId="20" applyFont="false" applyBorder="true" applyAlignment="true" applyProtection="true">
      <alignment horizontal="left" vertical="bottom" textRotation="0" wrapText="false" indent="0" shrinkToFit="false"/>
      <protection locked="true" hidden="false"/>
    </xf>
    <xf numFmtId="164" fontId="5" fillId="8" borderId="46" xfId="20" applyFont="false" applyBorder="true" applyAlignment="true" applyProtection="true">
      <alignment horizontal="left" vertical="bottom" textRotation="0" wrapText="false" indent="0" shrinkToFit="false"/>
      <protection locked="true" hidden="false"/>
    </xf>
    <xf numFmtId="164" fontId="5" fillId="9" borderId="46" xfId="20" applyFont="false" applyBorder="true" applyAlignment="true" applyProtection="true">
      <alignment horizontal="left" vertical="bottom" textRotation="0" wrapText="false" indent="0" shrinkToFit="false"/>
      <protection locked="true" hidden="false"/>
    </xf>
    <xf numFmtId="164" fontId="9" fillId="10" borderId="47" xfId="20" applyFont="true" applyBorder="true" applyAlignment="true" applyProtection="true">
      <alignment horizontal="left" vertical="bottom" textRotation="0" wrapText="false" indent="0" shrinkToFit="false"/>
      <protection locked="true" hidden="false"/>
    </xf>
    <xf numFmtId="164" fontId="0" fillId="0" borderId="48" xfId="0" applyFont="true" applyBorder="true" applyAlignment="false" applyProtection="false">
      <alignment horizontal="general" vertical="bottom" textRotation="0" wrapText="false" indent="0" shrinkToFit="false"/>
      <protection locked="true" hidden="false"/>
    </xf>
    <xf numFmtId="164" fontId="0" fillId="0" borderId="49" xfId="0" applyFont="true" applyBorder="true" applyAlignment="false" applyProtection="false">
      <alignment horizontal="general" vertical="bottom" textRotation="0" wrapText="false" indent="0" shrinkToFit="false"/>
      <protection locked="true" hidden="false"/>
    </xf>
    <xf numFmtId="164" fontId="8" fillId="0" borderId="19" xfId="0" applyFont="true" applyBorder="true" applyAlignment="false" applyProtection="false">
      <alignment horizontal="general" vertical="bottom" textRotation="0" wrapText="false" indent="0" shrinkToFit="false"/>
      <protection locked="true" hidden="false"/>
    </xf>
    <xf numFmtId="165" fontId="0" fillId="6" borderId="50" xfId="20" applyFont="true" applyBorder="true" applyAlignment="false" applyProtection="true">
      <alignment horizontal="general" vertical="bottom" textRotation="0" wrapText="false" indent="0" shrinkToFit="false"/>
      <protection locked="true" hidden="false"/>
    </xf>
    <xf numFmtId="165" fontId="0" fillId="7" borderId="51" xfId="20" applyFont="true" applyBorder="true" applyAlignment="false" applyProtection="true">
      <alignment horizontal="general" vertical="bottom" textRotation="0" wrapText="false" indent="0" shrinkToFit="false"/>
      <protection locked="true" hidden="false"/>
    </xf>
    <xf numFmtId="165" fontId="0" fillId="8" borderId="51" xfId="20" applyFont="true" applyBorder="true" applyAlignment="false" applyProtection="true">
      <alignment horizontal="general" vertical="bottom" textRotation="0" wrapText="false" indent="0" shrinkToFit="false"/>
      <protection locked="true" hidden="false"/>
    </xf>
    <xf numFmtId="165" fontId="0" fillId="9" borderId="51" xfId="20" applyFont="true" applyBorder="true" applyAlignment="false" applyProtection="true">
      <alignment horizontal="general" vertical="bottom" textRotation="0" wrapText="false" indent="0" shrinkToFit="false"/>
      <protection locked="true" hidden="false"/>
    </xf>
    <xf numFmtId="165" fontId="4" fillId="10" borderId="52" xfId="20" applyFont="true" applyBorder="true" applyAlignment="false" applyProtection="true">
      <alignment horizontal="general"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5" fontId="0" fillId="6" borderId="55" xfId="20" applyFont="true" applyBorder="true" applyAlignment="false" applyProtection="true">
      <alignment horizontal="general" vertical="bottom" textRotation="0" wrapText="false" indent="0" shrinkToFit="false"/>
      <protection locked="true" hidden="false"/>
    </xf>
    <xf numFmtId="165" fontId="0" fillId="7" borderId="56" xfId="20" applyFont="true" applyBorder="true" applyAlignment="false" applyProtection="true">
      <alignment horizontal="general" vertical="bottom" textRotation="0" wrapText="false" indent="0" shrinkToFit="false"/>
      <protection locked="true" hidden="false"/>
    </xf>
    <xf numFmtId="165" fontId="0" fillId="8" borderId="56" xfId="20" applyFont="true" applyBorder="true" applyAlignment="false" applyProtection="true">
      <alignment horizontal="general" vertical="bottom" textRotation="0" wrapText="false" indent="0" shrinkToFit="false"/>
      <protection locked="true" hidden="false"/>
    </xf>
    <xf numFmtId="165" fontId="0" fillId="9" borderId="56" xfId="20" applyFont="true" applyBorder="true" applyAlignment="false" applyProtection="true">
      <alignment horizontal="general" vertical="bottom" textRotation="0" wrapText="false" indent="0" shrinkToFit="false"/>
      <protection locked="true" hidden="false"/>
    </xf>
    <xf numFmtId="165" fontId="4" fillId="10" borderId="57" xfId="20" applyFont="true" applyBorder="true" applyAlignment="false" applyProtection="true">
      <alignment horizontal="general" vertical="bottom" textRotation="0" wrapText="false" indent="0" shrinkToFit="false"/>
      <protection locked="true" hidden="false"/>
    </xf>
    <xf numFmtId="164" fontId="0" fillId="0" borderId="58" xfId="0" applyFont="false" applyBorder="true" applyAlignment="true" applyProtection="false">
      <alignment horizontal="center" vertical="bottom" textRotation="0" wrapText="false" indent="0" shrinkToFit="false"/>
      <protection locked="true" hidden="false"/>
    </xf>
    <xf numFmtId="164" fontId="0" fillId="0" borderId="59" xfId="0" applyFont="false" applyBorder="true" applyAlignment="true" applyProtection="false">
      <alignment horizontal="center" vertical="bottom" textRotation="0" wrapText="false" indent="0" shrinkToFit="false"/>
      <protection locked="true" hidden="false"/>
    </xf>
    <xf numFmtId="164" fontId="8" fillId="0" borderId="29" xfId="0" applyFont="true" applyBorder="true" applyAlignment="false" applyProtection="false">
      <alignment horizontal="general" vertical="bottom" textRotation="0" wrapText="false" indent="0" shrinkToFit="false"/>
      <protection locked="true" hidden="false"/>
    </xf>
    <xf numFmtId="165" fontId="0" fillId="6" borderId="60" xfId="20" applyFont="true" applyBorder="true" applyAlignment="false" applyProtection="true">
      <alignment horizontal="general" vertical="bottom" textRotation="0" wrapText="false" indent="0" shrinkToFit="false"/>
      <protection locked="true" hidden="false"/>
    </xf>
    <xf numFmtId="165" fontId="0" fillId="7" borderId="61" xfId="20" applyFont="true" applyBorder="true" applyAlignment="false" applyProtection="true">
      <alignment horizontal="general" vertical="bottom" textRotation="0" wrapText="false" indent="0" shrinkToFit="false"/>
      <protection locked="true" hidden="false"/>
    </xf>
    <xf numFmtId="165" fontId="0" fillId="8" borderId="61" xfId="20" applyFont="true" applyBorder="true" applyAlignment="false" applyProtection="true">
      <alignment horizontal="general" vertical="bottom" textRotation="0" wrapText="false" indent="0" shrinkToFit="false"/>
      <protection locked="true" hidden="false"/>
    </xf>
    <xf numFmtId="165" fontId="0" fillId="9" borderId="61" xfId="20" applyFont="true" applyBorder="true" applyAlignment="false" applyProtection="true">
      <alignment horizontal="general" vertical="bottom" textRotation="0" wrapText="false" indent="0" shrinkToFit="false"/>
      <protection locked="true" hidden="false"/>
    </xf>
    <xf numFmtId="165" fontId="4" fillId="10" borderId="62" xfId="20" applyFont="true" applyBorder="true" applyAlignment="false" applyProtection="true">
      <alignment horizontal="general" vertical="bottom" textRotation="0" wrapText="false" indent="0" shrinkToFit="false"/>
      <protection locked="true" hidden="false"/>
    </xf>
    <xf numFmtId="164" fontId="0" fillId="0" borderId="63" xfId="0" applyFont="false" applyBorder="true" applyAlignment="true" applyProtection="false">
      <alignment horizontal="center" vertical="bottom" textRotation="0" wrapText="false" indent="0" shrinkToFit="false"/>
      <protection locked="true" hidden="false"/>
    </xf>
    <xf numFmtId="164" fontId="0" fillId="0" borderId="64" xfId="0" applyFont="false" applyBorder="true" applyAlignment="true" applyProtection="false">
      <alignment horizontal="center"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68" fontId="0" fillId="6" borderId="42" xfId="20" applyFont="true" applyBorder="true" applyAlignment="false" applyProtection="true">
      <alignment horizontal="general" vertical="bottom" textRotation="0" wrapText="false" indent="0" shrinkToFit="false"/>
      <protection locked="true" hidden="false"/>
    </xf>
    <xf numFmtId="168" fontId="0" fillId="7" borderId="43" xfId="20" applyFont="true" applyBorder="true" applyAlignment="false" applyProtection="true">
      <alignment horizontal="general" vertical="bottom" textRotation="0" wrapText="false" indent="0" shrinkToFit="false"/>
      <protection locked="true" hidden="false"/>
    </xf>
    <xf numFmtId="168" fontId="0" fillId="8" borderId="43" xfId="20" applyFont="true" applyBorder="true" applyAlignment="false" applyProtection="true">
      <alignment horizontal="general" vertical="bottom" textRotation="0" wrapText="false" indent="0" shrinkToFit="false"/>
      <protection locked="true" hidden="false"/>
    </xf>
    <xf numFmtId="168" fontId="0" fillId="9" borderId="43" xfId="20" applyFont="true" applyBorder="true" applyAlignment="false" applyProtection="true">
      <alignment horizontal="general" vertical="bottom" textRotation="0" wrapText="false" indent="0" shrinkToFit="false"/>
      <protection locked="true" hidden="false"/>
    </xf>
    <xf numFmtId="168" fontId="4" fillId="10" borderId="44" xfId="20" applyFont="true" applyBorder="true" applyAlignment="false" applyProtection="true">
      <alignment horizontal="general" vertical="bottom" textRotation="0" wrapText="false" indent="0" shrinkToFit="false"/>
      <protection locked="true" hidden="false"/>
    </xf>
    <xf numFmtId="164" fontId="0" fillId="0" borderId="65" xfId="0" applyFont="false" applyBorder="true" applyAlignment="true" applyProtection="false">
      <alignment horizontal="center" vertical="bottom" textRotation="0" wrapText="false" indent="0" shrinkToFit="false"/>
      <protection locked="true" hidden="false"/>
    </xf>
    <xf numFmtId="164" fontId="0" fillId="0" borderId="66" xfId="0" applyFont="false" applyBorder="true" applyAlignment="true" applyProtection="false">
      <alignment horizontal="center" vertical="bottom" textRotation="0" wrapText="false" indent="0" shrinkToFit="false"/>
      <protection locked="true" hidden="false"/>
    </xf>
    <xf numFmtId="164" fontId="0" fillId="0" borderId="67" xfId="0" applyFont="false" applyBorder="true" applyAlignment="false" applyProtection="false">
      <alignment horizontal="general" vertical="bottom" textRotation="0" wrapText="false" indent="0" shrinkToFit="false"/>
      <protection locked="true" hidden="false"/>
    </xf>
    <xf numFmtId="167" fontId="6" fillId="6" borderId="68" xfId="20" applyFont="true" applyBorder="true" applyAlignment="false" applyProtection="true">
      <alignment horizontal="general" vertical="bottom" textRotation="0" wrapText="false" indent="0" shrinkToFit="false"/>
      <protection locked="true" hidden="false"/>
    </xf>
    <xf numFmtId="168" fontId="6" fillId="6" borderId="68" xfId="20" applyFont="true" applyBorder="true" applyAlignment="false" applyProtection="true">
      <alignment horizontal="general" vertical="bottom" textRotation="0" wrapText="false" indent="0" shrinkToFit="false"/>
      <protection locked="true" hidden="false"/>
    </xf>
    <xf numFmtId="168" fontId="6" fillId="7" borderId="43" xfId="20" applyFont="true" applyBorder="true" applyAlignment="false" applyProtection="true">
      <alignment horizontal="general" vertical="bottom" textRotation="0" wrapText="false" indent="0" shrinkToFit="false"/>
      <protection locked="true" hidden="false"/>
    </xf>
    <xf numFmtId="168" fontId="6" fillId="8" borderId="43" xfId="20" applyFont="true" applyBorder="true" applyAlignment="false" applyProtection="true">
      <alignment horizontal="general" vertical="bottom" textRotation="0" wrapText="false" indent="0" shrinkToFit="false"/>
      <protection locked="true" hidden="false"/>
    </xf>
    <xf numFmtId="168" fontId="6" fillId="9" borderId="43" xfId="20" applyFont="true" applyBorder="true" applyAlignment="false" applyProtection="true">
      <alignment horizontal="general" vertical="bottom" textRotation="0" wrapText="false" indent="0" shrinkToFit="false"/>
      <protection locked="true" hidden="false"/>
    </xf>
    <xf numFmtId="168" fontId="7" fillId="10" borderId="44"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0" fillId="11" borderId="69" xfId="20" applyFont="true" applyBorder="true" applyAlignment="true" applyProtection="true">
      <alignment horizontal="center" vertical="center" textRotation="0" wrapText="false" indent="0" shrinkToFit="false"/>
      <protection locked="true" hidden="false"/>
    </xf>
    <xf numFmtId="164" fontId="10" fillId="11" borderId="70" xfId="20" applyFont="true" applyBorder="true" applyAlignment="true" applyProtection="true">
      <alignment horizontal="center" vertical="center" textRotation="0" wrapText="false" indent="0" shrinkToFit="false"/>
      <protection locked="true" hidden="false"/>
    </xf>
    <xf numFmtId="164" fontId="5" fillId="12" borderId="1" xfId="20" applyFont="true" applyBorder="true" applyAlignment="true" applyProtection="true">
      <alignment horizontal="center" vertical="center" textRotation="0" wrapText="false" indent="0" shrinkToFit="false"/>
      <protection locked="true" hidden="false"/>
    </xf>
    <xf numFmtId="167" fontId="5" fillId="12" borderId="3" xfId="20" applyFont="false" applyBorder="true" applyAlignment="true" applyProtection="true">
      <alignment horizontal="center" vertical="center" textRotation="0" wrapText="false" indent="0" shrinkToFit="false"/>
      <protection locked="true" hidden="false"/>
    </xf>
    <xf numFmtId="167" fontId="5" fillId="12" borderId="67" xfId="20" applyFont="false" applyBorder="true" applyAlignment="true" applyProtection="true">
      <alignment horizontal="center" vertical="center" textRotation="0" wrapText="false" indent="0" shrinkToFit="false"/>
      <protection locked="true" hidden="false"/>
    </xf>
    <xf numFmtId="169" fontId="0" fillId="0" borderId="0" xfId="0" applyFont="false" applyBorder="false" applyAlignment="true" applyProtection="false">
      <alignment horizontal="center"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5" fillId="13" borderId="2" xfId="20" applyFont="true" applyBorder="true" applyAlignment="true" applyProtection="true">
      <alignment horizontal="center" vertical="center" textRotation="0" wrapText="false" indent="0" shrinkToFit="false"/>
      <protection locked="true" hidden="false"/>
    </xf>
    <xf numFmtId="167" fontId="5" fillId="13" borderId="5" xfId="20" applyFont="false" applyBorder="true" applyAlignment="true" applyProtection="true">
      <alignment horizontal="center" vertical="center" textRotation="0" wrapText="false" indent="0" shrinkToFit="false"/>
      <protection locked="true" hidden="false"/>
    </xf>
    <xf numFmtId="167" fontId="5" fillId="13" borderId="0" xfId="20" applyFont="false" applyBorder="true" applyAlignment="true" applyProtection="tru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center" textRotation="0" wrapText="false" indent="0" shrinkToFit="false"/>
      <protection locked="true" hidden="false"/>
    </xf>
    <xf numFmtId="167" fontId="5" fillId="2" borderId="5" xfId="20" applyFont="false" applyBorder="true" applyAlignment="true" applyProtection="true">
      <alignment horizontal="center" vertical="center" textRotation="0" wrapText="false" indent="0" shrinkToFit="false"/>
      <protection locked="true" hidden="false"/>
    </xf>
    <xf numFmtId="167" fontId="5" fillId="2" borderId="0" xfId="20" applyFont="false" applyBorder="true" applyAlignment="true" applyProtection="true">
      <alignment horizontal="center" vertical="center" textRotation="0" wrapText="false" indent="0" shrinkToFit="false"/>
      <protection locked="true" hidden="false"/>
    </xf>
    <xf numFmtId="164" fontId="0" fillId="4" borderId="41" xfId="0" applyFont="true" applyBorder="true" applyAlignment="true" applyProtection="false">
      <alignment horizontal="center" vertical="bottom" textRotation="0" wrapText="false" indent="0" shrinkToFit="false"/>
      <protection locked="true" hidden="false"/>
    </xf>
    <xf numFmtId="164" fontId="0" fillId="4" borderId="71" xfId="0" applyFont="false" applyBorder="true" applyAlignment="true" applyProtection="false">
      <alignment horizontal="center" vertical="bottom" textRotation="0" wrapText="false" indent="0" shrinkToFit="false"/>
      <protection locked="true" hidden="false"/>
    </xf>
    <xf numFmtId="167" fontId="0" fillId="4" borderId="41" xfId="0" applyFont="false" applyBorder="true" applyAlignment="true" applyProtection="false">
      <alignment horizontal="center" vertical="bottom" textRotation="0" wrapText="false" indent="0" shrinkToFit="false"/>
      <protection locked="true" hidden="false"/>
    </xf>
    <xf numFmtId="164" fontId="11" fillId="14" borderId="41"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14" borderId="41"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11" fillId="0" borderId="5"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71" fontId="11" fillId="15" borderId="41" xfId="0" applyFont="true" applyBorder="true" applyAlignment="true" applyProtection="false">
      <alignment horizontal="center" vertical="center" textRotation="0" wrapText="true" indent="0" shrinkToFit="false"/>
      <protection locked="true" hidden="false"/>
    </xf>
    <xf numFmtId="164" fontId="11" fillId="6" borderId="41" xfId="0" applyFont="true" applyBorder="true" applyAlignment="true" applyProtection="false">
      <alignment horizontal="center" vertical="center" textRotation="0" wrapText="true" indent="0" shrinkToFit="false"/>
      <protection locked="true" hidden="false"/>
    </xf>
    <xf numFmtId="164" fontId="11" fillId="7" borderId="41" xfId="0" applyFont="true" applyBorder="true" applyAlignment="true" applyProtection="false">
      <alignment horizontal="center" vertical="center" textRotation="0" wrapText="true" indent="0" shrinkToFit="false"/>
      <protection locked="true" hidden="false"/>
    </xf>
    <xf numFmtId="164" fontId="11" fillId="8" borderId="4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11" fillId="6" borderId="72" xfId="0" applyFont="true" applyBorder="true" applyAlignment="true" applyProtection="false">
      <alignment horizontal="center" vertical="center" textRotation="0" wrapText="true" indent="0" shrinkToFit="false"/>
      <protection locked="true" hidden="false"/>
    </xf>
    <xf numFmtId="164" fontId="11" fillId="6" borderId="73" xfId="0" applyFont="true" applyBorder="true" applyAlignment="true" applyProtection="false">
      <alignment horizontal="center" vertical="center" textRotation="0" wrapText="true" indent="0" shrinkToFit="false"/>
      <protection locked="true" hidden="false"/>
    </xf>
    <xf numFmtId="164" fontId="11" fillId="7" borderId="72" xfId="0" applyFont="true" applyBorder="true" applyAlignment="true" applyProtection="false">
      <alignment horizontal="center" vertical="center" textRotation="0" wrapText="true" indent="0" shrinkToFit="false"/>
      <protection locked="true" hidden="false"/>
    </xf>
    <xf numFmtId="164" fontId="11" fillId="7" borderId="73" xfId="0" applyFont="true" applyBorder="true" applyAlignment="true" applyProtection="false">
      <alignment horizontal="center" vertical="center" textRotation="0" wrapText="true" indent="0" shrinkToFit="false"/>
      <protection locked="true" hidden="false"/>
    </xf>
    <xf numFmtId="164" fontId="11" fillId="8" borderId="72" xfId="0" applyFont="true" applyBorder="true" applyAlignment="true" applyProtection="false">
      <alignment horizontal="center" vertical="center" textRotation="0" wrapText="true" indent="0" shrinkToFit="false"/>
      <protection locked="true" hidden="false"/>
    </xf>
    <xf numFmtId="164" fontId="11" fillId="8" borderId="73" xfId="0" applyFont="true" applyBorder="true" applyAlignment="true" applyProtection="false">
      <alignment horizontal="center" vertical="center" textRotation="0" wrapText="true" indent="0" shrinkToFit="false"/>
      <protection locked="true" hidden="false"/>
    </xf>
    <xf numFmtId="171" fontId="0" fillId="16" borderId="53" xfId="0" applyFont="true" applyBorder="true" applyAlignment="true" applyProtection="false">
      <alignment horizontal="center" vertical="center" textRotation="0" wrapText="true" indent="0" shrinkToFit="false"/>
      <protection locked="true" hidden="false"/>
    </xf>
    <xf numFmtId="164" fontId="0" fillId="6" borderId="74" xfId="0" applyFont="false" applyBorder="true" applyAlignment="true" applyProtection="false">
      <alignment horizontal="center" vertical="center" textRotation="0" wrapText="true" indent="0" shrinkToFit="false"/>
      <protection locked="true" hidden="false"/>
    </xf>
    <xf numFmtId="164" fontId="0" fillId="6" borderId="54" xfId="0" applyFont="false" applyBorder="true" applyAlignment="true" applyProtection="false">
      <alignment horizontal="center" vertical="center" textRotation="0" wrapText="true" indent="0" shrinkToFit="false"/>
      <protection locked="true" hidden="false"/>
    </xf>
    <xf numFmtId="164" fontId="0" fillId="7" borderId="74" xfId="0" applyFont="false" applyBorder="true" applyAlignment="true" applyProtection="false">
      <alignment horizontal="center" vertical="center" textRotation="0" wrapText="true" indent="0" shrinkToFit="false"/>
      <protection locked="true" hidden="false"/>
    </xf>
    <xf numFmtId="164" fontId="0" fillId="8" borderId="74"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6" borderId="75" xfId="0" applyFont="false" applyBorder="true" applyAlignment="true" applyProtection="false">
      <alignment horizontal="center" vertical="center" textRotation="0" wrapText="true" indent="0" shrinkToFit="false"/>
      <protection locked="true" hidden="false"/>
    </xf>
    <xf numFmtId="164" fontId="0" fillId="6" borderId="64" xfId="0" applyFont="false" applyBorder="true" applyAlignment="true" applyProtection="false">
      <alignment horizontal="center" vertical="center" textRotation="0" wrapText="true" indent="0" shrinkToFit="false"/>
      <protection locked="true" hidden="false"/>
    </xf>
    <xf numFmtId="164" fontId="0" fillId="7" borderId="75" xfId="0" applyFont="false" applyBorder="true" applyAlignment="true" applyProtection="false">
      <alignment horizontal="center" vertical="center" textRotation="0" wrapText="true" indent="0" shrinkToFit="false"/>
      <protection locked="true" hidden="false"/>
    </xf>
    <xf numFmtId="164" fontId="0" fillId="8" borderId="75" xfId="0" applyFont="false" applyBorder="true" applyAlignment="true" applyProtection="false">
      <alignment horizontal="center" vertical="center" textRotation="0" wrapText="true" indent="0" shrinkToFit="false"/>
      <protection locked="true" hidden="false"/>
    </xf>
    <xf numFmtId="171" fontId="0" fillId="16" borderId="76" xfId="0" applyFont="true" applyBorder="true" applyAlignment="true" applyProtection="false">
      <alignment horizontal="center" vertical="center" textRotation="0" wrapText="true" indent="0" shrinkToFit="false"/>
      <protection locked="true" hidden="false"/>
    </xf>
    <xf numFmtId="171" fontId="0" fillId="16" borderId="58" xfId="0" applyFont="true" applyBorder="true" applyAlignment="true" applyProtection="false">
      <alignment horizontal="center" vertical="center" textRotation="0" wrapText="true" indent="0" shrinkToFit="false"/>
      <protection locked="true" hidden="false"/>
    </xf>
    <xf numFmtId="171" fontId="0" fillId="16" borderId="63" xfId="0" applyFont="true" applyBorder="true" applyAlignment="true" applyProtection="false">
      <alignment horizontal="center" vertical="center" textRotation="0" wrapText="true" indent="0" shrinkToFit="false"/>
      <protection locked="true" hidden="false"/>
    </xf>
    <xf numFmtId="171" fontId="0" fillId="15" borderId="58" xfId="0" applyFont="true" applyBorder="true" applyAlignment="true" applyProtection="false">
      <alignment horizontal="center" vertical="center" textRotation="0" wrapText="true" indent="0" shrinkToFit="false"/>
      <protection locked="true" hidden="false"/>
    </xf>
    <xf numFmtId="168" fontId="0" fillId="6" borderId="77" xfId="0" applyFont="false" applyBorder="true" applyAlignment="true" applyProtection="false">
      <alignment horizontal="center" vertical="center" textRotation="0" wrapText="true" indent="0" shrinkToFit="false"/>
      <protection locked="true" hidden="false"/>
    </xf>
    <xf numFmtId="168" fontId="0" fillId="6" borderId="78" xfId="0" applyFont="false" applyBorder="true" applyAlignment="true" applyProtection="false">
      <alignment horizontal="center" vertical="center" textRotation="0" wrapText="true" indent="0" shrinkToFit="false"/>
      <protection locked="true" hidden="false"/>
    </xf>
    <xf numFmtId="168" fontId="0" fillId="7" borderId="77" xfId="0" applyFont="false" applyBorder="true" applyAlignment="true" applyProtection="false">
      <alignment horizontal="center" vertical="center" textRotation="0" wrapText="true" indent="0" shrinkToFit="false"/>
      <protection locked="true" hidden="false"/>
    </xf>
    <xf numFmtId="168" fontId="0" fillId="7" borderId="78" xfId="0" applyFont="false" applyBorder="true" applyAlignment="true" applyProtection="false">
      <alignment horizontal="center" vertical="center" textRotation="0" wrapText="true" indent="0" shrinkToFit="false"/>
      <protection locked="true" hidden="false"/>
    </xf>
    <xf numFmtId="168" fontId="0" fillId="8" borderId="77" xfId="0" applyFont="false" applyBorder="true" applyAlignment="true" applyProtection="false">
      <alignment horizontal="center" vertical="center" textRotation="0" wrapText="true" indent="0" shrinkToFit="false"/>
      <protection locked="true" hidden="false"/>
    </xf>
    <xf numFmtId="168" fontId="0" fillId="8" borderId="64" xfId="0" applyFont="false" applyBorder="true" applyAlignment="true" applyProtection="false">
      <alignment horizontal="center" vertical="center" textRotation="0" wrapText="true" indent="0" shrinkToFit="false"/>
      <protection locked="true" hidden="false"/>
    </xf>
    <xf numFmtId="164" fontId="0" fillId="6" borderId="79" xfId="0" applyFont="false" applyBorder="true" applyAlignment="true" applyProtection="false">
      <alignment horizontal="center" vertical="center" textRotation="0" wrapText="true" indent="0" shrinkToFit="false"/>
      <protection locked="true" hidden="false"/>
    </xf>
    <xf numFmtId="164" fontId="0" fillId="7" borderId="80" xfId="0" applyFont="false" applyBorder="true" applyAlignment="true" applyProtection="false">
      <alignment horizontal="center" vertical="center" textRotation="0" wrapText="true" indent="0" shrinkToFit="false"/>
      <protection locked="true" hidden="false"/>
    </xf>
    <xf numFmtId="164" fontId="0" fillId="6" borderId="5" xfId="0" applyFont="false" applyBorder="true" applyAlignment="true" applyProtection="false">
      <alignment horizontal="center" vertical="center" textRotation="0" wrapText="true" indent="0" shrinkToFit="false"/>
      <protection locked="true" hidden="false"/>
    </xf>
    <xf numFmtId="164" fontId="0" fillId="6" borderId="59" xfId="0" applyFont="false" applyBorder="true" applyAlignment="true" applyProtection="false">
      <alignment horizontal="center" vertical="center" textRotation="0" wrapText="true" indent="0" shrinkToFit="false"/>
      <protection locked="true" hidden="false"/>
    </xf>
    <xf numFmtId="164" fontId="0" fillId="7" borderId="0" xfId="0" applyFont="false" applyBorder="false" applyAlignment="true" applyProtection="false">
      <alignment horizontal="center" vertical="center" textRotation="0" wrapText="true" indent="0" shrinkToFit="false"/>
      <protection locked="true" hidden="false"/>
    </xf>
    <xf numFmtId="164" fontId="0" fillId="8" borderId="81" xfId="0" applyFont="false" applyBorder="true" applyAlignment="true" applyProtection="false">
      <alignment horizontal="center" vertical="center" textRotation="0" wrapText="true" indent="0" shrinkToFit="false"/>
      <protection locked="true" hidden="false"/>
    </xf>
    <xf numFmtId="171" fontId="0" fillId="16" borderId="82" xfId="0" applyFont="true" applyBorder="true" applyAlignment="true" applyProtection="false">
      <alignment horizontal="center" vertical="center" textRotation="0" wrapText="true" indent="0" shrinkToFit="false"/>
      <protection locked="true" hidden="false"/>
    </xf>
    <xf numFmtId="164" fontId="0" fillId="7" borderId="83" xfId="0" applyFont="false" applyBorder="true" applyAlignment="true" applyProtection="false">
      <alignment horizontal="center" vertical="center" textRotation="0" wrapText="true" indent="0" shrinkToFit="false"/>
      <protection locked="true" hidden="false"/>
    </xf>
    <xf numFmtId="164" fontId="0" fillId="8" borderId="84" xfId="0" applyFont="false" applyBorder="true" applyAlignment="true" applyProtection="false">
      <alignment horizontal="center" vertical="center" textRotation="0" wrapText="true" indent="0" shrinkToFit="false"/>
      <protection locked="true" hidden="false"/>
    </xf>
    <xf numFmtId="171" fontId="0" fillId="16" borderId="75" xfId="0" applyFont="true" applyBorder="true" applyAlignment="true" applyProtection="false">
      <alignment horizontal="center" vertical="center" textRotation="0" wrapText="true" indent="0" shrinkToFit="false"/>
      <protection locked="true" hidden="false"/>
    </xf>
    <xf numFmtId="164" fontId="0" fillId="6" borderId="82" xfId="0" applyFont="false" applyBorder="true" applyAlignment="true" applyProtection="false">
      <alignment horizontal="center" vertical="center" textRotation="0" wrapText="true" indent="0" shrinkToFit="false"/>
      <protection locked="true" hidden="false"/>
    </xf>
    <xf numFmtId="164" fontId="0" fillId="7" borderId="85" xfId="0" applyFont="false" applyBorder="true" applyAlignment="true" applyProtection="false">
      <alignment horizontal="center" vertical="center" textRotation="0" wrapText="true" indent="0" shrinkToFit="false"/>
      <protection locked="true" hidden="false"/>
    </xf>
    <xf numFmtId="171" fontId="0" fillId="15" borderId="82" xfId="0" applyFont="true" applyBorder="true" applyAlignment="true" applyProtection="false">
      <alignment horizontal="center" vertical="center" textRotation="0" wrapText="true" indent="0" shrinkToFit="false"/>
      <protection locked="true" hidden="false"/>
    </xf>
    <xf numFmtId="168" fontId="0" fillId="7" borderId="86" xfId="0" applyFont="false" applyBorder="true" applyAlignment="true" applyProtection="false">
      <alignment horizontal="center" vertical="center" textRotation="0" wrapText="true" indent="0" shrinkToFit="false"/>
      <protection locked="true" hidden="false"/>
    </xf>
    <xf numFmtId="168" fontId="0" fillId="7" borderId="64" xfId="0" applyFont="false" applyBorder="true" applyAlignment="true" applyProtection="false">
      <alignment horizontal="center" vertical="center" textRotation="0" wrapText="true" indent="0" shrinkToFit="false"/>
      <protection locked="true" hidden="false"/>
    </xf>
    <xf numFmtId="164" fontId="0" fillId="6" borderId="3" xfId="0" applyFont="false" applyBorder="true" applyAlignment="true" applyProtection="false">
      <alignment horizontal="center" vertical="center" textRotation="0" wrapText="true" indent="0" shrinkToFit="false"/>
      <protection locked="true" hidden="false"/>
    </xf>
    <xf numFmtId="164" fontId="0" fillId="6" borderId="73" xfId="0" applyFont="false" applyBorder="true" applyAlignment="true" applyProtection="false">
      <alignment horizontal="center" vertical="center" textRotation="0" wrapText="true" indent="0" shrinkToFit="false"/>
      <protection locked="true" hidden="false"/>
    </xf>
    <xf numFmtId="164" fontId="0" fillId="8" borderId="87" xfId="0" applyFont="false" applyBorder="true" applyAlignment="true" applyProtection="false">
      <alignment horizontal="center" vertical="center" textRotation="0" wrapText="true" indent="0" shrinkToFit="false"/>
      <protection locked="true" hidden="false"/>
    </xf>
    <xf numFmtId="164" fontId="0" fillId="7" borderId="67" xfId="0" applyFont="false" applyBorder="true" applyAlignment="true" applyProtection="false">
      <alignment horizontal="center" vertical="center" textRotation="0" wrapText="true" indent="0" shrinkToFit="false"/>
      <protection locked="true" hidden="false"/>
    </xf>
    <xf numFmtId="164" fontId="0" fillId="8" borderId="3" xfId="0" applyFont="false" applyBorder="true" applyAlignment="true" applyProtection="false">
      <alignment horizontal="center" vertical="center" textRotation="0" wrapText="true" indent="0" shrinkToFit="false"/>
      <protection locked="true" hidden="false"/>
    </xf>
    <xf numFmtId="164" fontId="0" fillId="8" borderId="83" xfId="0" applyFont="false" applyBorder="true" applyAlignment="true" applyProtection="false">
      <alignment horizontal="center" vertical="center" textRotation="0" wrapText="true" indent="0" shrinkToFit="false"/>
      <protection locked="true" hidden="false"/>
    </xf>
    <xf numFmtId="171" fontId="0" fillId="6" borderId="77" xfId="0" applyFont="false" applyBorder="true" applyAlignment="true" applyProtection="false">
      <alignment horizontal="center" vertical="center" textRotation="0" wrapText="true" indent="0" shrinkToFit="false"/>
      <protection locked="true" hidden="false"/>
    </xf>
    <xf numFmtId="171" fontId="0" fillId="7" borderId="86" xfId="0" applyFont="false" applyBorder="tru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71" fontId="0" fillId="16" borderId="88" xfId="0" applyFont="true" applyBorder="true" applyAlignment="true" applyProtection="false">
      <alignment horizontal="center" vertical="center" textRotation="0" wrapText="true" indent="0" shrinkToFit="false"/>
      <protection locked="true" hidden="false"/>
    </xf>
    <xf numFmtId="164" fontId="0" fillId="6" borderId="89" xfId="0" applyFont="false" applyBorder="true" applyAlignment="true" applyProtection="false">
      <alignment horizontal="center" vertical="center" textRotation="0" wrapText="true" indent="0" shrinkToFit="false"/>
      <protection locked="true" hidden="false"/>
    </xf>
    <xf numFmtId="164" fontId="0" fillId="7" borderId="3" xfId="0" applyFont="false" applyBorder="true" applyAlignment="true" applyProtection="false">
      <alignment horizontal="center" vertical="center" textRotation="0" wrapText="true" indent="0" shrinkToFit="false"/>
      <protection locked="true" hidden="false"/>
    </xf>
    <xf numFmtId="164" fontId="0" fillId="6" borderId="87" xfId="0" applyFont="false" applyBorder="true" applyAlignment="true" applyProtection="false">
      <alignment horizontal="center" vertical="center" textRotation="0" wrapText="true" indent="0" shrinkToFit="false"/>
      <protection locked="true" hidden="false"/>
    </xf>
    <xf numFmtId="164" fontId="0" fillId="7" borderId="87" xfId="0" applyFont="false" applyBorder="true" applyAlignment="true" applyProtection="false">
      <alignment horizontal="center" vertical="center" textRotation="0" wrapText="true" indent="0" shrinkToFit="false"/>
      <protection locked="true" hidden="false"/>
    </xf>
    <xf numFmtId="164" fontId="0" fillId="6" borderId="83" xfId="0" applyFont="false" applyBorder="true" applyAlignment="true" applyProtection="false">
      <alignment horizontal="center" vertical="center" textRotation="0" wrapText="true" indent="0" shrinkToFit="false"/>
      <protection locked="true" hidden="false"/>
    </xf>
    <xf numFmtId="164" fontId="0" fillId="7" borderId="82" xfId="0" applyFont="false" applyBorder="true" applyAlignment="true" applyProtection="false">
      <alignment horizontal="center" vertical="center" textRotation="0" wrapText="true" indent="0" shrinkToFit="false"/>
      <protection locked="true" hidden="false"/>
    </xf>
    <xf numFmtId="170" fontId="0" fillId="8" borderId="82" xfId="0" applyFont="false" applyBorder="true" applyAlignment="true" applyProtection="false">
      <alignment horizontal="center" vertical="center" textRotation="0" wrapText="true" indent="0" shrinkToFit="false"/>
      <protection locked="true" hidden="false"/>
    </xf>
    <xf numFmtId="171" fontId="0" fillId="0" borderId="0" xfId="0" applyFont="false" applyBorder="false" applyAlignment="true" applyProtection="false">
      <alignment horizontal="center" vertical="center" textRotation="0" wrapText="true" indent="0" shrinkToFit="false"/>
      <protection locked="true" hidden="false"/>
    </xf>
    <xf numFmtId="171" fontId="0" fillId="15" borderId="90" xfId="0" applyFont="true" applyBorder="true" applyAlignment="true" applyProtection="false">
      <alignment horizontal="center" vertical="center" textRotation="0" wrapText="true" indent="0" shrinkToFit="false"/>
      <protection locked="true" hidden="false"/>
    </xf>
    <xf numFmtId="168" fontId="0" fillId="8" borderId="91" xfId="0" applyFont="false" applyBorder="true" applyAlignment="true" applyProtection="false">
      <alignment horizontal="center" vertical="center" textRotation="0" wrapText="true" indent="0" shrinkToFit="false"/>
      <protection locked="true" hidden="false"/>
    </xf>
    <xf numFmtId="168" fontId="0" fillId="8" borderId="78" xfId="0" applyFont="false" applyBorder="true" applyAlignment="true" applyProtection="false">
      <alignment horizontal="center" vertical="center" textRotation="0" wrapText="true" indent="0" shrinkToFit="false"/>
      <protection locked="true" hidden="false"/>
    </xf>
    <xf numFmtId="164" fontId="0" fillId="15" borderId="41" xfId="0" applyFont="true" applyBorder="true" applyAlignment="true" applyProtection="false">
      <alignment horizontal="center" vertical="center" textRotation="0" wrapText="true" indent="0" shrinkToFit="false"/>
      <protection locked="true" hidden="false"/>
    </xf>
    <xf numFmtId="171" fontId="0" fillId="6" borderId="74" xfId="0" applyFont="false" applyBorder="true" applyAlignment="true" applyProtection="false">
      <alignment horizontal="center" vertical="center" textRotation="0" wrapText="true" indent="0" shrinkToFit="false"/>
      <protection locked="true" hidden="false"/>
    </xf>
    <xf numFmtId="171" fontId="0" fillId="7" borderId="74" xfId="0" applyFont="false" applyBorder="true" applyAlignment="true" applyProtection="false">
      <alignment horizontal="center" vertical="center" textRotation="0" wrapText="true" indent="0" shrinkToFit="false"/>
      <protection locked="true" hidden="false"/>
    </xf>
    <xf numFmtId="168" fontId="0" fillId="7" borderId="79" xfId="0" applyFont="false" applyBorder="true" applyAlignment="true" applyProtection="false">
      <alignment horizontal="center" vertical="center" textRotation="0" wrapText="true" indent="0" shrinkToFit="false"/>
      <protection locked="true" hidden="false"/>
    </xf>
    <xf numFmtId="171" fontId="0" fillId="8" borderId="74" xfId="0" applyFont="false" applyBorder="true" applyAlignment="true" applyProtection="false">
      <alignment horizontal="center" vertical="center" textRotation="0" wrapText="true" indent="0" shrinkToFit="false"/>
      <protection locked="true" hidden="false"/>
    </xf>
    <xf numFmtId="168" fontId="0" fillId="8" borderId="79" xfId="0" applyFont="false" applyBorder="true" applyAlignment="true" applyProtection="false">
      <alignment horizontal="center" vertical="center" textRotation="0" wrapText="true" indent="0" shrinkToFit="false"/>
      <protection locked="true" hidden="false"/>
    </xf>
    <xf numFmtId="165" fontId="0" fillId="6" borderId="37" xfId="19" applyFont="true" applyBorder="true" applyAlignment="true" applyProtection="true">
      <alignment horizontal="center" vertical="center" textRotation="0" wrapText="true" indent="0" shrinkToFit="false"/>
      <protection locked="true" hidden="false"/>
    </xf>
    <xf numFmtId="165" fontId="0" fillId="7" borderId="37" xfId="19" applyFont="true" applyBorder="true" applyAlignment="true" applyProtection="true">
      <alignment horizontal="center" vertical="center" textRotation="0" wrapText="true" indent="0" shrinkToFit="false"/>
      <protection locked="true" hidden="false"/>
    </xf>
    <xf numFmtId="165" fontId="0" fillId="8" borderId="37" xfId="19" applyFont="true" applyBorder="true" applyAlignment="true" applyProtection="true">
      <alignment horizontal="center" vertical="center" textRotation="0" wrapText="true" indent="0" shrinkToFit="false"/>
      <protection locked="true" hidden="false"/>
    </xf>
    <xf numFmtId="165" fontId="0" fillId="0" borderId="0" xfId="19" applyFont="true" applyBorder="true" applyAlignment="true" applyProtection="true">
      <alignment horizontal="general" vertical="center" textRotation="0" wrapText="true" indent="0" shrinkToFit="false"/>
      <protection locked="true" hidden="false"/>
    </xf>
    <xf numFmtId="164" fontId="14" fillId="17" borderId="72"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4" fontId="15" fillId="18" borderId="0" xfId="0" applyFont="true" applyBorder="true" applyAlignment="true" applyProtection="false">
      <alignment horizontal="center" vertical="bottom" textRotation="0" wrapText="false" indent="0" shrinkToFit="false"/>
      <protection locked="true" hidden="false"/>
    </xf>
    <xf numFmtId="164" fontId="0" fillId="12" borderId="41" xfId="0" applyFont="true" applyBorder="true" applyAlignment="true" applyProtection="false">
      <alignment horizontal="center" vertical="center" textRotation="0" wrapText="false" indent="0" shrinkToFit="false"/>
      <protection locked="true" hidden="false"/>
    </xf>
    <xf numFmtId="164" fontId="0" fillId="12" borderId="92" xfId="0" applyFont="false" applyBorder="true" applyAlignment="true" applyProtection="false">
      <alignment horizontal="center" vertical="center" textRotation="0" wrapText="false" indent="0" shrinkToFit="false"/>
      <protection locked="true" hidden="false"/>
    </xf>
    <xf numFmtId="164" fontId="0" fillId="12" borderId="74" xfId="0" applyFont="true" applyBorder="true" applyAlignment="true" applyProtection="false">
      <alignment horizontal="center" vertical="center" textRotation="0" wrapText="true" indent="0" shrinkToFit="false"/>
      <protection locked="true" hidden="false"/>
    </xf>
    <xf numFmtId="164" fontId="6" fillId="12" borderId="93" xfId="0" applyFont="true" applyBorder="true" applyAlignment="true" applyProtection="false">
      <alignment horizontal="center" vertical="center" textRotation="0" wrapText="false" indent="0" shrinkToFit="false"/>
      <protection locked="true" hidden="false"/>
    </xf>
    <xf numFmtId="164" fontId="0" fillId="12" borderId="79" xfId="0" applyFont="true" applyBorder="true" applyAlignment="true" applyProtection="false">
      <alignment horizontal="center" vertical="center" textRotation="0" wrapText="false" indent="0" shrinkToFit="false"/>
      <protection locked="true" hidden="false"/>
    </xf>
    <xf numFmtId="164" fontId="0" fillId="12" borderId="58" xfId="0" applyFont="true" applyBorder="true" applyAlignment="true" applyProtection="false">
      <alignment horizontal="center" vertical="center" textRotation="0" wrapText="false" indent="0" shrinkToFit="false"/>
      <protection locked="true" hidden="false"/>
    </xf>
    <xf numFmtId="168" fontId="0" fillId="12" borderId="94" xfId="0" applyFont="false" applyBorder="true" applyAlignment="true" applyProtection="false">
      <alignment horizontal="center" vertical="center" textRotation="0" wrapText="false" indent="0" shrinkToFit="false"/>
      <protection locked="true" hidden="false"/>
    </xf>
    <xf numFmtId="164" fontId="0" fillId="12" borderId="94" xfId="0" applyFont="false" applyBorder="true" applyAlignment="true" applyProtection="false">
      <alignment horizontal="center" vertical="center" textRotation="0" wrapText="false" indent="0" shrinkToFit="false"/>
      <protection locked="true" hidden="false"/>
    </xf>
    <xf numFmtId="164" fontId="0" fillId="12" borderId="59" xfId="0" applyFont="true" applyBorder="true" applyAlignment="true" applyProtection="false">
      <alignment horizontal="center" vertical="center" textRotation="0" wrapText="true" indent="0" shrinkToFit="false"/>
      <protection locked="true" hidden="false"/>
    </xf>
    <xf numFmtId="164" fontId="0" fillId="12" borderId="59" xfId="0" applyFont="false" applyBorder="true" applyAlignment="true" applyProtection="false">
      <alignment horizontal="center" vertical="center" textRotation="0" wrapText="false" indent="0" shrinkToFit="false"/>
      <protection locked="true" hidden="false"/>
    </xf>
    <xf numFmtId="164" fontId="6" fillId="18" borderId="90" xfId="0" applyFont="true" applyBorder="true" applyAlignment="true" applyProtection="false">
      <alignment horizontal="center" vertical="center" textRotation="0" wrapText="false" indent="0" shrinkToFit="false"/>
      <protection locked="true" hidden="false"/>
    </xf>
    <xf numFmtId="164" fontId="6" fillId="18" borderId="95" xfId="0" applyFont="true" applyBorder="true" applyAlignment="true" applyProtection="false">
      <alignment horizontal="center" vertical="center" textRotation="0" wrapText="false" indent="0" shrinkToFit="false"/>
      <protection locked="true" hidden="false"/>
    </xf>
    <xf numFmtId="168" fontId="6" fillId="18" borderId="95" xfId="0" applyFont="true" applyBorder="true" applyAlignment="true" applyProtection="false">
      <alignment horizontal="center" vertical="center" textRotation="0" wrapText="false" indent="0" shrinkToFit="false"/>
      <protection locked="true" hidden="false"/>
    </xf>
    <xf numFmtId="167" fontId="6" fillId="18" borderId="95" xfId="0" applyFont="true" applyBorder="true" applyAlignment="true" applyProtection="false">
      <alignment horizontal="center" vertical="center" textRotation="0" wrapText="false" indent="0" shrinkToFit="false"/>
      <protection locked="true" hidden="false"/>
    </xf>
    <xf numFmtId="164" fontId="0" fillId="18" borderId="78" xfId="0" applyFont="false" applyBorder="true" applyAlignment="true" applyProtection="false">
      <alignment horizontal="center" vertical="center" textRotation="0" wrapText="false" indent="0" shrinkToFit="false"/>
      <protection locked="true" hidden="false"/>
    </xf>
    <xf numFmtId="164" fontId="0" fillId="12" borderId="88" xfId="0" applyFont="true" applyBorder="true" applyAlignment="true" applyProtection="false">
      <alignment horizontal="center" vertical="center" textRotation="0" wrapText="false" indent="0" shrinkToFit="false"/>
      <protection locked="true" hidden="false"/>
    </xf>
    <xf numFmtId="165" fontId="0" fillId="19" borderId="0" xfId="0" applyFont="false" applyBorder="false" applyAlignment="false" applyProtection="false">
      <alignment horizontal="general" vertical="bottom" textRotation="0" wrapText="false" indent="0" shrinkToFit="false"/>
      <protection locked="true" hidden="false"/>
    </xf>
    <xf numFmtId="164" fontId="15" fillId="13" borderId="41" xfId="0" applyFont="true" applyBorder="true" applyAlignment="true" applyProtection="false">
      <alignment horizontal="center" vertical="center" textRotation="0" wrapText="true" indent="0" shrinkToFit="false"/>
      <protection locked="true" hidden="false"/>
    </xf>
    <xf numFmtId="164" fontId="0" fillId="13" borderId="74" xfId="0" applyFont="true" applyBorder="true" applyAlignment="true" applyProtection="false">
      <alignment horizontal="center" vertical="center" textRotation="0" wrapText="true" indent="0" shrinkToFit="false"/>
      <protection locked="true" hidden="false"/>
    </xf>
    <xf numFmtId="164" fontId="0" fillId="13" borderId="41" xfId="0" applyFont="false" applyBorder="true" applyAlignment="true" applyProtection="false">
      <alignment horizontal="center" vertical="center" textRotation="0" wrapText="true" indent="0" shrinkToFit="false"/>
      <protection locked="true" hidden="false"/>
    </xf>
    <xf numFmtId="164" fontId="0" fillId="13" borderId="10" xfId="0" applyFont="true" applyBorder="true" applyAlignment="true" applyProtection="false">
      <alignment horizontal="center" vertical="center" textRotation="0" wrapText="true" indent="0" shrinkToFit="false"/>
      <protection locked="true" hidden="false"/>
    </xf>
    <xf numFmtId="164" fontId="0" fillId="13" borderId="3" xfId="0" applyFont="false" applyBorder="true" applyAlignment="true" applyProtection="false">
      <alignment horizontal="center" vertical="center" textRotation="0" wrapText="true" indent="0" shrinkToFit="false"/>
      <protection locked="true" hidden="false"/>
    </xf>
    <xf numFmtId="170" fontId="0" fillId="13" borderId="3" xfId="0" applyFont="false" applyBorder="true" applyAlignment="true" applyProtection="false">
      <alignment horizontal="center" vertical="center" textRotation="0" wrapText="true" indent="0" shrinkToFit="false"/>
      <protection locked="true" hidden="false"/>
    </xf>
    <xf numFmtId="164" fontId="6" fillId="13" borderId="72" xfId="0" applyFont="true" applyBorder="true" applyAlignment="true" applyProtection="false">
      <alignment horizontal="center" vertical="center" textRotation="0" wrapText="true" indent="0" shrinkToFit="false"/>
      <protection locked="true" hidden="false"/>
    </xf>
    <xf numFmtId="164" fontId="6" fillId="13" borderId="3" xfId="0" applyFont="true" applyBorder="true" applyAlignment="true" applyProtection="false">
      <alignment horizontal="center" vertical="center" textRotation="0" wrapText="true" indent="0" shrinkToFit="false"/>
      <protection locked="true" hidden="false"/>
    </xf>
    <xf numFmtId="167" fontId="6" fillId="13" borderId="72" xfId="19" applyFont="true" applyBorder="true" applyAlignment="true" applyProtection="true">
      <alignment horizontal="center" vertical="center" textRotation="0" wrapText="true" indent="0" shrinkToFit="false"/>
      <protection locked="true" hidden="false"/>
    </xf>
    <xf numFmtId="164" fontId="6" fillId="13" borderId="41" xfId="0" applyFont="true" applyBorder="true" applyAlignment="true" applyProtection="false">
      <alignment horizontal="center" vertical="center" textRotation="0" wrapText="true" indent="0" shrinkToFit="false"/>
      <protection locked="true" hidden="false"/>
    </xf>
    <xf numFmtId="164" fontId="0" fillId="13" borderId="5" xfId="0" applyFont="true" applyBorder="true" applyAlignment="true" applyProtection="false">
      <alignment horizontal="center" vertical="center" textRotation="0" wrapText="true" indent="0" shrinkToFit="false"/>
      <protection locked="true" hidden="false"/>
    </xf>
    <xf numFmtId="164" fontId="0" fillId="0" borderId="94" xfId="0" applyFont="false" applyBorder="true" applyAlignment="false" applyProtection="false">
      <alignment horizontal="general" vertical="bottom" textRotation="0" wrapText="false" indent="0" shrinkToFit="false"/>
      <protection locked="true" hidden="false"/>
    </xf>
    <xf numFmtId="165" fontId="0" fillId="20" borderId="83" xfId="0" applyFont="false" applyBorder="true" applyAlignment="true" applyProtection="false">
      <alignment horizontal="center" vertical="center"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16" fillId="2" borderId="1" xfId="0" applyFont="true" applyBorder="true" applyAlignment="true" applyProtection="false">
      <alignment horizontal="center" vertical="bottom" textRotation="0" wrapText="false" indent="0" shrinkToFit="false"/>
      <protection locked="true" hidden="false"/>
    </xf>
    <xf numFmtId="164" fontId="0" fillId="2" borderId="96" xfId="0" applyFont="true" applyBorder="true" applyAlignment="true" applyProtection="false">
      <alignment horizontal="center" vertical="center" textRotation="0" wrapText="false" indent="0" shrinkToFit="false"/>
      <protection locked="true" hidden="false"/>
    </xf>
    <xf numFmtId="164" fontId="0" fillId="2" borderId="79" xfId="0" applyFont="false" applyBorder="true" applyAlignment="true" applyProtection="false">
      <alignment horizontal="center" vertical="center" textRotation="0" wrapText="false" indent="0" shrinkToFit="false"/>
      <protection locked="true" hidden="false"/>
    </xf>
    <xf numFmtId="164" fontId="6" fillId="2" borderId="58" xfId="0" applyFont="true" applyBorder="true" applyAlignment="true" applyProtection="false">
      <alignment horizontal="center" vertical="center" textRotation="0" wrapText="false" indent="0" shrinkToFit="false"/>
      <protection locked="true" hidden="false"/>
    </xf>
    <xf numFmtId="164" fontId="6" fillId="2" borderId="94" xfId="0" applyFont="true" applyBorder="true" applyAlignment="true" applyProtection="false">
      <alignment horizontal="center" vertical="center" textRotation="0" wrapText="false" indent="0" shrinkToFit="false"/>
      <protection locked="true" hidden="false"/>
    </xf>
    <xf numFmtId="164" fontId="0" fillId="2" borderId="59" xfId="0" applyFont="true" applyBorder="true" applyAlignment="true" applyProtection="false">
      <alignment horizontal="center" vertical="center" textRotation="0" wrapText="false" indent="0" shrinkToFit="false"/>
      <protection locked="true" hidden="false"/>
    </xf>
    <xf numFmtId="164" fontId="0" fillId="2" borderId="58" xfId="0" applyFont="true" applyBorder="true" applyAlignment="true" applyProtection="false">
      <alignment horizontal="center" vertical="center" textRotation="0" wrapText="false" indent="0" shrinkToFit="false"/>
      <protection locked="true" hidden="false"/>
    </xf>
    <xf numFmtId="164" fontId="0" fillId="2" borderId="94" xfId="0" applyFont="false" applyBorder="true" applyAlignment="true" applyProtection="false">
      <alignment horizontal="center" vertical="center" textRotation="0" wrapText="false" indent="0" shrinkToFit="false"/>
      <protection locked="true" hidden="false"/>
    </xf>
    <xf numFmtId="164" fontId="0" fillId="2" borderId="59" xfId="0" applyFont="true" applyBorder="true" applyAlignment="true" applyProtection="false">
      <alignment horizontal="center" vertical="center" textRotation="0" wrapText="true" indent="0" shrinkToFit="false"/>
      <protection locked="true" hidden="false"/>
    </xf>
    <xf numFmtId="164" fontId="0" fillId="2" borderId="75" xfId="0" applyFont="true" applyBorder="true" applyAlignment="true" applyProtection="false">
      <alignment horizontal="center" vertical="center" textRotation="0" wrapText="false" indent="0" shrinkToFit="false"/>
      <protection locked="true" hidden="false"/>
    </xf>
    <xf numFmtId="164" fontId="0" fillId="2" borderId="97" xfId="0" applyFont="false" applyBorder="true" applyAlignment="true" applyProtection="false">
      <alignment horizontal="center" vertical="center" textRotation="0" wrapText="false" indent="0" shrinkToFit="false"/>
      <protection locked="true" hidden="false"/>
    </xf>
    <xf numFmtId="164" fontId="0" fillId="2" borderId="64" xfId="0" applyFont="false" applyBorder="true" applyAlignment="true" applyProtection="false">
      <alignment horizontal="center" vertical="center" textRotation="0" wrapText="false" indent="0" shrinkToFit="false"/>
      <protection locked="true" hidden="false"/>
    </xf>
    <xf numFmtId="164" fontId="6" fillId="2" borderId="77" xfId="0" applyFont="true" applyBorder="true" applyAlignment="true" applyProtection="false">
      <alignment horizontal="center" vertical="center" textRotation="0" wrapText="false" indent="0" shrinkToFit="false"/>
      <protection locked="true" hidden="false"/>
    </xf>
    <xf numFmtId="164" fontId="6" fillId="2" borderId="94" xfId="0" applyFont="true" applyBorder="true" applyAlignment="true" applyProtection="false">
      <alignment horizontal="general" vertical="center" textRotation="0" wrapText="false" indent="0" shrinkToFit="false"/>
      <protection locked="true" hidden="false"/>
    </xf>
    <xf numFmtId="168" fontId="6" fillId="2" borderId="98" xfId="0" applyFont="true" applyBorder="true" applyAlignment="true" applyProtection="false">
      <alignment horizontal="center" vertical="center" textRotation="0" wrapText="false" indent="0" shrinkToFit="false"/>
      <protection locked="true" hidden="false"/>
    </xf>
    <xf numFmtId="167" fontId="6" fillId="2" borderId="95" xfId="19" applyFont="true" applyBorder="true" applyAlignment="true" applyProtection="true">
      <alignment horizontal="center" vertical="center" textRotation="0" wrapText="false" indent="0" shrinkToFit="false"/>
      <protection locked="true" hidden="false"/>
    </xf>
    <xf numFmtId="164" fontId="0" fillId="2" borderId="78" xfId="0" applyFont="false" applyBorder="true" applyAlignment="true" applyProtection="false">
      <alignment horizontal="center" vertical="center" textRotation="0" wrapText="false" indent="0" shrinkToFit="false"/>
      <protection locked="true" hidden="false"/>
    </xf>
    <xf numFmtId="164" fontId="0" fillId="2" borderId="88" xfId="0" applyFont="tru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4EC9B0"/>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ColWidth="9" defaultRowHeight="15" zeroHeight="false" outlineLevelRow="0" outlineLevelCol="0"/>
  <cols>
    <col collapsed="false" customWidth="true" hidden="false" outlineLevel="0" max="1" min="1" style="0" width="45.71"/>
  </cols>
  <sheetData>
    <row r="1" customFormat="false" ht="15" hidden="false" customHeight="false" outlineLevel="0" collapsed="false">
      <c r="A1" s="1"/>
    </row>
    <row r="2" customFormat="false" ht="15" hidden="false" customHeight="false" outlineLevel="0" collapsed="false">
      <c r="A2" s="1"/>
      <c r="B2" s="0" t="s">
        <v>0</v>
      </c>
      <c r="C2" s="0" t="s">
        <v>1</v>
      </c>
      <c r="D2" s="0" t="s">
        <v>2</v>
      </c>
      <c r="E2" s="0" t="s">
        <v>3</v>
      </c>
    </row>
    <row r="3" customFormat="false" ht="15" hidden="false" customHeight="false" outlineLevel="0" collapsed="false">
      <c r="A3" s="1" t="s">
        <v>4</v>
      </c>
      <c r="E3" s="0" t="n">
        <v>3</v>
      </c>
    </row>
    <row r="4" customFormat="false" ht="15" hidden="false" customHeight="false" outlineLevel="0" collapsed="false">
      <c r="A4" s="1" t="s">
        <v>5</v>
      </c>
      <c r="E4" s="0" t="n">
        <v>3</v>
      </c>
    </row>
    <row r="5" customFormat="false" ht="30" hidden="false" customHeight="false" outlineLevel="0" collapsed="false">
      <c r="A5" s="1" t="s">
        <v>6</v>
      </c>
      <c r="E5" s="0" t="n">
        <v>3</v>
      </c>
    </row>
    <row r="6" customFormat="false" ht="15" hidden="false" customHeight="false" outlineLevel="0" collapsed="false">
      <c r="A6" s="1" t="s">
        <v>7</v>
      </c>
      <c r="E6" s="0" t="n">
        <v>2</v>
      </c>
    </row>
    <row r="7" customFormat="false" ht="15" hidden="false" customHeight="false" outlineLevel="0" collapsed="false">
      <c r="A7" s="1" t="s">
        <v>8</v>
      </c>
      <c r="E7" s="0" t="n">
        <v>2</v>
      </c>
    </row>
    <row r="8" customFormat="false" ht="15" hidden="false" customHeight="false" outlineLevel="0" collapsed="false">
      <c r="A8" s="1" t="s">
        <v>9</v>
      </c>
      <c r="E8" s="0" t="n">
        <v>2</v>
      </c>
    </row>
    <row r="9" customFormat="false" ht="45" hidden="false" customHeight="false" outlineLevel="0" collapsed="false">
      <c r="A9" s="1" t="s">
        <v>10</v>
      </c>
      <c r="E9" s="0" t="n">
        <v>3</v>
      </c>
    </row>
    <row r="10" customFormat="false" ht="15" hidden="false" customHeight="false" outlineLevel="0" collapsed="false">
      <c r="A10" s="1" t="s">
        <v>11</v>
      </c>
      <c r="E10" s="0" t="n">
        <v>2</v>
      </c>
    </row>
    <row r="11" customFormat="false" ht="30" hidden="false" customHeight="false" outlineLevel="0" collapsed="false">
      <c r="A11" s="1" t="s">
        <v>12</v>
      </c>
      <c r="E11" s="0" t="n">
        <v>3</v>
      </c>
    </row>
    <row r="12" customFormat="false" ht="30" hidden="false" customHeight="false" outlineLevel="0" collapsed="false">
      <c r="A12" s="1" t="s">
        <v>13</v>
      </c>
      <c r="E12" s="0" t="n">
        <v>2</v>
      </c>
    </row>
    <row r="13" customFormat="false" ht="30" hidden="false" customHeight="false" outlineLevel="0" collapsed="false">
      <c r="A13" s="1" t="s">
        <v>14</v>
      </c>
      <c r="E13" s="0" t="n">
        <v>3</v>
      </c>
    </row>
    <row r="14" customFormat="false" ht="30" hidden="false" customHeight="false" outlineLevel="0" collapsed="false">
      <c r="A14" s="1" t="s">
        <v>15</v>
      </c>
      <c r="E14" s="0" t="n">
        <v>1</v>
      </c>
    </row>
    <row r="15" customFormat="false" ht="15" hidden="false" customHeight="false" outlineLevel="0" collapsed="false">
      <c r="A15" s="1" t="s">
        <v>16</v>
      </c>
      <c r="E15" s="0" t="n">
        <v>2</v>
      </c>
    </row>
    <row r="16" customFormat="false" ht="15" hidden="false" customHeight="false" outlineLevel="0" collapsed="false">
      <c r="A16" s="1" t="s">
        <v>17</v>
      </c>
      <c r="E16" s="0" t="n">
        <v>3</v>
      </c>
    </row>
    <row r="17" customFormat="false" ht="30" hidden="false" customHeight="false" outlineLevel="0" collapsed="false">
      <c r="A17" s="1" t="s">
        <v>18</v>
      </c>
      <c r="E17" s="0" t="n">
        <v>2</v>
      </c>
    </row>
    <row r="18" customFormat="false" ht="15" hidden="false" customHeight="false" outlineLevel="0" collapsed="false">
      <c r="A18" s="1" t="s">
        <v>19</v>
      </c>
      <c r="E18" s="0" t="n">
        <v>1</v>
      </c>
    </row>
    <row r="19" customFormat="false" ht="15" hidden="false" customHeight="false" outlineLevel="0" collapsed="false">
      <c r="A19" s="1" t="s">
        <v>20</v>
      </c>
      <c r="E19" s="0" t="n">
        <v>2</v>
      </c>
    </row>
    <row r="20" customFormat="false" ht="15" hidden="false" customHeight="false" outlineLevel="0" collapsed="false">
      <c r="A20" s="0" t="s">
        <v>21</v>
      </c>
      <c r="E20" s="0" t="n">
        <v>3</v>
      </c>
    </row>
    <row r="21" customFormat="false" ht="15" hidden="false" customHeight="false" outlineLevel="0" collapsed="false">
      <c r="A21" s="0" t="s">
        <v>22</v>
      </c>
      <c r="B21" s="0" t="n">
        <f aca="false">SUMPRODUCT(B$3:B$20,$E$3:$E$20)</f>
        <v>0</v>
      </c>
      <c r="C21" s="0" t="n">
        <f aca="false">SUMPRODUCT(C$3:C$20,$E$3:$E$20)</f>
        <v>0</v>
      </c>
      <c r="D21" s="0" t="n">
        <f aca="false">SUMPRODUCT(D$3:D$20,$E$3:$E$20)</f>
        <v>0</v>
      </c>
    </row>
    <row r="22" customFormat="false" ht="15" hidden="false" customHeight="false" outlineLevel="0" collapsed="false">
      <c r="A22" s="0" t="s">
        <v>23</v>
      </c>
      <c r="B22" s="0" t="n">
        <f aca="false">SUMPRODUCT(--ISNUMBER(B$3:B$20),$E$3:$E$20)</f>
        <v>0</v>
      </c>
      <c r="C22" s="0" t="n">
        <f aca="false">SUMPRODUCT(--ISNUMBER(C$3:C$20),$E$3:$E$20)</f>
        <v>0</v>
      </c>
      <c r="D22" s="0" t="n">
        <f aca="false">SUMPRODUCT(--ISNUMBER(D$3:D$20),$E$3:$E$20)</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E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3" activeCellId="0" sqref="E3"/>
    </sheetView>
  </sheetViews>
  <sheetFormatPr defaultColWidth="9" defaultRowHeight="15" zeroHeight="false" outlineLevelRow="0" outlineLevelCol="0"/>
  <cols>
    <col collapsed="false" customWidth="true" hidden="false" outlineLevel="0" max="1" min="1" style="0" width="45.71"/>
  </cols>
  <sheetData>
    <row r="2" customFormat="false" ht="15" hidden="false" customHeight="false" outlineLevel="0" collapsed="false">
      <c r="B2" s="0" t="s">
        <v>0</v>
      </c>
      <c r="C2" s="0" t="s">
        <v>1</v>
      </c>
      <c r="D2" s="0" t="s">
        <v>2</v>
      </c>
      <c r="E2" s="0" t="s">
        <v>3</v>
      </c>
    </row>
    <row r="3" customFormat="false" ht="30" hidden="false" customHeight="false" outlineLevel="0" collapsed="false">
      <c r="A3" s="1" t="s">
        <v>12</v>
      </c>
      <c r="E3" s="0" t="n">
        <v>3</v>
      </c>
    </row>
    <row r="4" customFormat="false" ht="45" hidden="false" customHeight="false" outlineLevel="0" collapsed="false">
      <c r="A4" s="1" t="s">
        <v>24</v>
      </c>
      <c r="E4" s="0" t="n">
        <v>4</v>
      </c>
    </row>
    <row r="5" customFormat="false" ht="15" hidden="false" customHeight="false" outlineLevel="0" collapsed="false">
      <c r="A5" s="1" t="s">
        <v>25</v>
      </c>
      <c r="E5" s="0" t="n">
        <v>2</v>
      </c>
    </row>
    <row r="6" customFormat="false" ht="15" hidden="false" customHeight="false" outlineLevel="0" collapsed="false">
      <c r="A6" s="1" t="s">
        <v>26</v>
      </c>
      <c r="E6" s="0" t="n">
        <v>5</v>
      </c>
    </row>
    <row r="7" customFormat="false" ht="30" hidden="false" customHeight="false" outlineLevel="0" collapsed="false">
      <c r="A7" s="1" t="s">
        <v>27</v>
      </c>
      <c r="E7" s="0" t="n">
        <v>3</v>
      </c>
    </row>
    <row r="8" customFormat="false" ht="15" hidden="false" customHeight="false" outlineLevel="0" collapsed="false">
      <c r="A8" s="1" t="s">
        <v>28</v>
      </c>
      <c r="E8" s="0" t="n">
        <v>2</v>
      </c>
    </row>
    <row r="9" customFormat="false" ht="30" hidden="false" customHeight="false" outlineLevel="0" collapsed="false">
      <c r="A9" s="1" t="s">
        <v>29</v>
      </c>
      <c r="E9" s="0" t="n">
        <v>2</v>
      </c>
    </row>
    <row r="10" customFormat="false" ht="45" hidden="false" customHeight="false" outlineLevel="0" collapsed="false">
      <c r="A10" s="1" t="s">
        <v>30</v>
      </c>
      <c r="E10" s="0" t="n">
        <v>3</v>
      </c>
    </row>
    <row r="11" customFormat="false" ht="30" hidden="false" customHeight="false" outlineLevel="0" collapsed="false">
      <c r="A11" s="1" t="s">
        <v>31</v>
      </c>
      <c r="E11" s="0" t="n">
        <v>5</v>
      </c>
    </row>
    <row r="12" customFormat="false" ht="15" hidden="false" customHeight="false" outlineLevel="0" collapsed="false">
      <c r="A12" s="1" t="s">
        <v>32</v>
      </c>
      <c r="E12" s="0" t="n">
        <v>3</v>
      </c>
    </row>
    <row r="13" customFormat="false" ht="15" hidden="false" customHeight="false" outlineLevel="0" collapsed="false">
      <c r="A13" s="1" t="s">
        <v>33</v>
      </c>
      <c r="E13" s="0" t="n">
        <v>3</v>
      </c>
    </row>
    <row r="14" customFormat="false" ht="45" hidden="false" customHeight="false" outlineLevel="0" collapsed="false">
      <c r="A14" s="1" t="s">
        <v>34</v>
      </c>
      <c r="E14" s="0" t="n">
        <v>3</v>
      </c>
    </row>
    <row r="15" customFormat="false" ht="30" hidden="false" customHeight="false" outlineLevel="0" collapsed="false">
      <c r="A15" s="1" t="s">
        <v>35</v>
      </c>
      <c r="E15" s="0" t="n">
        <v>3</v>
      </c>
    </row>
    <row r="16" customFormat="false" ht="15" hidden="false" customHeight="false" outlineLevel="0" collapsed="false">
      <c r="A16" s="1" t="s">
        <v>36</v>
      </c>
      <c r="E16" s="0" t="n">
        <v>2</v>
      </c>
    </row>
    <row r="17" customFormat="false" ht="15" hidden="false" customHeight="false" outlineLevel="0" collapsed="false">
      <c r="A17" s="1" t="s">
        <v>37</v>
      </c>
      <c r="E17" s="0" t="n">
        <v>4</v>
      </c>
    </row>
    <row r="18" customFormat="false" ht="15" hidden="false" customHeight="false" outlineLevel="0" collapsed="false">
      <c r="A18" s="1" t="s">
        <v>38</v>
      </c>
      <c r="E18" s="0" t="n">
        <v>3</v>
      </c>
    </row>
    <row r="19" customFormat="false" ht="15" hidden="false" customHeight="false" outlineLevel="0" collapsed="false">
      <c r="A19" s="1" t="s">
        <v>39</v>
      </c>
      <c r="E19" s="0" t="n">
        <v>3</v>
      </c>
    </row>
    <row r="20" customFormat="false" ht="15" hidden="false" customHeight="false" outlineLevel="0" collapsed="false">
      <c r="A20" s="1" t="s">
        <v>40</v>
      </c>
      <c r="E20" s="0" t="n">
        <v>3</v>
      </c>
    </row>
    <row r="21" customFormat="false" ht="30" hidden="false" customHeight="false" outlineLevel="0" collapsed="false">
      <c r="A21" s="1" t="s">
        <v>41</v>
      </c>
      <c r="E21" s="0" t="n">
        <v>3</v>
      </c>
    </row>
    <row r="22" customFormat="false" ht="30" hidden="false" customHeight="false" outlineLevel="0" collapsed="false">
      <c r="A22" s="1" t="s">
        <v>42</v>
      </c>
      <c r="E22" s="0" t="n">
        <v>2</v>
      </c>
    </row>
    <row r="23" customFormat="false" ht="15" hidden="false" customHeight="false" outlineLevel="0" collapsed="false">
      <c r="A23" s="1" t="s">
        <v>43</v>
      </c>
      <c r="E23" s="0" t="n">
        <v>1</v>
      </c>
    </row>
    <row r="24" customFormat="false" ht="15" hidden="false" customHeight="false" outlineLevel="0" collapsed="false">
      <c r="A24" s="1" t="s">
        <v>44</v>
      </c>
      <c r="E24" s="0" t="n">
        <v>2</v>
      </c>
    </row>
    <row r="25" customFormat="false" ht="15" hidden="false" customHeight="false" outlineLevel="0" collapsed="false">
      <c r="A25" s="0" t="s">
        <v>22</v>
      </c>
      <c r="B25" s="0" t="n">
        <f aca="false">SUMPRODUCT(B$3:B$24,$E$3:$E$24)</f>
        <v>0</v>
      </c>
      <c r="C25" s="0" t="n">
        <f aca="false">SUMPRODUCT(C$3:C$24,$E$3:$E$24)</f>
        <v>0</v>
      </c>
      <c r="D25" s="0" t="n">
        <f aca="false">SUMPRODUCT(D$3:D$24,$E$3:$E$24)</f>
        <v>0</v>
      </c>
    </row>
    <row r="26" customFormat="false" ht="15" hidden="false" customHeight="false" outlineLevel="0" collapsed="false">
      <c r="A26" s="0" t="s">
        <v>23</v>
      </c>
      <c r="B26" s="0" t="n">
        <f aca="false">SUMPRODUCT(--ISNUMBER(B$3:B$24),$E$3:$E$24)</f>
        <v>0</v>
      </c>
      <c r="C26" s="0" t="n">
        <f aca="false">SUMPRODUCT(--ISNUMBER(C$3:C$24),$E$3:$E$24)</f>
        <v>0</v>
      </c>
      <c r="D26" s="0" t="n">
        <f aca="false">SUMPRODUCT(--ISNUMBER(D$3:D$24),$E$3:$E$24)</f>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K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26" activeCellId="0" sqref="F26"/>
    </sheetView>
  </sheetViews>
  <sheetFormatPr defaultColWidth="9" defaultRowHeight="15" zeroHeight="false" outlineLevelRow="0" outlineLevelCol="0"/>
  <cols>
    <col collapsed="false" customWidth="true" hidden="false" outlineLevel="0" max="9" min="9" style="0" width="9.85"/>
  </cols>
  <sheetData>
    <row r="2" customFormat="false" ht="15" hidden="false" customHeight="false" outlineLevel="0" collapsed="false">
      <c r="C2" s="2" t="s">
        <v>45</v>
      </c>
      <c r="D2" s="2"/>
      <c r="E2" s="3" t="s">
        <v>46</v>
      </c>
      <c r="F2" s="3"/>
      <c r="G2" s="4" t="s">
        <v>47</v>
      </c>
      <c r="H2" s="4"/>
    </row>
    <row r="3" customFormat="false" ht="15" hidden="false" customHeight="false" outlineLevel="0" collapsed="false">
      <c r="A3" s="5"/>
      <c r="B3" s="5"/>
      <c r="C3" s="6" t="s">
        <v>3</v>
      </c>
      <c r="D3" s="6" t="s">
        <v>48</v>
      </c>
      <c r="E3" s="7" t="s">
        <v>3</v>
      </c>
      <c r="F3" s="7" t="s">
        <v>48</v>
      </c>
      <c r="G3" s="8" t="s">
        <v>3</v>
      </c>
      <c r="H3" s="8" t="s">
        <v>48</v>
      </c>
    </row>
    <row r="4" customFormat="false" ht="15" hidden="false" customHeight="false" outlineLevel="0" collapsed="false">
      <c r="A4" s="9" t="s">
        <v>0</v>
      </c>
      <c r="B4" s="10" t="n">
        <v>0.06</v>
      </c>
      <c r="C4" s="11" t="n">
        <v>0.333333333333333</v>
      </c>
      <c r="D4" s="12" t="n">
        <f aca="false">HLOOKUP(A4,Sudoku!$B$2:$F$44,43)</f>
        <v>0.5</v>
      </c>
      <c r="E4" s="13" t="n">
        <v>0.333333333333333</v>
      </c>
      <c r="F4" s="14" t="n">
        <f aca="false">HLOOKUP(OldSommaire!A4,Scrabble!$B$2:$F$48,47,0)</f>
        <v>0.5</v>
      </c>
      <c r="G4" s="15" t="n">
        <v>0.333333333333333</v>
      </c>
      <c r="H4" s="16" t="n">
        <f aca="false">HLOOKUP(A4,Curling!$B$2:$F$50,49, 0)</f>
        <v>0.5</v>
      </c>
      <c r="I4" s="17" t="n">
        <f aca="false">SUMPRODUCT(C4:D4,E4:F4,G4:H4)</f>
        <v>0.162037037037037</v>
      </c>
      <c r="J4" s="18" t="str">
        <f aca="false">CONCATENATE(TEXT(I4*B4*100,"0.00"),"/",B4*100)</f>
        <v>0.97/6</v>
      </c>
      <c r="K4" s="0" t="str">
        <f aca="false">IF(C4+E4+G4&lt;&gt;1, "Attention la somme des poids n'égale pas 100%", "")</f>
        <v>Attention la somme des poids n'égale pas 100%</v>
      </c>
    </row>
    <row r="5" customFormat="false" ht="15" hidden="false" customHeight="false" outlineLevel="0" collapsed="false">
      <c r="A5" s="19" t="s">
        <v>1</v>
      </c>
      <c r="B5" s="20" t="n">
        <v>0.14</v>
      </c>
      <c r="C5" s="21" t="n">
        <v>0.5</v>
      </c>
      <c r="D5" s="22" t="n">
        <f aca="false">HLOOKUP(A5,Sudoku!$B$2:$F$44,43)</f>
        <v>0.5</v>
      </c>
      <c r="E5" s="23" t="n">
        <v>0.25</v>
      </c>
      <c r="F5" s="24" t="n">
        <f aca="false">HLOOKUP(OldSommaire!A5,Scrabble!$B$2:$F$48,47,0)</f>
        <v>0.5</v>
      </c>
      <c r="G5" s="25" t="n">
        <v>0.25</v>
      </c>
      <c r="H5" s="26" t="n">
        <f aca="false">HLOOKUP(A5,Curling!$B$2:$F$50,49, 0)</f>
        <v>0.5</v>
      </c>
      <c r="I5" s="27" t="n">
        <f aca="false">SUMPRODUCT(C5:D5,E5:F5,G5:H5)</f>
        <v>0.15625</v>
      </c>
      <c r="J5" s="28" t="str">
        <f aca="false">CONCATENATE(TEXT(I5*B5*100,"0.00"),"/",B5*100)</f>
        <v>2.19/14</v>
      </c>
      <c r="K5" s="0" t="str">
        <f aca="false">IF(C5+E5+G5&lt;&gt;1, "Attention la somme des poids n'égale pas 100%", "")</f>
        <v/>
      </c>
    </row>
    <row r="6" customFormat="false" ht="15" hidden="false" customHeight="false" outlineLevel="0" collapsed="false">
      <c r="A6" s="29" t="s">
        <v>2</v>
      </c>
      <c r="B6" s="30" t="n">
        <v>0.25</v>
      </c>
      <c r="C6" s="31" t="n">
        <v>0.2</v>
      </c>
      <c r="D6" s="22" t="n">
        <f aca="false">HLOOKUP(A6,Sudoku!$B$2:$F$44,43)</f>
        <v>0.5</v>
      </c>
      <c r="E6" s="32" t="n">
        <v>0.2</v>
      </c>
      <c r="F6" s="24" t="n">
        <f aca="false">HLOOKUP(OldSommaire!A6,Scrabble!$B$2:$F$48,47,0)</f>
        <v>0.5</v>
      </c>
      <c r="G6" s="33" t="n">
        <v>0.6</v>
      </c>
      <c r="H6" s="26" t="n">
        <f aca="false">HLOOKUP(A6,Curling!$B$2:$F$50,49, 0)</f>
        <v>0.5</v>
      </c>
      <c r="I6" s="34" t="n">
        <f aca="false">SUMPRODUCT(C6:D6,E6:F6,G6:H6)</f>
        <v>0.149</v>
      </c>
      <c r="J6" s="35" t="str">
        <f aca="false">CONCATENATE(TEXT(I6*B6*100,"0.00"),"/",B6*100)</f>
        <v>3.73/25</v>
      </c>
      <c r="K6" s="0" t="str">
        <f aca="false">IF(C6+E6+G6&lt;&gt;1, "Attention la somme des poids n'égale pas 100%", "")</f>
        <v/>
      </c>
    </row>
    <row r="7" customFormat="false" ht="15" hidden="false" customHeight="false" outlineLevel="0" collapsed="false">
      <c r="A7" s="36" t="s">
        <v>49</v>
      </c>
      <c r="B7" s="37" t="n">
        <v>0.25</v>
      </c>
      <c r="C7" s="31" t="n">
        <v>0.3</v>
      </c>
      <c r="D7" s="22" t="n">
        <f aca="false">HLOOKUP(A7,Sudoku!$B$2:$F$44,43)</f>
        <v>0.5</v>
      </c>
      <c r="E7" s="32" t="n">
        <v>0.33</v>
      </c>
      <c r="F7" s="24" t="n">
        <f aca="false">HLOOKUP(OldSommaire!A7,Scrabble!$B$2:$F$48,47,0)</f>
        <v>0.5</v>
      </c>
      <c r="G7" s="33" t="n">
        <v>0.11</v>
      </c>
      <c r="H7" s="26" t="n">
        <f aca="false">HLOOKUP(A7,Curling!$B$2:$F$50,49, 0)</f>
        <v>0.5</v>
      </c>
      <c r="I7" s="38" t="n">
        <f aca="false">SUMPRODUCT(C7:D7,E7:F7,G7:H7)</f>
        <v>0.13589</v>
      </c>
      <c r="J7" s="39" t="str">
        <f aca="false">CONCATENATE(TEXT(I7*B7*100,"0.00"),"/",B7*100)</f>
        <v>3.40/25</v>
      </c>
      <c r="K7" s="0" t="str">
        <f aca="false">IF(C7+E7+G7&lt;&gt;1, "Attention la somme des poids n'égale pas 100%", "")</f>
        <v>Attention la somme des poids n'égale pas 100%</v>
      </c>
    </row>
    <row r="8" customFormat="false" ht="15" hidden="false" customHeight="false" outlineLevel="0" collapsed="false">
      <c r="A8" s="40" t="s">
        <v>50</v>
      </c>
      <c r="B8" s="40"/>
      <c r="C8" s="41" t="n">
        <v>0.02</v>
      </c>
      <c r="D8" s="42" t="n">
        <f aca="false">HLOOKUP(A8,Sudoku!$B$2:$F$44,43,0)</f>
        <v>0.5</v>
      </c>
      <c r="E8" s="43" t="n">
        <v>0.01</v>
      </c>
      <c r="F8" s="44" t="n">
        <f aca="false">HLOOKUP(OldSommaire!A8,Scrabble!$B$2:$F$48,47,0)</f>
        <v>0.5</v>
      </c>
      <c r="G8" s="45" t="n">
        <v>0.97</v>
      </c>
      <c r="H8" s="46" t="n">
        <f aca="false">HLOOKUP(A8,Curling!$B$2:$F$50,49, 0)</f>
        <v>0.5</v>
      </c>
      <c r="I8" s="47" t="n">
        <f aca="false">SUMPRODUCT(C8:D8,E8:F8,G8:H8)</f>
        <v>0.125194</v>
      </c>
      <c r="J8" s="48" t="str">
        <f aca="false">CONCATENATE(TEXT(I8*B8*100,"0.00"),"/",B8*100)</f>
        <v>0.00/0</v>
      </c>
      <c r="K8" s="0" t="str">
        <f aca="false">IF(C8+E8+G8&lt;&gt;1, "Attention la somme des poids n'égale pas 100%", "")</f>
        <v/>
      </c>
    </row>
  </sheetData>
  <sheetProtection sheet="true" objects="true" scenarios="true"/>
  <mergeCells count="3">
    <mergeCell ref="C2:D2"/>
    <mergeCell ref="E2:F2"/>
    <mergeCell ref="G2:H2"/>
  </mergeCells>
  <dataValidations count="1">
    <dataValidation allowBlank="true" error="Les poids sont en terme de pourcentage. Veuillez entrer une valeur entre 0 et 1" operator="between" showDropDown="false" showErrorMessage="true" showInputMessage="true" sqref="C4:C8 E4:E8 G4:G8"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45"/>
  <sheetViews>
    <sheetView showFormulas="false" showGridLines="true" showRowColHeaders="true" showZeros="true" rightToLeft="false" tabSelected="false" showOutlineSymbols="true" defaultGridColor="true" view="normal" topLeftCell="A16" colorId="64" zoomScale="90" zoomScaleNormal="90" zoomScalePageLayoutView="100" workbookViewId="0">
      <selection pane="topLeft" activeCell="A27" activeCellId="0" sqref="A27"/>
    </sheetView>
  </sheetViews>
  <sheetFormatPr defaultColWidth="9" defaultRowHeight="15" zeroHeight="false" outlineLevelRow="0" outlineLevelCol="0"/>
  <cols>
    <col collapsed="false" customWidth="true" hidden="false" outlineLevel="0" max="1" min="1" style="0" width="41.85"/>
    <col collapsed="false" customWidth="true" hidden="false" outlineLevel="0" max="6" min="6" style="0" width="8"/>
  </cols>
  <sheetData>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15" hidden="false" customHeight="false" outlineLevel="0" collapsed="false">
      <c r="A4" s="62" t="s">
        <v>4</v>
      </c>
      <c r="B4" s="63"/>
      <c r="C4" s="64"/>
      <c r="D4" s="65"/>
      <c r="E4" s="66"/>
      <c r="F4" s="67"/>
      <c r="G4" s="68" t="n">
        <v>3</v>
      </c>
    </row>
    <row r="5" customFormat="false" ht="15" hidden="false" customHeight="false" outlineLevel="0" collapsed="false">
      <c r="A5" s="69" t="s">
        <v>5</v>
      </c>
      <c r="B5" s="70"/>
      <c r="C5" s="71"/>
      <c r="D5" s="72"/>
      <c r="E5" s="73"/>
      <c r="F5" s="74"/>
      <c r="G5" s="75" t="n">
        <v>3</v>
      </c>
    </row>
    <row r="6" customFormat="false" ht="30" hidden="false" customHeight="false" outlineLevel="0" collapsed="false">
      <c r="A6" s="69" t="s">
        <v>6</v>
      </c>
      <c r="B6" s="70"/>
      <c r="C6" s="71"/>
      <c r="D6" s="72"/>
      <c r="E6" s="73"/>
      <c r="F6" s="74"/>
      <c r="G6" s="75" t="n">
        <v>3</v>
      </c>
    </row>
    <row r="7" customFormat="false" ht="15" hidden="false" customHeight="false" outlineLevel="0" collapsed="false">
      <c r="A7" s="69" t="s">
        <v>7</v>
      </c>
      <c r="B7" s="70"/>
      <c r="C7" s="71"/>
      <c r="D7" s="72"/>
      <c r="E7" s="73"/>
      <c r="F7" s="74"/>
      <c r="G7" s="75" t="n">
        <v>2</v>
      </c>
    </row>
    <row r="8" customFormat="false" ht="15" hidden="false" customHeight="false" outlineLevel="0" collapsed="false">
      <c r="A8" s="69" t="s">
        <v>8</v>
      </c>
      <c r="B8" s="70"/>
      <c r="C8" s="71"/>
      <c r="D8" s="72"/>
      <c r="E8" s="73"/>
      <c r="F8" s="74"/>
      <c r="G8" s="75" t="n">
        <v>2</v>
      </c>
    </row>
    <row r="9" customFormat="false" ht="15" hidden="false" customHeight="false" outlineLevel="0" collapsed="false">
      <c r="A9" s="69" t="s">
        <v>9</v>
      </c>
      <c r="B9" s="70"/>
      <c r="C9" s="71"/>
      <c r="D9" s="72"/>
      <c r="E9" s="73"/>
      <c r="F9" s="74"/>
      <c r="G9" s="75" t="n">
        <v>2</v>
      </c>
    </row>
    <row r="10" customFormat="false" ht="45" hidden="false" customHeight="false" outlineLevel="0" collapsed="false">
      <c r="A10" s="69" t="s">
        <v>10</v>
      </c>
      <c r="B10" s="70"/>
      <c r="C10" s="71"/>
      <c r="D10" s="72"/>
      <c r="E10" s="73"/>
      <c r="F10" s="74"/>
      <c r="G10" s="75" t="n">
        <v>3</v>
      </c>
    </row>
    <row r="11" customFormat="false" ht="15" hidden="false" customHeight="false" outlineLevel="0" collapsed="false">
      <c r="A11" s="69" t="s">
        <v>11</v>
      </c>
      <c r="B11" s="70"/>
      <c r="C11" s="71"/>
      <c r="D11" s="72"/>
      <c r="E11" s="73"/>
      <c r="F11" s="74"/>
      <c r="G11" s="75" t="n">
        <v>2</v>
      </c>
    </row>
    <row r="12" customFormat="false" ht="30" hidden="false" customHeight="false" outlineLevel="0" collapsed="false">
      <c r="A12" s="69" t="s">
        <v>12</v>
      </c>
      <c r="B12" s="70"/>
      <c r="C12" s="71"/>
      <c r="D12" s="72"/>
      <c r="E12" s="73"/>
      <c r="F12" s="74"/>
      <c r="G12" s="75" t="n">
        <v>3</v>
      </c>
    </row>
    <row r="13" customFormat="false" ht="30" hidden="false" customHeight="false" outlineLevel="0" collapsed="false">
      <c r="A13" s="69" t="s">
        <v>13</v>
      </c>
      <c r="B13" s="70"/>
      <c r="C13" s="71"/>
      <c r="D13" s="72"/>
      <c r="E13" s="73"/>
      <c r="F13" s="74"/>
      <c r="G13" s="75" t="n">
        <v>2</v>
      </c>
    </row>
    <row r="14" customFormat="false" ht="30" hidden="false" customHeight="false" outlineLevel="0" collapsed="false">
      <c r="A14" s="69" t="s">
        <v>14</v>
      </c>
      <c r="B14" s="70"/>
      <c r="C14" s="71"/>
      <c r="D14" s="72"/>
      <c r="E14" s="73"/>
      <c r="F14" s="74"/>
      <c r="G14" s="75" t="n">
        <v>3</v>
      </c>
    </row>
    <row r="15" customFormat="false" ht="30" hidden="false" customHeight="false" outlineLevel="0" collapsed="false">
      <c r="A15" s="69" t="s">
        <v>15</v>
      </c>
      <c r="B15" s="70"/>
      <c r="C15" s="71"/>
      <c r="D15" s="72"/>
      <c r="E15" s="73"/>
      <c r="F15" s="74"/>
      <c r="G15" s="75" t="n">
        <v>1</v>
      </c>
    </row>
    <row r="16" customFormat="false" ht="15" hidden="false" customHeight="false" outlineLevel="0" collapsed="false">
      <c r="A16" s="69" t="s">
        <v>16</v>
      </c>
      <c r="B16" s="70"/>
      <c r="C16" s="71"/>
      <c r="D16" s="72"/>
      <c r="E16" s="73"/>
      <c r="F16" s="74"/>
      <c r="G16" s="75" t="n">
        <v>2</v>
      </c>
    </row>
    <row r="17" customFormat="false" ht="15" hidden="false" customHeight="false" outlineLevel="0" collapsed="false">
      <c r="A17" s="69" t="s">
        <v>17</v>
      </c>
      <c r="B17" s="70"/>
      <c r="C17" s="71"/>
      <c r="D17" s="72"/>
      <c r="E17" s="73"/>
      <c r="F17" s="74"/>
      <c r="G17" s="75" t="n">
        <v>3</v>
      </c>
    </row>
    <row r="18" customFormat="false" ht="30" hidden="false" customHeight="false" outlineLevel="0" collapsed="false">
      <c r="A18" s="69" t="s">
        <v>18</v>
      </c>
      <c r="B18" s="70"/>
      <c r="C18" s="71"/>
      <c r="D18" s="72"/>
      <c r="E18" s="73"/>
      <c r="F18" s="74"/>
      <c r="G18" s="75" t="n">
        <v>2</v>
      </c>
    </row>
    <row r="19" customFormat="false" ht="15" hidden="false" customHeight="false" outlineLevel="0" collapsed="false">
      <c r="A19" s="69" t="s">
        <v>19</v>
      </c>
      <c r="B19" s="70"/>
      <c r="C19" s="71"/>
      <c r="D19" s="72"/>
      <c r="E19" s="73"/>
      <c r="F19" s="74"/>
      <c r="G19" s="75" t="n">
        <v>1</v>
      </c>
    </row>
    <row r="20" customFormat="false" ht="15" hidden="false" customHeight="false" outlineLevel="0" collapsed="false">
      <c r="A20" s="69" t="s">
        <v>20</v>
      </c>
      <c r="B20" s="70"/>
      <c r="C20" s="71"/>
      <c r="D20" s="72"/>
      <c r="E20" s="73"/>
      <c r="F20" s="74"/>
      <c r="G20" s="75" t="n">
        <v>2</v>
      </c>
    </row>
    <row r="21" customFormat="false" ht="15" hidden="false" customHeight="false" outlineLevel="0" collapsed="false">
      <c r="A21" s="76" t="s">
        <v>21</v>
      </c>
      <c r="B21" s="77"/>
      <c r="C21" s="78"/>
      <c r="D21" s="79"/>
      <c r="E21" s="80"/>
      <c r="F21" s="81"/>
      <c r="G21" s="82" t="n">
        <v>3</v>
      </c>
    </row>
    <row r="22" customFormat="false" ht="15" hidden="false" customHeight="false" outlineLevel="0" collapsed="false">
      <c r="A22" s="83" t="s">
        <v>22</v>
      </c>
      <c r="B22" s="84" t="n">
        <f aca="false">SUMPRODUCT(B$4:B$21,$G$4:$G$21)</f>
        <v>0</v>
      </c>
      <c r="C22" s="85" t="n">
        <f aca="false">SUMPRODUCT(C$4:C$21,$G$4:$G$21)</f>
        <v>0</v>
      </c>
      <c r="D22" s="86" t="n">
        <f aca="false">SUMPRODUCT(D$4:D$21,$G$4:$G$21)</f>
        <v>0</v>
      </c>
      <c r="E22" s="87" t="n">
        <f aca="false">SUMPRODUCT(E$4:E$21,$G$4:$G$21)</f>
        <v>0</v>
      </c>
      <c r="F22" s="88" t="n">
        <f aca="false">SUMPRODUCT(F$4:F$21,$G$4:$G$21)</f>
        <v>0</v>
      </c>
    </row>
    <row r="23" customFormat="false" ht="15" hidden="false" customHeight="false" outlineLevel="0" collapsed="false">
      <c r="A23" s="89" t="s">
        <v>23</v>
      </c>
      <c r="B23" s="90" t="n">
        <f aca="false">SUMPRODUCT(--ISNUMBER(B$4:B$21),$G$4:$G$21)</f>
        <v>0</v>
      </c>
      <c r="C23" s="91" t="n">
        <f aca="false">SUMPRODUCT(--ISNUMBER(C$4:C$21),$G$4:$G$21)</f>
        <v>0</v>
      </c>
      <c r="D23" s="92" t="n">
        <f aca="false">SUMPRODUCT(--ISNUMBER(D$4:D$21),$G$4:$G$21)</f>
        <v>0</v>
      </c>
      <c r="E23" s="93" t="n">
        <f aca="false">SUMPRODUCT(--ISNUMBER(E$4:E$21),$G$4:$G$21)</f>
        <v>0</v>
      </c>
      <c r="F23" s="94" t="n">
        <f aca="false">SUMPRODUCT(--ISNUMBER(F$4:F$21),$G$4:$G$21)</f>
        <v>0</v>
      </c>
    </row>
    <row r="25" customFormat="false" ht="15" hidden="false" customHeight="false" outlineLevel="0" collapsed="false">
      <c r="A25" s="95" t="s">
        <v>53</v>
      </c>
      <c r="B25" s="96" t="n">
        <f aca="false">IF(B$23=0,1,B$22)/IF(B$23=0,1,B$23)</f>
        <v>1</v>
      </c>
      <c r="C25" s="97" t="n">
        <f aca="false">IF(C$23=0,1,C$22)/IF(C$23=0,1,C$23)</f>
        <v>1</v>
      </c>
      <c r="D25" s="98" t="n">
        <f aca="false">IF(D$23=0,1,D$22)/IF(D$23=0,1,D$23)</f>
        <v>1</v>
      </c>
      <c r="E25" s="99" t="n">
        <f aca="false">IF(E$23=0,1,E$22)/IF(E$23=0,1,E$23)</f>
        <v>1</v>
      </c>
      <c r="F25" s="100" t="n">
        <f aca="false">IF(F$23=0,1,F$22)/IF(F$23=0,1,F$23)</f>
        <v>1</v>
      </c>
    </row>
    <row r="27" customFormat="false" ht="15" hidden="false" customHeight="false" outlineLevel="0" collapsed="false">
      <c r="A27" s="49" t="s">
        <v>54</v>
      </c>
      <c r="H27" s="101" t="s">
        <v>55</v>
      </c>
      <c r="I27" s="101"/>
    </row>
    <row r="28" customFormat="false" ht="15" hidden="false" customHeight="false" outlineLevel="0" collapsed="false">
      <c r="A28" s="56" t="s">
        <v>56</v>
      </c>
      <c r="B28" s="102" t="s">
        <v>57</v>
      </c>
      <c r="C28" s="103"/>
      <c r="D28" s="104"/>
      <c r="E28" s="105"/>
      <c r="F28" s="106"/>
      <c r="H28" s="107" t="s">
        <v>58</v>
      </c>
      <c r="I28" s="108" t="s">
        <v>59</v>
      </c>
    </row>
    <row r="29" customFormat="false" ht="15" hidden="false" customHeight="false" outlineLevel="0" collapsed="false">
      <c r="A29" s="109" t="s">
        <v>60</v>
      </c>
      <c r="B29" s="110"/>
      <c r="C29" s="111"/>
      <c r="D29" s="112"/>
      <c r="E29" s="113"/>
      <c r="F29" s="114"/>
      <c r="H29" s="115" t="n">
        <v>2</v>
      </c>
      <c r="I29" s="116" t="n">
        <v>2.2</v>
      </c>
    </row>
    <row r="30" customFormat="false" ht="15" hidden="false" customHeight="false" outlineLevel="0" collapsed="false">
      <c r="A30" s="117" t="s">
        <v>61</v>
      </c>
      <c r="B30" s="118"/>
      <c r="C30" s="119"/>
      <c r="D30" s="120"/>
      <c r="E30" s="121"/>
      <c r="F30" s="122"/>
      <c r="H30" s="123" t="n">
        <v>1</v>
      </c>
      <c r="I30" s="124" t="n">
        <v>1.3</v>
      </c>
    </row>
    <row r="31" customFormat="false" ht="15" hidden="false" customHeight="false" outlineLevel="0" collapsed="false">
      <c r="A31" s="117" t="s">
        <v>62</v>
      </c>
      <c r="B31" s="118"/>
      <c r="C31" s="119"/>
      <c r="D31" s="120"/>
      <c r="E31" s="121"/>
      <c r="F31" s="122"/>
      <c r="H31" s="123" t="n">
        <v>1</v>
      </c>
      <c r="I31" s="124" t="n">
        <v>1.3</v>
      </c>
    </row>
    <row r="32" customFormat="false" ht="15" hidden="false" customHeight="false" outlineLevel="0" collapsed="false">
      <c r="A32" s="117" t="s">
        <v>63</v>
      </c>
      <c r="B32" s="118"/>
      <c r="C32" s="119"/>
      <c r="D32" s="120"/>
      <c r="E32" s="121"/>
      <c r="F32" s="122"/>
      <c r="H32" s="123" t="n">
        <v>1</v>
      </c>
      <c r="I32" s="124" t="n">
        <v>1.3</v>
      </c>
    </row>
    <row r="33" customFormat="false" ht="15" hidden="false" customHeight="false" outlineLevel="0" collapsed="false">
      <c r="A33" s="117" t="s">
        <v>64</v>
      </c>
      <c r="B33" s="118"/>
      <c r="C33" s="119"/>
      <c r="D33" s="120"/>
      <c r="E33" s="121"/>
      <c r="F33" s="122"/>
      <c r="H33" s="123" t="n">
        <v>1</v>
      </c>
      <c r="I33" s="124" t="n">
        <v>1.3</v>
      </c>
    </row>
    <row r="34" customFormat="false" ht="15" hidden="false" customHeight="false" outlineLevel="0" collapsed="false">
      <c r="A34" s="117" t="s">
        <v>65</v>
      </c>
      <c r="B34" s="118"/>
      <c r="C34" s="119"/>
      <c r="D34" s="120"/>
      <c r="E34" s="121"/>
      <c r="F34" s="122"/>
      <c r="H34" s="123" t="n">
        <v>1</v>
      </c>
      <c r="I34" s="124" t="n">
        <v>1.3</v>
      </c>
    </row>
    <row r="35" customFormat="false" ht="15" hidden="false" customHeight="false" outlineLevel="0" collapsed="false">
      <c r="A35" s="117" t="s">
        <v>66</v>
      </c>
      <c r="B35" s="118"/>
      <c r="C35" s="119"/>
      <c r="D35" s="120"/>
      <c r="E35" s="121"/>
      <c r="F35" s="122"/>
      <c r="H35" s="123" t="n">
        <v>1</v>
      </c>
      <c r="I35" s="124" t="n">
        <v>1.3</v>
      </c>
    </row>
    <row r="36" customFormat="false" ht="15" hidden="false" customHeight="false" outlineLevel="0" collapsed="false">
      <c r="A36" s="125" t="s">
        <v>67</v>
      </c>
      <c r="B36" s="126"/>
      <c r="C36" s="127"/>
      <c r="D36" s="128"/>
      <c r="E36" s="129"/>
      <c r="F36" s="130"/>
      <c r="H36" s="131" t="n">
        <v>2</v>
      </c>
      <c r="I36" s="132" t="n">
        <v>0</v>
      </c>
    </row>
    <row r="37" customFormat="false" ht="15" hidden="false" customHeight="false" outlineLevel="0" collapsed="false">
      <c r="A37" s="133" t="s">
        <v>68</v>
      </c>
      <c r="B37" s="134" t="n">
        <f aca="false">SUMPRODUCT(B$29:B$36,IF(B$28="Oui",$H$29:$H$36,$I$29:$I$36))</f>
        <v>0</v>
      </c>
      <c r="C37" s="135" t="n">
        <f aca="false">SUMPRODUCT(C$29:C$36,IF(C$28="Oui",$H$29:$H$36,$I$29:$I$36))</f>
        <v>0</v>
      </c>
      <c r="D37" s="136" t="n">
        <f aca="false">SUMPRODUCT(D$29:D$36,IF(D$28="Oui",$H$29:$H$36,$I$29:$I$36))</f>
        <v>0</v>
      </c>
      <c r="E37" s="137" t="n">
        <f aca="false">SUMPRODUCT(E$29:E$36,IF(E$28="Oui",$H$29:$H$36,$I$29:$I$36))</f>
        <v>0</v>
      </c>
      <c r="F37" s="138" t="n">
        <f aca="false">SUMPRODUCT(F$29:F$36,IF(F$28="Oui",$H$29:$H$36,$I$29:$I$36))</f>
        <v>0</v>
      </c>
      <c r="H37" s="139" t="n">
        <v>10</v>
      </c>
      <c r="I37" s="140" t="n">
        <v>10</v>
      </c>
    </row>
    <row r="38" customFormat="false" ht="15" hidden="false" customHeight="false" outlineLevel="0" collapsed="false">
      <c r="A38" s="133" t="s">
        <v>69</v>
      </c>
      <c r="B38" s="134" t="n">
        <f aca="false">IF(B$28="Oui",$H$37,$I$37)</f>
        <v>10</v>
      </c>
      <c r="C38" s="135" t="n">
        <f aca="false">IF(C$28="Oui",$H$37,$I$37)</f>
        <v>10</v>
      </c>
      <c r="D38" s="136" t="n">
        <f aca="false">IF(D$28="Oui",$H$37,$I$37)</f>
        <v>10</v>
      </c>
      <c r="E38" s="137" t="n">
        <f aca="false">IF(E$28="Oui",$H$37,$I$37)</f>
        <v>10</v>
      </c>
      <c r="F38" s="138" t="n">
        <f aca="false">IF(F$28="Oui",$H$37,$I$37)</f>
        <v>10</v>
      </c>
      <c r="H38" s="5"/>
      <c r="I38" s="5"/>
    </row>
    <row r="39" customFormat="false" ht="15" hidden="false" customHeight="false" outlineLevel="0" collapsed="false">
      <c r="A39" s="141"/>
      <c r="B39" s="141"/>
      <c r="C39" s="141"/>
      <c r="D39" s="141"/>
      <c r="E39" s="141"/>
      <c r="F39" s="141"/>
    </row>
    <row r="41" customFormat="false" ht="15" hidden="false" customHeight="false" outlineLevel="0" collapsed="false">
      <c r="A41" s="95" t="s">
        <v>70</v>
      </c>
      <c r="B41" s="96" t="n">
        <f aca="false">B$37/B$38</f>
        <v>0</v>
      </c>
      <c r="C41" s="97" t="n">
        <f aca="false">C$37/C$38</f>
        <v>0</v>
      </c>
      <c r="D41" s="98" t="n">
        <f aca="false">D$37/D$38</f>
        <v>0</v>
      </c>
      <c r="E41" s="99" t="n">
        <f aca="false">E$37/E$38</f>
        <v>0</v>
      </c>
      <c r="F41" s="100" t="n">
        <f aca="false">F$37/F$38</f>
        <v>0</v>
      </c>
    </row>
    <row r="44" customFormat="false" ht="15" hidden="false" customHeight="false" outlineLevel="0" collapsed="false">
      <c r="A44" s="95" t="s">
        <v>71</v>
      </c>
      <c r="B44" s="142" t="n">
        <f aca="false">(B$25+B$41)/2</f>
        <v>0.5</v>
      </c>
      <c r="C44" s="97" t="n">
        <f aca="false">(C$25+C$41)/2</f>
        <v>0.5</v>
      </c>
      <c r="D44" s="98" t="n">
        <f aca="false">(D$25+D$41)/2</f>
        <v>0.5</v>
      </c>
      <c r="E44" s="99" t="n">
        <f aca="false">(E$25+E$41)/2</f>
        <v>0.5</v>
      </c>
      <c r="F44" s="100" t="n">
        <f aca="false">(F$25+F$41)/2</f>
        <v>0.5</v>
      </c>
    </row>
    <row r="45" customFormat="false" ht="15" hidden="false" customHeight="false" outlineLevel="0" collapsed="false">
      <c r="A45" s="95" t="s">
        <v>72</v>
      </c>
      <c r="B45" s="143" t="n">
        <f aca="false">COUNTA(B$4:B$21)</f>
        <v>0</v>
      </c>
      <c r="C45" s="144" t="n">
        <f aca="false">COUNTA(C$4:C$21)</f>
        <v>0</v>
      </c>
      <c r="D45" s="145" t="n">
        <f aca="false">COUNTA(D$4:D$21)</f>
        <v>0</v>
      </c>
      <c r="E45" s="146" t="n">
        <f aca="false">COUNTA(E$4:E$21)</f>
        <v>0</v>
      </c>
      <c r="F45" s="147" t="n">
        <f aca="false">COUNTA(F$4:F$21)</f>
        <v>0</v>
      </c>
    </row>
  </sheetData>
  <sheetProtection sheet="true" objects="true" scenarios="true"/>
  <mergeCells count="2">
    <mergeCell ref="G2:G3"/>
    <mergeCell ref="H27:I27"/>
  </mergeCells>
  <dataValidations count="2">
    <dataValidation allowBlank="true" operator="between" showDropDown="false" showErrorMessage="true" showInputMessage="true" sqref="B28:F28" type="list">
      <formula1>"Oui,Non"</formula1>
      <formula2>0</formula2>
    </dataValidation>
    <dataValidation allowBlank="true" error="Les évaluations sont faites en terme de pourcentage. Veuillez entrer une valeur entre 0 et 1" operator="between" showDropDown="false" showErrorMessage="true" showInputMessage="true" sqref="B4:F21 B29:F36"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49"/>
  <sheetViews>
    <sheetView showFormulas="false" showGridLines="true" showRowColHeaders="true" showZeros="true" rightToLeft="false" tabSelected="false" showOutlineSymbols="true" defaultGridColor="true" view="normal" topLeftCell="A21" colorId="64" zoomScale="90" zoomScaleNormal="90" zoomScalePageLayoutView="100" workbookViewId="0">
      <selection pane="topLeft" activeCell="A45" activeCellId="0" sqref="A45"/>
    </sheetView>
  </sheetViews>
  <sheetFormatPr defaultColWidth="9" defaultRowHeight="15" zeroHeight="false" outlineLevelRow="0" outlineLevelCol="0"/>
  <cols>
    <col collapsed="false" customWidth="true" hidden="false" outlineLevel="0" max="1" min="1" style="0" width="41.85"/>
    <col collapsed="false" customWidth="true" hidden="false" outlineLevel="0" max="6" min="6" style="0" width="8"/>
  </cols>
  <sheetData>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30" hidden="false" customHeight="false" outlineLevel="0" collapsed="false">
      <c r="A4" s="62" t="s">
        <v>12</v>
      </c>
      <c r="B4" s="63"/>
      <c r="C4" s="64"/>
      <c r="D4" s="65"/>
      <c r="E4" s="66"/>
      <c r="F4" s="67"/>
      <c r="G4" s="68" t="n">
        <v>3</v>
      </c>
    </row>
    <row r="5" customFormat="false" ht="45" hidden="false" customHeight="false" outlineLevel="0" collapsed="false">
      <c r="A5" s="69" t="s">
        <v>24</v>
      </c>
      <c r="B5" s="70"/>
      <c r="C5" s="71"/>
      <c r="D5" s="72"/>
      <c r="E5" s="73"/>
      <c r="F5" s="74"/>
      <c r="G5" s="75" t="n">
        <v>4</v>
      </c>
    </row>
    <row r="6" customFormat="false" ht="30" hidden="false" customHeight="false" outlineLevel="0" collapsed="false">
      <c r="A6" s="69" t="s">
        <v>25</v>
      </c>
      <c r="B6" s="70"/>
      <c r="C6" s="71"/>
      <c r="D6" s="72"/>
      <c r="E6" s="73"/>
      <c r="F6" s="74"/>
      <c r="G6" s="75" t="n">
        <v>2</v>
      </c>
    </row>
    <row r="7" customFormat="false" ht="15" hidden="false" customHeight="false" outlineLevel="0" collapsed="false">
      <c r="A7" s="69" t="s">
        <v>26</v>
      </c>
      <c r="B7" s="70"/>
      <c r="C7" s="71"/>
      <c r="D7" s="72"/>
      <c r="E7" s="73"/>
      <c r="F7" s="74"/>
      <c r="G7" s="75" t="n">
        <v>5</v>
      </c>
    </row>
    <row r="8" customFormat="false" ht="30" hidden="false" customHeight="false" outlineLevel="0" collapsed="false">
      <c r="A8" s="69" t="s">
        <v>27</v>
      </c>
      <c r="B8" s="70"/>
      <c r="C8" s="71"/>
      <c r="D8" s="72"/>
      <c r="E8" s="73"/>
      <c r="F8" s="74"/>
      <c r="G8" s="75" t="n">
        <v>3</v>
      </c>
    </row>
    <row r="9" customFormat="false" ht="30" hidden="false" customHeight="false" outlineLevel="0" collapsed="false">
      <c r="A9" s="69" t="s">
        <v>28</v>
      </c>
      <c r="B9" s="70"/>
      <c r="C9" s="71"/>
      <c r="D9" s="72"/>
      <c r="E9" s="73"/>
      <c r="F9" s="74"/>
      <c r="G9" s="75" t="n">
        <v>2</v>
      </c>
    </row>
    <row r="10" customFormat="false" ht="45" hidden="false" customHeight="false" outlineLevel="0" collapsed="false">
      <c r="A10" s="69" t="s">
        <v>29</v>
      </c>
      <c r="B10" s="70"/>
      <c r="C10" s="71"/>
      <c r="D10" s="72"/>
      <c r="E10" s="73"/>
      <c r="F10" s="74"/>
      <c r="G10" s="75" t="n">
        <v>2</v>
      </c>
    </row>
    <row r="11" customFormat="false" ht="45" hidden="false" customHeight="false" outlineLevel="0" collapsed="false">
      <c r="A11" s="69" t="s">
        <v>30</v>
      </c>
      <c r="B11" s="70"/>
      <c r="C11" s="71"/>
      <c r="D11" s="72"/>
      <c r="E11" s="73"/>
      <c r="F11" s="74"/>
      <c r="G11" s="75" t="n">
        <v>3</v>
      </c>
    </row>
    <row r="12" customFormat="false" ht="30" hidden="false" customHeight="false" outlineLevel="0" collapsed="false">
      <c r="A12" s="69" t="s">
        <v>31</v>
      </c>
      <c r="B12" s="70"/>
      <c r="C12" s="71"/>
      <c r="D12" s="72"/>
      <c r="E12" s="73"/>
      <c r="F12" s="74"/>
      <c r="G12" s="75" t="n">
        <v>5</v>
      </c>
    </row>
    <row r="13" customFormat="false" ht="15" hidden="false" customHeight="false" outlineLevel="0" collapsed="false">
      <c r="A13" s="69" t="s">
        <v>32</v>
      </c>
      <c r="B13" s="70"/>
      <c r="C13" s="71"/>
      <c r="D13" s="72"/>
      <c r="E13" s="73"/>
      <c r="F13" s="74"/>
      <c r="G13" s="75" t="n">
        <v>3</v>
      </c>
    </row>
    <row r="14" customFormat="false" ht="15" hidden="false" customHeight="false" outlineLevel="0" collapsed="false">
      <c r="A14" s="69" t="s">
        <v>33</v>
      </c>
      <c r="B14" s="70"/>
      <c r="C14" s="71"/>
      <c r="D14" s="72"/>
      <c r="E14" s="73"/>
      <c r="F14" s="74"/>
      <c r="G14" s="75" t="n">
        <v>3</v>
      </c>
    </row>
    <row r="15" customFormat="false" ht="45" hidden="false" customHeight="false" outlineLevel="0" collapsed="false">
      <c r="A15" s="69" t="s">
        <v>34</v>
      </c>
      <c r="B15" s="70"/>
      <c r="C15" s="71"/>
      <c r="D15" s="72"/>
      <c r="E15" s="73"/>
      <c r="F15" s="74"/>
      <c r="G15" s="75" t="n">
        <v>3</v>
      </c>
    </row>
    <row r="16" customFormat="false" ht="30" hidden="false" customHeight="false" outlineLevel="0" collapsed="false">
      <c r="A16" s="69" t="s">
        <v>35</v>
      </c>
      <c r="B16" s="70"/>
      <c r="C16" s="71"/>
      <c r="D16" s="72"/>
      <c r="E16" s="73"/>
      <c r="F16" s="74"/>
      <c r="G16" s="75" t="n">
        <v>3</v>
      </c>
    </row>
    <row r="17" customFormat="false" ht="15" hidden="false" customHeight="false" outlineLevel="0" collapsed="false">
      <c r="A17" s="69" t="s">
        <v>36</v>
      </c>
      <c r="B17" s="70"/>
      <c r="C17" s="71"/>
      <c r="D17" s="72"/>
      <c r="E17" s="73"/>
      <c r="F17" s="74"/>
      <c r="G17" s="75" t="n">
        <v>2</v>
      </c>
    </row>
    <row r="18" customFormat="false" ht="15" hidden="false" customHeight="false" outlineLevel="0" collapsed="false">
      <c r="A18" s="69" t="s">
        <v>37</v>
      </c>
      <c r="B18" s="70"/>
      <c r="C18" s="71"/>
      <c r="D18" s="72"/>
      <c r="E18" s="73"/>
      <c r="F18" s="74"/>
      <c r="G18" s="75" t="n">
        <v>4</v>
      </c>
    </row>
    <row r="19" customFormat="false" ht="15" hidden="false" customHeight="false" outlineLevel="0" collapsed="false">
      <c r="A19" s="69" t="s">
        <v>38</v>
      </c>
      <c r="B19" s="70"/>
      <c r="C19" s="71"/>
      <c r="D19" s="72"/>
      <c r="E19" s="73"/>
      <c r="F19" s="74"/>
      <c r="G19" s="75" t="n">
        <v>3</v>
      </c>
    </row>
    <row r="20" customFormat="false" ht="15" hidden="false" customHeight="false" outlineLevel="0" collapsed="false">
      <c r="A20" s="69" t="s">
        <v>39</v>
      </c>
      <c r="B20" s="70"/>
      <c r="C20" s="71"/>
      <c r="D20" s="72"/>
      <c r="E20" s="73"/>
      <c r="F20" s="74"/>
      <c r="G20" s="75" t="n">
        <v>3</v>
      </c>
    </row>
    <row r="21" customFormat="false" ht="15" hidden="false" customHeight="false" outlineLevel="0" collapsed="false">
      <c r="A21" s="69" t="s">
        <v>40</v>
      </c>
      <c r="B21" s="70"/>
      <c r="C21" s="71"/>
      <c r="D21" s="72"/>
      <c r="E21" s="73"/>
      <c r="F21" s="74"/>
      <c r="G21" s="75" t="n">
        <v>3</v>
      </c>
    </row>
    <row r="22" customFormat="false" ht="30" hidden="false" customHeight="false" outlineLevel="0" collapsed="false">
      <c r="A22" s="69" t="s">
        <v>41</v>
      </c>
      <c r="B22" s="70"/>
      <c r="C22" s="71"/>
      <c r="D22" s="72"/>
      <c r="E22" s="73"/>
      <c r="F22" s="74"/>
      <c r="G22" s="75" t="n">
        <v>3</v>
      </c>
    </row>
    <row r="23" customFormat="false" ht="30" hidden="false" customHeight="false" outlineLevel="0" collapsed="false">
      <c r="A23" s="69" t="s">
        <v>42</v>
      </c>
      <c r="B23" s="70"/>
      <c r="C23" s="71"/>
      <c r="D23" s="72"/>
      <c r="E23" s="73"/>
      <c r="F23" s="74"/>
      <c r="G23" s="75" t="n">
        <v>2</v>
      </c>
    </row>
    <row r="24" customFormat="false" ht="15" hidden="false" customHeight="false" outlineLevel="0" collapsed="false">
      <c r="A24" s="69" t="s">
        <v>43</v>
      </c>
      <c r="B24" s="70"/>
      <c r="C24" s="71"/>
      <c r="D24" s="72"/>
      <c r="E24" s="73"/>
      <c r="F24" s="74"/>
      <c r="G24" s="75" t="n">
        <v>1</v>
      </c>
    </row>
    <row r="25" customFormat="false" ht="15" hidden="false" customHeight="false" outlineLevel="0" collapsed="false">
      <c r="A25" s="76" t="s">
        <v>44</v>
      </c>
      <c r="B25" s="77"/>
      <c r="C25" s="78"/>
      <c r="D25" s="79"/>
      <c r="E25" s="80"/>
      <c r="F25" s="81"/>
      <c r="G25" s="82" t="n">
        <v>2</v>
      </c>
    </row>
    <row r="26" customFormat="false" ht="15" hidden="false" customHeight="false" outlineLevel="0" collapsed="false">
      <c r="A26" s="83" t="s">
        <v>22</v>
      </c>
      <c r="B26" s="84" t="n">
        <f aca="false">SUMPRODUCT(B$4:B$25,$G$4:$G$25)</f>
        <v>0</v>
      </c>
      <c r="C26" s="85" t="n">
        <f aca="false">SUMPRODUCT(C$4:C$25,$G$4:$G$25)</f>
        <v>0</v>
      </c>
      <c r="D26" s="86" t="n">
        <f aca="false">SUMPRODUCT(D$4:D$25,$G$4:$G$25)</f>
        <v>0</v>
      </c>
      <c r="E26" s="87" t="n">
        <f aca="false">SUMPRODUCT(E$4:E$25,$G$4:$G$25)</f>
        <v>0</v>
      </c>
      <c r="F26" s="88" t="n">
        <f aca="false">SUMPRODUCT(F$4:F$25,$G$4:$G$25)</f>
        <v>0</v>
      </c>
    </row>
    <row r="27" customFormat="false" ht="15" hidden="false" customHeight="false" outlineLevel="0" collapsed="false">
      <c r="A27" s="89" t="s">
        <v>23</v>
      </c>
      <c r="B27" s="90" t="n">
        <f aca="false">SUMPRODUCT(--ISNUMBER(B$4:B$25),$G$4:$G$25)</f>
        <v>0</v>
      </c>
      <c r="C27" s="91" t="n">
        <f aca="false">SUMPRODUCT(--ISNUMBER(C$4:C$25),$G$4:$G$25)</f>
        <v>0</v>
      </c>
      <c r="D27" s="92" t="n">
        <f aca="false">SUMPRODUCT(--ISNUMBER(D$4:D$25),$G$4:$G$25)</f>
        <v>0</v>
      </c>
      <c r="E27" s="93" t="n">
        <f aca="false">SUMPRODUCT(--ISNUMBER(E$4:E$25),$G$4:$G$25)</f>
        <v>0</v>
      </c>
      <c r="F27" s="94" t="n">
        <f aca="false">SUMPRODUCT(--ISNUMBER(F$4:F$25),$G$4:$G$25)</f>
        <v>0</v>
      </c>
    </row>
    <row r="29" customFormat="false" ht="15" hidden="false" customHeight="false" outlineLevel="0" collapsed="false">
      <c r="A29" s="95" t="s">
        <v>53</v>
      </c>
      <c r="B29" s="96" t="n">
        <f aca="false">IF(B$27=0,1,B$26)/IF(B$27=0,1,B$27)</f>
        <v>1</v>
      </c>
      <c r="C29" s="97" t="n">
        <f aca="false">IF(C$27=0,1,C$26)/IF(C$27=0,1,C$27)</f>
        <v>1</v>
      </c>
      <c r="D29" s="98" t="n">
        <f aca="false">IF(D$27=0,1,D$26)/IF(D$27=0,1,D$27)</f>
        <v>1</v>
      </c>
      <c r="E29" s="99" t="n">
        <f aca="false">IF(E$27=0,1,E$26)/IF(E$27=0,1,E$27)</f>
        <v>1</v>
      </c>
      <c r="F29" s="100" t="n">
        <f aca="false">IF(F$27=0,1,F$26)/IF(F$27=0,1,F$27)</f>
        <v>1</v>
      </c>
    </row>
    <row r="31" customFormat="false" ht="15" hidden="false" customHeight="false" outlineLevel="0" collapsed="false">
      <c r="A31" s="49" t="s">
        <v>54</v>
      </c>
      <c r="H31" s="101" t="s">
        <v>55</v>
      </c>
      <c r="I31" s="101"/>
    </row>
    <row r="32" customFormat="false" ht="15" hidden="false" customHeight="false" outlineLevel="0" collapsed="false">
      <c r="A32" s="56" t="s">
        <v>56</v>
      </c>
      <c r="B32" s="102" t="s">
        <v>57</v>
      </c>
      <c r="C32" s="103"/>
      <c r="D32" s="104"/>
      <c r="E32" s="105"/>
      <c r="F32" s="106"/>
      <c r="H32" s="107" t="s">
        <v>58</v>
      </c>
      <c r="I32" s="108" t="s">
        <v>59</v>
      </c>
    </row>
    <row r="33" customFormat="false" ht="15" hidden="false" customHeight="false" outlineLevel="0" collapsed="false">
      <c r="A33" s="109" t="s">
        <v>60</v>
      </c>
      <c r="B33" s="110"/>
      <c r="C33" s="111"/>
      <c r="D33" s="112"/>
      <c r="E33" s="113"/>
      <c r="F33" s="114"/>
      <c r="H33" s="115" t="n">
        <v>2</v>
      </c>
      <c r="I33" s="116" t="n">
        <v>2.2</v>
      </c>
    </row>
    <row r="34" customFormat="false" ht="15" hidden="false" customHeight="false" outlineLevel="0" collapsed="false">
      <c r="A34" s="117" t="s">
        <v>61</v>
      </c>
      <c r="B34" s="118"/>
      <c r="C34" s="119"/>
      <c r="D34" s="120"/>
      <c r="E34" s="121"/>
      <c r="F34" s="122"/>
      <c r="H34" s="123" t="n">
        <v>1</v>
      </c>
      <c r="I34" s="124" t="n">
        <v>1.3</v>
      </c>
    </row>
    <row r="35" customFormat="false" ht="15" hidden="false" customHeight="false" outlineLevel="0" collapsed="false">
      <c r="A35" s="117" t="s">
        <v>62</v>
      </c>
      <c r="B35" s="118"/>
      <c r="C35" s="119"/>
      <c r="D35" s="120"/>
      <c r="E35" s="121"/>
      <c r="F35" s="122"/>
      <c r="H35" s="123" t="n">
        <v>1</v>
      </c>
      <c r="I35" s="124" t="n">
        <v>1.3</v>
      </c>
    </row>
    <row r="36" customFormat="false" ht="15" hidden="false" customHeight="false" outlineLevel="0" collapsed="false">
      <c r="A36" s="117" t="s">
        <v>63</v>
      </c>
      <c r="B36" s="118"/>
      <c r="C36" s="119"/>
      <c r="D36" s="120"/>
      <c r="E36" s="121"/>
      <c r="F36" s="122"/>
      <c r="H36" s="123" t="n">
        <v>1</v>
      </c>
      <c r="I36" s="124" t="n">
        <v>1.3</v>
      </c>
    </row>
    <row r="37" customFormat="false" ht="15" hidden="false" customHeight="false" outlineLevel="0" collapsed="false">
      <c r="A37" s="117" t="s">
        <v>64</v>
      </c>
      <c r="B37" s="118"/>
      <c r="C37" s="119"/>
      <c r="D37" s="120"/>
      <c r="E37" s="121"/>
      <c r="F37" s="122"/>
      <c r="H37" s="123" t="n">
        <v>1</v>
      </c>
      <c r="I37" s="124" t="n">
        <v>1.3</v>
      </c>
    </row>
    <row r="38" customFormat="false" ht="15" hidden="false" customHeight="false" outlineLevel="0" collapsed="false">
      <c r="A38" s="117" t="s">
        <v>65</v>
      </c>
      <c r="B38" s="118"/>
      <c r="C38" s="119"/>
      <c r="D38" s="120"/>
      <c r="E38" s="121"/>
      <c r="F38" s="122"/>
      <c r="H38" s="123" t="n">
        <v>1</v>
      </c>
      <c r="I38" s="124" t="n">
        <v>1.3</v>
      </c>
    </row>
    <row r="39" customFormat="false" ht="15" hidden="false" customHeight="false" outlineLevel="0" collapsed="false">
      <c r="A39" s="117" t="s">
        <v>66</v>
      </c>
      <c r="B39" s="118"/>
      <c r="C39" s="119"/>
      <c r="D39" s="120"/>
      <c r="E39" s="121"/>
      <c r="F39" s="122"/>
      <c r="H39" s="123" t="n">
        <v>1</v>
      </c>
      <c r="I39" s="124" t="n">
        <v>1.3</v>
      </c>
    </row>
    <row r="40" customFormat="false" ht="15" hidden="false" customHeight="false" outlineLevel="0" collapsed="false">
      <c r="A40" s="125" t="s">
        <v>67</v>
      </c>
      <c r="B40" s="126"/>
      <c r="C40" s="127"/>
      <c r="D40" s="128"/>
      <c r="E40" s="129"/>
      <c r="F40" s="130"/>
      <c r="H40" s="131" t="n">
        <v>2</v>
      </c>
      <c r="I40" s="132" t="n">
        <v>0</v>
      </c>
    </row>
    <row r="41" customFormat="false" ht="15" hidden="false" customHeight="false" outlineLevel="0" collapsed="false">
      <c r="A41" s="133" t="s">
        <v>68</v>
      </c>
      <c r="B41" s="134" t="n">
        <f aca="false">SUMPRODUCT(B$33:B$40,IF(B$32="Oui",$H$33:$H$40,$I$33:$I$40))</f>
        <v>0</v>
      </c>
      <c r="C41" s="135" t="n">
        <f aca="false">SUMPRODUCT(C$33:C$40,IF(C$32="Oui",$H$33:$H$40,$I$33:$I$40))</f>
        <v>0</v>
      </c>
      <c r="D41" s="136" t="n">
        <f aca="false">SUMPRODUCT(D$33:D$40,IF(D$32="Oui",$H$33:$H$40,$I$33:$I$40))</f>
        <v>0</v>
      </c>
      <c r="E41" s="137" t="n">
        <f aca="false">SUMPRODUCT(E$33:E$40,IF(E$32="Oui",$H$33:$H$40,$I$33:$I$40))</f>
        <v>0</v>
      </c>
      <c r="F41" s="138" t="n">
        <f aca="false">SUMPRODUCT(F$33:F$40,IF(F$32="Oui",$H$33:$H$40,$I$33:$I$40))</f>
        <v>0</v>
      </c>
      <c r="H41" s="139" t="n">
        <v>10</v>
      </c>
      <c r="I41" s="140" t="n">
        <v>10</v>
      </c>
    </row>
    <row r="42" customFormat="false" ht="15" hidden="false" customHeight="false" outlineLevel="0" collapsed="false">
      <c r="A42" s="133" t="s">
        <v>69</v>
      </c>
      <c r="B42" s="134" t="n">
        <f aca="false">IF(B$32="Oui",$H$41,$I$41)</f>
        <v>10</v>
      </c>
      <c r="C42" s="135" t="n">
        <f aca="false">IF(C$32="Oui",$H$41,$I$41)</f>
        <v>10</v>
      </c>
      <c r="D42" s="136" t="n">
        <f aca="false">IF(D$32="Oui",$H$41,$I$41)</f>
        <v>10</v>
      </c>
      <c r="E42" s="137" t="n">
        <f aca="false">IF(E$32="Oui",$H$41,$I$41)</f>
        <v>10</v>
      </c>
      <c r="F42" s="138" t="n">
        <f aca="false">IF(F$32="Oui",$H$41,$I$41)</f>
        <v>10</v>
      </c>
      <c r="H42" s="5"/>
      <c r="I42" s="5"/>
    </row>
    <row r="43" customFormat="false" ht="15" hidden="false" customHeight="false" outlineLevel="0" collapsed="false">
      <c r="A43" s="141"/>
      <c r="B43" s="141"/>
      <c r="C43" s="141"/>
      <c r="D43" s="141"/>
      <c r="E43" s="141"/>
      <c r="F43" s="141"/>
    </row>
    <row r="45" customFormat="false" ht="15" hidden="false" customHeight="false" outlineLevel="0" collapsed="false">
      <c r="A45" s="95" t="s">
        <v>70</v>
      </c>
      <c r="B45" s="96" t="n">
        <f aca="false">B$41/B$42</f>
        <v>0</v>
      </c>
      <c r="C45" s="97" t="n">
        <f aca="false">C$41/C$42</f>
        <v>0</v>
      </c>
      <c r="D45" s="98" t="n">
        <f aca="false">D$41/D$42</f>
        <v>0</v>
      </c>
      <c r="E45" s="99" t="n">
        <f aca="false">E$41/E$42</f>
        <v>0</v>
      </c>
      <c r="F45" s="100" t="n">
        <f aca="false">F$41/F$42</f>
        <v>0</v>
      </c>
    </row>
    <row r="48" customFormat="false" ht="15" hidden="false" customHeight="false" outlineLevel="0" collapsed="false">
      <c r="A48" s="95" t="s">
        <v>73</v>
      </c>
      <c r="B48" s="142" t="n">
        <f aca="false">(B$29+B$45)/2</f>
        <v>0.5</v>
      </c>
      <c r="C48" s="97" t="n">
        <f aca="false">(C$29+C$45)/2</f>
        <v>0.5</v>
      </c>
      <c r="D48" s="98" t="n">
        <f aca="false">(D$29+D$45)/2</f>
        <v>0.5</v>
      </c>
      <c r="E48" s="99" t="n">
        <f aca="false">(E$29+E$45)/2</f>
        <v>0.5</v>
      </c>
      <c r="F48" s="100" t="n">
        <f aca="false">(F$29+F$45)/2</f>
        <v>0.5</v>
      </c>
    </row>
    <row r="49" customFormat="false" ht="15" hidden="false" customHeight="false" outlineLevel="0" collapsed="false">
      <c r="A49" s="95" t="s">
        <v>72</v>
      </c>
      <c r="B49" s="143" t="n">
        <f aca="false">COUNTA(B$4:B$25)</f>
        <v>0</v>
      </c>
      <c r="C49" s="144" t="n">
        <f aca="false">COUNTA(C$4:C$25)</f>
        <v>0</v>
      </c>
      <c r="D49" s="145" t="n">
        <f aca="false">COUNTA(D$4:D$25)</f>
        <v>0</v>
      </c>
      <c r="E49" s="146" t="n">
        <f aca="false">COUNTA(E$4:E$25)</f>
        <v>0</v>
      </c>
      <c r="F49" s="147" t="n">
        <f aca="false">COUNTA(F$4:F$25)</f>
        <v>0</v>
      </c>
    </row>
  </sheetData>
  <sheetProtection sheet="true" objects="true" scenarios="true"/>
  <mergeCells count="2">
    <mergeCell ref="G2:G3"/>
    <mergeCell ref="H31:I31"/>
  </mergeCells>
  <dataValidations count="2">
    <dataValidation allowBlank="true" error="Les évaluations sont faites en terme de pourcentage. Veuillez entrer une valeur entre 0 et 1" operator="between" showDropDown="false" showErrorMessage="true" showInputMessage="true" sqref="B4:F25 B33:F40" type="decimal">
      <formula1>0</formula1>
      <formula2>1</formula2>
    </dataValidation>
    <dataValidation allowBlank="true" operator="between" showDropDown="false" showErrorMessage="true" showInputMessage="true" sqref="B32:F32" type="list">
      <formula1>"Oui,Non"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G7"/>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8" activeCellId="0" sqref="D8"/>
    </sheetView>
  </sheetViews>
  <sheetFormatPr defaultColWidth="8.58203125" defaultRowHeight="15" zeroHeight="false" outlineLevelRow="0" outlineLevelCol="0"/>
  <cols>
    <col collapsed="false" customWidth="true" hidden="false" outlineLevel="0" max="2" min="2" style="0" width="15"/>
    <col collapsed="false" customWidth="true" hidden="false" outlineLevel="0" max="3" min="3" style="0" width="16"/>
    <col collapsed="false" customWidth="true" hidden="false" outlineLevel="0" max="4" min="4" style="0" width="14.14"/>
    <col collapsed="false" customWidth="true" hidden="false" outlineLevel="0" max="5" min="5" style="0" width="16.14"/>
    <col collapsed="false" customWidth="true" hidden="false" outlineLevel="0" max="6" min="6" style="0" width="9.28"/>
  </cols>
  <sheetData>
    <row r="3" customFormat="false" ht="15" hidden="false" customHeight="false" outlineLevel="0" collapsed="false">
      <c r="A3" s="148"/>
      <c r="B3" s="149" t="s">
        <v>74</v>
      </c>
      <c r="C3" s="149" t="s">
        <v>75</v>
      </c>
      <c r="D3" s="149" t="s">
        <v>76</v>
      </c>
      <c r="E3" s="150" t="s">
        <v>77</v>
      </c>
      <c r="F3" s="5" t="s">
        <v>3</v>
      </c>
      <c r="G3" s="0" t="s">
        <v>78</v>
      </c>
    </row>
    <row r="4" customFormat="false" ht="15" hidden="false" customHeight="false" outlineLevel="0" collapsed="false">
      <c r="A4" s="151" t="s">
        <v>0</v>
      </c>
      <c r="B4" s="152" t="n">
        <f aca="false">(Fonctionnalités!E18)</f>
        <v>0.899581232492997</v>
      </c>
      <c r="C4" s="153" t="n">
        <f aca="false">'Assurance Qualité'!B60</f>
        <v>0.8175</v>
      </c>
      <c r="D4" s="153" t="n">
        <f aca="false">B4*0.6+C4*0.4 - 0.1*E4</f>
        <v>0.866748739495798</v>
      </c>
      <c r="F4" s="154" t="n">
        <v>15</v>
      </c>
      <c r="G4" s="155" t="n">
        <f aca="false">D4*F4</f>
        <v>13.001231092437</v>
      </c>
    </row>
    <row r="5" customFormat="false" ht="15" hidden="false" customHeight="false" outlineLevel="0" collapsed="false">
      <c r="A5" s="156" t="s">
        <v>1</v>
      </c>
      <c r="B5" s="157" t="n">
        <f aca="false">(Fonctionnalités!E35)</f>
        <v>0.946</v>
      </c>
      <c r="C5" s="158" t="n">
        <f aca="false">'Assurance Qualité'!D60</f>
        <v>0.7325</v>
      </c>
      <c r="D5" s="158" t="n">
        <f aca="false">B5*0.6+C5*0.4 - 0.1*E5</f>
        <v>0.8606</v>
      </c>
      <c r="F5" s="154" t="n">
        <v>25</v>
      </c>
      <c r="G5" s="155" t="n">
        <f aca="false">D5*F5</f>
        <v>21.515</v>
      </c>
    </row>
    <row r="6" customFormat="false" ht="15.75" hidden="false" customHeight="false" outlineLevel="0" collapsed="false">
      <c r="A6" s="159" t="s">
        <v>2</v>
      </c>
      <c r="B6" s="160" t="n">
        <f aca="false">(Fonctionnalités!E52)</f>
        <v>0.9642</v>
      </c>
      <c r="C6" s="161" t="n">
        <f aca="false">'Assurance Qualité'!F60</f>
        <v>0.735</v>
      </c>
      <c r="D6" s="161" t="n">
        <f aca="false">B6*0.6+C6*0.4 - 0.1*E6</f>
        <v>0.87252</v>
      </c>
      <c r="F6" s="154" t="n">
        <v>20</v>
      </c>
      <c r="G6" s="155" t="n">
        <f aca="false">D6*F6</f>
        <v>17.4504</v>
      </c>
    </row>
    <row r="7" customFormat="false" ht="15.75" hidden="false" customHeight="false" outlineLevel="0" collapsed="false">
      <c r="A7" s="162" t="s">
        <v>79</v>
      </c>
      <c r="B7" s="163"/>
      <c r="C7" s="163"/>
      <c r="D7" s="164" t="n">
        <v>1</v>
      </c>
      <c r="F7" s="5" t="n">
        <v>10</v>
      </c>
      <c r="G7" s="155" t="n">
        <f aca="false">D7*F7</f>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0"/>
  <sheetViews>
    <sheetView showFormulas="false" showGridLines="true" showRowColHeaders="true" showZeros="true" rightToLeft="false" tabSelected="false" showOutlineSymbols="true" defaultGridColor="true" view="normal" topLeftCell="A41" colorId="64" zoomScale="90" zoomScaleNormal="90" zoomScalePageLayoutView="100" workbookViewId="0">
      <selection pane="topLeft" activeCell="H38" activeCellId="0" sqref="H38"/>
    </sheetView>
  </sheetViews>
  <sheetFormatPr defaultColWidth="11.4296875" defaultRowHeight="15" zeroHeight="false" outlineLevelRow="0" outlineLevelCol="0"/>
  <cols>
    <col collapsed="false" customWidth="true" hidden="false" outlineLevel="0" max="1" min="1" style="1" width="68.7"/>
    <col collapsed="false" customWidth="true" hidden="false" outlineLevel="0" max="3" min="2" style="1" width="12.71"/>
    <col collapsed="false" customWidth="true" hidden="false" outlineLevel="0" max="9" min="4" style="0" width="12.71"/>
    <col collapsed="false" customWidth="true" hidden="false" outlineLevel="0" max="10" min="10" style="0" width="28.86"/>
    <col collapsed="false" customWidth="true" hidden="false" outlineLevel="0" max="11" min="11" style="0" width="26.85"/>
    <col collapsed="false" customWidth="true" hidden="false" outlineLevel="0" max="12" min="12" style="0" width="15.71"/>
  </cols>
  <sheetData>
    <row r="1" customFormat="false" ht="18.4" hidden="false" customHeight="true" outlineLevel="0" collapsed="false">
      <c r="A1" s="165" t="s">
        <v>80</v>
      </c>
      <c r="B1" s="165"/>
      <c r="C1" s="165"/>
      <c r="D1" s="165"/>
      <c r="E1" s="165"/>
      <c r="F1" s="165"/>
      <c r="G1" s="165"/>
      <c r="H1" s="166"/>
      <c r="I1" s="166"/>
    </row>
    <row r="3" customFormat="false" ht="18.4" hidden="false" customHeight="true" outlineLevel="0" collapsed="false">
      <c r="A3" s="167" t="s">
        <v>54</v>
      </c>
      <c r="B3" s="167"/>
      <c r="C3" s="167"/>
      <c r="D3" s="167"/>
      <c r="E3" s="167"/>
      <c r="F3" s="167"/>
      <c r="G3" s="167"/>
      <c r="H3" s="168"/>
      <c r="I3" s="168"/>
    </row>
    <row r="4" customFormat="false" ht="18.75" hidden="false" customHeight="false" outlineLevel="0" collapsed="false">
      <c r="A4" s="169"/>
      <c r="B4" s="170"/>
      <c r="C4" s="170"/>
      <c r="D4" s="170"/>
      <c r="E4" s="170"/>
      <c r="F4" s="170"/>
      <c r="G4" s="170"/>
      <c r="H4" s="170"/>
      <c r="I4" s="170"/>
    </row>
    <row r="5" customFormat="false" ht="18.4" hidden="false" customHeight="true" outlineLevel="0" collapsed="false">
      <c r="A5" s="171" t="s">
        <v>81</v>
      </c>
      <c r="B5" s="172" t="s">
        <v>0</v>
      </c>
      <c r="C5" s="172"/>
      <c r="D5" s="173" t="s">
        <v>1</v>
      </c>
      <c r="E5" s="173"/>
      <c r="F5" s="174" t="s">
        <v>2</v>
      </c>
      <c r="G5" s="174"/>
      <c r="H5" s="175"/>
      <c r="I5" s="175"/>
      <c r="J5" s="176" t="s">
        <v>82</v>
      </c>
      <c r="K5" s="176"/>
      <c r="L5" s="176"/>
    </row>
    <row r="6" customFormat="false" ht="18.75" hidden="false" customHeight="false" outlineLevel="0" collapsed="false">
      <c r="A6" s="171"/>
      <c r="B6" s="177" t="s">
        <v>48</v>
      </c>
      <c r="C6" s="178" t="s">
        <v>3</v>
      </c>
      <c r="D6" s="179" t="s">
        <v>48</v>
      </c>
      <c r="E6" s="180" t="s">
        <v>3</v>
      </c>
      <c r="F6" s="181" t="s">
        <v>48</v>
      </c>
      <c r="G6" s="182" t="s">
        <v>3</v>
      </c>
      <c r="H6" s="175"/>
      <c r="I6" s="175"/>
      <c r="J6" s="148" t="s">
        <v>0</v>
      </c>
      <c r="K6" s="148" t="s">
        <v>1</v>
      </c>
      <c r="L6" s="148" t="s">
        <v>2</v>
      </c>
      <c r="M6" s="148"/>
    </row>
    <row r="7" customFormat="false" ht="18.4" hidden="false" customHeight="true" outlineLevel="0" collapsed="false">
      <c r="A7" s="167" t="s">
        <v>83</v>
      </c>
      <c r="B7" s="167"/>
      <c r="C7" s="167"/>
      <c r="D7" s="167"/>
      <c r="E7" s="167"/>
      <c r="F7" s="167"/>
      <c r="G7" s="167"/>
      <c r="H7" s="168" t="s">
        <v>84</v>
      </c>
      <c r="I7" s="168"/>
    </row>
    <row r="8" customFormat="false" ht="15" hidden="false" customHeight="false" outlineLevel="0" collapsed="false">
      <c r="A8" s="183" t="s">
        <v>85</v>
      </c>
      <c r="B8" s="184" t="n">
        <v>1</v>
      </c>
      <c r="C8" s="185" t="n">
        <v>3</v>
      </c>
      <c r="D8" s="186" t="n">
        <v>1</v>
      </c>
      <c r="E8" s="185" t="n">
        <v>3</v>
      </c>
      <c r="F8" s="187" t="n">
        <v>1</v>
      </c>
      <c r="G8" s="185" t="n">
        <v>3</v>
      </c>
      <c r="H8" s="188"/>
      <c r="I8" s="188"/>
    </row>
    <row r="9" customFormat="false" ht="60" hidden="false" customHeight="false" outlineLevel="0" collapsed="false">
      <c r="A9" s="183" t="s">
        <v>86</v>
      </c>
      <c r="B9" s="189" t="n">
        <v>1</v>
      </c>
      <c r="C9" s="190" t="n">
        <v>2</v>
      </c>
      <c r="D9" s="191" t="n">
        <v>1</v>
      </c>
      <c r="E9" s="190" t="n">
        <v>2</v>
      </c>
      <c r="F9" s="192" t="n">
        <v>1</v>
      </c>
      <c r="G9" s="190" t="n">
        <v>2</v>
      </c>
      <c r="H9" s="188"/>
      <c r="I9" s="188"/>
    </row>
    <row r="10" customFormat="false" ht="210" hidden="false" customHeight="false" outlineLevel="0" collapsed="false">
      <c r="A10" s="193" t="s">
        <v>87</v>
      </c>
      <c r="B10" s="189" t="n">
        <v>0.75</v>
      </c>
      <c r="C10" s="190" t="n">
        <v>3</v>
      </c>
      <c r="D10" s="191" t="n">
        <v>1</v>
      </c>
      <c r="E10" s="190" t="n">
        <v>3</v>
      </c>
      <c r="F10" s="192" t="n">
        <v>0</v>
      </c>
      <c r="G10" s="190" t="n">
        <v>3</v>
      </c>
      <c r="H10" s="188"/>
      <c r="I10" s="188"/>
      <c r="L10" s="1" t="s">
        <v>88</v>
      </c>
    </row>
    <row r="11" customFormat="false" ht="15" hidden="false" customHeight="false" outlineLevel="0" collapsed="false">
      <c r="A11" s="194" t="s">
        <v>89</v>
      </c>
      <c r="B11" s="189" t="n">
        <v>0</v>
      </c>
      <c r="C11" s="190" t="n">
        <v>2</v>
      </c>
      <c r="D11" s="191" t="n">
        <v>0</v>
      </c>
      <c r="E11" s="190" t="n">
        <v>2</v>
      </c>
      <c r="F11" s="192" t="n">
        <v>0.75</v>
      </c>
      <c r="G11" s="190" t="n">
        <v>2</v>
      </c>
      <c r="H11" s="188"/>
      <c r="I11" s="188"/>
      <c r="K11" s="0" t="s">
        <v>90</v>
      </c>
      <c r="L11" s="0" t="s">
        <v>91</v>
      </c>
    </row>
    <row r="12" customFormat="false" ht="30" hidden="false" customHeight="false" outlineLevel="0" collapsed="false">
      <c r="A12" s="195" t="s">
        <v>92</v>
      </c>
      <c r="B12" s="189" t="n">
        <v>0</v>
      </c>
      <c r="C12" s="190" t="n">
        <v>4</v>
      </c>
      <c r="D12" s="191" t="n">
        <v>0</v>
      </c>
      <c r="E12" s="190" t="n">
        <v>4</v>
      </c>
      <c r="F12" s="192" t="n">
        <v>1</v>
      </c>
      <c r="G12" s="190" t="n">
        <v>4</v>
      </c>
      <c r="H12" s="188"/>
      <c r="I12" s="188"/>
      <c r="K12" s="0" t="s">
        <v>93</v>
      </c>
    </row>
    <row r="13" customFormat="false" ht="15" hidden="false" customHeight="false" outlineLevel="0" collapsed="false">
      <c r="A13" s="196" t="s">
        <v>94</v>
      </c>
      <c r="B13" s="197" t="n">
        <f aca="false">SUMPRODUCT(B8:B12,C8:C12)</f>
        <v>7.25</v>
      </c>
      <c r="C13" s="198" t="n">
        <f aca="false">SUM(C8:C12)</f>
        <v>14</v>
      </c>
      <c r="D13" s="199" t="n">
        <f aca="false">SUMPRODUCT(D8:D12,E8:E12)</f>
        <v>8</v>
      </c>
      <c r="E13" s="200" t="n">
        <f aca="false">SUM(E8:E12)</f>
        <v>14</v>
      </c>
      <c r="F13" s="201" t="n">
        <f aca="false">SUMPRODUCT(F8:F12,G8:G12)</f>
        <v>10.5</v>
      </c>
      <c r="G13" s="202" t="n">
        <f aca="false">SUM(G8:G12)</f>
        <v>14</v>
      </c>
      <c r="H13" s="188"/>
      <c r="I13" s="188"/>
    </row>
    <row r="14" customFormat="false" ht="18.4" hidden="false" customHeight="true" outlineLevel="0" collapsed="false">
      <c r="A14" s="167" t="s">
        <v>95</v>
      </c>
      <c r="B14" s="167"/>
      <c r="C14" s="167"/>
      <c r="D14" s="167"/>
      <c r="E14" s="167"/>
      <c r="F14" s="167"/>
      <c r="G14" s="167"/>
      <c r="H14" s="168" t="s">
        <v>84</v>
      </c>
      <c r="I14" s="168"/>
    </row>
    <row r="15" customFormat="false" ht="45" hidden="false" customHeight="false" outlineLevel="0" collapsed="false">
      <c r="A15" s="193" t="s">
        <v>96</v>
      </c>
      <c r="B15" s="184" t="n">
        <v>1</v>
      </c>
      <c r="C15" s="203" t="n">
        <v>2</v>
      </c>
      <c r="D15" s="204" t="n">
        <v>1</v>
      </c>
      <c r="E15" s="203" t="n">
        <v>2</v>
      </c>
      <c r="F15" s="187" t="n">
        <v>1</v>
      </c>
      <c r="G15" s="203" t="n">
        <v>2</v>
      </c>
      <c r="H15" s="188"/>
      <c r="I15" s="188"/>
    </row>
    <row r="16" customFormat="false" ht="225" hidden="false" customHeight="false" outlineLevel="0" collapsed="false">
      <c r="A16" s="193" t="s">
        <v>97</v>
      </c>
      <c r="B16" s="205" t="n">
        <v>0.75</v>
      </c>
      <c r="C16" s="206" t="n">
        <v>3</v>
      </c>
      <c r="D16" s="207" t="n">
        <v>0</v>
      </c>
      <c r="E16" s="206" t="n">
        <v>3</v>
      </c>
      <c r="F16" s="208" t="n">
        <v>0</v>
      </c>
      <c r="G16" s="206" t="n">
        <v>3</v>
      </c>
      <c r="H16" s="188"/>
      <c r="I16" s="188"/>
      <c r="K16" s="0" t="s">
        <v>98</v>
      </c>
      <c r="L16" s="1" t="s">
        <v>99</v>
      </c>
    </row>
    <row r="17" customFormat="false" ht="45" hidden="false" customHeight="false" outlineLevel="0" collapsed="false">
      <c r="A17" s="209" t="s">
        <v>100</v>
      </c>
      <c r="B17" s="189" t="n">
        <v>1</v>
      </c>
      <c r="C17" s="206" t="n">
        <v>3</v>
      </c>
      <c r="D17" s="210" t="n">
        <v>0.5</v>
      </c>
      <c r="E17" s="206" t="n">
        <v>3</v>
      </c>
      <c r="F17" s="211" t="n">
        <v>0.5</v>
      </c>
      <c r="G17" s="206" t="n">
        <v>3</v>
      </c>
      <c r="H17" s="188"/>
      <c r="I17" s="188"/>
      <c r="K17" s="0" t="s">
        <v>101</v>
      </c>
      <c r="L17" s="0" t="s">
        <v>102</v>
      </c>
    </row>
    <row r="18" customFormat="false" ht="30" hidden="false" customHeight="false" outlineLevel="0" collapsed="false">
      <c r="A18" s="209" t="s">
        <v>103</v>
      </c>
      <c r="B18" s="189" t="n">
        <v>1</v>
      </c>
      <c r="C18" s="206" t="n">
        <v>3</v>
      </c>
      <c r="D18" s="210" t="n">
        <v>1</v>
      </c>
      <c r="E18" s="206" t="n">
        <v>3</v>
      </c>
      <c r="F18" s="211" t="n">
        <v>1</v>
      </c>
      <c r="G18" s="206" t="n">
        <v>3</v>
      </c>
      <c r="H18" s="188"/>
      <c r="I18" s="188"/>
    </row>
    <row r="19" customFormat="false" ht="15" hidden="false" customHeight="false" outlineLevel="0" collapsed="false">
      <c r="A19" s="212" t="s">
        <v>104</v>
      </c>
      <c r="B19" s="213" t="n">
        <v>1</v>
      </c>
      <c r="C19" s="206" t="n">
        <v>2</v>
      </c>
      <c r="D19" s="214" t="n">
        <v>1</v>
      </c>
      <c r="E19" s="206" t="n">
        <v>2</v>
      </c>
      <c r="F19" s="211" t="n">
        <v>0.75</v>
      </c>
      <c r="G19" s="206" t="n">
        <v>2</v>
      </c>
      <c r="H19" s="188"/>
      <c r="I19" s="188"/>
      <c r="L19" s="0" t="s">
        <v>105</v>
      </c>
    </row>
    <row r="20" customFormat="false" ht="15" hidden="false" customHeight="false" outlineLevel="0" collapsed="false">
      <c r="A20" s="215" t="s">
        <v>94</v>
      </c>
      <c r="B20" s="197" t="n">
        <f aca="false">SUMPRODUCT(B15:B19,C15:C19)</f>
        <v>12.25</v>
      </c>
      <c r="C20" s="198" t="n">
        <f aca="false">SUM(C15:C19)</f>
        <v>13</v>
      </c>
      <c r="D20" s="216" t="n">
        <f aca="false">SUMPRODUCT(D15:D19,E15:E19)</f>
        <v>8.5</v>
      </c>
      <c r="E20" s="217" t="n">
        <f aca="false">SUM(E15:E19)</f>
        <v>13</v>
      </c>
      <c r="F20" s="201" t="n">
        <f aca="false">SUMPRODUCT(F15:F19,G15:G19)</f>
        <v>8</v>
      </c>
      <c r="G20" s="202" t="n">
        <f aca="false">SUM(G15:G19)</f>
        <v>13</v>
      </c>
      <c r="H20" s="188"/>
      <c r="I20" s="188"/>
    </row>
    <row r="21" customFormat="false" ht="18.4" hidden="false" customHeight="true" outlineLevel="0" collapsed="false">
      <c r="A21" s="167" t="s">
        <v>106</v>
      </c>
      <c r="B21" s="167"/>
      <c r="C21" s="167"/>
      <c r="D21" s="167"/>
      <c r="E21" s="167"/>
      <c r="F21" s="167"/>
      <c r="G21" s="167"/>
      <c r="H21" s="168" t="s">
        <v>84</v>
      </c>
      <c r="I21" s="168"/>
    </row>
    <row r="22" customFormat="false" ht="75" hidden="false" customHeight="false" outlineLevel="0" collapsed="false">
      <c r="A22" s="194" t="s">
        <v>107</v>
      </c>
      <c r="B22" s="189" t="n">
        <v>1</v>
      </c>
      <c r="C22" s="206" t="n">
        <v>2</v>
      </c>
      <c r="D22" s="191" t="n">
        <v>1</v>
      </c>
      <c r="E22" s="206" t="n">
        <v>2</v>
      </c>
      <c r="F22" s="192" t="n">
        <v>1</v>
      </c>
      <c r="G22" s="206" t="n">
        <v>2</v>
      </c>
      <c r="H22" s="188"/>
      <c r="I22" s="188"/>
    </row>
    <row r="23" customFormat="false" ht="15" hidden="false" customHeight="false" outlineLevel="0" collapsed="false">
      <c r="A23" s="195" t="s">
        <v>108</v>
      </c>
      <c r="B23" s="189" t="n">
        <v>1</v>
      </c>
      <c r="C23" s="190" t="n">
        <v>1</v>
      </c>
      <c r="D23" s="191" t="n">
        <v>1</v>
      </c>
      <c r="E23" s="190" t="n">
        <v>1</v>
      </c>
      <c r="F23" s="192" t="n">
        <v>1</v>
      </c>
      <c r="G23" s="190" t="n">
        <v>1</v>
      </c>
      <c r="H23" s="188"/>
      <c r="I23" s="188"/>
    </row>
    <row r="24" customFormat="false" ht="30" hidden="false" customHeight="false" outlineLevel="0" collapsed="false">
      <c r="A24" s="195" t="s">
        <v>109</v>
      </c>
      <c r="B24" s="189" t="n">
        <v>1</v>
      </c>
      <c r="C24" s="190" t="n">
        <v>1</v>
      </c>
      <c r="D24" s="191" t="n">
        <v>0</v>
      </c>
      <c r="E24" s="190" t="n">
        <v>1</v>
      </c>
      <c r="F24" s="192" t="n">
        <v>1</v>
      </c>
      <c r="G24" s="190" t="n">
        <v>1</v>
      </c>
      <c r="H24" s="188"/>
      <c r="I24" s="188"/>
      <c r="K24" s="0" t="s">
        <v>110</v>
      </c>
    </row>
    <row r="25" customFormat="false" ht="15" hidden="false" customHeight="false" outlineLevel="0" collapsed="false">
      <c r="A25" s="196" t="s">
        <v>94</v>
      </c>
      <c r="B25" s="197" t="n">
        <f aca="false">SUMPRODUCT(B22:B24,C22:C24)</f>
        <v>4</v>
      </c>
      <c r="C25" s="198" t="n">
        <f aca="false">SUM(C22:C24)</f>
        <v>4</v>
      </c>
      <c r="D25" s="199" t="n">
        <f aca="false">SUMPRODUCT(D22:D24,E22:E24)</f>
        <v>3</v>
      </c>
      <c r="E25" s="200" t="n">
        <f aca="false">SUM(E22:E24)</f>
        <v>4</v>
      </c>
      <c r="F25" s="201" t="n">
        <f aca="false">SUMPRODUCT(F22:F24,G22:G24)</f>
        <v>4</v>
      </c>
      <c r="G25" s="202" t="n">
        <f aca="false">SUM(G22:G24)</f>
        <v>4</v>
      </c>
      <c r="H25" s="188"/>
      <c r="I25" s="188"/>
    </row>
    <row r="26" customFormat="false" ht="18.4" hidden="false" customHeight="true" outlineLevel="0" collapsed="false">
      <c r="A26" s="167" t="s">
        <v>111</v>
      </c>
      <c r="B26" s="167"/>
      <c r="C26" s="167"/>
      <c r="D26" s="167"/>
      <c r="E26" s="167"/>
      <c r="F26" s="167"/>
      <c r="G26" s="167"/>
      <c r="H26" s="168" t="s">
        <v>84</v>
      </c>
      <c r="I26" s="168"/>
    </row>
    <row r="27" customFormat="false" ht="270" hidden="false" customHeight="false" outlineLevel="0" collapsed="false">
      <c r="A27" s="212" t="s">
        <v>112</v>
      </c>
      <c r="B27" s="218" t="n">
        <v>0</v>
      </c>
      <c r="C27" s="219" t="n">
        <v>2</v>
      </c>
      <c r="D27" s="210" t="n">
        <v>0.5</v>
      </c>
      <c r="E27" s="219" t="n">
        <v>2</v>
      </c>
      <c r="F27" s="220" t="n">
        <v>1</v>
      </c>
      <c r="G27" s="219" t="n">
        <v>2</v>
      </c>
      <c r="H27" s="188"/>
      <c r="I27" s="188"/>
      <c r="K27" s="1" t="s">
        <v>113</v>
      </c>
    </row>
    <row r="28" customFormat="false" ht="45" hidden="false" customHeight="false" outlineLevel="0" collapsed="false">
      <c r="A28" s="212" t="s">
        <v>114</v>
      </c>
      <c r="B28" s="189" t="n">
        <v>1</v>
      </c>
      <c r="C28" s="190" t="n">
        <v>2</v>
      </c>
      <c r="D28" s="210" t="n">
        <v>1</v>
      </c>
      <c r="E28" s="190" t="n">
        <v>2</v>
      </c>
      <c r="F28" s="220" t="n">
        <v>1</v>
      </c>
      <c r="G28" s="190" t="n">
        <v>2</v>
      </c>
      <c r="H28" s="188"/>
      <c r="I28" s="188"/>
    </row>
    <row r="29" customFormat="false" ht="30" hidden="false" customHeight="false" outlineLevel="0" collapsed="false">
      <c r="A29" s="212" t="s">
        <v>115</v>
      </c>
      <c r="B29" s="189" t="n">
        <v>1</v>
      </c>
      <c r="C29" s="190" t="n">
        <v>2</v>
      </c>
      <c r="D29" s="210" t="n">
        <v>1</v>
      </c>
      <c r="E29" s="190" t="n">
        <v>2</v>
      </c>
      <c r="F29" s="220" t="n">
        <v>1</v>
      </c>
      <c r="G29" s="190" t="n">
        <v>2</v>
      </c>
      <c r="H29" s="188"/>
      <c r="I29" s="188"/>
    </row>
    <row r="30" customFormat="false" ht="75" hidden="false" customHeight="false" outlineLevel="0" collapsed="false">
      <c r="A30" s="212" t="s">
        <v>116</v>
      </c>
      <c r="B30" s="189" t="n">
        <v>1</v>
      </c>
      <c r="C30" s="190" t="n">
        <v>3</v>
      </c>
      <c r="D30" s="210" t="n">
        <v>1</v>
      </c>
      <c r="E30" s="190" t="n">
        <v>3</v>
      </c>
      <c r="F30" s="220" t="n">
        <v>1</v>
      </c>
      <c r="G30" s="190" t="n">
        <v>3</v>
      </c>
      <c r="H30" s="188"/>
      <c r="I30" s="188"/>
    </row>
    <row r="31" customFormat="false" ht="15" hidden="false" customHeight="false" outlineLevel="0" collapsed="false">
      <c r="A31" s="215" t="s">
        <v>94</v>
      </c>
      <c r="B31" s="197" t="n">
        <f aca="false">SUMPRODUCT(B27:B30,C27:C30)</f>
        <v>7</v>
      </c>
      <c r="C31" s="198" t="n">
        <f aca="false">SUM(C27:C30)</f>
        <v>9</v>
      </c>
      <c r="D31" s="216" t="n">
        <f aca="false">SUMPRODUCT(D27:D30,E27:E30)</f>
        <v>8</v>
      </c>
      <c r="E31" s="200" t="n">
        <f aca="false">SUM(E27:E30)</f>
        <v>9</v>
      </c>
      <c r="F31" s="201" t="n">
        <f aca="false">SUMPRODUCT(F27:F30,G27:G30)</f>
        <v>9</v>
      </c>
      <c r="G31" s="202" t="n">
        <f aca="false">SUM(G27:G30)</f>
        <v>9</v>
      </c>
      <c r="H31" s="188"/>
      <c r="I31" s="188"/>
    </row>
    <row r="32" customFormat="false" ht="18.4" hidden="false" customHeight="true" outlineLevel="0" collapsed="false">
      <c r="A32" s="167" t="s">
        <v>117</v>
      </c>
      <c r="B32" s="167"/>
      <c r="C32" s="167"/>
      <c r="D32" s="167"/>
      <c r="E32" s="167"/>
      <c r="F32" s="167"/>
      <c r="G32" s="167"/>
      <c r="H32" s="168" t="s">
        <v>84</v>
      </c>
      <c r="I32" s="168"/>
    </row>
    <row r="33" customFormat="false" ht="15" hidden="false" customHeight="false" outlineLevel="0" collapsed="false">
      <c r="A33" s="193" t="s">
        <v>118</v>
      </c>
      <c r="B33" s="218" t="n">
        <v>1</v>
      </c>
      <c r="C33" s="219" t="n">
        <v>1</v>
      </c>
      <c r="D33" s="221" t="n">
        <v>1</v>
      </c>
      <c r="E33" s="219" t="n">
        <v>1</v>
      </c>
      <c r="F33" s="222" t="n">
        <v>0.5</v>
      </c>
      <c r="G33" s="219" t="n">
        <v>1</v>
      </c>
      <c r="H33" s="188"/>
      <c r="I33" s="188"/>
      <c r="L33" s="0" t="s">
        <v>119</v>
      </c>
    </row>
    <row r="34" customFormat="false" ht="15" hidden="false" customHeight="false" outlineLevel="0" collapsed="false">
      <c r="A34" s="193" t="s">
        <v>120</v>
      </c>
      <c r="B34" s="189" t="n">
        <v>1</v>
      </c>
      <c r="C34" s="206" t="n">
        <v>1</v>
      </c>
      <c r="D34" s="210" t="n">
        <v>1</v>
      </c>
      <c r="E34" s="206" t="n">
        <v>1</v>
      </c>
      <c r="F34" s="223" t="n">
        <v>1</v>
      </c>
      <c r="G34" s="206" t="n">
        <v>1</v>
      </c>
      <c r="H34" s="188"/>
      <c r="I34" s="188"/>
    </row>
    <row r="35" customFormat="false" ht="409.6" hidden="false" customHeight="false" outlineLevel="0" collapsed="false">
      <c r="A35" s="209" t="s">
        <v>121</v>
      </c>
      <c r="B35" s="189" t="n">
        <v>1</v>
      </c>
      <c r="C35" s="206" t="n">
        <v>3</v>
      </c>
      <c r="D35" s="210" t="n">
        <v>0.5</v>
      </c>
      <c r="E35" s="206" t="n">
        <v>3</v>
      </c>
      <c r="F35" s="220" t="n">
        <v>0</v>
      </c>
      <c r="G35" s="206" t="n">
        <v>3</v>
      </c>
      <c r="H35" s="188"/>
      <c r="I35" s="188"/>
      <c r="K35" s="0" t="s">
        <v>122</v>
      </c>
      <c r="L35" s="1" t="s">
        <v>123</v>
      </c>
    </row>
    <row r="36" customFormat="false" ht="270" hidden="false" customHeight="false" outlineLevel="0" collapsed="false">
      <c r="A36" s="212" t="s">
        <v>124</v>
      </c>
      <c r="B36" s="189" t="n">
        <v>1</v>
      </c>
      <c r="C36" s="190" t="n">
        <v>3</v>
      </c>
      <c r="D36" s="210" t="n">
        <v>0.75</v>
      </c>
      <c r="E36" s="190" t="n">
        <v>3</v>
      </c>
      <c r="F36" s="220" t="n">
        <v>0.5</v>
      </c>
      <c r="G36" s="190" t="n">
        <v>3</v>
      </c>
      <c r="H36" s="188"/>
      <c r="I36" s="188"/>
      <c r="K36" s="0" t="s">
        <v>125</v>
      </c>
      <c r="L36" s="1" t="s">
        <v>126</v>
      </c>
    </row>
    <row r="37" customFormat="false" ht="15" hidden="false" customHeight="false" outlineLevel="0" collapsed="false">
      <c r="A37" s="215" t="s">
        <v>94</v>
      </c>
      <c r="B37" s="224" t="n">
        <f aca="false">SUMPRODUCT(B33:B36,C33:C36)</f>
        <v>8</v>
      </c>
      <c r="C37" s="198" t="n">
        <f aca="false">SUM(C33:C36)</f>
        <v>8</v>
      </c>
      <c r="D37" s="225" t="n">
        <f aca="false">SUMPRODUCT(D33:D36,E33:E36)</f>
        <v>5.75</v>
      </c>
      <c r="E37" s="200" t="n">
        <f aca="false">SUM(E33:E36)</f>
        <v>8</v>
      </c>
      <c r="F37" s="201" t="n">
        <f aca="false">SUMPRODUCT(F33:F36,G33:G36)</f>
        <v>3</v>
      </c>
      <c r="G37" s="202" t="n">
        <f aca="false">SUM(G33:G36)</f>
        <v>8</v>
      </c>
      <c r="H37" s="188"/>
      <c r="I37" s="188"/>
    </row>
    <row r="38" customFormat="false" ht="18.4" hidden="false" customHeight="true" outlineLevel="0" collapsed="false">
      <c r="A38" s="167" t="s">
        <v>127</v>
      </c>
      <c r="B38" s="167"/>
      <c r="C38" s="167"/>
      <c r="D38" s="167"/>
      <c r="E38" s="167"/>
      <c r="F38" s="167"/>
      <c r="G38" s="167"/>
      <c r="H38" s="168" t="s">
        <v>128</v>
      </c>
      <c r="I38" s="168" t="s">
        <v>129</v>
      </c>
    </row>
    <row r="39" customFormat="false" ht="129.75" hidden="false" customHeight="true" outlineLevel="0" collapsed="false">
      <c r="A39" s="209" t="s">
        <v>130</v>
      </c>
      <c r="B39" s="218" t="n">
        <v>0.75</v>
      </c>
      <c r="C39" s="203" t="n">
        <v>1</v>
      </c>
      <c r="D39" s="210" t="n">
        <v>1</v>
      </c>
      <c r="E39" s="203" t="n">
        <v>1</v>
      </c>
      <c r="F39" s="220" t="n">
        <v>1</v>
      </c>
      <c r="G39" s="203" t="n">
        <v>1</v>
      </c>
      <c r="H39" s="188"/>
      <c r="I39" s="188"/>
      <c r="K39" s="0" t="s">
        <v>131</v>
      </c>
    </row>
    <row r="40" customFormat="false" ht="57.75" hidden="false" customHeight="true" outlineLevel="0" collapsed="false">
      <c r="A40" s="209" t="s">
        <v>132</v>
      </c>
      <c r="B40" s="189" t="n">
        <v>1</v>
      </c>
      <c r="C40" s="206" t="n">
        <v>4</v>
      </c>
      <c r="D40" s="210" t="n">
        <v>1</v>
      </c>
      <c r="E40" s="206" t="n">
        <v>4</v>
      </c>
      <c r="F40" s="220" t="n">
        <v>1</v>
      </c>
      <c r="G40" s="206" t="n">
        <v>4</v>
      </c>
      <c r="H40" s="188"/>
      <c r="I40" s="188"/>
    </row>
    <row r="41" customFormat="false" ht="87" hidden="false" customHeight="true" outlineLevel="0" collapsed="false">
      <c r="A41" s="209" t="s">
        <v>133</v>
      </c>
      <c r="B41" s="189" t="n">
        <v>1</v>
      </c>
      <c r="C41" s="206" t="n">
        <v>3</v>
      </c>
      <c r="D41" s="210" t="n">
        <v>1</v>
      </c>
      <c r="E41" s="206" t="n">
        <v>3</v>
      </c>
      <c r="F41" s="220" t="n">
        <v>1</v>
      </c>
      <c r="G41" s="206" t="n">
        <v>3</v>
      </c>
      <c r="H41" s="188"/>
      <c r="I41" s="188"/>
    </row>
    <row r="42" customFormat="false" ht="60" hidden="false" customHeight="false" outlineLevel="0" collapsed="false">
      <c r="A42" s="209" t="s">
        <v>134</v>
      </c>
      <c r="B42" s="189" t="n">
        <v>1</v>
      </c>
      <c r="C42" s="206" t="n">
        <v>2</v>
      </c>
      <c r="D42" s="210" t="n">
        <v>1</v>
      </c>
      <c r="E42" s="206" t="n">
        <v>2</v>
      </c>
      <c r="F42" s="220" t="n">
        <v>1</v>
      </c>
      <c r="G42" s="206" t="n">
        <v>2</v>
      </c>
      <c r="H42" s="188"/>
    </row>
    <row r="43" customFormat="false" ht="111.75" hidden="false" customHeight="true" outlineLevel="0" collapsed="false">
      <c r="A43" s="209" t="s">
        <v>135</v>
      </c>
      <c r="B43" s="189" t="n">
        <v>1</v>
      </c>
      <c r="C43" s="206" t="n">
        <v>2</v>
      </c>
      <c r="D43" s="210" t="n">
        <v>1</v>
      </c>
      <c r="E43" s="206" t="n">
        <v>2</v>
      </c>
      <c r="F43" s="220" t="n">
        <v>1</v>
      </c>
      <c r="G43" s="206" t="n">
        <v>2</v>
      </c>
      <c r="H43" s="188"/>
      <c r="I43" s="188"/>
    </row>
    <row r="44" customFormat="false" ht="70.5" hidden="false" customHeight="true" outlineLevel="0" collapsed="false">
      <c r="A44" s="209" t="s">
        <v>136</v>
      </c>
      <c r="B44" s="189" t="n">
        <v>1</v>
      </c>
      <c r="C44" s="206" t="n">
        <v>3</v>
      </c>
      <c r="D44" s="210" t="n">
        <v>1</v>
      </c>
      <c r="E44" s="206" t="n">
        <v>3</v>
      </c>
      <c r="F44" s="220" t="n">
        <v>1</v>
      </c>
      <c r="G44" s="206" t="n">
        <v>3</v>
      </c>
      <c r="H44" s="188"/>
      <c r="I44" s="188"/>
    </row>
    <row r="45" customFormat="false" ht="119.25" hidden="false" customHeight="true" outlineLevel="0" collapsed="false">
      <c r="A45" s="209" t="s">
        <v>137</v>
      </c>
      <c r="B45" s="189" t="n">
        <v>1</v>
      </c>
      <c r="C45" s="206" t="n">
        <v>3</v>
      </c>
      <c r="D45" s="210" t="n">
        <v>1</v>
      </c>
      <c r="E45" s="206" t="n">
        <v>3</v>
      </c>
      <c r="F45" s="220" t="n">
        <v>1</v>
      </c>
      <c r="G45" s="206" t="n">
        <v>3</v>
      </c>
      <c r="H45" s="188"/>
      <c r="I45" s="188"/>
    </row>
    <row r="46" customFormat="false" ht="15" hidden="false" customHeight="false" outlineLevel="0" collapsed="false">
      <c r="A46" s="209" t="s">
        <v>138</v>
      </c>
      <c r="B46" s="189" t="n">
        <v>1</v>
      </c>
      <c r="C46" s="206" t="n">
        <v>4</v>
      </c>
      <c r="D46" s="210" t="n">
        <v>0</v>
      </c>
      <c r="E46" s="206" t="n">
        <v>4</v>
      </c>
      <c r="F46" s="220" t="n">
        <v>0.75</v>
      </c>
      <c r="G46" s="206" t="n">
        <v>4</v>
      </c>
      <c r="H46" s="188"/>
      <c r="I46" s="188"/>
      <c r="K46" s="0" t="s">
        <v>139</v>
      </c>
      <c r="L46" s="0" t="s">
        <v>140</v>
      </c>
    </row>
    <row r="47" customFormat="false" ht="45" hidden="false" customHeight="false" outlineLevel="0" collapsed="false">
      <c r="A47" s="212" t="s">
        <v>141</v>
      </c>
      <c r="B47" s="213" t="n">
        <v>0.75</v>
      </c>
      <c r="C47" s="190" t="n">
        <v>10</v>
      </c>
      <c r="D47" s="210" t="n">
        <v>1</v>
      </c>
      <c r="E47" s="190" t="n">
        <v>10</v>
      </c>
      <c r="F47" s="220" t="n">
        <v>0.5</v>
      </c>
      <c r="G47" s="190" t="n">
        <v>10</v>
      </c>
      <c r="H47" s="188"/>
      <c r="I47" s="188"/>
      <c r="K47" s="226" t="s">
        <v>142</v>
      </c>
      <c r="L47" s="0" t="s">
        <v>143</v>
      </c>
    </row>
    <row r="48" customFormat="false" ht="30" hidden="false" customHeight="false" outlineLevel="0" collapsed="false">
      <c r="A48" s="212" t="s">
        <v>144</v>
      </c>
      <c r="B48" s="189" t="n">
        <v>0</v>
      </c>
      <c r="C48" s="190" t="n">
        <v>6</v>
      </c>
      <c r="D48" s="210" t="n">
        <v>0</v>
      </c>
      <c r="E48" s="190" t="n">
        <v>6</v>
      </c>
      <c r="F48" s="220" t="n">
        <v>0</v>
      </c>
      <c r="G48" s="190" t="n">
        <v>6</v>
      </c>
      <c r="H48" s="188"/>
      <c r="I48" s="188"/>
      <c r="J48" s="0" t="s">
        <v>145</v>
      </c>
      <c r="K48" s="0" t="s">
        <v>146</v>
      </c>
      <c r="L48" s="0" t="s">
        <v>147</v>
      </c>
    </row>
    <row r="49" customFormat="false" ht="15" hidden="false" customHeight="false" outlineLevel="0" collapsed="false">
      <c r="A49" s="212" t="s">
        <v>148</v>
      </c>
      <c r="B49" s="189" t="n">
        <v>1</v>
      </c>
      <c r="C49" s="190" t="n">
        <v>3</v>
      </c>
      <c r="D49" s="210" t="n">
        <v>1</v>
      </c>
      <c r="E49" s="190" t="n">
        <v>3</v>
      </c>
      <c r="F49" s="220" t="n">
        <v>1</v>
      </c>
      <c r="G49" s="190" t="n">
        <v>3</v>
      </c>
      <c r="H49" s="188"/>
      <c r="I49" s="188"/>
    </row>
    <row r="50" customFormat="false" ht="15" hidden="false" customHeight="false" outlineLevel="0" collapsed="false">
      <c r="A50" s="215" t="s">
        <v>94</v>
      </c>
      <c r="B50" s="224" t="n">
        <f aca="false">SUMPRODUCT(B39:B49,C39:C49)</f>
        <v>32.25</v>
      </c>
      <c r="C50" s="198" t="n">
        <f aca="false">SUM(C39:C49)</f>
        <v>41</v>
      </c>
      <c r="D50" s="225" t="n">
        <f aca="false">SUMPRODUCT(D39:D49,E39:E49)</f>
        <v>31</v>
      </c>
      <c r="E50" s="200" t="n">
        <f aca="false">SUM(E39:E49)</f>
        <v>41</v>
      </c>
      <c r="F50" s="201" t="n">
        <f aca="false">SUMPRODUCT(F39:F49,G39:G49)</f>
        <v>29</v>
      </c>
      <c r="G50" s="202" t="n">
        <f aca="false">SUM(G39:G49)</f>
        <v>41</v>
      </c>
      <c r="H50" s="188"/>
      <c r="I50" s="188"/>
    </row>
    <row r="51" customFormat="false" ht="18.4" hidden="false" customHeight="true" outlineLevel="0" collapsed="false">
      <c r="A51" s="167" t="s">
        <v>149</v>
      </c>
      <c r="B51" s="167"/>
      <c r="C51" s="167"/>
      <c r="D51" s="167"/>
      <c r="E51" s="167"/>
      <c r="F51" s="167"/>
      <c r="G51" s="167"/>
      <c r="H51" s="168" t="s">
        <v>128</v>
      </c>
      <c r="I51" s="168"/>
    </row>
    <row r="52" customFormat="false" ht="30" hidden="false" customHeight="false" outlineLevel="0" collapsed="false">
      <c r="A52" s="227" t="s">
        <v>150</v>
      </c>
      <c r="B52" s="218" t="n">
        <v>1</v>
      </c>
      <c r="C52" s="228" t="n">
        <v>2</v>
      </c>
      <c r="D52" s="229" t="n">
        <v>1</v>
      </c>
      <c r="E52" s="228" t="n">
        <v>2</v>
      </c>
      <c r="F52" s="222" t="n">
        <v>1</v>
      </c>
      <c r="G52" s="228" t="n">
        <v>2</v>
      </c>
      <c r="H52" s="188"/>
      <c r="I52" s="188"/>
    </row>
    <row r="53" customFormat="false" ht="30" hidden="false" customHeight="false" outlineLevel="0" collapsed="false">
      <c r="A53" s="195" t="s">
        <v>151</v>
      </c>
      <c r="B53" s="230" t="n">
        <v>1</v>
      </c>
      <c r="C53" s="190" t="n">
        <v>2</v>
      </c>
      <c r="D53" s="231" t="n">
        <v>0.5</v>
      </c>
      <c r="E53" s="190" t="n">
        <v>2</v>
      </c>
      <c r="F53" s="220" t="n">
        <v>0.5</v>
      </c>
      <c r="G53" s="190" t="n">
        <v>2</v>
      </c>
      <c r="H53" s="188"/>
      <c r="I53" s="188"/>
      <c r="K53" s="0" t="s">
        <v>152</v>
      </c>
      <c r="L53" s="0" t="s">
        <v>153</v>
      </c>
    </row>
    <row r="54" customFormat="false" ht="15" hidden="false" customHeight="false" outlineLevel="0" collapsed="false">
      <c r="A54" s="195" t="s">
        <v>154</v>
      </c>
      <c r="B54" s="232" t="n">
        <v>1</v>
      </c>
      <c r="C54" s="190" t="n">
        <v>1</v>
      </c>
      <c r="D54" s="210" t="n">
        <v>0</v>
      </c>
      <c r="E54" s="190" t="n">
        <v>1</v>
      </c>
      <c r="F54" s="223" t="n">
        <v>1</v>
      </c>
      <c r="G54" s="190" t="n">
        <v>1</v>
      </c>
      <c r="H54" s="188"/>
      <c r="I54" s="188"/>
    </row>
    <row r="55" customFormat="false" ht="90" hidden="false" customHeight="false" outlineLevel="0" collapsed="false">
      <c r="A55" s="195" t="s">
        <v>155</v>
      </c>
      <c r="B55" s="232" t="n">
        <v>1</v>
      </c>
      <c r="C55" s="190" t="n">
        <v>4</v>
      </c>
      <c r="D55" s="210" t="n">
        <v>1</v>
      </c>
      <c r="E55" s="190" t="n">
        <v>4</v>
      </c>
      <c r="F55" s="223" t="n">
        <v>1</v>
      </c>
      <c r="G55" s="190" t="n">
        <v>4</v>
      </c>
      <c r="H55" s="188"/>
      <c r="I55" s="188"/>
      <c r="K55" s="0" t="s">
        <v>156</v>
      </c>
    </row>
    <row r="56" customFormat="false" ht="45" hidden="false" customHeight="false" outlineLevel="0" collapsed="false">
      <c r="A56" s="194" t="s">
        <v>157</v>
      </c>
      <c r="B56" s="213" t="n">
        <v>1</v>
      </c>
      <c r="C56" s="206" t="n">
        <v>2</v>
      </c>
      <c r="D56" s="233" t="n">
        <v>1</v>
      </c>
      <c r="E56" s="206" t="n">
        <v>2</v>
      </c>
      <c r="F56" s="234" t="n">
        <v>1</v>
      </c>
      <c r="G56" s="206" t="n">
        <v>2</v>
      </c>
      <c r="H56" s="235"/>
      <c r="I56" s="188"/>
    </row>
    <row r="57" customFormat="false" ht="15" hidden="false" customHeight="false" outlineLevel="0" collapsed="false">
      <c r="A57" s="236" t="s">
        <v>94</v>
      </c>
      <c r="B57" s="197" t="n">
        <f aca="false">SUMPRODUCT(B52:B56,C52:C56)</f>
        <v>11</v>
      </c>
      <c r="C57" s="198" t="n">
        <f aca="false">SUM(C52:C56)</f>
        <v>11</v>
      </c>
      <c r="D57" s="199" t="n">
        <f aca="false">SUMPRODUCT(D52:D56,E52:E56)</f>
        <v>9</v>
      </c>
      <c r="E57" s="200" t="n">
        <f aca="false">SUM(E52:E56)</f>
        <v>11</v>
      </c>
      <c r="F57" s="237" t="n">
        <f aca="false">SUMPRODUCT(F52:F56,G52:G56)</f>
        <v>10</v>
      </c>
      <c r="G57" s="238" t="n">
        <f aca="false">SUM(G52:G56)</f>
        <v>11</v>
      </c>
      <c r="H57" s="188"/>
      <c r="I57" s="188"/>
    </row>
    <row r="58" customFormat="false" ht="18.4" hidden="false" customHeight="true" outlineLevel="0" collapsed="false">
      <c r="A58" s="167" t="s">
        <v>76</v>
      </c>
      <c r="B58" s="167"/>
      <c r="C58" s="167"/>
      <c r="D58" s="167"/>
      <c r="E58" s="167"/>
      <c r="F58" s="167"/>
      <c r="G58" s="167"/>
      <c r="H58" s="168"/>
      <c r="I58" s="168"/>
    </row>
    <row r="59" customFormat="false" ht="15" hidden="false" customHeight="false" outlineLevel="0" collapsed="false">
      <c r="A59" s="239" t="s">
        <v>158</v>
      </c>
      <c r="B59" s="240" t="n">
        <f aca="false">B13+B20+B25+B31+B37+B50+B57</f>
        <v>81.75</v>
      </c>
      <c r="C59" s="203" t="n">
        <f aca="false">C13+C20+C25+C31+C37+C50+C57</f>
        <v>100</v>
      </c>
      <c r="D59" s="241" t="n">
        <f aca="false">D13+D20+D25+D31+D37+D50+D57</f>
        <v>73.25</v>
      </c>
      <c r="E59" s="242" t="n">
        <f aca="false">E13+E20+E25+E31+E37+E50+E57</f>
        <v>100</v>
      </c>
      <c r="F59" s="243" t="n">
        <f aca="false">F13+F20+F25+F31+F37+F50+F57</f>
        <v>73.5</v>
      </c>
      <c r="G59" s="244" t="n">
        <f aca="false">G13+G20+G25+G31+G37+G50+G57</f>
        <v>100</v>
      </c>
      <c r="H59" s="235"/>
      <c r="I59" s="188"/>
    </row>
    <row r="60" customFormat="false" ht="15" hidden="false" customHeight="false" outlineLevel="0" collapsed="false">
      <c r="A60" s="239" t="s">
        <v>159</v>
      </c>
      <c r="B60" s="245" t="n">
        <f aca="false">B59/C59</f>
        <v>0.8175</v>
      </c>
      <c r="C60" s="245"/>
      <c r="D60" s="246" t="n">
        <f aca="false">D59/E59</f>
        <v>0.7325</v>
      </c>
      <c r="E60" s="246"/>
      <c r="F60" s="247" t="n">
        <f aca="false">F59/G59</f>
        <v>0.735</v>
      </c>
      <c r="G60" s="247"/>
      <c r="H60" s="248"/>
      <c r="I60" s="248"/>
    </row>
  </sheetData>
  <mergeCells count="18">
    <mergeCell ref="A1:G1"/>
    <mergeCell ref="A3:G3"/>
    <mergeCell ref="A5:A6"/>
    <mergeCell ref="B5:C5"/>
    <mergeCell ref="D5:E5"/>
    <mergeCell ref="F5:G5"/>
    <mergeCell ref="J5:L5"/>
    <mergeCell ref="A7:G7"/>
    <mergeCell ref="A14:G14"/>
    <mergeCell ref="A21:G21"/>
    <mergeCell ref="A26:G26"/>
    <mergeCell ref="A32:G32"/>
    <mergeCell ref="A38:G38"/>
    <mergeCell ref="A51:G51"/>
    <mergeCell ref="A58:G58"/>
    <mergeCell ref="B60:C60"/>
    <mergeCell ref="D60:E60"/>
    <mergeCell ref="F60:G60"/>
  </mergeCells>
  <dataValidations count="2">
    <dataValidation allowBlank="true" operator="between" showDropDown="false" showErrorMessage="true" showInputMessage="true" sqref="H13 H20 H25 H31 H37 H50" type="decimal">
      <formula1>0</formula1>
      <formula2>1</formula2>
    </dataValidation>
    <dataValidation allowBlank="true" error="Les évaluations sont faites en terme de pourcentage. Veuillez entrer une valeur entre 0 et 1" operator="between" showDropDown="false" showErrorMessage="true" showInputMessage="true" sqref="B8:B12 D8:D12 F8:F12 H8:H12 B15:B19 D15:D19 F15:F19 H15:H19 B22:B24 D22:D24 F22:F24 H22:H24 B27:B30 D27:D30 F27:F30 H27:H30 B33:B36 D33:D36 F33:F36 H33:H36 B39:B49 D39:D49 F39:F49 H39:H49 B52:B56 D52:D56 F52:F56 H52:H56" type="decimal">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true" showOutlineSymbols="true" defaultGridColor="true" view="normal" topLeftCell="A21" colorId="64" zoomScale="90" zoomScaleNormal="90" zoomScalePageLayoutView="100" workbookViewId="0">
      <selection pane="topLeft" activeCell="F56" activeCellId="0" sqref="F56"/>
    </sheetView>
  </sheetViews>
  <sheetFormatPr defaultColWidth="8.58203125" defaultRowHeight="15" zeroHeight="false" outlineLevelRow="0" outlineLevelCol="0"/>
  <cols>
    <col collapsed="false" customWidth="true" hidden="false" outlineLevel="0" max="1" min="1" style="0" width="73"/>
    <col collapsed="false" customWidth="true" hidden="false" outlineLevel="0" max="5" min="5" style="0" width="11"/>
    <col collapsed="false" customWidth="true" hidden="false" outlineLevel="0" max="6" min="6" style="0" width="183.85"/>
  </cols>
  <sheetData>
    <row r="1" customFormat="false" ht="18.75" hidden="false" customHeight="false" outlineLevel="0" collapsed="false">
      <c r="A1" s="249" t="s">
        <v>80</v>
      </c>
      <c r="B1" s="249"/>
      <c r="C1" s="249"/>
      <c r="D1" s="249"/>
      <c r="E1" s="249"/>
      <c r="F1" s="249"/>
    </row>
    <row r="2" customFormat="false" ht="15" hidden="false" customHeight="false" outlineLevel="0" collapsed="false">
      <c r="A2" s="148"/>
      <c r="B2" s="148"/>
      <c r="C2" s="250"/>
      <c r="D2" s="250"/>
      <c r="E2" s="148"/>
      <c r="F2" s="250"/>
    </row>
    <row r="3" customFormat="false" ht="18.75" hidden="false" customHeight="false" outlineLevel="0" collapsed="false">
      <c r="A3" s="249" t="s">
        <v>51</v>
      </c>
      <c r="B3" s="249"/>
      <c r="C3" s="249"/>
      <c r="D3" s="249"/>
      <c r="E3" s="249"/>
      <c r="F3" s="249"/>
    </row>
    <row r="5" customFormat="false" ht="23.25" hidden="false" customHeight="false" outlineLevel="0" collapsed="false">
      <c r="A5" s="251" t="s">
        <v>0</v>
      </c>
      <c r="B5" s="251"/>
      <c r="C5" s="251"/>
      <c r="D5" s="251"/>
      <c r="E5" s="251"/>
      <c r="F5" s="251"/>
    </row>
    <row r="6" customFormat="false" ht="15" hidden="false" customHeight="false" outlineLevel="0" collapsed="false">
      <c r="A6" s="252" t="s">
        <v>52</v>
      </c>
      <c r="B6" s="253"/>
      <c r="C6" s="253"/>
      <c r="D6" s="253"/>
      <c r="E6" s="253"/>
      <c r="F6" s="253"/>
    </row>
    <row r="7" customFormat="false" ht="15" hidden="false" customHeight="false" outlineLevel="0" collapsed="false">
      <c r="A7" s="254" t="s">
        <v>160</v>
      </c>
      <c r="B7" s="255" t="s">
        <v>48</v>
      </c>
      <c r="C7" s="255" t="s">
        <v>161</v>
      </c>
      <c r="D7" s="255" t="s">
        <v>3</v>
      </c>
      <c r="E7" s="255" t="s">
        <v>162</v>
      </c>
      <c r="F7" s="256" t="s">
        <v>82</v>
      </c>
    </row>
    <row r="8" customFormat="false" ht="15" hidden="false" customHeight="false" outlineLevel="0" collapsed="false">
      <c r="A8" s="257" t="s">
        <v>163</v>
      </c>
      <c r="B8" s="258" t="n">
        <f aca="false">20/21</f>
        <v>0.952380952380952</v>
      </c>
      <c r="C8" s="259" t="n">
        <v>1</v>
      </c>
      <c r="D8" s="259" t="n">
        <v>16</v>
      </c>
      <c r="E8" s="259" t="n">
        <f aca="false">B8*C8*D8</f>
        <v>15.2380952380952</v>
      </c>
      <c r="F8" s="260" t="s">
        <v>164</v>
      </c>
      <c r="G8" s="0" t="s">
        <v>165</v>
      </c>
    </row>
    <row r="9" customFormat="false" ht="15" hidden="false" customHeight="false" outlineLevel="0" collapsed="false">
      <c r="A9" s="257" t="s">
        <v>166</v>
      </c>
      <c r="B9" s="258" t="n">
        <f aca="false">1</f>
        <v>1</v>
      </c>
      <c r="C9" s="259" t="n">
        <v>1</v>
      </c>
      <c r="D9" s="259" t="n">
        <v>8</v>
      </c>
      <c r="E9" s="259" t="n">
        <f aca="false">B9*C9*D9</f>
        <v>8</v>
      </c>
      <c r="F9" s="261"/>
      <c r="G9" s="0" t="s">
        <v>165</v>
      </c>
    </row>
    <row r="10" customFormat="false" ht="15" hidden="false" customHeight="false" outlineLevel="0" collapsed="false">
      <c r="A10" s="257" t="s">
        <v>167</v>
      </c>
      <c r="B10" s="258" t="n">
        <v>0.9</v>
      </c>
      <c r="C10" s="259" t="n">
        <v>1</v>
      </c>
      <c r="D10" s="259" t="n">
        <v>14</v>
      </c>
      <c r="E10" s="259" t="n">
        <f aca="false">B10*C10*D10</f>
        <v>12.6</v>
      </c>
      <c r="F10" s="261" t="s">
        <v>168</v>
      </c>
      <c r="G10" s="0" t="s">
        <v>165</v>
      </c>
    </row>
    <row r="11" customFormat="false" ht="15" hidden="false" customHeight="false" outlineLevel="0" collapsed="false">
      <c r="A11" s="257" t="s">
        <v>169</v>
      </c>
      <c r="B11" s="258" t="n">
        <f aca="false">1</f>
        <v>1</v>
      </c>
      <c r="C11" s="259" t="n">
        <v>1</v>
      </c>
      <c r="D11" s="259" t="n">
        <v>12</v>
      </c>
      <c r="E11" s="259" t="n">
        <f aca="false">B11*C11*D11</f>
        <v>12</v>
      </c>
      <c r="F11" s="261" t="s">
        <v>170</v>
      </c>
      <c r="G11" s="0" t="s">
        <v>165</v>
      </c>
    </row>
    <row r="12" customFormat="false" ht="30" hidden="false" customHeight="false" outlineLevel="0" collapsed="false">
      <c r="A12" s="257" t="s">
        <v>171</v>
      </c>
      <c r="B12" s="258" t="n">
        <f aca="false">5.5/7</f>
        <v>0.785714285714286</v>
      </c>
      <c r="C12" s="259" t="n">
        <v>1</v>
      </c>
      <c r="D12" s="259" t="n">
        <v>8</v>
      </c>
      <c r="E12" s="259" t="n">
        <f aca="false">B12*C12*D12</f>
        <v>6.28571428571429</v>
      </c>
      <c r="F12" s="260" t="s">
        <v>172</v>
      </c>
      <c r="G12" s="0" t="s">
        <v>165</v>
      </c>
    </row>
    <row r="13" customFormat="false" ht="15" hidden="false" customHeight="false" outlineLevel="0" collapsed="false">
      <c r="A13" s="257" t="s">
        <v>173</v>
      </c>
      <c r="B13" s="258" t="n">
        <f aca="false">9/10</f>
        <v>0.9</v>
      </c>
      <c r="C13" s="259" t="n">
        <v>1</v>
      </c>
      <c r="D13" s="259" t="n">
        <v>10</v>
      </c>
      <c r="E13" s="259" t="n">
        <f aca="false">B13*C13*D13</f>
        <v>9</v>
      </c>
      <c r="F13" s="260" t="s">
        <v>174</v>
      </c>
      <c r="G13" s="0" t="s">
        <v>165</v>
      </c>
    </row>
    <row r="14" customFormat="false" ht="30" hidden="false" customHeight="false" outlineLevel="0" collapsed="false">
      <c r="A14" s="257" t="s">
        <v>175</v>
      </c>
      <c r="B14" s="258" t="n">
        <f aca="false">15.5/17</f>
        <v>0.911764705882353</v>
      </c>
      <c r="C14" s="259" t="n">
        <v>1</v>
      </c>
      <c r="D14" s="259" t="n">
        <v>10</v>
      </c>
      <c r="E14" s="259" t="n">
        <f aca="false">B14*C14*D14</f>
        <v>9.11764705882353</v>
      </c>
      <c r="F14" s="260" t="s">
        <v>176</v>
      </c>
      <c r="G14" s="0" t="s">
        <v>165</v>
      </c>
    </row>
    <row r="15" customFormat="false" ht="15" hidden="false" customHeight="false" outlineLevel="0" collapsed="false">
      <c r="A15" s="257" t="s">
        <v>177</v>
      </c>
      <c r="B15" s="258" t="n">
        <f aca="false">14/15</f>
        <v>0.933333333333333</v>
      </c>
      <c r="C15" s="259" t="n">
        <v>1</v>
      </c>
      <c r="D15" s="259" t="n">
        <v>8</v>
      </c>
      <c r="E15" s="259" t="n">
        <f aca="false">B15*C15*D15</f>
        <v>7.46666666666667</v>
      </c>
      <c r="F15" s="260" t="s">
        <v>178</v>
      </c>
      <c r="G15" s="0" t="s">
        <v>165</v>
      </c>
    </row>
    <row r="16" customFormat="false" ht="15" hidden="false" customHeight="false" outlineLevel="0" collapsed="false">
      <c r="A16" s="257" t="s">
        <v>179</v>
      </c>
      <c r="B16" s="258" t="n">
        <f aca="false">1</f>
        <v>1</v>
      </c>
      <c r="C16" s="259" t="n">
        <v>1</v>
      </c>
      <c r="D16" s="259" t="n">
        <v>8</v>
      </c>
      <c r="E16" s="259" t="n">
        <f aca="false">B16*C16*D16</f>
        <v>8</v>
      </c>
      <c r="F16" s="260"/>
      <c r="G16" s="0" t="s">
        <v>165</v>
      </c>
    </row>
    <row r="17" customFormat="false" ht="15" hidden="false" customHeight="false" outlineLevel="0" collapsed="false">
      <c r="A17" s="257" t="s">
        <v>180</v>
      </c>
      <c r="B17" s="258" t="n">
        <v>1</v>
      </c>
      <c r="C17" s="259" t="n">
        <v>1</v>
      </c>
      <c r="D17" s="259" t="n">
        <v>6</v>
      </c>
      <c r="E17" s="259" t="n">
        <f aca="false">B17*C17*D17</f>
        <v>6</v>
      </c>
      <c r="F17" s="261"/>
      <c r="G17" s="0" t="s">
        <v>165</v>
      </c>
    </row>
    <row r="18" customFormat="false" ht="15" hidden="false" customHeight="false" outlineLevel="0" collapsed="false">
      <c r="A18" s="262" t="s">
        <v>181</v>
      </c>
      <c r="B18" s="263"/>
      <c r="C18" s="263"/>
      <c r="D18" s="264" t="n">
        <f aca="false">SUM(D8:D17)</f>
        <v>100</v>
      </c>
      <c r="E18" s="265" t="n">
        <f aca="false">SUM(E8:E17)/D18 - E20*D20 - E19*D19</f>
        <v>0.899581232492997</v>
      </c>
      <c r="F18" s="266"/>
      <c r="G18" s="0" t="s">
        <v>165</v>
      </c>
    </row>
    <row r="19" customFormat="false" ht="15" hidden="false" customHeight="false" outlineLevel="0" collapsed="false">
      <c r="A19" s="267" t="s">
        <v>182</v>
      </c>
      <c r="D19" s="268" t="n">
        <v>0.15</v>
      </c>
      <c r="E19" s="0" t="n">
        <v>0.25</v>
      </c>
      <c r="F19" s="0" t="s">
        <v>183</v>
      </c>
    </row>
    <row r="20" customFormat="false" ht="15" hidden="false" customHeight="false" outlineLevel="0" collapsed="false">
      <c r="A20" s="267" t="s">
        <v>184</v>
      </c>
      <c r="D20" s="268" t="n">
        <v>0.2</v>
      </c>
    </row>
    <row r="21" customFormat="false" ht="23.25" hidden="false" customHeight="true" outlineLevel="0" collapsed="false">
      <c r="A21" s="269" t="s">
        <v>1</v>
      </c>
      <c r="B21" s="269"/>
      <c r="C21" s="269"/>
      <c r="D21" s="269"/>
      <c r="E21" s="269"/>
      <c r="F21" s="269"/>
      <c r="G21" s="0" t="s">
        <v>84</v>
      </c>
    </row>
    <row r="22" customFormat="false" ht="15" hidden="false" customHeight="false" outlineLevel="0" collapsed="false">
      <c r="A22" s="270" t="s">
        <v>52</v>
      </c>
      <c r="B22" s="271"/>
      <c r="C22" s="271"/>
      <c r="D22" s="271"/>
      <c r="E22" s="271"/>
      <c r="F22" s="271"/>
    </row>
    <row r="23" customFormat="false" ht="15" hidden="false" customHeight="false" outlineLevel="0" collapsed="false">
      <c r="A23" s="270" t="s">
        <v>160</v>
      </c>
      <c r="B23" s="270" t="s">
        <v>48</v>
      </c>
      <c r="C23" s="270" t="s">
        <v>161</v>
      </c>
      <c r="D23" s="270" t="s">
        <v>3</v>
      </c>
      <c r="E23" s="270" t="s">
        <v>162</v>
      </c>
      <c r="F23" s="272" t="s">
        <v>82</v>
      </c>
    </row>
    <row r="24" customFormat="false" ht="25.5" hidden="false" customHeight="true" outlineLevel="0" collapsed="false">
      <c r="A24" s="270" t="s">
        <v>185</v>
      </c>
      <c r="B24" s="273" t="n">
        <v>1</v>
      </c>
      <c r="C24" s="273" t="n">
        <v>1</v>
      </c>
      <c r="D24" s="270" t="n">
        <v>8</v>
      </c>
      <c r="E24" s="270" t="n">
        <f aca="false">B24*C24*D24</f>
        <v>8</v>
      </c>
      <c r="F24" s="272"/>
    </row>
    <row r="25" customFormat="false" ht="48" hidden="false" customHeight="true" outlineLevel="0" collapsed="false">
      <c r="A25" s="270" t="s">
        <v>186</v>
      </c>
      <c r="B25" s="273" t="n">
        <v>0.9</v>
      </c>
      <c r="C25" s="273" t="n">
        <v>1</v>
      </c>
      <c r="D25" s="270" t="n">
        <v>16</v>
      </c>
      <c r="E25" s="270" t="n">
        <f aca="false">B25*C25*D25</f>
        <v>14.4</v>
      </c>
      <c r="F25" s="272" t="s">
        <v>187</v>
      </c>
    </row>
    <row r="26" customFormat="false" ht="15" hidden="false" customHeight="false" outlineLevel="0" collapsed="false">
      <c r="A26" s="270" t="s">
        <v>188</v>
      </c>
      <c r="B26" s="273" t="n">
        <v>1</v>
      </c>
      <c r="C26" s="273" t="n">
        <v>1</v>
      </c>
      <c r="D26" s="270" t="n">
        <v>8</v>
      </c>
      <c r="E26" s="270" t="n">
        <f aca="false">B26*C26*D26</f>
        <v>8</v>
      </c>
      <c r="F26" s="272"/>
    </row>
    <row r="27" customFormat="false" ht="30" hidden="false" customHeight="false" outlineLevel="0" collapsed="false">
      <c r="A27" s="270" t="s">
        <v>189</v>
      </c>
      <c r="B27" s="274" t="n">
        <v>0.7</v>
      </c>
      <c r="C27" s="273" t="n">
        <v>1</v>
      </c>
      <c r="D27" s="270" t="n">
        <v>6</v>
      </c>
      <c r="E27" s="270" t="n">
        <f aca="false">B27*C27*D27</f>
        <v>4.2</v>
      </c>
      <c r="F27" s="272" t="s">
        <v>190</v>
      </c>
    </row>
    <row r="28" customFormat="false" ht="15" hidden="false" customHeight="false" outlineLevel="0" collapsed="false">
      <c r="A28" s="270" t="s">
        <v>191</v>
      </c>
      <c r="B28" s="273" t="n">
        <v>1</v>
      </c>
      <c r="C28" s="273" t="n">
        <v>1</v>
      </c>
      <c r="D28" s="270" t="n">
        <v>8</v>
      </c>
      <c r="E28" s="270" t="n">
        <f aca="false">B28*C28*D28</f>
        <v>8</v>
      </c>
      <c r="F28" s="272"/>
    </row>
    <row r="29" customFormat="false" ht="30" hidden="false" customHeight="false" outlineLevel="0" collapsed="false">
      <c r="A29" s="270" t="s">
        <v>192</v>
      </c>
      <c r="B29" s="273" t="n">
        <v>0.8</v>
      </c>
      <c r="C29" s="273" t="n">
        <v>1</v>
      </c>
      <c r="D29" s="270" t="n">
        <v>10</v>
      </c>
      <c r="E29" s="270" t="n">
        <f aca="false">B29*C29*D29</f>
        <v>8</v>
      </c>
      <c r="F29" s="272" t="s">
        <v>193</v>
      </c>
    </row>
    <row r="30" customFormat="false" ht="15" hidden="false" customHeight="false" outlineLevel="0" collapsed="false">
      <c r="A30" s="270" t="s">
        <v>194</v>
      </c>
      <c r="B30" s="273" t="n">
        <v>1</v>
      </c>
      <c r="C30" s="273" t="n">
        <v>1</v>
      </c>
      <c r="D30" s="270" t="n">
        <v>8</v>
      </c>
      <c r="E30" s="270" t="n">
        <f aca="false">B30*C30*D30</f>
        <v>8</v>
      </c>
      <c r="F30" s="272"/>
    </row>
    <row r="31" customFormat="false" ht="15" hidden="false" customHeight="false" outlineLevel="0" collapsed="false">
      <c r="A31" s="270" t="s">
        <v>195</v>
      </c>
      <c r="B31" s="273" t="n">
        <v>1</v>
      </c>
      <c r="C31" s="273" t="n">
        <v>1</v>
      </c>
      <c r="D31" s="270" t="n">
        <v>8</v>
      </c>
      <c r="E31" s="270" t="n">
        <f aca="false">B31*C31*D31</f>
        <v>8</v>
      </c>
      <c r="F31" s="272"/>
    </row>
    <row r="32" customFormat="false" ht="15" hidden="false" customHeight="false" outlineLevel="0" collapsed="false">
      <c r="A32" s="270" t="s">
        <v>196</v>
      </c>
      <c r="B32" s="273" t="n">
        <v>1</v>
      </c>
      <c r="C32" s="273" t="n">
        <v>1</v>
      </c>
      <c r="D32" s="270" t="n">
        <v>8</v>
      </c>
      <c r="E32" s="270" t="n">
        <f aca="false">B32*C32*D32</f>
        <v>8</v>
      </c>
      <c r="F32" s="272"/>
    </row>
    <row r="33" customFormat="false" ht="15" hidden="false" customHeight="false" outlineLevel="0" collapsed="false">
      <c r="A33" s="270" t="s">
        <v>197</v>
      </c>
      <c r="B33" s="273" t="n">
        <v>1</v>
      </c>
      <c r="C33" s="273" t="n">
        <v>1</v>
      </c>
      <c r="D33" s="270" t="n">
        <v>8</v>
      </c>
      <c r="E33" s="270" t="n">
        <f aca="false">B33*C33*D33</f>
        <v>8</v>
      </c>
      <c r="F33" s="272" t="s">
        <v>198</v>
      </c>
    </row>
    <row r="34" customFormat="false" ht="15" hidden="false" customHeight="false" outlineLevel="0" collapsed="false">
      <c r="A34" s="270" t="s">
        <v>199</v>
      </c>
      <c r="B34" s="273" t="n">
        <v>1</v>
      </c>
      <c r="C34" s="273" t="n">
        <v>1</v>
      </c>
      <c r="D34" s="270" t="n">
        <v>12</v>
      </c>
      <c r="E34" s="270" t="n">
        <f aca="false">B34*C34*D34</f>
        <v>12</v>
      </c>
      <c r="F34" s="272"/>
    </row>
    <row r="35" customFormat="false" ht="15" hidden="false" customHeight="false" outlineLevel="0" collapsed="false">
      <c r="A35" s="275" t="s">
        <v>181</v>
      </c>
      <c r="B35" s="275"/>
      <c r="C35" s="276"/>
      <c r="D35" s="276" t="n">
        <f aca="false">SUM(D24:D34)</f>
        <v>100</v>
      </c>
      <c r="E35" s="277" t="n">
        <f aca="false">SUM(E24:E34)/D35 -E36*D36 -E37*D37-E38*D38</f>
        <v>0.946</v>
      </c>
      <c r="F35" s="278"/>
    </row>
    <row r="36" customFormat="false" ht="15" hidden="false" customHeight="false" outlineLevel="0" collapsed="false">
      <c r="A36" s="279" t="s">
        <v>182</v>
      </c>
      <c r="C36" s="280"/>
      <c r="D36" s="281" t="n">
        <v>0.15</v>
      </c>
    </row>
    <row r="37" customFormat="false" ht="15" hidden="false" customHeight="false" outlineLevel="0" collapsed="false">
      <c r="A37" s="279" t="s">
        <v>184</v>
      </c>
      <c r="D37" s="282" t="n">
        <v>0.2</v>
      </c>
    </row>
    <row r="38" customFormat="false" ht="15" hidden="false" customHeight="false" outlineLevel="0" collapsed="false">
      <c r="A38" s="279" t="s">
        <v>200</v>
      </c>
      <c r="D38" s="283" t="n">
        <v>0.05</v>
      </c>
    </row>
    <row r="39" customFormat="false" ht="23.25" hidden="false" customHeight="false" outlineLevel="0" collapsed="false">
      <c r="A39" s="284" t="s">
        <v>2</v>
      </c>
      <c r="B39" s="284"/>
      <c r="C39" s="284"/>
      <c r="D39" s="284"/>
      <c r="E39" s="284"/>
      <c r="F39" s="284"/>
      <c r="G39" s="0" t="s">
        <v>128</v>
      </c>
    </row>
    <row r="40" customFormat="false" ht="15" hidden="false" customHeight="false" outlineLevel="0" collapsed="false">
      <c r="A40" s="285" t="s">
        <v>52</v>
      </c>
      <c r="B40" s="286"/>
      <c r="C40" s="286"/>
      <c r="D40" s="286"/>
      <c r="E40" s="286"/>
      <c r="F40" s="286"/>
    </row>
    <row r="41" customFormat="false" ht="15" hidden="false" customHeight="false" outlineLevel="0" collapsed="false">
      <c r="A41" s="287" t="s">
        <v>160</v>
      </c>
      <c r="B41" s="288" t="s">
        <v>48</v>
      </c>
      <c r="C41" s="288" t="s">
        <v>161</v>
      </c>
      <c r="D41" s="288" t="s">
        <v>3</v>
      </c>
      <c r="E41" s="288" t="s">
        <v>162</v>
      </c>
      <c r="F41" s="289" t="s">
        <v>82</v>
      </c>
    </row>
    <row r="42" customFormat="false" ht="15" hidden="false" customHeight="false" outlineLevel="0" collapsed="false">
      <c r="A42" s="290" t="s">
        <v>201</v>
      </c>
      <c r="B42" s="291" t="n">
        <v>0.9</v>
      </c>
      <c r="C42" s="291" t="n">
        <v>1</v>
      </c>
      <c r="D42" s="291" t="n">
        <v>12</v>
      </c>
      <c r="E42" s="291" t="n">
        <f aca="false">B42*C42*D42</f>
        <v>10.8</v>
      </c>
      <c r="F42" s="289" t="s">
        <v>202</v>
      </c>
    </row>
    <row r="43" customFormat="false" ht="15" hidden="false" customHeight="false" outlineLevel="0" collapsed="false">
      <c r="A43" s="290" t="s">
        <v>203</v>
      </c>
      <c r="B43" s="291" t="n">
        <v>1</v>
      </c>
      <c r="C43" s="291" t="n">
        <v>1</v>
      </c>
      <c r="D43" s="291" t="n">
        <v>16</v>
      </c>
      <c r="E43" s="291" t="n">
        <f aca="false">B43*C43*D43</f>
        <v>16</v>
      </c>
      <c r="F43" s="289"/>
    </row>
    <row r="44" customFormat="false" ht="15" hidden="false" customHeight="false" outlineLevel="0" collapsed="false">
      <c r="A44" s="290" t="s">
        <v>204</v>
      </c>
      <c r="B44" s="291" t="n">
        <v>0.95</v>
      </c>
      <c r="C44" s="291" t="n">
        <v>1</v>
      </c>
      <c r="D44" s="291" t="n">
        <v>8</v>
      </c>
      <c r="E44" s="291" t="n">
        <f aca="false">B44*C44*D44</f>
        <v>7.6</v>
      </c>
      <c r="F44" s="292" t="s">
        <v>205</v>
      </c>
    </row>
    <row r="45" customFormat="false" ht="15" hidden="false" customHeight="false" outlineLevel="0" collapsed="false">
      <c r="A45" s="290" t="s">
        <v>206</v>
      </c>
      <c r="B45" s="291" t="n">
        <v>0.85</v>
      </c>
      <c r="C45" s="291" t="n">
        <v>1</v>
      </c>
      <c r="D45" s="291" t="n">
        <v>12</v>
      </c>
      <c r="E45" s="291" t="n">
        <f aca="false">B45*C45*D45</f>
        <v>10.2</v>
      </c>
      <c r="F45" s="289" t="s">
        <v>207</v>
      </c>
    </row>
    <row r="46" customFormat="false" ht="15" hidden="false" customHeight="false" outlineLevel="0" collapsed="false">
      <c r="A46" s="290" t="s">
        <v>208</v>
      </c>
      <c r="B46" s="291" t="n">
        <v>1</v>
      </c>
      <c r="C46" s="291" t="n">
        <v>1</v>
      </c>
      <c r="D46" s="291" t="n">
        <v>10</v>
      </c>
      <c r="E46" s="291" t="n">
        <f aca="false">B46*C46*D46</f>
        <v>10</v>
      </c>
      <c r="F46" s="289"/>
    </row>
    <row r="47" customFormat="false" ht="15" hidden="false" customHeight="false" outlineLevel="0" collapsed="false">
      <c r="A47" s="290" t="s">
        <v>209</v>
      </c>
      <c r="B47" s="291" t="n">
        <v>1</v>
      </c>
      <c r="C47" s="291" t="n">
        <v>1</v>
      </c>
      <c r="D47" s="291" t="n">
        <v>14</v>
      </c>
      <c r="E47" s="291" t="n">
        <f aca="false">B47*C47*D47</f>
        <v>14</v>
      </c>
      <c r="F47" s="289" t="s">
        <v>210</v>
      </c>
    </row>
    <row r="48" customFormat="false" ht="15" hidden="false" customHeight="false" outlineLevel="0" collapsed="false">
      <c r="A48" s="293" t="s">
        <v>211</v>
      </c>
      <c r="B48" s="291" t="n">
        <v>1</v>
      </c>
      <c r="C48" s="291" t="n">
        <v>1</v>
      </c>
      <c r="D48" s="294" t="n">
        <v>6</v>
      </c>
      <c r="E48" s="291" t="n">
        <f aca="false">B48*C48*D48</f>
        <v>6</v>
      </c>
      <c r="F48" s="295"/>
    </row>
    <row r="49" customFormat="false" ht="15" hidden="false" customHeight="false" outlineLevel="0" collapsed="false">
      <c r="A49" s="293" t="s">
        <v>212</v>
      </c>
      <c r="B49" s="291" t="n">
        <v>1</v>
      </c>
      <c r="C49" s="291" t="n">
        <v>1</v>
      </c>
      <c r="D49" s="294" t="n">
        <v>8</v>
      </c>
      <c r="E49" s="291" t="n">
        <f aca="false">B49*C49*D49</f>
        <v>8</v>
      </c>
      <c r="F49" s="295"/>
    </row>
    <row r="50" customFormat="false" ht="15" hidden="false" customHeight="false" outlineLevel="0" collapsed="false">
      <c r="A50" s="293" t="s">
        <v>213</v>
      </c>
      <c r="B50" s="291" t="n">
        <v>0.97</v>
      </c>
      <c r="C50" s="291" t="n">
        <v>1</v>
      </c>
      <c r="D50" s="294" t="n">
        <v>6</v>
      </c>
      <c r="E50" s="291" t="n">
        <f aca="false">B50*C50*D50</f>
        <v>5.82</v>
      </c>
      <c r="F50" s="295" t="s">
        <v>214</v>
      </c>
    </row>
    <row r="51" customFormat="false" ht="15" hidden="false" customHeight="false" outlineLevel="0" collapsed="false">
      <c r="A51" s="293" t="s">
        <v>215</v>
      </c>
      <c r="B51" s="291" t="n">
        <v>1</v>
      </c>
      <c r="C51" s="291" t="n">
        <v>1</v>
      </c>
      <c r="D51" s="294" t="n">
        <v>8</v>
      </c>
      <c r="E51" s="291" t="n">
        <f aca="false">B51*C51*D51</f>
        <v>8</v>
      </c>
      <c r="F51" s="295"/>
    </row>
    <row r="52" customFormat="false" ht="15" hidden="false" customHeight="false" outlineLevel="0" collapsed="false">
      <c r="A52" s="296" t="s">
        <v>181</v>
      </c>
      <c r="B52" s="297"/>
      <c r="C52" s="291" t="n">
        <v>1</v>
      </c>
      <c r="D52" s="298" t="n">
        <f aca="false">SUM(D42:D51)</f>
        <v>100</v>
      </c>
      <c r="E52" s="299" t="n">
        <f aca="false">SUM(E42:E51)/D52 - D53*E53  - D54*E54 - D55*E55</f>
        <v>0.9642</v>
      </c>
      <c r="F52" s="300"/>
    </row>
    <row r="53" customFormat="false" ht="15" hidden="false" customHeight="false" outlineLevel="0" collapsed="false">
      <c r="A53" s="301" t="s">
        <v>182</v>
      </c>
      <c r="D53" s="282" t="n">
        <v>0.15</v>
      </c>
      <c r="F53" s="0" t="s">
        <v>216</v>
      </c>
    </row>
    <row r="54" customFormat="false" ht="15" hidden="false" customHeight="false" outlineLevel="0" collapsed="false">
      <c r="A54" s="301" t="s">
        <v>184</v>
      </c>
      <c r="D54" s="282" t="n">
        <v>0.2</v>
      </c>
    </row>
    <row r="55" customFormat="false" ht="15" hidden="false" customHeight="false" outlineLevel="0" collapsed="false">
      <c r="A55" s="302" t="s">
        <v>200</v>
      </c>
      <c r="D55" s="283" t="n">
        <v>0.05</v>
      </c>
    </row>
  </sheetData>
  <mergeCells count="9">
    <mergeCell ref="A1:F1"/>
    <mergeCell ref="A3:F3"/>
    <mergeCell ref="A5:F5"/>
    <mergeCell ref="B6:F6"/>
    <mergeCell ref="B18:C18"/>
    <mergeCell ref="A21:F21"/>
    <mergeCell ref="B22:F22"/>
    <mergeCell ref="A39:F39"/>
    <mergeCell ref="B40:F40"/>
  </mergeCells>
  <dataValidations count="3">
    <dataValidation allowBlank="true" operator="between" showDropDown="false" showErrorMessage="true" showInputMessage="true" sqref="B8:B18 B42:B51" type="decimal">
      <formula1>0</formula1>
      <formula2>1</formula2>
    </dataValidation>
    <dataValidation allowBlank="true" operator="between" showDropDown="false" showErrorMessage="true" showInputMessage="true" sqref="C8:C17 C19 C42:C52" type="list">
      <formula1>"0,0.25,0.50,0.75,1"</formula1>
      <formula2>0</formula2>
    </dataValidation>
    <dataValidation allowBlank="true" operator="between" showDropDown="false" showErrorMessage="true" showInputMessage="true" sqref="E20 E37 E54" type="whole">
      <formula1>0</formula1>
      <formula2>1</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I51"/>
  <sheetViews>
    <sheetView showFormulas="false" showGridLines="true" showRowColHeaders="true" showZeros="true" rightToLeft="false" tabSelected="false" showOutlineSymbols="true" defaultGridColor="true" view="normal" topLeftCell="A14" colorId="64" zoomScale="90" zoomScaleNormal="90" zoomScalePageLayoutView="100" workbookViewId="0">
      <selection pane="topLeft" activeCell="B31" activeCellId="0" sqref="B31"/>
    </sheetView>
  </sheetViews>
  <sheetFormatPr defaultColWidth="9" defaultRowHeight="15" zeroHeight="false" outlineLevelRow="0" outlineLevelCol="0"/>
  <cols>
    <col collapsed="false" customWidth="true" hidden="false" outlineLevel="0" max="1" min="1" style="0" width="41.85"/>
    <col collapsed="false" customWidth="true" hidden="false" outlineLevel="0" max="6" min="6" style="0" width="8"/>
  </cols>
  <sheetData>
    <row r="2" customFormat="false" ht="15" hidden="false" customHeight="false" outlineLevel="0" collapsed="false">
      <c r="A2" s="49" t="s">
        <v>51</v>
      </c>
      <c r="B2" s="50" t="s">
        <v>0</v>
      </c>
      <c r="C2" s="51" t="s">
        <v>1</v>
      </c>
      <c r="D2" s="52" t="s">
        <v>2</v>
      </c>
      <c r="E2" s="53" t="s">
        <v>49</v>
      </c>
      <c r="F2" s="54" t="s">
        <v>50</v>
      </c>
      <c r="G2" s="55" t="s">
        <v>3</v>
      </c>
    </row>
    <row r="3" customFormat="false" ht="15" hidden="false" customHeight="false" outlineLevel="0" collapsed="false">
      <c r="A3" s="56" t="s">
        <v>52</v>
      </c>
      <c r="B3" s="57"/>
      <c r="C3" s="58"/>
      <c r="D3" s="59"/>
      <c r="E3" s="60"/>
      <c r="F3" s="61"/>
      <c r="G3" s="55"/>
    </row>
    <row r="4" customFormat="false" ht="30" hidden="false" customHeight="false" outlineLevel="0" collapsed="false">
      <c r="A4" s="62" t="s">
        <v>217</v>
      </c>
      <c r="B4" s="63"/>
      <c r="C4" s="64"/>
      <c r="D4" s="65"/>
      <c r="E4" s="66"/>
      <c r="F4" s="67"/>
      <c r="G4" s="68" t="n">
        <v>6</v>
      </c>
    </row>
    <row r="5" customFormat="false" ht="30" hidden="false" customHeight="false" outlineLevel="0" collapsed="false">
      <c r="A5" s="69" t="s">
        <v>12</v>
      </c>
      <c r="B5" s="70"/>
      <c r="C5" s="71"/>
      <c r="D5" s="72"/>
      <c r="E5" s="73"/>
      <c r="F5" s="74"/>
      <c r="G5" s="75" t="n">
        <v>3</v>
      </c>
    </row>
    <row r="6" customFormat="false" ht="30" hidden="false" customHeight="false" outlineLevel="0" collapsed="false">
      <c r="A6" s="69" t="s">
        <v>218</v>
      </c>
      <c r="B6" s="70"/>
      <c r="C6" s="71"/>
      <c r="D6" s="72"/>
      <c r="E6" s="73"/>
      <c r="F6" s="74"/>
      <c r="G6" s="75" t="n">
        <v>2</v>
      </c>
    </row>
    <row r="7" customFormat="false" ht="15" hidden="false" customHeight="false" outlineLevel="0" collapsed="false">
      <c r="A7" s="69" t="s">
        <v>219</v>
      </c>
      <c r="B7" s="70"/>
      <c r="C7" s="71"/>
      <c r="D7" s="72"/>
      <c r="E7" s="73"/>
      <c r="F7" s="74"/>
      <c r="G7" s="75" t="n">
        <v>4</v>
      </c>
    </row>
    <row r="8" customFormat="false" ht="30" hidden="false" customHeight="false" outlineLevel="0" collapsed="false">
      <c r="A8" s="69" t="s">
        <v>220</v>
      </c>
      <c r="B8" s="70"/>
      <c r="C8" s="71"/>
      <c r="D8" s="72"/>
      <c r="E8" s="73"/>
      <c r="F8" s="74"/>
      <c r="G8" s="75" t="n">
        <v>3</v>
      </c>
    </row>
    <row r="9" customFormat="false" ht="15" hidden="false" customHeight="false" outlineLevel="0" collapsed="false">
      <c r="A9" s="69" t="s">
        <v>221</v>
      </c>
      <c r="B9" s="70"/>
      <c r="C9" s="71"/>
      <c r="D9" s="72"/>
      <c r="E9" s="73"/>
      <c r="F9" s="74"/>
      <c r="G9" s="75" t="n">
        <v>3</v>
      </c>
    </row>
    <row r="10" customFormat="false" ht="30" hidden="false" customHeight="false" outlineLevel="0" collapsed="false">
      <c r="A10" s="69" t="s">
        <v>222</v>
      </c>
      <c r="B10" s="70"/>
      <c r="C10" s="71"/>
      <c r="D10" s="72"/>
      <c r="E10" s="73"/>
      <c r="F10" s="74"/>
      <c r="G10" s="75" t="n">
        <v>3</v>
      </c>
    </row>
    <row r="11" customFormat="false" ht="30" hidden="false" customHeight="false" outlineLevel="0" collapsed="false">
      <c r="A11" s="69" t="s">
        <v>223</v>
      </c>
      <c r="B11" s="70"/>
      <c r="C11" s="71"/>
      <c r="D11" s="72"/>
      <c r="E11" s="73"/>
      <c r="F11" s="74"/>
      <c r="G11" s="75" t="n">
        <v>3</v>
      </c>
    </row>
    <row r="12" customFormat="false" ht="15" hidden="false" customHeight="false" outlineLevel="0" collapsed="false">
      <c r="A12" s="69" t="s">
        <v>224</v>
      </c>
      <c r="B12" s="70"/>
      <c r="C12" s="71"/>
      <c r="D12" s="72"/>
      <c r="E12" s="73"/>
      <c r="F12" s="74"/>
      <c r="G12" s="75" t="n">
        <v>2</v>
      </c>
    </row>
    <row r="13" customFormat="false" ht="30" hidden="false" customHeight="false" outlineLevel="0" collapsed="false">
      <c r="A13" s="69" t="s">
        <v>225</v>
      </c>
      <c r="B13" s="70"/>
      <c r="C13" s="71"/>
      <c r="D13" s="72"/>
      <c r="E13" s="73"/>
      <c r="F13" s="74"/>
      <c r="G13" s="75" t="n">
        <v>5</v>
      </c>
    </row>
    <row r="14" customFormat="false" ht="15" hidden="false" customHeight="false" outlineLevel="0" collapsed="false">
      <c r="A14" s="69" t="s">
        <v>226</v>
      </c>
      <c r="B14" s="70"/>
      <c r="C14" s="71"/>
      <c r="D14" s="72"/>
      <c r="E14" s="73"/>
      <c r="F14" s="74"/>
      <c r="G14" s="75" t="n">
        <v>2</v>
      </c>
    </row>
    <row r="15" customFormat="false" ht="15" hidden="false" customHeight="false" outlineLevel="0" collapsed="false">
      <c r="A15" s="69" t="s">
        <v>227</v>
      </c>
      <c r="B15" s="70"/>
      <c r="C15" s="71"/>
      <c r="D15" s="72"/>
      <c r="E15" s="73"/>
      <c r="F15" s="74"/>
      <c r="G15" s="75" t="n">
        <v>3</v>
      </c>
    </row>
    <row r="16" customFormat="false" ht="15" hidden="false" customHeight="false" outlineLevel="0" collapsed="false">
      <c r="A16" s="69" t="s">
        <v>228</v>
      </c>
      <c r="B16" s="70"/>
      <c r="C16" s="71"/>
      <c r="D16" s="72"/>
      <c r="E16" s="73"/>
      <c r="F16" s="74"/>
      <c r="G16" s="75" t="n">
        <v>1</v>
      </c>
    </row>
    <row r="17" customFormat="false" ht="15" hidden="false" customHeight="false" outlineLevel="0" collapsed="false">
      <c r="A17" s="69" t="s">
        <v>229</v>
      </c>
      <c r="B17" s="70"/>
      <c r="C17" s="71"/>
      <c r="D17" s="72"/>
      <c r="E17" s="73"/>
      <c r="F17" s="74"/>
      <c r="G17" s="75" t="n">
        <v>3</v>
      </c>
    </row>
    <row r="18" customFormat="false" ht="30" hidden="false" customHeight="false" outlineLevel="0" collapsed="false">
      <c r="A18" s="69" t="s">
        <v>230</v>
      </c>
      <c r="B18" s="70"/>
      <c r="C18" s="71"/>
      <c r="D18" s="72"/>
      <c r="E18" s="73"/>
      <c r="F18" s="74"/>
      <c r="G18" s="75" t="n">
        <v>2</v>
      </c>
    </row>
    <row r="19" customFormat="false" ht="15" hidden="false" customHeight="false" outlineLevel="0" collapsed="false">
      <c r="A19" s="69" t="s">
        <v>231</v>
      </c>
      <c r="B19" s="70"/>
      <c r="C19" s="71"/>
      <c r="D19" s="72"/>
      <c r="E19" s="73"/>
      <c r="F19" s="74"/>
      <c r="G19" s="75" t="n">
        <v>1</v>
      </c>
    </row>
    <row r="20" customFormat="false" ht="15" hidden="false" customHeight="false" outlineLevel="0" collapsed="false">
      <c r="A20" s="69" t="s">
        <v>232</v>
      </c>
      <c r="B20" s="70"/>
      <c r="C20" s="71"/>
      <c r="D20" s="72"/>
      <c r="E20" s="73"/>
      <c r="F20" s="74"/>
      <c r="G20" s="75" t="n">
        <v>2</v>
      </c>
    </row>
    <row r="21" customFormat="false" ht="45" hidden="false" customHeight="false" outlineLevel="0" collapsed="false">
      <c r="A21" s="69" t="s">
        <v>233</v>
      </c>
      <c r="B21" s="70"/>
      <c r="C21" s="71"/>
      <c r="D21" s="72"/>
      <c r="E21" s="73"/>
      <c r="F21" s="74"/>
      <c r="G21" s="75" t="n">
        <v>3</v>
      </c>
    </row>
    <row r="22" customFormat="false" ht="15" hidden="false" customHeight="false" outlineLevel="0" collapsed="false">
      <c r="A22" s="69" t="s">
        <v>234</v>
      </c>
      <c r="B22" s="70"/>
      <c r="C22" s="71"/>
      <c r="D22" s="72"/>
      <c r="E22" s="73"/>
      <c r="F22" s="74"/>
      <c r="G22" s="75" t="n">
        <v>1</v>
      </c>
    </row>
    <row r="23" customFormat="false" ht="30" hidden="false" customHeight="false" outlineLevel="0" collapsed="false">
      <c r="A23" s="69" t="s">
        <v>235</v>
      </c>
      <c r="B23" s="70"/>
      <c r="C23" s="71"/>
      <c r="D23" s="72"/>
      <c r="E23" s="73"/>
      <c r="F23" s="74"/>
      <c r="G23" s="75" t="n">
        <v>3</v>
      </c>
    </row>
    <row r="24" customFormat="false" ht="15" hidden="false" customHeight="false" outlineLevel="0" collapsed="false">
      <c r="A24" s="69" t="s">
        <v>236</v>
      </c>
      <c r="B24" s="70"/>
      <c r="C24" s="71"/>
      <c r="D24" s="72"/>
      <c r="E24" s="73"/>
      <c r="F24" s="74"/>
      <c r="G24" s="75" t="n">
        <v>1</v>
      </c>
    </row>
    <row r="25" customFormat="false" ht="15" hidden="false" customHeight="false" outlineLevel="0" collapsed="false">
      <c r="A25" s="69" t="s">
        <v>237</v>
      </c>
      <c r="B25" s="70"/>
      <c r="C25" s="71"/>
      <c r="D25" s="72"/>
      <c r="E25" s="73"/>
      <c r="F25" s="74"/>
      <c r="G25" s="75" t="n">
        <v>1</v>
      </c>
    </row>
    <row r="26" customFormat="false" ht="30" hidden="false" customHeight="false" outlineLevel="0" collapsed="false">
      <c r="A26" s="69" t="s">
        <v>238</v>
      </c>
      <c r="B26" s="70"/>
      <c r="C26" s="71"/>
      <c r="D26" s="72"/>
      <c r="E26" s="73"/>
      <c r="F26" s="74"/>
      <c r="G26" s="75" t="n">
        <v>2</v>
      </c>
    </row>
    <row r="27" customFormat="false" ht="30" hidden="false" customHeight="false" outlineLevel="0" collapsed="false">
      <c r="A27" s="76" t="s">
        <v>239</v>
      </c>
      <c r="B27" s="77"/>
      <c r="C27" s="78"/>
      <c r="D27" s="79"/>
      <c r="E27" s="80"/>
      <c r="F27" s="81"/>
      <c r="G27" s="82" t="n">
        <v>2</v>
      </c>
    </row>
    <row r="28" customFormat="false" ht="15" hidden="false" customHeight="false" outlineLevel="0" collapsed="false">
      <c r="A28" s="83" t="s">
        <v>22</v>
      </c>
      <c r="B28" s="84" t="n">
        <f aca="false">SUMPRODUCT(B$4:B$27,$G$4:$G$27)</f>
        <v>0</v>
      </c>
      <c r="C28" s="85" t="n">
        <f aca="false">SUMPRODUCT(C$4:C$27,$G$4:$G$27)</f>
        <v>0</v>
      </c>
      <c r="D28" s="86" t="n">
        <f aca="false">SUMPRODUCT(D$4:D$27,$G$4:$G$27)</f>
        <v>0</v>
      </c>
      <c r="E28" s="87" t="n">
        <f aca="false">SUMPRODUCT(E$4:E$27,$G$4:$G$27)</f>
        <v>0</v>
      </c>
      <c r="F28" s="88" t="n">
        <f aca="false">SUMPRODUCT(F$4:F$27,$G$4:$G$27)</f>
        <v>0</v>
      </c>
    </row>
    <row r="29" customFormat="false" ht="15" hidden="false" customHeight="false" outlineLevel="0" collapsed="false">
      <c r="A29" s="89" t="s">
        <v>23</v>
      </c>
      <c r="B29" s="90" t="n">
        <f aca="false">SUMPRODUCT(--ISNUMBER(B$4:B$27),$G$4:$G$27)</f>
        <v>0</v>
      </c>
      <c r="C29" s="91" t="n">
        <f aca="false">SUMPRODUCT(--ISNUMBER(C$4:C$27),$G$4:$G$27)</f>
        <v>0</v>
      </c>
      <c r="D29" s="92" t="n">
        <f aca="false">SUMPRODUCT(--ISNUMBER(D$4:D$27),$G$4:$G$27)</f>
        <v>0</v>
      </c>
      <c r="E29" s="93" t="n">
        <f aca="false">SUMPRODUCT(--ISNUMBER(E$4:E$27),$G$4:$G$27)</f>
        <v>0</v>
      </c>
      <c r="F29" s="94" t="n">
        <f aca="false">SUMPRODUCT(--ISNUMBER(F$4:F$27),$G$4:$G$27)</f>
        <v>0</v>
      </c>
    </row>
    <row r="31" customFormat="false" ht="15" hidden="false" customHeight="false" outlineLevel="0" collapsed="false">
      <c r="A31" s="95" t="s">
        <v>53</v>
      </c>
      <c r="B31" s="96" t="n">
        <f aca="false">IF(B$29=0,1,B$28)/IF(B$29=0,1,B$29)</f>
        <v>1</v>
      </c>
      <c r="C31" s="97" t="n">
        <f aca="false">IF(C$29=0,1,C$28)/IF(C$29=0,1,C$29)</f>
        <v>1</v>
      </c>
      <c r="D31" s="98" t="n">
        <f aca="false">IF(D$29=0,1,D$28)/IF(D$29=0,1,D$29)</f>
        <v>1</v>
      </c>
      <c r="E31" s="99" t="n">
        <f aca="false">IF(E$29=0,1,E$28)/IF(E$29=0,1,E$29)</f>
        <v>1</v>
      </c>
      <c r="F31" s="100" t="n">
        <f aca="false">IF(F$29=0,1,F$28)/IF(F$29=0,1,F$29)</f>
        <v>1</v>
      </c>
    </row>
    <row r="33" customFormat="false" ht="15" hidden="false" customHeight="false" outlineLevel="0" collapsed="false">
      <c r="A33" s="49" t="s">
        <v>54</v>
      </c>
      <c r="H33" s="101" t="s">
        <v>55</v>
      </c>
      <c r="I33" s="101"/>
    </row>
    <row r="34" customFormat="false" ht="15" hidden="false" customHeight="false" outlineLevel="0" collapsed="false">
      <c r="A34" s="56" t="s">
        <v>56</v>
      </c>
      <c r="B34" s="102" t="s">
        <v>57</v>
      </c>
      <c r="C34" s="103"/>
      <c r="D34" s="104"/>
      <c r="E34" s="105"/>
      <c r="F34" s="106"/>
      <c r="H34" s="107" t="s">
        <v>58</v>
      </c>
      <c r="I34" s="108" t="s">
        <v>59</v>
      </c>
    </row>
    <row r="35" customFormat="false" ht="15" hidden="false" customHeight="false" outlineLevel="0" collapsed="false">
      <c r="A35" s="109" t="s">
        <v>60</v>
      </c>
      <c r="B35" s="110"/>
      <c r="C35" s="111"/>
      <c r="D35" s="112"/>
      <c r="E35" s="113"/>
      <c r="F35" s="114"/>
      <c r="H35" s="115" t="n">
        <v>2</v>
      </c>
      <c r="I35" s="116" t="n">
        <v>2.2</v>
      </c>
    </row>
    <row r="36" customFormat="false" ht="15" hidden="false" customHeight="false" outlineLevel="0" collapsed="false">
      <c r="A36" s="117" t="s">
        <v>61</v>
      </c>
      <c r="B36" s="118"/>
      <c r="C36" s="119"/>
      <c r="D36" s="120"/>
      <c r="E36" s="121"/>
      <c r="F36" s="122"/>
      <c r="H36" s="123" t="n">
        <v>1</v>
      </c>
      <c r="I36" s="124" t="n">
        <v>1.3</v>
      </c>
    </row>
    <row r="37" customFormat="false" ht="15" hidden="false" customHeight="false" outlineLevel="0" collapsed="false">
      <c r="A37" s="117" t="s">
        <v>62</v>
      </c>
      <c r="B37" s="118"/>
      <c r="C37" s="119"/>
      <c r="D37" s="120"/>
      <c r="E37" s="121"/>
      <c r="F37" s="122"/>
      <c r="H37" s="123" t="n">
        <v>1</v>
      </c>
      <c r="I37" s="124" t="n">
        <v>1.3</v>
      </c>
    </row>
    <row r="38" customFormat="false" ht="15" hidden="false" customHeight="false" outlineLevel="0" collapsed="false">
      <c r="A38" s="117" t="s">
        <v>63</v>
      </c>
      <c r="B38" s="118"/>
      <c r="C38" s="119"/>
      <c r="D38" s="120"/>
      <c r="E38" s="121"/>
      <c r="F38" s="122"/>
      <c r="H38" s="123" t="n">
        <v>1</v>
      </c>
      <c r="I38" s="124" t="n">
        <v>1.3</v>
      </c>
    </row>
    <row r="39" customFormat="false" ht="15" hidden="false" customHeight="false" outlineLevel="0" collapsed="false">
      <c r="A39" s="117" t="s">
        <v>64</v>
      </c>
      <c r="B39" s="118"/>
      <c r="C39" s="119"/>
      <c r="D39" s="120"/>
      <c r="E39" s="121"/>
      <c r="F39" s="122"/>
      <c r="H39" s="123" t="n">
        <v>1</v>
      </c>
      <c r="I39" s="124" t="n">
        <v>1.3</v>
      </c>
    </row>
    <row r="40" customFormat="false" ht="15" hidden="false" customHeight="false" outlineLevel="0" collapsed="false">
      <c r="A40" s="117" t="s">
        <v>65</v>
      </c>
      <c r="B40" s="118"/>
      <c r="C40" s="119"/>
      <c r="D40" s="120"/>
      <c r="E40" s="121"/>
      <c r="F40" s="122"/>
      <c r="H40" s="123" t="n">
        <v>1</v>
      </c>
      <c r="I40" s="124" t="n">
        <v>1.3</v>
      </c>
    </row>
    <row r="41" customFormat="false" ht="15" hidden="false" customHeight="false" outlineLevel="0" collapsed="false">
      <c r="A41" s="117" t="s">
        <v>66</v>
      </c>
      <c r="B41" s="118"/>
      <c r="C41" s="119"/>
      <c r="D41" s="120"/>
      <c r="E41" s="121"/>
      <c r="F41" s="122"/>
      <c r="H41" s="123" t="n">
        <v>1</v>
      </c>
      <c r="I41" s="124" t="n">
        <v>1.3</v>
      </c>
    </row>
    <row r="42" customFormat="false" ht="15" hidden="false" customHeight="false" outlineLevel="0" collapsed="false">
      <c r="A42" s="125" t="s">
        <v>67</v>
      </c>
      <c r="B42" s="126"/>
      <c r="C42" s="127"/>
      <c r="D42" s="128"/>
      <c r="E42" s="129"/>
      <c r="F42" s="130"/>
      <c r="H42" s="131" t="n">
        <v>2</v>
      </c>
      <c r="I42" s="132" t="n">
        <v>0</v>
      </c>
    </row>
    <row r="43" customFormat="false" ht="15" hidden="false" customHeight="false" outlineLevel="0" collapsed="false">
      <c r="A43" s="133" t="s">
        <v>68</v>
      </c>
      <c r="B43" s="134" t="n">
        <f aca="false">SUMPRODUCT(B$35:B$42,IF(B$34="Oui",$H$35:$H$42,$I$35:$I$42))</f>
        <v>0</v>
      </c>
      <c r="C43" s="135" t="n">
        <f aca="false">SUMPRODUCT(C$35:C$42,IF(C$34="Oui",$H$35:$H$42,$I$35:$I$42))</f>
        <v>0</v>
      </c>
      <c r="D43" s="136" t="n">
        <f aca="false">SUMPRODUCT(D$35:D$42,IF(D$34="Oui",$H$35:$H$42,$I$35:$I$42))</f>
        <v>0</v>
      </c>
      <c r="E43" s="137" t="n">
        <f aca="false">SUMPRODUCT(E$35:E$42,IF(E$34="Oui",$H$35:$H$42,$I$35:$I$42))</f>
        <v>0</v>
      </c>
      <c r="F43" s="138" t="n">
        <f aca="false">SUMPRODUCT(F$35:F$42,IF(F$34="Oui",$H$35:$H$42,$I$35:$I$42))</f>
        <v>0</v>
      </c>
      <c r="H43" s="139" t="n">
        <v>10</v>
      </c>
      <c r="I43" s="140" t="n">
        <v>10</v>
      </c>
    </row>
    <row r="44" customFormat="false" ht="15" hidden="false" customHeight="false" outlineLevel="0" collapsed="false">
      <c r="A44" s="133" t="s">
        <v>69</v>
      </c>
      <c r="B44" s="134" t="n">
        <f aca="false">IF(B$34="Oui",$H$43,$I$43)</f>
        <v>10</v>
      </c>
      <c r="C44" s="135" t="n">
        <f aca="false">IF(C$34="Oui",$H$43,$I$43)</f>
        <v>10</v>
      </c>
      <c r="D44" s="136" t="n">
        <f aca="false">IF(D$34="Oui",$H$43,$I$43)</f>
        <v>10</v>
      </c>
      <c r="E44" s="137" t="n">
        <f aca="false">IF(E$34="Oui",$H$43,$I$43)</f>
        <v>10</v>
      </c>
      <c r="F44" s="138" t="n">
        <f aca="false">IF(F$34="Oui",$H$43,$I$43)</f>
        <v>10</v>
      </c>
      <c r="H44" s="5"/>
      <c r="I44" s="5"/>
    </row>
    <row r="45" customFormat="false" ht="15" hidden="false" customHeight="false" outlineLevel="0" collapsed="false">
      <c r="A45" s="141"/>
      <c r="B45" s="141"/>
      <c r="C45" s="141"/>
      <c r="D45" s="141"/>
      <c r="E45" s="141"/>
      <c r="F45" s="141"/>
    </row>
    <row r="47" customFormat="false" ht="15" hidden="false" customHeight="false" outlineLevel="0" collapsed="false">
      <c r="A47" s="95" t="s">
        <v>70</v>
      </c>
      <c r="B47" s="96" t="n">
        <f aca="false">B$43/B$44</f>
        <v>0</v>
      </c>
      <c r="C47" s="97" t="n">
        <f aca="false">C$43/C$44</f>
        <v>0</v>
      </c>
      <c r="D47" s="98" t="n">
        <f aca="false">D$43/D$44</f>
        <v>0</v>
      </c>
      <c r="E47" s="99" t="n">
        <f aca="false">E$43/E$44</f>
        <v>0</v>
      </c>
      <c r="F47" s="100" t="n">
        <f aca="false">F$43/F$44</f>
        <v>0</v>
      </c>
    </row>
    <row r="50" customFormat="false" ht="15" hidden="false" customHeight="false" outlineLevel="0" collapsed="false">
      <c r="A50" s="95" t="s">
        <v>240</v>
      </c>
      <c r="B50" s="142" t="n">
        <f aca="false">(B$31+B$47)/2</f>
        <v>0.5</v>
      </c>
      <c r="C50" s="97" t="n">
        <f aca="false">(C$31+C$47)/2</f>
        <v>0.5</v>
      </c>
      <c r="D50" s="98" t="n">
        <f aca="false">(D$31+D$47)/2</f>
        <v>0.5</v>
      </c>
      <c r="E50" s="99" t="n">
        <f aca="false">(E$31+E$47)/2</f>
        <v>0.5</v>
      </c>
      <c r="F50" s="100" t="n">
        <f aca="false">(F$31+F$47)/2</f>
        <v>0.5</v>
      </c>
    </row>
    <row r="51" customFormat="false" ht="15" hidden="false" customHeight="false" outlineLevel="0" collapsed="false">
      <c r="A51" s="95" t="s">
        <v>72</v>
      </c>
      <c r="B51" s="143" t="n">
        <f aca="false">COUNTA(B$4:B$27)</f>
        <v>0</v>
      </c>
      <c r="C51" s="144" t="n">
        <f aca="false">COUNTA(C$4:C$27)</f>
        <v>0</v>
      </c>
      <c r="D51" s="145" t="n">
        <f aca="false">COUNTA(D$4:D$27)</f>
        <v>0</v>
      </c>
      <c r="E51" s="146" t="n">
        <f aca="false">COUNTA(E$4:E$27)</f>
        <v>0</v>
      </c>
      <c r="F51" s="147" t="n">
        <f aca="false">COUNTA(F$4:F$27)</f>
        <v>0</v>
      </c>
    </row>
  </sheetData>
  <sheetProtection sheet="true" objects="true" scenarios="true"/>
  <mergeCells count="2">
    <mergeCell ref="G2:G3"/>
    <mergeCell ref="H33:I33"/>
  </mergeCells>
  <dataValidations count="2">
    <dataValidation allowBlank="true" error="Les évaluations sont faites en terme de pourcentage. Veuillez entrer une valeur entre 0 et 1" operator="between" showDropDown="false" showErrorMessage="true" showInputMessage="true" sqref="B4:F27 B35:F42" type="decimal">
      <formula1>0</formula1>
      <formula2>1</formula2>
    </dataValidation>
    <dataValidation allowBlank="true" operator="between" showDropDown="false" showErrorMessage="true" showInputMessage="true" sqref="B34:F34" type="list">
      <formula1>"Oui,Non"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Emilio</dc:creator>
  <dc:description/>
  <dc:language>fr-FR</dc:language>
  <cp:lastModifiedBy/>
  <dcterms:modified xsi:type="dcterms:W3CDTF">2021-05-07T06:17:44Z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