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erofonte/Dropbox/anita/T5.1/MSLR/"/>
    </mc:Choice>
  </mc:AlternateContent>
  <xr:revisionPtr revIDLastSave="0" documentId="13_ncr:1_{E95D95DC-A307-6240-B6D4-558B234FDDFA}" xr6:coauthVersionLast="36" xr6:coauthVersionMax="36" xr10:uidLastSave="{00000000-0000-0000-0000-000000000000}"/>
  <bookViews>
    <workbookView xWindow="0" yWindow="460" windowWidth="28800" windowHeight="16380" activeTab="1" xr2:uid="{E1D2EB5F-9050-D242-B172-268D1622FD87}"/>
  </bookViews>
  <sheets>
    <sheet name="Descriptive Stats Research" sheetId="1" r:id="rId1"/>
    <sheet name="Descriptive Stats Gre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B46" i="1"/>
  <c r="B45" i="1"/>
  <c r="B44" i="1"/>
  <c r="B43" i="1"/>
  <c r="B42" i="1"/>
  <c r="B41" i="1"/>
  <c r="B40" i="1"/>
  <c r="B39" i="1"/>
  <c r="B38" i="1"/>
  <c r="B37" i="1"/>
  <c r="B36" i="1"/>
  <c r="D53" i="2" l="1"/>
  <c r="D52" i="2"/>
  <c r="D51" i="2"/>
  <c r="G54" i="2"/>
  <c r="G51" i="2"/>
  <c r="G52" i="2"/>
  <c r="G53" i="2"/>
  <c r="B54" i="2"/>
  <c r="B53" i="2"/>
  <c r="B52" i="2"/>
  <c r="B51" i="2"/>
  <c r="B50" i="2"/>
  <c r="B49" i="2"/>
  <c r="B48" i="2"/>
  <c r="B47" i="2"/>
  <c r="B44" i="2"/>
  <c r="B45" i="2"/>
  <c r="B4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478604F-6F20-CD47-BF74-52F6B81C8C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 = Journal
</t>
        </r>
        <r>
          <rPr>
            <sz val="10"/>
            <color rgb="FF000000"/>
            <rFont val="Tahoma"/>
            <family val="2"/>
          </rPr>
          <t xml:space="preserve">C = Conference
</t>
        </r>
        <r>
          <rPr>
            <sz val="10"/>
            <color rgb="FF000000"/>
            <rFont val="Tahoma"/>
            <family val="2"/>
          </rPr>
          <t>W = Workshop</t>
        </r>
      </text>
    </comment>
    <comment ref="D1" authorId="0" shapeId="0" xr:uid="{77D0DAB2-D1FF-E242-855E-505E6F8E7E2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CS = Case-Study
</t>
        </r>
        <r>
          <rPr>
            <sz val="10"/>
            <color rgb="FF000000"/>
            <rFont val="Tahoma"/>
            <family val="2"/>
          </rPr>
          <t xml:space="preserve">EXP = Experience-Report
</t>
        </r>
        <r>
          <rPr>
            <sz val="10"/>
            <color rgb="FF000000"/>
            <rFont val="Tahoma"/>
            <family val="2"/>
          </rPr>
          <t>EMP = Empirical Study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25610AA4-8437-2248-B8CD-2A035202F0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GOV = Government
</t>
        </r>
        <r>
          <rPr>
            <sz val="10"/>
            <color rgb="FF000000"/>
            <rFont val="Tahoma"/>
            <family val="2"/>
          </rPr>
          <t xml:space="preserve">PRI = Private Org.
</t>
        </r>
        <r>
          <rPr>
            <sz val="10"/>
            <color rgb="FF000000"/>
            <rFont val="Tahoma"/>
            <family val="2"/>
          </rPr>
          <t>PUB = Non-Profit</t>
        </r>
      </text>
    </comment>
    <comment ref="D1" authorId="0" shapeId="0" xr:uid="{078D7EA7-5E50-8F44-AC80-A3AAA2FE37D8}">
      <text>
        <r>
          <rPr>
            <b/>
            <sz val="10"/>
            <color rgb="FF000000"/>
            <rFont val="Tahoma"/>
            <family val="2"/>
          </rPr>
          <t xml:space="preserve">Microsoft Office User:
</t>
        </r>
        <r>
          <rPr>
            <sz val="18"/>
            <color rgb="FF000000"/>
            <rFont val="Calibri"/>
            <family val="2"/>
            <scheme val="minor"/>
          </rPr>
          <t>CS = Case-Study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ER = Experience-Report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EMX = Empirical or Experimental Study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<sst xmlns="http://schemas.openxmlformats.org/spreadsheetml/2006/main" count="234" uniqueCount="98">
  <si>
    <t>Year</t>
  </si>
  <si>
    <t>Venue</t>
  </si>
  <si>
    <t>Evaluation</t>
  </si>
  <si>
    <t>CS</t>
  </si>
  <si>
    <t>EXP</t>
  </si>
  <si>
    <t>C</t>
  </si>
  <si>
    <t>J</t>
  </si>
  <si>
    <t>W</t>
  </si>
  <si>
    <t>3 journal of security and sustainability issues nr6_3_3</t>
  </si>
  <si>
    <t>a5-tan</t>
  </si>
  <si>
    <t>ID</t>
  </si>
  <si>
    <t>a15-bishop</t>
  </si>
  <si>
    <t>a18-aponte</t>
  </si>
  <si>
    <t>a19-abercrombie</t>
  </si>
  <si>
    <t>a19-laszka</t>
  </si>
  <si>
    <t>a26-ben_aissa-slides</t>
  </si>
  <si>
    <t>EMP</t>
  </si>
  <si>
    <t>a27-Hsieh</t>
  </si>
  <si>
    <t>a45-blackwell-slides</t>
  </si>
  <si>
    <t>a46-hu</t>
  </si>
  <si>
    <t>a49-chang</t>
  </si>
  <si>
    <t>SUR</t>
  </si>
  <si>
    <t>a51-mckinney-slides</t>
  </si>
  <si>
    <t>a56-casey</t>
  </si>
  <si>
    <t>NONE</t>
  </si>
  <si>
    <t>a67-Tran</t>
  </si>
  <si>
    <t>a75-gutesman</t>
  </si>
  <si>
    <t>a87-Sonowal</t>
  </si>
  <si>
    <t>a153-dunbar</t>
  </si>
  <si>
    <t>FRML</t>
  </si>
  <si>
    <t>p3-nostro</t>
  </si>
  <si>
    <t>p23-haass</t>
  </si>
  <si>
    <t>p23-herr</t>
  </si>
  <si>
    <t>p27-odell</t>
  </si>
  <si>
    <t>p35-dupuis</t>
  </si>
  <si>
    <t>p38-khurana</t>
  </si>
  <si>
    <t>p51-burger</t>
  </si>
  <si>
    <t>p69-anand</t>
  </si>
  <si>
    <t>p81-aissa</t>
  </si>
  <si>
    <t>p133-willison</t>
  </si>
  <si>
    <t>p141-kshetri</t>
  </si>
  <si>
    <t>p141-xu</t>
  </si>
  <si>
    <t>p705-kemmerer</t>
  </si>
  <si>
    <t>p729-tsigkanos</t>
  </si>
  <si>
    <t>p833-bilge</t>
  </si>
  <si>
    <t>GOV</t>
  </si>
  <si>
    <t>ER</t>
  </si>
  <si>
    <t>020956_PDF_web</t>
  </si>
  <si>
    <t>ASBFEO-cyber-security-research-report</t>
  </si>
  <si>
    <t>BCSG-EN</t>
  </si>
  <si>
    <t>Common_Cyber_Attacks-Reducing_The_Impact</t>
  </si>
  <si>
    <t>PRI</t>
  </si>
  <si>
    <t>CSIR-Procurement-Guide</t>
  </si>
  <si>
    <t>Cyber Crime Assessment 2016 v1.2</t>
  </si>
  <si>
    <t>PUB</t>
  </si>
  <si>
    <t>Cyber Security Small Charity Guide</t>
  </si>
  <si>
    <t>cyberawarelawenforcementtoolkit</t>
  </si>
  <si>
    <t>Cybercrime legislation EV6</t>
  </si>
  <si>
    <t>Cybercrimev10</t>
  </si>
  <si>
    <t>cyberplanner</t>
  </si>
  <si>
    <t>Cybersecurity_Green-Paper_FinalVersion</t>
  </si>
  <si>
    <t>cybersecurity-incident-management-guide-EN</t>
  </si>
  <si>
    <t>deloitte-uk-consumer-review-nov-2015</t>
  </si>
  <si>
    <t>EMX</t>
  </si>
  <si>
    <t>ey-cybersecurity-regained-preparing-to-face-cyber-attacks</t>
  </si>
  <si>
    <t>Guidance_Note_on_Cybercrime_5_January_2010</t>
  </si>
  <si>
    <t>guidelines-on-cyber-security-onboard-ships</t>
  </si>
  <si>
    <t>Hohmann__Pirang__Benner__2017__Advancing_Cybersecurity_Capacity_Building</t>
  </si>
  <si>
    <t>ICC-Cyber-Security-Guide-for-Business</t>
  </si>
  <si>
    <t>IOSCOPD528</t>
  </si>
  <si>
    <t>italian-national-strategic-framework-for-cyberspace-security</t>
  </si>
  <si>
    <t>Jamaica National Cyber Security Strategy</t>
  </si>
  <si>
    <t xml:space="preserve"> ENISA Guidebook on National Cyber Security Strategies_Final</t>
  </si>
  <si>
    <t>NATO - Cyber defence</t>
  </si>
  <si>
    <t>RAND_RR1354</t>
  </si>
  <si>
    <t>RAND_TR1218</t>
  </si>
  <si>
    <t>The-Norwegian-Cybersecurity-culture-web</t>
  </si>
  <si>
    <t>top-5-cybercrimes</t>
  </si>
  <si>
    <t>127f0a41b2c554bff9854bdc4a1b04096833</t>
  </si>
  <si>
    <t>SCI</t>
  </si>
  <si>
    <t>2015_Book_DataPrivacyManagementAutonomou</t>
  </si>
  <si>
    <t>autosoc-leet2010</t>
  </si>
  <si>
    <t>Case_Study_On_Social_Engineering_Techniques_for_Pe</t>
  </si>
  <si>
    <t>Introduction-to-social-engineering</t>
  </si>
  <si>
    <t>Social Engineering and its Impact via the Internet</t>
  </si>
  <si>
    <t>Socialengineeringattackexamplestemplatesandscenarios</t>
  </si>
  <si>
    <t>soups2017-nicholson</t>
  </si>
  <si>
    <t>Studer_SocialEngineering</t>
  </si>
  <si>
    <t>Public Institution</t>
  </si>
  <si>
    <t>Scientific Group</t>
  </si>
  <si>
    <t>Governmental Organization</t>
  </si>
  <si>
    <t>Private Corporation</t>
  </si>
  <si>
    <t>Case-Study</t>
  </si>
  <si>
    <t>Experience-Report</t>
  </si>
  <si>
    <t>Empirical or Experimental Study</t>
  </si>
  <si>
    <t>Formal Methods</t>
  </si>
  <si>
    <t>Experimental Study</t>
  </si>
  <si>
    <t>Empirical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</si>
</sst>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'Descriptive Stats Research'!$A$36:$A$48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'Descriptive Stats Research'!$B$36:$B$48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9-2643-8079-2B6B6573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61024"/>
        <c:axId val="93762704"/>
      </c:lineChart>
      <c:catAx>
        <c:axId val="937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62704"/>
        <c:crosses val="autoZero"/>
        <c:auto val="1"/>
        <c:lblAlgn val="ctr"/>
        <c:lblOffset val="100"/>
        <c:noMultiLvlLbl val="0"/>
      </c:catAx>
      <c:valAx>
        <c:axId val="937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7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B84-0543-95AF-814B25636F30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B84-0543-95AF-814B25636F30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B84-0543-95AF-814B25636F30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B84-0543-95AF-814B25636F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'Descriptive Stats Research'!$D$43:$D$46</c:f>
              <c:strCache>
                <c:ptCount val="4"/>
                <c:pt idx="0">
                  <c:v>Case-Study</c:v>
                </c:pt>
                <c:pt idx="1">
                  <c:v>Experimental Study</c:v>
                </c:pt>
                <c:pt idx="2">
                  <c:v>Empirical Study</c:v>
                </c:pt>
                <c:pt idx="3">
                  <c:v>Formal Methods</c:v>
                </c:pt>
              </c:strCache>
            </c:strRef>
          </c:cat>
          <c:val>
            <c:numRef>
              <c:f>'Descriptive Stats Research'!$E$43:$E$46</c:f>
              <c:numCache>
                <c:formatCode>General</c:formatCode>
                <c:ptCount val="4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AB44-93A6-EECA5078E88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'Descriptive Stats Grey'!$A$44:$A$56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'Descriptive Stats Grey'!$B$44:$B$56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1-494E-97D3-AF24CCA4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15215"/>
        <c:axId val="2107116895"/>
      </c:lineChart>
      <c:catAx>
        <c:axId val="21071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116895"/>
        <c:crosses val="autoZero"/>
        <c:auto val="1"/>
        <c:lblAlgn val="ctr"/>
        <c:lblOffset val="100"/>
        <c:noMultiLvlLbl val="0"/>
      </c:catAx>
      <c:valAx>
        <c:axId val="21071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711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'Descriptive Stats Grey'!$F$51:$F$54</c:f>
              <c:strCache>
                <c:ptCount val="4"/>
                <c:pt idx="0">
                  <c:v>Public Institution</c:v>
                </c:pt>
                <c:pt idx="1">
                  <c:v>Scientific Group</c:v>
                </c:pt>
                <c:pt idx="2">
                  <c:v>Governmental Organization</c:v>
                </c:pt>
                <c:pt idx="3">
                  <c:v>Private Corporation</c:v>
                </c:pt>
              </c:strCache>
            </c:strRef>
          </c:cat>
          <c:val>
            <c:numRef>
              <c:f>'Descriptive Stats Grey'!$G$51:$G$54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6040-BAAB-2FC2F8307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420207"/>
        <c:axId val="2111421887"/>
      </c:barChart>
      <c:catAx>
        <c:axId val="211142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421887"/>
        <c:crosses val="autoZero"/>
        <c:auto val="1"/>
        <c:lblAlgn val="ctr"/>
        <c:lblOffset val="100"/>
        <c:noMultiLvlLbl val="0"/>
      </c:catAx>
      <c:valAx>
        <c:axId val="211142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142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87532808398953"/>
          <c:y val="9.7222222222222224E-2"/>
          <c:w val="0.47536045494313212"/>
          <c:h val="0.792267424905220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93-3B42-AE18-6255D5E6353F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D93-3B42-AE18-6255D5E6353F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93-3B42-AE18-6255D5E6353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885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D93-3B42-AE18-6255D5E6353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5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D93-3B42-AE18-6255D5E6353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dk1">
                          <a:tint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D93-3B42-AE18-6255D5E6353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'Descriptive Stats Grey'!$C$51:$C$53</c:f>
              <c:strCache>
                <c:ptCount val="3"/>
                <c:pt idx="0">
                  <c:v>Case-Study</c:v>
                </c:pt>
                <c:pt idx="1">
                  <c:v>Experience-Report</c:v>
                </c:pt>
                <c:pt idx="2">
                  <c:v>Empirical or Experimental Study</c:v>
                </c:pt>
              </c:strCache>
            </c:strRef>
          </c:cat>
          <c:val>
            <c:numRef>
              <c:f>'Descriptive Stats Grey'!$D$51:$D$53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3B42-AE18-6255D5E6353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24</xdr:row>
      <xdr:rowOff>190500</xdr:rowOff>
    </xdr:from>
    <xdr:to>
      <xdr:col>13</xdr:col>
      <xdr:colOff>552450</xdr:colOff>
      <xdr:row>38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4E7EC-4901-A24D-A045-008194923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41</xdr:row>
      <xdr:rowOff>76200</xdr:rowOff>
    </xdr:from>
    <xdr:to>
      <xdr:col>13</xdr:col>
      <xdr:colOff>596900</xdr:colOff>
      <xdr:row>54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26C290-CEBE-9F4E-B147-55A509EA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16</xdr:row>
      <xdr:rowOff>63500</xdr:rowOff>
    </xdr:from>
    <xdr:to>
      <xdr:col>11</xdr:col>
      <xdr:colOff>527050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67FCF-6C93-4B46-AEDC-67543711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31</xdr:row>
      <xdr:rowOff>38100</xdr:rowOff>
    </xdr:from>
    <xdr:to>
      <xdr:col>11</xdr:col>
      <xdr:colOff>558800</xdr:colOff>
      <xdr:row>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2135A-31EE-C448-81AB-9779244F5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31</xdr:row>
      <xdr:rowOff>50800</xdr:rowOff>
    </xdr:from>
    <xdr:to>
      <xdr:col>17</xdr:col>
      <xdr:colOff>444500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C8555F-F749-5246-BFBE-F5382F89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3126-CC97-2145-9AB6-45EEC08DC4ED}">
  <dimension ref="A1:E48"/>
  <sheetViews>
    <sheetView topLeftCell="A18" workbookViewId="0">
      <selection activeCell="F23" sqref="F23"/>
    </sheetView>
  </sheetViews>
  <sheetFormatPr baseColWidth="10" defaultRowHeight="16" x14ac:dyDescent="0.2"/>
  <sheetData>
    <row r="1" spans="1:4" x14ac:dyDescent="0.2">
      <c r="A1" s="1" t="s">
        <v>10</v>
      </c>
      <c r="B1" s="1" t="s">
        <v>0</v>
      </c>
      <c r="C1" s="1" t="s">
        <v>1</v>
      </c>
      <c r="D1" s="1" t="s">
        <v>2</v>
      </c>
    </row>
    <row r="2" spans="1:4" x14ac:dyDescent="0.2">
      <c r="A2" t="s">
        <v>8</v>
      </c>
      <c r="B2">
        <v>2016</v>
      </c>
      <c r="C2" t="s">
        <v>6</v>
      </c>
      <c r="D2" t="s">
        <v>3</v>
      </c>
    </row>
    <row r="3" spans="1:4" x14ac:dyDescent="0.2">
      <c r="A3" t="s">
        <v>9</v>
      </c>
      <c r="B3">
        <v>2011</v>
      </c>
      <c r="C3" t="s">
        <v>5</v>
      </c>
      <c r="D3" t="s">
        <v>4</v>
      </c>
    </row>
    <row r="4" spans="1:4" x14ac:dyDescent="0.2">
      <c r="A4" t="s">
        <v>11</v>
      </c>
      <c r="B4">
        <v>2013</v>
      </c>
      <c r="C4" t="s">
        <v>6</v>
      </c>
      <c r="D4" t="s">
        <v>4</v>
      </c>
    </row>
    <row r="5" spans="1:4" x14ac:dyDescent="0.2">
      <c r="A5" t="s">
        <v>12</v>
      </c>
      <c r="B5">
        <v>2008</v>
      </c>
      <c r="C5" t="s">
        <v>7</v>
      </c>
      <c r="D5" t="s">
        <v>3</v>
      </c>
    </row>
    <row r="6" spans="1:4" x14ac:dyDescent="0.2">
      <c r="A6" t="s">
        <v>13</v>
      </c>
      <c r="B6">
        <v>2013</v>
      </c>
      <c r="C6" t="s">
        <v>5</v>
      </c>
      <c r="D6" t="s">
        <v>3</v>
      </c>
    </row>
    <row r="7" spans="1:4" x14ac:dyDescent="0.2">
      <c r="A7" t="s">
        <v>14</v>
      </c>
      <c r="B7">
        <v>2014</v>
      </c>
      <c r="C7" t="s">
        <v>6</v>
      </c>
      <c r="D7" t="s">
        <v>3</v>
      </c>
    </row>
    <row r="8" spans="1:4" x14ac:dyDescent="0.2">
      <c r="A8" t="s">
        <v>15</v>
      </c>
      <c r="B8">
        <v>2009</v>
      </c>
      <c r="C8" t="s">
        <v>7</v>
      </c>
      <c r="D8" t="s">
        <v>16</v>
      </c>
    </row>
    <row r="9" spans="1:4" x14ac:dyDescent="0.2">
      <c r="A9" t="s">
        <v>17</v>
      </c>
      <c r="B9">
        <v>2015</v>
      </c>
      <c r="C9" t="s">
        <v>5</v>
      </c>
      <c r="D9" t="s">
        <v>16</v>
      </c>
    </row>
    <row r="10" spans="1:4" x14ac:dyDescent="0.2">
      <c r="A10" t="s">
        <v>18</v>
      </c>
      <c r="B10">
        <v>2009</v>
      </c>
      <c r="C10" t="s">
        <v>5</v>
      </c>
      <c r="D10" t="s">
        <v>3</v>
      </c>
    </row>
    <row r="11" spans="1:4" x14ac:dyDescent="0.2">
      <c r="A11" t="s">
        <v>19</v>
      </c>
      <c r="B11">
        <v>2009</v>
      </c>
      <c r="C11" t="s">
        <v>7</v>
      </c>
      <c r="D11" t="s">
        <v>3</v>
      </c>
    </row>
    <row r="12" spans="1:4" x14ac:dyDescent="0.2">
      <c r="A12" t="s">
        <v>20</v>
      </c>
      <c r="B12">
        <v>2013</v>
      </c>
      <c r="C12" t="s">
        <v>6</v>
      </c>
      <c r="D12" t="s">
        <v>21</v>
      </c>
    </row>
    <row r="13" spans="1:4" x14ac:dyDescent="0.2">
      <c r="A13" t="s">
        <v>22</v>
      </c>
      <c r="B13">
        <v>2009</v>
      </c>
      <c r="C13" t="s">
        <v>7</v>
      </c>
      <c r="D13" t="s">
        <v>4</v>
      </c>
    </row>
    <row r="14" spans="1:4" x14ac:dyDescent="0.2">
      <c r="A14" t="s">
        <v>23</v>
      </c>
      <c r="B14">
        <v>2010</v>
      </c>
      <c r="C14" t="s">
        <v>7</v>
      </c>
      <c r="D14" t="s">
        <v>24</v>
      </c>
    </row>
    <row r="15" spans="1:4" x14ac:dyDescent="0.2">
      <c r="A15" t="s">
        <v>25</v>
      </c>
      <c r="B15">
        <v>2016</v>
      </c>
      <c r="C15" t="s">
        <v>6</v>
      </c>
      <c r="D15" t="s">
        <v>24</v>
      </c>
    </row>
    <row r="16" spans="1:4" x14ac:dyDescent="0.2">
      <c r="A16" t="s">
        <v>26</v>
      </c>
      <c r="B16">
        <v>2010</v>
      </c>
      <c r="C16" t="s">
        <v>7</v>
      </c>
      <c r="D16" t="s">
        <v>24</v>
      </c>
    </row>
    <row r="17" spans="1:4" x14ac:dyDescent="0.2">
      <c r="A17" t="s">
        <v>27</v>
      </c>
      <c r="B17">
        <v>2016</v>
      </c>
      <c r="C17" t="s">
        <v>5</v>
      </c>
      <c r="D17" t="s">
        <v>24</v>
      </c>
    </row>
    <row r="18" spans="1:4" x14ac:dyDescent="0.2">
      <c r="A18" t="s">
        <v>28</v>
      </c>
      <c r="B18">
        <v>2014</v>
      </c>
      <c r="C18" t="s">
        <v>6</v>
      </c>
      <c r="D18" t="s">
        <v>29</v>
      </c>
    </row>
    <row r="19" spans="1:4" x14ac:dyDescent="0.2">
      <c r="A19" t="s">
        <v>30</v>
      </c>
      <c r="B19">
        <v>2013</v>
      </c>
      <c r="C19" t="s">
        <v>5</v>
      </c>
      <c r="D19" t="s">
        <v>3</v>
      </c>
    </row>
    <row r="20" spans="1:4" x14ac:dyDescent="0.2">
      <c r="A20" t="s">
        <v>31</v>
      </c>
      <c r="B20">
        <v>2015</v>
      </c>
      <c r="C20" t="s">
        <v>5</v>
      </c>
      <c r="D20" t="s">
        <v>3</v>
      </c>
    </row>
    <row r="21" spans="1:4" x14ac:dyDescent="0.2">
      <c r="A21" t="s">
        <v>32</v>
      </c>
      <c r="B21">
        <v>2015</v>
      </c>
      <c r="C21" t="s">
        <v>5</v>
      </c>
      <c r="D21" t="s">
        <v>24</v>
      </c>
    </row>
    <row r="22" spans="1:4" x14ac:dyDescent="0.2">
      <c r="A22" t="s">
        <v>33</v>
      </c>
      <c r="B22">
        <v>2015</v>
      </c>
      <c r="C22" t="s">
        <v>5</v>
      </c>
      <c r="D22" t="s">
        <v>4</v>
      </c>
    </row>
    <row r="23" spans="1:4" x14ac:dyDescent="0.2">
      <c r="A23" t="s">
        <v>34</v>
      </c>
      <c r="B23">
        <v>2016</v>
      </c>
      <c r="C23" t="s">
        <v>5</v>
      </c>
      <c r="D23" t="s">
        <v>16</v>
      </c>
    </row>
    <row r="24" spans="1:4" x14ac:dyDescent="0.2">
      <c r="A24" t="s">
        <v>35</v>
      </c>
      <c r="B24">
        <v>2009</v>
      </c>
      <c r="C24" t="s">
        <v>5</v>
      </c>
      <c r="D24" t="s">
        <v>16</v>
      </c>
    </row>
    <row r="25" spans="1:4" x14ac:dyDescent="0.2">
      <c r="A25" t="s">
        <v>36</v>
      </c>
      <c r="B25">
        <v>2014</v>
      </c>
      <c r="C25" t="s">
        <v>7</v>
      </c>
      <c r="D25" t="s">
        <v>16</v>
      </c>
    </row>
    <row r="26" spans="1:4" x14ac:dyDescent="0.2">
      <c r="A26" t="s">
        <v>37</v>
      </c>
      <c r="B26">
        <v>2014</v>
      </c>
      <c r="C26" t="s">
        <v>5</v>
      </c>
      <c r="D26" t="s">
        <v>4</v>
      </c>
    </row>
    <row r="27" spans="1:4" x14ac:dyDescent="0.2">
      <c r="A27" t="s">
        <v>38</v>
      </c>
      <c r="B27">
        <v>2014</v>
      </c>
      <c r="C27" t="s">
        <v>5</v>
      </c>
      <c r="D27" t="s">
        <v>24</v>
      </c>
    </row>
    <row r="28" spans="1:4" x14ac:dyDescent="0.2">
      <c r="A28" t="s">
        <v>39</v>
      </c>
      <c r="B28">
        <v>2009</v>
      </c>
      <c r="C28" t="s">
        <v>6</v>
      </c>
      <c r="D28" t="s">
        <v>3</v>
      </c>
    </row>
    <row r="29" spans="1:4" x14ac:dyDescent="0.2">
      <c r="A29" t="s">
        <v>40</v>
      </c>
      <c r="B29">
        <v>2009</v>
      </c>
      <c r="C29" t="s">
        <v>6</v>
      </c>
      <c r="D29" t="s">
        <v>3</v>
      </c>
    </row>
    <row r="30" spans="1:4" x14ac:dyDescent="0.2">
      <c r="A30" t="s">
        <v>41</v>
      </c>
      <c r="B30">
        <v>2013</v>
      </c>
      <c r="C30" t="s">
        <v>6</v>
      </c>
      <c r="D30" t="s">
        <v>4</v>
      </c>
    </row>
    <row r="31" spans="1:4" x14ac:dyDescent="0.2">
      <c r="A31" t="s">
        <v>42</v>
      </c>
      <c r="B31">
        <v>2003</v>
      </c>
      <c r="C31" t="s">
        <v>6</v>
      </c>
      <c r="D31" t="s">
        <v>21</v>
      </c>
    </row>
    <row r="32" spans="1:4" x14ac:dyDescent="0.2">
      <c r="A32" t="s">
        <v>43</v>
      </c>
      <c r="B32">
        <v>2015</v>
      </c>
      <c r="C32" t="s">
        <v>5</v>
      </c>
      <c r="D32" t="s">
        <v>29</v>
      </c>
    </row>
    <row r="33" spans="1:5" x14ac:dyDescent="0.2">
      <c r="A33" t="s">
        <v>44</v>
      </c>
      <c r="B33">
        <v>2012</v>
      </c>
      <c r="C33" t="s">
        <v>5</v>
      </c>
      <c r="D33" t="s">
        <v>16</v>
      </c>
    </row>
    <row r="36" spans="1:5" x14ac:dyDescent="0.2">
      <c r="A36">
        <v>2006</v>
      </c>
      <c r="B36">
        <f>COUNTIF(B1:B33, 2006)</f>
        <v>0</v>
      </c>
    </row>
    <row r="37" spans="1:5" x14ac:dyDescent="0.2">
      <c r="A37">
        <v>2007</v>
      </c>
      <c r="B37">
        <f>COUNTIF(B1:B33, 2007)</f>
        <v>0</v>
      </c>
    </row>
    <row r="38" spans="1:5" x14ac:dyDescent="0.2">
      <c r="A38">
        <v>2008</v>
      </c>
      <c r="B38">
        <f>COUNTIF(B1:B33, 2008)</f>
        <v>1</v>
      </c>
    </row>
    <row r="39" spans="1:5" x14ac:dyDescent="0.2">
      <c r="A39">
        <v>2009</v>
      </c>
      <c r="B39">
        <f>COUNTIF(B1:B33, 2009)</f>
        <v>7</v>
      </c>
    </row>
    <row r="40" spans="1:5" x14ac:dyDescent="0.2">
      <c r="A40">
        <v>2010</v>
      </c>
      <c r="B40">
        <f>COUNTIF(B1:B33, 2010)</f>
        <v>2</v>
      </c>
    </row>
    <row r="41" spans="1:5" x14ac:dyDescent="0.2">
      <c r="A41">
        <v>2011</v>
      </c>
      <c r="B41">
        <f>COUNTIF(B1:B33, 2011)</f>
        <v>1</v>
      </c>
    </row>
    <row r="42" spans="1:5" x14ac:dyDescent="0.2">
      <c r="A42">
        <v>2012</v>
      </c>
      <c r="B42">
        <f>COUNTIF(B1:B33, 2012)</f>
        <v>1</v>
      </c>
    </row>
    <row r="43" spans="1:5" x14ac:dyDescent="0.2">
      <c r="A43">
        <v>2013</v>
      </c>
      <c r="B43">
        <f>COUNTIF(B1:B33, 2013)</f>
        <v>5</v>
      </c>
      <c r="D43" s="2" t="s">
        <v>92</v>
      </c>
      <c r="E43">
        <f>COUNTIF(D1:D33, "CS")</f>
        <v>10</v>
      </c>
    </row>
    <row r="44" spans="1:5" x14ac:dyDescent="0.2">
      <c r="A44">
        <v>2014</v>
      </c>
      <c r="B44">
        <f>COUNTIF(B1:B33, 2014)</f>
        <v>5</v>
      </c>
      <c r="D44" s="2" t="s">
        <v>96</v>
      </c>
      <c r="E44">
        <f>COUNTIF(D1:D33, "EMP")</f>
        <v>6</v>
      </c>
    </row>
    <row r="45" spans="1:5" x14ac:dyDescent="0.2">
      <c r="A45">
        <v>2015</v>
      </c>
      <c r="B45">
        <f>COUNTIF(B1:B33, 2015)</f>
        <v>5</v>
      </c>
      <c r="D45" s="2" t="s">
        <v>97</v>
      </c>
      <c r="E45">
        <f>COUNTIF(D1:D33, "EXP")</f>
        <v>6</v>
      </c>
    </row>
    <row r="46" spans="1:5" x14ac:dyDescent="0.2">
      <c r="A46">
        <v>2016</v>
      </c>
      <c r="B46">
        <f>COUNTIF(B1:B33, 2016)</f>
        <v>4</v>
      </c>
      <c r="D46" s="2" t="s">
        <v>95</v>
      </c>
      <c r="E46">
        <f>COUNTIF(D2:D34, "FRML")</f>
        <v>2</v>
      </c>
    </row>
    <row r="47" spans="1:5" x14ac:dyDescent="0.2">
      <c r="A47">
        <v>2017</v>
      </c>
      <c r="B47">
        <v>7</v>
      </c>
    </row>
    <row r="48" spans="1:5" x14ac:dyDescent="0.2">
      <c r="A48">
        <v>2018</v>
      </c>
      <c r="B48">
        <v>8</v>
      </c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160B-AE1E-0943-ACCE-C333A44ED68C}">
  <dimension ref="A1:G56"/>
  <sheetViews>
    <sheetView tabSelected="1" topLeftCell="A21" workbookViewId="0">
      <selection activeCell="E41" sqref="E41"/>
    </sheetView>
  </sheetViews>
  <sheetFormatPr baseColWidth="10" defaultRowHeight="16" x14ac:dyDescent="0.2"/>
  <cols>
    <col min="1" max="1" width="36.6640625" customWidth="1"/>
    <col min="3" max="3" width="24.1640625" bestFit="1" customWidth="1"/>
  </cols>
  <sheetData>
    <row r="1" spans="1:4" x14ac:dyDescent="0.2">
      <c r="A1" s="1" t="s">
        <v>10</v>
      </c>
      <c r="B1" s="1" t="s">
        <v>0</v>
      </c>
      <c r="C1" s="1" t="s">
        <v>1</v>
      </c>
      <c r="D1" s="1" t="s">
        <v>2</v>
      </c>
    </row>
    <row r="2" spans="1:4" x14ac:dyDescent="0.2">
      <c r="A2">
        <v>7842</v>
      </c>
      <c r="B2">
        <v>2010</v>
      </c>
      <c r="C2" t="s">
        <v>45</v>
      </c>
      <c r="D2" t="s">
        <v>46</v>
      </c>
    </row>
    <row r="3" spans="1:4" x14ac:dyDescent="0.2">
      <c r="A3" t="s">
        <v>47</v>
      </c>
      <c r="B3">
        <v>2009</v>
      </c>
      <c r="C3" t="s">
        <v>45</v>
      </c>
      <c r="D3" t="s">
        <v>46</v>
      </c>
    </row>
    <row r="4" spans="1:4" x14ac:dyDescent="0.2">
      <c r="A4" t="s">
        <v>48</v>
      </c>
      <c r="B4">
        <v>2017</v>
      </c>
      <c r="C4" t="s">
        <v>45</v>
      </c>
      <c r="D4" t="s">
        <v>46</v>
      </c>
    </row>
    <row r="5" spans="1:4" x14ac:dyDescent="0.2">
      <c r="A5" t="s">
        <v>49</v>
      </c>
      <c r="B5">
        <v>2016</v>
      </c>
      <c r="C5" t="s">
        <v>45</v>
      </c>
      <c r="D5" t="s">
        <v>46</v>
      </c>
    </row>
    <row r="6" spans="1:4" x14ac:dyDescent="0.2">
      <c r="A6" t="s">
        <v>50</v>
      </c>
      <c r="B6">
        <v>2014</v>
      </c>
      <c r="C6" t="s">
        <v>51</v>
      </c>
      <c r="D6" t="s">
        <v>46</v>
      </c>
    </row>
    <row r="7" spans="1:4" x14ac:dyDescent="0.2">
      <c r="A7" t="s">
        <v>52</v>
      </c>
      <c r="B7">
        <v>2013</v>
      </c>
      <c r="C7" t="s">
        <v>51</v>
      </c>
      <c r="D7" t="s">
        <v>46</v>
      </c>
    </row>
    <row r="8" spans="1:4" x14ac:dyDescent="0.2">
      <c r="A8" t="s">
        <v>53</v>
      </c>
      <c r="B8">
        <v>2016</v>
      </c>
      <c r="C8" t="s">
        <v>54</v>
      </c>
      <c r="D8" t="s">
        <v>46</v>
      </c>
    </row>
    <row r="9" spans="1:4" x14ac:dyDescent="0.2">
      <c r="A9" t="s">
        <v>55</v>
      </c>
      <c r="B9">
        <v>2017</v>
      </c>
      <c r="C9" t="s">
        <v>54</v>
      </c>
      <c r="D9" t="s">
        <v>46</v>
      </c>
    </row>
    <row r="10" spans="1:4" x14ac:dyDescent="0.2">
      <c r="A10" t="s">
        <v>56</v>
      </c>
      <c r="B10">
        <v>2018</v>
      </c>
      <c r="C10" t="s">
        <v>45</v>
      </c>
      <c r="D10" t="s">
        <v>46</v>
      </c>
    </row>
    <row r="11" spans="1:4" x14ac:dyDescent="0.2">
      <c r="A11" t="s">
        <v>57</v>
      </c>
      <c r="B11">
        <v>2012</v>
      </c>
      <c r="C11" t="s">
        <v>45</v>
      </c>
      <c r="D11" t="s">
        <v>3</v>
      </c>
    </row>
    <row r="12" spans="1:4" x14ac:dyDescent="0.2">
      <c r="A12" t="s">
        <v>58</v>
      </c>
      <c r="B12">
        <v>2014</v>
      </c>
      <c r="C12" t="s">
        <v>54</v>
      </c>
      <c r="D12" t="s">
        <v>3</v>
      </c>
    </row>
    <row r="13" spans="1:4" x14ac:dyDescent="0.2">
      <c r="A13" t="s">
        <v>59</v>
      </c>
      <c r="B13">
        <v>2011</v>
      </c>
      <c r="C13" t="s">
        <v>54</v>
      </c>
      <c r="D13" t="s">
        <v>3</v>
      </c>
    </row>
    <row r="14" spans="1:4" x14ac:dyDescent="0.2">
      <c r="A14" t="s">
        <v>60</v>
      </c>
      <c r="B14">
        <v>2011</v>
      </c>
      <c r="C14" t="s">
        <v>54</v>
      </c>
      <c r="D14" t="s">
        <v>3</v>
      </c>
    </row>
    <row r="15" spans="1:4" x14ac:dyDescent="0.2">
      <c r="A15" t="s">
        <v>61</v>
      </c>
      <c r="B15">
        <v>2014</v>
      </c>
      <c r="C15" t="s">
        <v>54</v>
      </c>
      <c r="D15" t="s">
        <v>3</v>
      </c>
    </row>
    <row r="16" spans="1:4" x14ac:dyDescent="0.2">
      <c r="A16" t="s">
        <v>62</v>
      </c>
      <c r="B16">
        <v>2015</v>
      </c>
      <c r="C16" t="s">
        <v>51</v>
      </c>
      <c r="D16" t="s">
        <v>63</v>
      </c>
    </row>
    <row r="17" spans="1:4" x14ac:dyDescent="0.2">
      <c r="A17" t="s">
        <v>64</v>
      </c>
      <c r="B17">
        <v>2015</v>
      </c>
      <c r="C17" t="s">
        <v>51</v>
      </c>
      <c r="D17" t="s">
        <v>63</v>
      </c>
    </row>
    <row r="18" spans="1:4" x14ac:dyDescent="0.2">
      <c r="A18" t="s">
        <v>65</v>
      </c>
      <c r="B18">
        <v>2010</v>
      </c>
      <c r="C18" t="s">
        <v>54</v>
      </c>
      <c r="D18" t="s">
        <v>3</v>
      </c>
    </row>
    <row r="19" spans="1:4" x14ac:dyDescent="0.2">
      <c r="A19" t="s">
        <v>66</v>
      </c>
      <c r="B19">
        <v>2011</v>
      </c>
      <c r="C19" t="s">
        <v>51</v>
      </c>
      <c r="D19" t="s">
        <v>3</v>
      </c>
    </row>
    <row r="20" spans="1:4" x14ac:dyDescent="0.2">
      <c r="A20" t="s">
        <v>67</v>
      </c>
      <c r="B20">
        <v>2017</v>
      </c>
      <c r="C20" t="s">
        <v>51</v>
      </c>
      <c r="D20" t="s">
        <v>3</v>
      </c>
    </row>
    <row r="21" spans="1:4" x14ac:dyDescent="0.2">
      <c r="A21" t="s">
        <v>68</v>
      </c>
      <c r="B21">
        <v>2014</v>
      </c>
      <c r="C21" t="s">
        <v>54</v>
      </c>
      <c r="D21" t="s">
        <v>46</v>
      </c>
    </row>
    <row r="22" spans="1:4" x14ac:dyDescent="0.2">
      <c r="A22" t="s">
        <v>69</v>
      </c>
      <c r="B22">
        <v>2016</v>
      </c>
      <c r="C22" t="s">
        <v>54</v>
      </c>
      <c r="D22" t="s">
        <v>46</v>
      </c>
    </row>
    <row r="23" spans="1:4" x14ac:dyDescent="0.2">
      <c r="A23" t="s">
        <v>70</v>
      </c>
      <c r="B23">
        <v>2013</v>
      </c>
      <c r="C23" t="s">
        <v>45</v>
      </c>
      <c r="D23" t="s">
        <v>46</v>
      </c>
    </row>
    <row r="24" spans="1:4" x14ac:dyDescent="0.2">
      <c r="A24" t="s">
        <v>71</v>
      </c>
      <c r="B24">
        <v>2012</v>
      </c>
      <c r="C24" t="s">
        <v>45</v>
      </c>
      <c r="D24" t="s">
        <v>46</v>
      </c>
    </row>
    <row r="25" spans="1:4" x14ac:dyDescent="0.2">
      <c r="A25" t="s">
        <v>72</v>
      </c>
      <c r="B25">
        <v>2012</v>
      </c>
      <c r="C25" t="s">
        <v>45</v>
      </c>
      <c r="D25" t="s">
        <v>46</v>
      </c>
    </row>
    <row r="26" spans="1:4" x14ac:dyDescent="0.2">
      <c r="A26" t="s">
        <v>73</v>
      </c>
      <c r="B26">
        <v>2018</v>
      </c>
      <c r="C26" t="s">
        <v>54</v>
      </c>
      <c r="D26" t="s">
        <v>46</v>
      </c>
    </row>
    <row r="27" spans="1:4" x14ac:dyDescent="0.2">
      <c r="A27" t="s">
        <v>74</v>
      </c>
      <c r="B27">
        <v>2015</v>
      </c>
      <c r="C27" t="s">
        <v>54</v>
      </c>
      <c r="D27" t="s">
        <v>46</v>
      </c>
    </row>
    <row r="28" spans="1:4" x14ac:dyDescent="0.2">
      <c r="A28" t="s">
        <v>75</v>
      </c>
      <c r="B28">
        <v>2012</v>
      </c>
      <c r="C28" t="s">
        <v>54</v>
      </c>
      <c r="D28" t="s">
        <v>63</v>
      </c>
    </row>
    <row r="29" spans="1:4" x14ac:dyDescent="0.2">
      <c r="A29" t="s">
        <v>76</v>
      </c>
      <c r="B29">
        <v>2016</v>
      </c>
      <c r="C29" t="s">
        <v>45</v>
      </c>
      <c r="D29" t="s">
        <v>46</v>
      </c>
    </row>
    <row r="30" spans="1:4" x14ac:dyDescent="0.2">
      <c r="A30" t="s">
        <v>77</v>
      </c>
      <c r="B30">
        <v>2013</v>
      </c>
      <c r="C30" t="s">
        <v>51</v>
      </c>
      <c r="D30" t="s">
        <v>3</v>
      </c>
    </row>
    <row r="31" spans="1:4" x14ac:dyDescent="0.2">
      <c r="A31" t="s">
        <v>78</v>
      </c>
      <c r="B31">
        <v>2013</v>
      </c>
      <c r="C31" t="s">
        <v>79</v>
      </c>
      <c r="D31" t="s">
        <v>46</v>
      </c>
    </row>
    <row r="32" spans="1:4" x14ac:dyDescent="0.2">
      <c r="A32" t="s">
        <v>80</v>
      </c>
      <c r="B32">
        <v>2015</v>
      </c>
      <c r="C32" t="s">
        <v>79</v>
      </c>
      <c r="D32" t="s">
        <v>63</v>
      </c>
    </row>
    <row r="33" spans="1:4" x14ac:dyDescent="0.2">
      <c r="A33">
        <v>1194807</v>
      </c>
      <c r="B33">
        <v>2003</v>
      </c>
      <c r="C33" t="s">
        <v>79</v>
      </c>
      <c r="D33" t="s">
        <v>63</v>
      </c>
    </row>
    <row r="34" spans="1:4" x14ac:dyDescent="0.2">
      <c r="A34">
        <v>5967295</v>
      </c>
      <c r="B34">
        <v>2011</v>
      </c>
      <c r="C34" t="s">
        <v>79</v>
      </c>
      <c r="D34" t="s">
        <v>63</v>
      </c>
    </row>
    <row r="35" spans="1:4" x14ac:dyDescent="0.2">
      <c r="A35">
        <v>70400032</v>
      </c>
      <c r="B35">
        <v>2015</v>
      </c>
      <c r="C35" t="s">
        <v>79</v>
      </c>
      <c r="D35" t="s">
        <v>63</v>
      </c>
    </row>
    <row r="36" spans="1:4" x14ac:dyDescent="0.2">
      <c r="A36" t="s">
        <v>81</v>
      </c>
      <c r="B36">
        <v>2010</v>
      </c>
      <c r="C36" t="s">
        <v>79</v>
      </c>
      <c r="D36" t="s">
        <v>63</v>
      </c>
    </row>
    <row r="37" spans="1:4" x14ac:dyDescent="0.2">
      <c r="A37" t="s">
        <v>82</v>
      </c>
      <c r="B37">
        <v>2010</v>
      </c>
      <c r="C37" t="s">
        <v>79</v>
      </c>
      <c r="D37" t="s">
        <v>63</v>
      </c>
    </row>
    <row r="38" spans="1:4" x14ac:dyDescent="0.2">
      <c r="A38" t="s">
        <v>83</v>
      </c>
      <c r="B38">
        <v>2014</v>
      </c>
      <c r="C38" t="s">
        <v>51</v>
      </c>
      <c r="D38" t="s">
        <v>3</v>
      </c>
    </row>
    <row r="39" spans="1:4" x14ac:dyDescent="0.2">
      <c r="A39" t="s">
        <v>84</v>
      </c>
      <c r="B39">
        <v>2006</v>
      </c>
      <c r="C39" t="s">
        <v>79</v>
      </c>
      <c r="D39" t="s">
        <v>3</v>
      </c>
    </row>
    <row r="40" spans="1:4" x14ac:dyDescent="0.2">
      <c r="A40" t="s">
        <v>85</v>
      </c>
      <c r="B40">
        <v>2016</v>
      </c>
      <c r="C40" t="s">
        <v>79</v>
      </c>
      <c r="D40" t="s">
        <v>63</v>
      </c>
    </row>
    <row r="41" spans="1:4" x14ac:dyDescent="0.2">
      <c r="A41" t="s">
        <v>86</v>
      </c>
      <c r="B41">
        <v>2017</v>
      </c>
      <c r="C41" t="s">
        <v>79</v>
      </c>
      <c r="D41" t="s">
        <v>63</v>
      </c>
    </row>
    <row r="42" spans="1:4" x14ac:dyDescent="0.2">
      <c r="A42" t="s">
        <v>87</v>
      </c>
      <c r="B42">
        <v>2007</v>
      </c>
      <c r="C42" t="s">
        <v>54</v>
      </c>
      <c r="D42" t="s">
        <v>3</v>
      </c>
    </row>
    <row r="44" spans="1:4" x14ac:dyDescent="0.2">
      <c r="A44">
        <v>2006</v>
      </c>
      <c r="B44">
        <f>COUNTIF(B2:B42, 2006)</f>
        <v>1</v>
      </c>
    </row>
    <row r="45" spans="1:4" x14ac:dyDescent="0.2">
      <c r="A45">
        <v>2007</v>
      </c>
      <c r="B45">
        <f>COUNTIF(B1:B42, 2007)</f>
        <v>1</v>
      </c>
    </row>
    <row r="46" spans="1:4" x14ac:dyDescent="0.2">
      <c r="A46">
        <v>2008</v>
      </c>
      <c r="B46">
        <f>COUNTIF(B1:B42, 2008)</f>
        <v>0</v>
      </c>
    </row>
    <row r="47" spans="1:4" x14ac:dyDescent="0.2">
      <c r="A47">
        <v>2009</v>
      </c>
      <c r="B47">
        <f>COUNTIF(B1:B42, 2009)</f>
        <v>1</v>
      </c>
    </row>
    <row r="48" spans="1:4" x14ac:dyDescent="0.2">
      <c r="A48">
        <v>2010</v>
      </c>
      <c r="B48">
        <f>COUNTIF(B1:B42, 2010)</f>
        <v>4</v>
      </c>
    </row>
    <row r="49" spans="1:7" x14ac:dyDescent="0.2">
      <c r="A49">
        <v>2011</v>
      </c>
      <c r="B49">
        <f>COUNTIF(B1:B42, 2011)</f>
        <v>4</v>
      </c>
    </row>
    <row r="50" spans="1:7" x14ac:dyDescent="0.2">
      <c r="A50">
        <v>2012</v>
      </c>
      <c r="B50">
        <f>COUNTIF(B1:B42, 2012)</f>
        <v>4</v>
      </c>
    </row>
    <row r="51" spans="1:7" x14ac:dyDescent="0.2">
      <c r="A51">
        <v>2013</v>
      </c>
      <c r="B51">
        <f>COUNTIF(B2:B42, 2013)</f>
        <v>4</v>
      </c>
      <c r="C51" s="2" t="s">
        <v>92</v>
      </c>
      <c r="D51">
        <f>COUNTIF(D1:D42, "CS")</f>
        <v>12</v>
      </c>
      <c r="F51" t="s">
        <v>88</v>
      </c>
      <c r="G51">
        <f>COUNTIF(C1:C42, "PUB")</f>
        <v>13</v>
      </c>
    </row>
    <row r="52" spans="1:7" x14ac:dyDescent="0.2">
      <c r="A52">
        <v>2014</v>
      </c>
      <c r="B52">
        <f>COUNTIF(B1:B42, 2014)</f>
        <v>5</v>
      </c>
      <c r="C52" s="2" t="s">
        <v>93</v>
      </c>
      <c r="D52">
        <f>COUNTIF(D2:D43, "ER")</f>
        <v>18</v>
      </c>
      <c r="F52" t="s">
        <v>89</v>
      </c>
      <c r="G52">
        <f>COUNTIF(C1:C42, "SCI")</f>
        <v>10</v>
      </c>
    </row>
    <row r="53" spans="1:7" x14ac:dyDescent="0.2">
      <c r="A53">
        <v>2015</v>
      </c>
      <c r="B53">
        <f>COUNTIF(B2:B42, 2015)</f>
        <v>5</v>
      </c>
      <c r="C53" s="2" t="s">
        <v>94</v>
      </c>
      <c r="D53">
        <f>COUNTIF(D2:D42, "EMX")</f>
        <v>11</v>
      </c>
      <c r="F53" t="s">
        <v>90</v>
      </c>
      <c r="G53">
        <f>COUNTIF(C2:C42, "GOV")</f>
        <v>10</v>
      </c>
    </row>
    <row r="54" spans="1:7" x14ac:dyDescent="0.2">
      <c r="A54">
        <v>2016</v>
      </c>
      <c r="B54">
        <f>COUNTIF(B2:B42, 2016)</f>
        <v>5</v>
      </c>
      <c r="F54" t="s">
        <v>91</v>
      </c>
      <c r="G54">
        <f>COUNTIF(C1:C42, "PRI")</f>
        <v>8</v>
      </c>
    </row>
    <row r="55" spans="1:7" x14ac:dyDescent="0.2">
      <c r="A55">
        <v>2017</v>
      </c>
      <c r="B55">
        <v>7</v>
      </c>
    </row>
    <row r="56" spans="1:7" x14ac:dyDescent="0.2">
      <c r="A56">
        <v>2018</v>
      </c>
      <c r="B56">
        <v>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Stats Research</vt:lpstr>
      <vt:lpstr>Descriptive Stats Grey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2018-05-31T13:20:56Z</dcterms:created>
  <dcterms:modified xsi:type="dcterms:W3CDTF">2018-10-08T13:27:29Z</dcterms:modified>
</cp:coreProperties>
</file>