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28800" windowHeight="12255" activeTab="1"/>
  </bookViews>
  <sheets>
    <sheet name="투자자산" sheetId="1" r:id="rId1"/>
    <sheet name="연금자산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E15" i="4" l="1"/>
  <c r="C14" i="4" l="1"/>
  <c r="E12" i="4"/>
  <c r="G12" i="4" s="1"/>
  <c r="F11" i="4"/>
  <c r="C11" i="4"/>
  <c r="E10" i="4"/>
  <c r="G10" i="4" s="1"/>
  <c r="E9" i="4"/>
  <c r="G9" i="4" s="1"/>
  <c r="E8" i="4"/>
  <c r="G8" i="4" s="1"/>
  <c r="F7" i="4"/>
  <c r="C7" i="4"/>
  <c r="E6" i="4"/>
  <c r="G6" i="4" s="1"/>
  <c r="E5" i="4"/>
  <c r="E7" i="4" s="1"/>
  <c r="F4" i="4"/>
  <c r="C4" i="4"/>
  <c r="C15" i="4" s="1"/>
  <c r="E3" i="4"/>
  <c r="G3" i="4" s="1"/>
  <c r="E2" i="4"/>
  <c r="G2" i="4" s="1"/>
  <c r="F11" i="1"/>
  <c r="C14" i="1"/>
  <c r="C4" i="1"/>
  <c r="D3" i="1" s="1"/>
  <c r="C7" i="1"/>
  <c r="C11" i="1"/>
  <c r="E11" i="4" l="1"/>
  <c r="D9" i="4"/>
  <c r="H9" i="4" s="1"/>
  <c r="D2" i="4"/>
  <c r="D6" i="4"/>
  <c r="H6" i="4" s="1"/>
  <c r="D12" i="4"/>
  <c r="D5" i="4"/>
  <c r="D13" i="4"/>
  <c r="D10" i="4"/>
  <c r="H10" i="4" s="1"/>
  <c r="D8" i="4"/>
  <c r="D3" i="4"/>
  <c r="H3" i="4" s="1"/>
  <c r="G4" i="4"/>
  <c r="G11" i="4"/>
  <c r="E4" i="4"/>
  <c r="E13" i="4" s="1"/>
  <c r="G5" i="4"/>
  <c r="G7" i="4" s="1"/>
  <c r="D2" i="1"/>
  <c r="D9" i="1"/>
  <c r="H9" i="1" s="1"/>
  <c r="D12" i="1"/>
  <c r="D6" i="1"/>
  <c r="H6" i="1" s="1"/>
  <c r="D5" i="1"/>
  <c r="D7" i="1" s="1"/>
  <c r="D10" i="1"/>
  <c r="H10" i="1" s="1"/>
  <c r="D13" i="1"/>
  <c r="D8" i="1"/>
  <c r="F7" i="1"/>
  <c r="H3" i="1"/>
  <c r="D4" i="1" l="1"/>
  <c r="D15" i="1"/>
  <c r="G13" i="4"/>
  <c r="G14" i="4" s="1"/>
  <c r="F13" i="4"/>
  <c r="E14" i="4"/>
  <c r="G15" i="4"/>
  <c r="D7" i="4"/>
  <c r="H5" i="4"/>
  <c r="H7" i="4" s="1"/>
  <c r="D14" i="4"/>
  <c r="H12" i="4"/>
  <c r="H2" i="4"/>
  <c r="H4" i="4" s="1"/>
  <c r="D4" i="4"/>
  <c r="H8" i="4"/>
  <c r="D11" i="4"/>
  <c r="D15" i="4" s="1"/>
  <c r="H5" i="1"/>
  <c r="H7" i="1" s="1"/>
  <c r="D14" i="1"/>
  <c r="D11" i="1"/>
  <c r="F4" i="1"/>
  <c r="H8" i="1"/>
  <c r="H12" i="1"/>
  <c r="H2" i="1"/>
  <c r="H4" i="1" s="1"/>
  <c r="H11" i="4" l="1"/>
  <c r="H13" i="4"/>
  <c r="H14" i="4" s="1"/>
  <c r="F14" i="4"/>
  <c r="H11" i="1"/>
  <c r="E3" i="1"/>
  <c r="G3" i="1" s="1"/>
  <c r="E5" i="1"/>
  <c r="E8" i="1"/>
  <c r="G8" i="1" s="1"/>
  <c r="E10" i="1"/>
  <c r="G10" i="1" s="1"/>
  <c r="E9" i="1"/>
  <c r="G9" i="1" s="1"/>
  <c r="E6" i="1"/>
  <c r="G6" i="1" s="1"/>
  <c r="E2" i="1"/>
  <c r="G2" i="1" s="1"/>
  <c r="E12" i="1"/>
  <c r="G12" i="1" s="1"/>
  <c r="H15" i="4" l="1"/>
  <c r="G11" i="1"/>
  <c r="G4" i="1"/>
  <c r="E11" i="1"/>
  <c r="E7" i="1"/>
  <c r="E4" i="1"/>
  <c r="G5" i="1"/>
  <c r="G7" i="1" s="1"/>
  <c r="E13" i="1" l="1"/>
  <c r="G13" i="1" s="1"/>
  <c r="G15" i="1" s="1"/>
  <c r="E14" i="1"/>
  <c r="F13" i="1" l="1"/>
  <c r="H13" i="1"/>
  <c r="F14" i="1"/>
  <c r="G14" i="1"/>
  <c r="H14" i="1" l="1"/>
  <c r="H15" i="1"/>
</calcChain>
</file>

<file path=xl/sharedStrings.xml><?xml version="1.0" encoding="utf-8"?>
<sst xmlns="http://schemas.openxmlformats.org/spreadsheetml/2006/main" count="62" uniqueCount="25">
  <si>
    <t>자산군</t>
  </si>
  <si>
    <t>세부자산군</t>
  </si>
  <si>
    <t>평가금액</t>
  </si>
  <si>
    <t>대체자산</t>
  </si>
  <si>
    <t>부동산</t>
  </si>
  <si>
    <t>상품</t>
  </si>
  <si>
    <t>원화</t>
  </si>
  <si>
    <t>인프라</t>
  </si>
  <si>
    <t>주식</t>
  </si>
  <si>
    <t>국내주식</t>
  </si>
  <si>
    <t>해외주식</t>
  </si>
  <si>
    <t>채권</t>
  </si>
  <si>
    <t>국내채권</t>
  </si>
  <si>
    <t>해외채권</t>
  </si>
  <si>
    <t>현금성</t>
  </si>
  <si>
    <t>외환</t>
  </si>
  <si>
    <t>대체자산 요약</t>
  </si>
  <si>
    <t>주식 요약</t>
  </si>
  <si>
    <t>채권 요약</t>
  </si>
  <si>
    <t>현금성 요약</t>
  </si>
  <si>
    <t>총합계</t>
  </si>
  <si>
    <t>비중</t>
    <phoneticPr fontId="3" type="noConversion"/>
  </si>
  <si>
    <t>배분금액</t>
    <phoneticPr fontId="3" type="noConversion"/>
  </si>
  <si>
    <t>조정금액</t>
    <phoneticPr fontId="3" type="noConversion"/>
  </si>
  <si>
    <t>조정비중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</si>
</sst>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41" fontId="0" fillId="0" borderId="0" xfId="1" applyFont="1">
      <alignment vertical="center"/>
    </xf>
    <xf numFmtId="176" fontId="4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41" fontId="0" fillId="0" borderId="1" xfId="1" applyFont="1" applyBorder="1">
      <alignment vertical="center"/>
    </xf>
    <xf numFmtId="176" fontId="4" fillId="0" borderId="1" xfId="2" applyNumberFormat="1" applyFont="1" applyFill="1" applyBorder="1">
      <alignment vertical="center"/>
    </xf>
    <xf numFmtId="41" fontId="0" fillId="0" borderId="1" xfId="0" applyNumberFormat="1" applyBorder="1">
      <alignment vertical="center"/>
    </xf>
    <xf numFmtId="41" fontId="4" fillId="0" borderId="1" xfId="1" applyFont="1" applyFill="1" applyBorder="1">
      <alignment vertical="center"/>
    </xf>
    <xf numFmtId="176" fontId="2" fillId="2" borderId="1" xfId="2" applyNumberFormat="1" applyFont="1" applyFill="1" applyBorder="1">
      <alignment vertical="center"/>
    </xf>
    <xf numFmtId="176" fontId="0" fillId="2" borderId="1" xfId="2" applyNumberFormat="1" applyFont="1" applyFill="1" applyBorder="1">
      <alignment vertical="center"/>
    </xf>
    <xf numFmtId="41" fontId="0" fillId="2" borderId="1" xfId="1" applyFont="1" applyFill="1" applyBorder="1">
      <alignment vertical="center"/>
    </xf>
    <xf numFmtId="176" fontId="4" fillId="3" borderId="1" xfId="2" applyNumberFormat="1" applyFont="1" applyFill="1" applyBorder="1">
      <alignment vertical="center"/>
    </xf>
    <xf numFmtId="41" fontId="4" fillId="3" borderId="1" xfId="1" applyFont="1" applyFill="1" applyBorder="1">
      <alignment vertical="center"/>
    </xf>
    <xf numFmtId="3" fontId="5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5" sqref="F5"/>
    </sheetView>
  </sheetViews>
  <sheetFormatPr defaultRowHeight="16.5" outlineLevelRow="2" x14ac:dyDescent="0.3"/>
  <cols>
    <col min="2" max="2" width="11.25" bestFit="1" customWidth="1"/>
    <col min="3" max="3" width="13.625" bestFit="1" customWidth="1"/>
    <col min="4" max="4" width="9" style="1"/>
    <col min="5" max="5" width="13.625" bestFit="1" customWidth="1"/>
    <col min="6" max="6" width="9" style="1"/>
    <col min="7" max="7" width="11.875" style="2" bestFit="1" customWidth="1"/>
    <col min="8" max="8" width="9" style="1"/>
  </cols>
  <sheetData>
    <row r="1" spans="1:8" x14ac:dyDescent="0.3">
      <c r="A1" s="3" t="s">
        <v>0</v>
      </c>
      <c r="B1" s="3" t="s">
        <v>1</v>
      </c>
      <c r="C1" s="3" t="s">
        <v>2</v>
      </c>
      <c r="D1" s="6" t="s">
        <v>21</v>
      </c>
      <c r="E1" s="6" t="s">
        <v>22</v>
      </c>
      <c r="F1" s="6" t="s">
        <v>21</v>
      </c>
      <c r="G1" s="8" t="s">
        <v>23</v>
      </c>
      <c r="H1" s="6" t="s">
        <v>24</v>
      </c>
    </row>
    <row r="2" spans="1:8" outlineLevel="2" x14ac:dyDescent="0.3">
      <c r="A2" s="4" t="s">
        <v>11</v>
      </c>
      <c r="B2" s="4" t="s">
        <v>12</v>
      </c>
      <c r="C2" s="14">
        <v>15210377</v>
      </c>
      <c r="D2" s="4">
        <f>C2/$C$15</f>
        <v>0.34250935409043198</v>
      </c>
      <c r="E2" s="7">
        <f>ROUND($E$15*F2,0)</f>
        <v>19983891</v>
      </c>
      <c r="F2" s="4">
        <v>0.45</v>
      </c>
      <c r="G2" s="5">
        <f>E2-C2</f>
        <v>4773514</v>
      </c>
      <c r="H2" s="4">
        <f>F2-D2</f>
        <v>0.10749064590956803</v>
      </c>
    </row>
    <row r="3" spans="1:8" outlineLevel="2" x14ac:dyDescent="0.3">
      <c r="A3" s="4" t="s">
        <v>11</v>
      </c>
      <c r="B3" s="4" t="s">
        <v>13</v>
      </c>
      <c r="C3" s="14">
        <v>4278368</v>
      </c>
      <c r="D3" s="4">
        <f>C3/$C$15</f>
        <v>9.6340877036852748E-2</v>
      </c>
      <c r="E3" s="7">
        <f>ROUND($E$15*F3,0)</f>
        <v>4645505</v>
      </c>
      <c r="F3" s="4">
        <v>0.10460812737666501</v>
      </c>
      <c r="G3" s="5">
        <f>E3-C3</f>
        <v>367137</v>
      </c>
      <c r="H3" s="4">
        <f>F3-D3</f>
        <v>8.2672503398122654E-3</v>
      </c>
    </row>
    <row r="4" spans="1:8" outlineLevel="1" x14ac:dyDescent="0.3">
      <c r="A4" s="9" t="s">
        <v>18</v>
      </c>
      <c r="B4" s="10"/>
      <c r="C4" s="11">
        <f t="shared" ref="C4:H4" si="0">SUBTOTAL(9,C2:C3)</f>
        <v>19488745</v>
      </c>
      <c r="D4" s="10">
        <f t="shared" si="0"/>
        <v>0.43885023112728472</v>
      </c>
      <c r="E4" s="11">
        <f t="shared" si="0"/>
        <v>24629396</v>
      </c>
      <c r="F4" s="10">
        <f t="shared" si="0"/>
        <v>0.55460812737666498</v>
      </c>
      <c r="G4" s="11">
        <f t="shared" si="0"/>
        <v>5140651</v>
      </c>
      <c r="H4" s="10">
        <f t="shared" si="0"/>
        <v>0.11575789624938029</v>
      </c>
    </row>
    <row r="5" spans="1:8" outlineLevel="2" x14ac:dyDescent="0.3">
      <c r="A5" s="4" t="s">
        <v>8</v>
      </c>
      <c r="B5" s="4" t="s">
        <v>9</v>
      </c>
      <c r="C5" s="5">
        <v>0</v>
      </c>
      <c r="D5" s="4">
        <f>C5/$C$15</f>
        <v>0</v>
      </c>
      <c r="E5" s="7">
        <f>ROUND($E$15*F5,0)</f>
        <v>4440865</v>
      </c>
      <c r="F5" s="4">
        <v>0.1</v>
      </c>
      <c r="G5" s="5">
        <f>E5-C5</f>
        <v>4440865</v>
      </c>
      <c r="H5" s="4">
        <f>F5-D5</f>
        <v>0.1</v>
      </c>
    </row>
    <row r="6" spans="1:8" outlineLevel="2" x14ac:dyDescent="0.3">
      <c r="A6" s="4" t="s">
        <v>8</v>
      </c>
      <c r="B6" s="4" t="s">
        <v>10</v>
      </c>
      <c r="C6" s="14">
        <v>4549325</v>
      </c>
      <c r="D6" s="4">
        <f>C6/$C$15</f>
        <v>0.10244232390146901</v>
      </c>
      <c r="E6" s="7">
        <f>ROUND($E$15*F6,0)</f>
        <v>8881729</v>
      </c>
      <c r="F6" s="4">
        <v>0.2</v>
      </c>
      <c r="G6" s="5">
        <f>E6-C6</f>
        <v>4332404</v>
      </c>
      <c r="H6" s="4">
        <f>F6-D6</f>
        <v>9.7557676098530999E-2</v>
      </c>
    </row>
    <row r="7" spans="1:8" outlineLevel="1" x14ac:dyDescent="0.3">
      <c r="A7" s="9" t="s">
        <v>17</v>
      </c>
      <c r="B7" s="10"/>
      <c r="C7" s="11">
        <f>SUBTOTAL(9,C5:C6)</f>
        <v>4549325</v>
      </c>
      <c r="D7" s="10">
        <f t="shared" ref="D7:H7" si="1">SUBTOTAL(9,D5:D6)</f>
        <v>0.10244232390146901</v>
      </c>
      <c r="E7" s="11">
        <f t="shared" si="1"/>
        <v>13322594</v>
      </c>
      <c r="F7" s="10">
        <f t="shared" si="1"/>
        <v>0.30000000000000004</v>
      </c>
      <c r="G7" s="11">
        <f t="shared" si="1"/>
        <v>8773269</v>
      </c>
      <c r="H7" s="10">
        <f t="shared" si="1"/>
        <v>0.197557676098531</v>
      </c>
    </row>
    <row r="8" spans="1:8" outlineLevel="2" x14ac:dyDescent="0.3">
      <c r="A8" s="4" t="s">
        <v>3</v>
      </c>
      <c r="B8" s="4" t="s">
        <v>4</v>
      </c>
      <c r="C8" s="5">
        <v>0</v>
      </c>
      <c r="D8" s="4">
        <f>C8/$C$15</f>
        <v>0</v>
      </c>
      <c r="E8" s="7">
        <f>ROUND($E$15*F8,0)</f>
        <v>0</v>
      </c>
      <c r="F8" s="4">
        <v>0</v>
      </c>
      <c r="G8" s="5">
        <f>E8-C8</f>
        <v>0</v>
      </c>
      <c r="H8" s="4">
        <f>F8-D8</f>
        <v>0</v>
      </c>
    </row>
    <row r="9" spans="1:8" outlineLevel="2" x14ac:dyDescent="0.3">
      <c r="A9" s="4" t="s">
        <v>3</v>
      </c>
      <c r="B9" s="4" t="s">
        <v>5</v>
      </c>
      <c r="C9" s="5">
        <v>0</v>
      </c>
      <c r="D9" s="4">
        <f>C9/$C$15</f>
        <v>0</v>
      </c>
      <c r="E9" s="7">
        <f>ROUND($E$15*F9,0)</f>
        <v>4440865</v>
      </c>
      <c r="F9" s="4">
        <v>0.1</v>
      </c>
      <c r="G9" s="5">
        <f t="shared" ref="G9:G13" si="2">E9-C9</f>
        <v>4440865</v>
      </c>
      <c r="H9" s="4">
        <f t="shared" ref="H9:H13" si="3">F9-D9</f>
        <v>0.1</v>
      </c>
    </row>
    <row r="10" spans="1:8" outlineLevel="2" x14ac:dyDescent="0.3">
      <c r="A10" s="4" t="s">
        <v>3</v>
      </c>
      <c r="B10" s="4" t="s">
        <v>7</v>
      </c>
      <c r="C10" s="5">
        <v>0</v>
      </c>
      <c r="D10" s="4">
        <f>C10/$C$15</f>
        <v>0</v>
      </c>
      <c r="E10" s="7">
        <f>ROUND($E$15*F10,0)</f>
        <v>0</v>
      </c>
      <c r="F10" s="4">
        <v>0</v>
      </c>
      <c r="G10" s="5">
        <f t="shared" si="2"/>
        <v>0</v>
      </c>
      <c r="H10" s="4">
        <f t="shared" si="3"/>
        <v>0</v>
      </c>
    </row>
    <row r="11" spans="1:8" outlineLevel="1" x14ac:dyDescent="0.3">
      <c r="A11" s="9" t="s">
        <v>16</v>
      </c>
      <c r="B11" s="10"/>
      <c r="C11" s="11">
        <f>SUBTOTAL(9,C8:C10)</f>
        <v>0</v>
      </c>
      <c r="D11" s="10">
        <f t="shared" ref="D11:H11" si="4">SUBTOTAL(9,D8:D10)</f>
        <v>0</v>
      </c>
      <c r="E11" s="11">
        <f t="shared" si="4"/>
        <v>4440865</v>
      </c>
      <c r="F11" s="10">
        <f>SUBTOTAL(9,F8:F10)</f>
        <v>0.1</v>
      </c>
      <c r="G11" s="11">
        <f t="shared" si="4"/>
        <v>4440865</v>
      </c>
      <c r="H11" s="10">
        <f t="shared" si="4"/>
        <v>0.1</v>
      </c>
    </row>
    <row r="12" spans="1:8" outlineLevel="2" x14ac:dyDescent="0.3">
      <c r="A12" s="4" t="s">
        <v>14</v>
      </c>
      <c r="B12" s="4" t="s">
        <v>15</v>
      </c>
      <c r="C12" s="5">
        <v>0</v>
      </c>
      <c r="D12" s="4">
        <f t="shared" ref="D12:D13" si="5">C12/$C$15</f>
        <v>0</v>
      </c>
      <c r="E12" s="7">
        <f>ROUND($E$15*F12,0)</f>
        <v>0</v>
      </c>
      <c r="F12" s="4"/>
      <c r="G12" s="5">
        <f t="shared" si="2"/>
        <v>0</v>
      </c>
      <c r="H12" s="4">
        <f t="shared" si="3"/>
        <v>0</v>
      </c>
    </row>
    <row r="13" spans="1:8" outlineLevel="2" x14ac:dyDescent="0.3">
      <c r="A13" s="4" t="s">
        <v>14</v>
      </c>
      <c r="B13" s="4" t="s">
        <v>6</v>
      </c>
      <c r="C13" s="14">
        <v>20370577</v>
      </c>
      <c r="D13" s="4">
        <f t="shared" si="5"/>
        <v>0.45870744497124627</v>
      </c>
      <c r="E13" s="5">
        <f>$E$15-E11-E7-E4-E12</f>
        <v>2015792</v>
      </c>
      <c r="F13" s="4">
        <f>E13/$E$15</f>
        <v>4.5391880549749693E-2</v>
      </c>
      <c r="G13" s="5">
        <f t="shared" si="2"/>
        <v>-18354785</v>
      </c>
      <c r="H13" s="4">
        <f t="shared" si="3"/>
        <v>-0.41331556442149658</v>
      </c>
    </row>
    <row r="14" spans="1:8" outlineLevel="1" x14ac:dyDescent="0.3">
      <c r="A14" s="9" t="s">
        <v>19</v>
      </c>
      <c r="B14" s="10"/>
      <c r="C14" s="11">
        <f>SUBTOTAL(9,C12:C13)</f>
        <v>20370577</v>
      </c>
      <c r="D14" s="10">
        <f t="shared" ref="D14:H14" si="6">SUBTOTAL(9,D12:D13)</f>
        <v>0.45870744497124627</v>
      </c>
      <c r="E14" s="11">
        <f t="shared" si="6"/>
        <v>2015792</v>
      </c>
      <c r="F14" s="10">
        <f t="shared" si="6"/>
        <v>4.5391880549749693E-2</v>
      </c>
      <c r="G14" s="11">
        <f t="shared" si="6"/>
        <v>-18354785</v>
      </c>
      <c r="H14" s="10">
        <f t="shared" si="6"/>
        <v>-0.41331556442149658</v>
      </c>
    </row>
    <row r="15" spans="1:8" x14ac:dyDescent="0.3">
      <c r="A15" s="12" t="s">
        <v>20</v>
      </c>
      <c r="B15" s="12"/>
      <c r="C15" s="13">
        <f>SUBTOTAL(9,C2:C13)</f>
        <v>44408647</v>
      </c>
      <c r="D15" s="12">
        <f>SUBTOTAL(9,D2:D13)</f>
        <v>1</v>
      </c>
      <c r="E15" s="13">
        <f>C15</f>
        <v>44408647</v>
      </c>
      <c r="F15" s="12">
        <v>1</v>
      </c>
      <c r="G15" s="13">
        <f>SUBTOTAL(9,G2:G13)</f>
        <v>0</v>
      </c>
      <c r="H15" s="12">
        <f>SUBTOTAL(9,H8:H13)</f>
        <v>-0.31331556442149655</v>
      </c>
    </row>
    <row r="17" spans="5:5" x14ac:dyDescent="0.3">
      <c r="E17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R15" sqref="R15"/>
    </sheetView>
  </sheetViews>
  <sheetFormatPr defaultRowHeight="16.5" outlineLevelRow="2" x14ac:dyDescent="0.3"/>
  <cols>
    <col min="2" max="2" width="11.25" bestFit="1" customWidth="1"/>
    <col min="3" max="3" width="13.625" bestFit="1" customWidth="1"/>
    <col min="4" max="4" width="9" style="1"/>
    <col min="5" max="5" width="14.875" bestFit="1" customWidth="1"/>
    <col min="6" max="6" width="9" style="1"/>
    <col min="7" max="7" width="11.875" style="2" bestFit="1" customWidth="1"/>
    <col min="8" max="8" width="9" style="1"/>
  </cols>
  <sheetData>
    <row r="1" spans="1:8" x14ac:dyDescent="0.3">
      <c r="A1" s="3" t="s">
        <v>0</v>
      </c>
      <c r="B1" s="3" t="s">
        <v>1</v>
      </c>
      <c r="C1" s="3" t="s">
        <v>2</v>
      </c>
      <c r="D1" s="6" t="s">
        <v>21</v>
      </c>
      <c r="E1" s="6" t="s">
        <v>22</v>
      </c>
      <c r="F1" s="6" t="s">
        <v>21</v>
      </c>
      <c r="G1" s="8" t="s">
        <v>23</v>
      </c>
      <c r="H1" s="6" t="s">
        <v>24</v>
      </c>
    </row>
    <row r="2" spans="1:8" outlineLevel="2" x14ac:dyDescent="0.3">
      <c r="A2" s="4" t="s">
        <v>11</v>
      </c>
      <c r="B2" s="4" t="s">
        <v>12</v>
      </c>
      <c r="C2" s="14">
        <v>29215744</v>
      </c>
      <c r="D2" s="4">
        <f>C2/$C$15</f>
        <v>0.22885164269309297</v>
      </c>
      <c r="E2" s="7">
        <f>ROUND($E$15*F2,0)</f>
        <v>35776892</v>
      </c>
      <c r="F2" s="4">
        <v>0.28024617508315774</v>
      </c>
      <c r="G2" s="5">
        <f>E2-C2</f>
        <v>6561148</v>
      </c>
      <c r="H2" s="4">
        <f>F2-D2</f>
        <v>5.1394532390064779E-2</v>
      </c>
    </row>
    <row r="3" spans="1:8" outlineLevel="2" x14ac:dyDescent="0.3">
      <c r="A3" s="4" t="s">
        <v>11</v>
      </c>
      <c r="B3" s="4" t="s">
        <v>13</v>
      </c>
      <c r="C3" s="14">
        <v>4993590</v>
      </c>
      <c r="D3" s="4">
        <f>C3/$C$15</f>
        <v>3.9115597207991758E-2</v>
      </c>
      <c r="E3" s="7">
        <f>ROUND($E$15*F3,0)</f>
        <v>12127926</v>
      </c>
      <c r="F3" s="4">
        <v>9.5000000000000001E-2</v>
      </c>
      <c r="G3" s="5">
        <f>E3-C3</f>
        <v>7134336</v>
      </c>
      <c r="H3" s="4">
        <f>F3-D3</f>
        <v>5.5884402792008243E-2</v>
      </c>
    </row>
    <row r="4" spans="1:8" outlineLevel="1" x14ac:dyDescent="0.3">
      <c r="A4" s="9" t="s">
        <v>18</v>
      </c>
      <c r="B4" s="10"/>
      <c r="C4" s="11">
        <f t="shared" ref="C4:H4" si="0">SUBTOTAL(9,C2:C3)</f>
        <v>34209334</v>
      </c>
      <c r="D4" s="10">
        <f t="shared" si="0"/>
        <v>0.26796723990108473</v>
      </c>
      <c r="E4" s="11">
        <f t="shared" si="0"/>
        <v>47904818</v>
      </c>
      <c r="F4" s="10">
        <f t="shared" si="0"/>
        <v>0.37524617508315772</v>
      </c>
      <c r="G4" s="11">
        <f t="shared" si="0"/>
        <v>13695484</v>
      </c>
      <c r="H4" s="10">
        <f t="shared" si="0"/>
        <v>0.10727893518207302</v>
      </c>
    </row>
    <row r="5" spans="1:8" outlineLevel="2" x14ac:dyDescent="0.3">
      <c r="A5" s="4" t="s">
        <v>8</v>
      </c>
      <c r="B5" s="4" t="s">
        <v>9</v>
      </c>
      <c r="C5" s="14">
        <v>14569036</v>
      </c>
      <c r="D5" s="4">
        <f>C5/$C$15</f>
        <v>0.11412161268440771</v>
      </c>
      <c r="E5" s="7">
        <f>ROUND($E$15*F5,0)</f>
        <v>17895322</v>
      </c>
      <c r="F5" s="4">
        <v>0.14017695207928194</v>
      </c>
      <c r="G5" s="5">
        <f>E5-C5</f>
        <v>3326286</v>
      </c>
      <c r="H5" s="4">
        <f>F5-D5</f>
        <v>2.6055339394874227E-2</v>
      </c>
    </row>
    <row r="6" spans="1:8" outlineLevel="2" x14ac:dyDescent="0.3">
      <c r="A6" s="4" t="s">
        <v>8</v>
      </c>
      <c r="B6" s="4" t="s">
        <v>10</v>
      </c>
      <c r="C6" s="14">
        <v>34742867</v>
      </c>
      <c r="D6" s="4">
        <f>C6/$C$15</f>
        <v>0.27214649008485459</v>
      </c>
      <c r="E6" s="7">
        <f>ROUND($E$15*F6,0)</f>
        <v>42524055</v>
      </c>
      <c r="F6" s="4">
        <v>0.33309779286400421</v>
      </c>
      <c r="G6" s="5">
        <f>E6-C6</f>
        <v>7781188</v>
      </c>
      <c r="H6" s="4">
        <f>F6-D6</f>
        <v>6.0951302779149619E-2</v>
      </c>
    </row>
    <row r="7" spans="1:8" outlineLevel="1" x14ac:dyDescent="0.3">
      <c r="A7" s="9" t="s">
        <v>17</v>
      </c>
      <c r="B7" s="10"/>
      <c r="C7" s="11">
        <f>SUBTOTAL(9,C5:C6)</f>
        <v>49311903</v>
      </c>
      <c r="D7" s="10">
        <f t="shared" ref="D7:H7" si="1">SUBTOTAL(9,D5:D6)</f>
        <v>0.38626810276926227</v>
      </c>
      <c r="E7" s="11">
        <f t="shared" si="1"/>
        <v>60419377</v>
      </c>
      <c r="F7" s="10">
        <f t="shared" si="1"/>
        <v>0.47327474494328614</v>
      </c>
      <c r="G7" s="11">
        <f t="shared" si="1"/>
        <v>11107474</v>
      </c>
      <c r="H7" s="10">
        <f t="shared" si="1"/>
        <v>8.7006642174023846E-2</v>
      </c>
    </row>
    <row r="8" spans="1:8" outlineLevel="2" x14ac:dyDescent="0.3">
      <c r="A8" s="4" t="s">
        <v>3</v>
      </c>
      <c r="B8" s="4" t="s">
        <v>4</v>
      </c>
      <c r="C8" s="5">
        <v>1371700</v>
      </c>
      <c r="D8" s="4">
        <f>C8/$C$15</f>
        <v>1.0744747704597754E-2</v>
      </c>
      <c r="E8" s="7">
        <f>ROUND($E$15*F8,0)</f>
        <v>6383119</v>
      </c>
      <c r="F8" s="4">
        <v>0.05</v>
      </c>
      <c r="G8" s="5">
        <f>E8-C8</f>
        <v>5011419</v>
      </c>
      <c r="H8" s="4">
        <f>F8-D8</f>
        <v>3.9255252295402249E-2</v>
      </c>
    </row>
    <row r="9" spans="1:8" outlineLevel="2" x14ac:dyDescent="0.3">
      <c r="A9" s="4" t="s">
        <v>3</v>
      </c>
      <c r="B9" s="4" t="s">
        <v>5</v>
      </c>
      <c r="C9" s="5">
        <v>2823690</v>
      </c>
      <c r="D9" s="4">
        <f>C9/$C$15</f>
        <v>2.2118419950423292E-2</v>
      </c>
      <c r="E9" s="7">
        <f>ROUND($E$15*F9,0)</f>
        <v>12766237</v>
      </c>
      <c r="F9" s="4">
        <v>0.1</v>
      </c>
      <c r="G9" s="5">
        <f t="shared" ref="G9:H13" si="2">E9-C9</f>
        <v>9942547</v>
      </c>
      <c r="H9" s="4">
        <f t="shared" si="2"/>
        <v>7.788158004957671E-2</v>
      </c>
    </row>
    <row r="10" spans="1:8" outlineLevel="2" x14ac:dyDescent="0.3">
      <c r="A10" s="4" t="s">
        <v>3</v>
      </c>
      <c r="B10" s="4" t="s">
        <v>7</v>
      </c>
      <c r="C10" s="5">
        <v>0</v>
      </c>
      <c r="D10" s="4">
        <f>C10/$C$15</f>
        <v>0</v>
      </c>
      <c r="E10" s="7">
        <f>ROUND($E$15*F10,0)</f>
        <v>0</v>
      </c>
      <c r="F10" s="4">
        <v>0</v>
      </c>
      <c r="G10" s="5">
        <f t="shared" si="2"/>
        <v>0</v>
      </c>
      <c r="H10" s="4">
        <f t="shared" si="2"/>
        <v>0</v>
      </c>
    </row>
    <row r="11" spans="1:8" outlineLevel="1" x14ac:dyDescent="0.3">
      <c r="A11" s="9" t="s">
        <v>16</v>
      </c>
      <c r="B11" s="10"/>
      <c r="C11" s="11">
        <f>SUBTOTAL(9,C8:C10)</f>
        <v>4195390</v>
      </c>
      <c r="D11" s="10">
        <f t="shared" ref="D11:H11" si="3">SUBTOTAL(9,D8:D10)</f>
        <v>3.286316765502105E-2</v>
      </c>
      <c r="E11" s="11">
        <f t="shared" si="3"/>
        <v>19149356</v>
      </c>
      <c r="F11" s="10">
        <f>SUBTOTAL(9,F8:F10)</f>
        <v>0.15000000000000002</v>
      </c>
      <c r="G11" s="11">
        <f t="shared" si="3"/>
        <v>14953966</v>
      </c>
      <c r="H11" s="10">
        <f t="shared" si="3"/>
        <v>0.11713683234497896</v>
      </c>
    </row>
    <row r="12" spans="1:8" outlineLevel="2" x14ac:dyDescent="0.3">
      <c r="A12" s="4" t="s">
        <v>14</v>
      </c>
      <c r="B12" s="4" t="s">
        <v>15</v>
      </c>
      <c r="C12" s="5">
        <v>0</v>
      </c>
      <c r="D12" s="4">
        <f t="shared" ref="D12:D13" si="4">C12/$C$15</f>
        <v>0</v>
      </c>
      <c r="E12" s="7">
        <f>ROUND($E$15*F12,0)</f>
        <v>0</v>
      </c>
      <c r="F12" s="4">
        <v>0</v>
      </c>
      <c r="G12" s="5">
        <f t="shared" si="2"/>
        <v>0</v>
      </c>
      <c r="H12" s="4">
        <f t="shared" si="2"/>
        <v>0</v>
      </c>
    </row>
    <row r="13" spans="1:8" outlineLevel="2" x14ac:dyDescent="0.3">
      <c r="A13" s="4" t="s">
        <v>14</v>
      </c>
      <c r="B13" s="4" t="s">
        <v>6</v>
      </c>
      <c r="C13" s="14">
        <v>39945747</v>
      </c>
      <c r="D13" s="4">
        <f t="shared" si="4"/>
        <v>0.31290148967463194</v>
      </c>
      <c r="E13" s="5">
        <f>$E$15-E11-E7-E4-E12</f>
        <v>188823</v>
      </c>
      <c r="F13" s="4">
        <f>E13/$E$15</f>
        <v>1.4790810642452881E-3</v>
      </c>
      <c r="G13" s="5">
        <f t="shared" si="2"/>
        <v>-39756924</v>
      </c>
      <c r="H13" s="4">
        <f t="shared" si="2"/>
        <v>-0.31142240861038667</v>
      </c>
    </row>
    <row r="14" spans="1:8" outlineLevel="1" x14ac:dyDescent="0.3">
      <c r="A14" s="9" t="s">
        <v>19</v>
      </c>
      <c r="B14" s="10"/>
      <c r="C14" s="11">
        <f>SUBTOTAL(9,C12:C13)</f>
        <v>39945747</v>
      </c>
      <c r="D14" s="10">
        <f t="shared" ref="D14:H14" si="5">SUBTOTAL(9,D12:D13)</f>
        <v>0.31290148967463194</v>
      </c>
      <c r="E14" s="11">
        <f t="shared" si="5"/>
        <v>188823</v>
      </c>
      <c r="F14" s="10">
        <f t="shared" si="5"/>
        <v>1.4790810642452881E-3</v>
      </c>
      <c r="G14" s="11">
        <f t="shared" si="5"/>
        <v>-39756924</v>
      </c>
      <c r="H14" s="10">
        <f t="shared" si="5"/>
        <v>-0.31142240861038667</v>
      </c>
    </row>
    <row r="15" spans="1:8" x14ac:dyDescent="0.3">
      <c r="A15" s="12" t="s">
        <v>20</v>
      </c>
      <c r="B15" s="12"/>
      <c r="C15" s="13">
        <f>SUBTOTAL(9,C2:C13)</f>
        <v>127662374</v>
      </c>
      <c r="D15" s="12">
        <f>SUBTOTAL(9,D8:D13)</f>
        <v>0.345764657329653</v>
      </c>
      <c r="E15" s="13">
        <f>C15</f>
        <v>127662374</v>
      </c>
      <c r="F15" s="12">
        <v>1</v>
      </c>
      <c r="G15" s="13">
        <f>SUBTOTAL(9,G2:G13)</f>
        <v>0</v>
      </c>
      <c r="H15" s="12">
        <f>SUBTOTAL(9,H8:H13)</f>
        <v>-0.19428557626540771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투자자산</vt:lpstr>
      <vt:lpstr>연금자산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2024-08-19T12:54:34Z</dcterms:created>
  <dcterms:modified xsi:type="dcterms:W3CDTF">2024-08-22T15:08:43Z</dcterms:modified>
</cp:coreProperties>
</file>