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646" firstSheet="8" activeTab="11"/>
  </bookViews>
  <sheets>
    <sheet name="자산정보" sheetId="2" r:id="rId1"/>
    <sheet name="Sheet1" sheetId="14" r:id="rId2"/>
    <sheet name="불리오달러" sheetId="1" r:id="rId3"/>
    <sheet name="한투달러" sheetId="4" r:id="rId4"/>
    <sheet name="한투엔화" sheetId="10" r:id="rId5"/>
    <sheet name="외화자산평가" sheetId="6" r:id="rId6"/>
    <sheet name="나무원화" sheetId="7" r:id="rId7"/>
    <sheet name="한투원화" sheetId="11" r:id="rId8"/>
    <sheet name="한투CMA" sheetId="5" r:id="rId9"/>
    <sheet name="한투ISA" sheetId="12" r:id="rId10"/>
    <sheet name="별도원화" sheetId="3" r:id="rId11"/>
    <sheet name="현금흐름" sheetId="9" r:id="rId12"/>
    <sheet name="급여및지출" sheetId="13" r:id="rId13"/>
    <sheet name="각종정보" sheetId="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C2" i="6" l="1"/>
  <c r="D2" i="6"/>
  <c r="H2" i="6"/>
  <c r="K2" i="6"/>
  <c r="N2" i="6" s="1"/>
  <c r="O2" i="6"/>
  <c r="R2" i="6"/>
  <c r="S2" i="6" s="1"/>
  <c r="C3" i="6"/>
  <c r="D3" i="6"/>
  <c r="H3" i="6"/>
  <c r="K3" i="6"/>
  <c r="N3" i="6" s="1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S2" i="12" s="1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P2" i="6" l="1"/>
  <c r="O3" i="6"/>
  <c r="P3" i="6" s="1"/>
  <c r="S12" i="11"/>
  <c r="S10" i="11"/>
  <c r="P10" i="11"/>
  <c r="P2" i="11"/>
  <c r="P4" i="11"/>
  <c r="P9" i="11"/>
  <c r="P12" i="11"/>
  <c r="S6" i="11"/>
  <c r="P8" i="11"/>
  <c r="P5" i="11"/>
  <c r="P4" i="12"/>
  <c r="P2" i="12"/>
  <c r="S3" i="12"/>
  <c r="S4" i="12"/>
  <c r="P3" i="12"/>
  <c r="P7" i="11"/>
  <c r="S2" i="11"/>
  <c r="P6" i="11"/>
  <c r="P11" i="11"/>
  <c r="P3" i="11"/>
  <c r="S5" i="11"/>
  <c r="S4" i="11"/>
  <c r="S11" i="11"/>
  <c r="S3" i="11"/>
  <c r="S9" i="11"/>
  <c r="S8" i="11"/>
  <c r="S7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P8" i="1" s="1"/>
  <c r="H9" i="1"/>
  <c r="H10" i="1"/>
  <c r="H11" i="1"/>
  <c r="H12" i="1"/>
  <c r="H13" i="1"/>
  <c r="H14" i="1"/>
  <c r="H15" i="1"/>
  <c r="N2" i="1"/>
  <c r="P2" i="1" s="1"/>
  <c r="N3" i="1"/>
  <c r="N4" i="1"/>
  <c r="N5" i="1"/>
  <c r="N6" i="1"/>
  <c r="N7" i="1"/>
  <c r="P7" i="1" s="1"/>
  <c r="N8" i="1"/>
  <c r="N9" i="1"/>
  <c r="N10" i="1"/>
  <c r="P10" i="1" s="1"/>
  <c r="N11" i="1"/>
  <c r="P11" i="1" s="1"/>
  <c r="N12" i="1"/>
  <c r="N13" i="1"/>
  <c r="N14" i="1"/>
  <c r="N15" i="1"/>
  <c r="O2" i="1"/>
  <c r="O3" i="1"/>
  <c r="O4" i="1"/>
  <c r="P4" i="1" s="1"/>
  <c r="O5" i="1"/>
  <c r="P5" i="1" s="1"/>
  <c r="O6" i="1"/>
  <c r="O7" i="1"/>
  <c r="O8" i="1"/>
  <c r="O9" i="1"/>
  <c r="O10" i="1"/>
  <c r="O11" i="1"/>
  <c r="O12" i="1"/>
  <c r="P12" i="1" s="1"/>
  <c r="O13" i="1"/>
  <c r="O14" i="1"/>
  <c r="O15" i="1"/>
  <c r="P3" i="1"/>
  <c r="P6" i="1"/>
  <c r="P13" i="1"/>
  <c r="R2" i="1"/>
  <c r="S2" i="1" s="1"/>
  <c r="R3" i="1"/>
  <c r="S3" i="1" s="1"/>
  <c r="R4" i="1"/>
  <c r="R5" i="1"/>
  <c r="R6" i="1"/>
  <c r="R7" i="1"/>
  <c r="R8" i="1"/>
  <c r="R9" i="1"/>
  <c r="R10" i="1"/>
  <c r="R11" i="1"/>
  <c r="R12" i="1"/>
  <c r="R13" i="1"/>
  <c r="R14" i="1"/>
  <c r="R15" i="1"/>
  <c r="P3" i="4" l="1"/>
  <c r="S5" i="4"/>
  <c r="P5" i="4"/>
  <c r="P4" i="4"/>
  <c r="S4" i="4"/>
  <c r="S2" i="4"/>
  <c r="S3" i="4"/>
  <c r="P9" i="1"/>
  <c r="P15" i="1"/>
  <c r="P14" i="1"/>
  <c r="S9" i="1"/>
  <c r="S11" i="1"/>
  <c r="S4" i="1"/>
  <c r="S8" i="1"/>
  <c r="S5" i="1"/>
  <c r="S15" i="1"/>
  <c r="S7" i="1"/>
  <c r="S14" i="1"/>
  <c r="S6" i="1"/>
  <c r="S13" i="1"/>
  <c r="S12" i="1"/>
  <c r="S10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P3" i="10" s="1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2" i="3" l="1"/>
  <c r="S3" i="10"/>
  <c r="S2" i="10"/>
</calcChain>
</file>

<file path=xl/sharedStrings.xml><?xml version="1.0" encoding="utf-8"?>
<sst xmlns="http://schemas.openxmlformats.org/spreadsheetml/2006/main" count="1073" uniqueCount="313">
  <si>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</si>
  <si>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</si>
  <si>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</si>
  <si>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</si>
  <si>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</si>
  <si>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</si>
  <si>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</si>
  <si>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</si>
  <si>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</si>
  <si>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</si>
  <si>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</si>
  <si>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</si>
  <si>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</si>
  <si>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</si>
  <si>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</si>
  <si>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</si>
  <si>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</si>
  <si>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</si>
  <si>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</si>
  <si>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</si>
  <si>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</si>
  <si>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</si>
  <si>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</si>
  <si>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</si>
  <si>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</si>
  <si>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</si>
  <si>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</si>
  <si>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</si>
  <si>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</si>
  <si>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</si>
  <si>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</si>
  <si>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</si>
  <si>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</si>
  <si>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</si>
  <si>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</si>
  <si>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</si>
  <si>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</si>
  <si>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</si>
  <si>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</si>
  <si>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</si>
  <si>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</si>
  <si>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</si>
  <si>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</si>
  <si>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</si>
  <si>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</si>
  <si>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</si>
  <si>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</si>
  <si>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</si>
  <si>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</si>
  <si>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</si>
  <si>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</si>
  <si>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</si>
  <si>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</si>
  <si>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</si>
  <si>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</si>
  <si>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</si>
  <si>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</si>
  <si>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</si>
  <si>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</si>
  <si>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</si>
  <si>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</si>
  <si>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</si>
  <si>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</si>
  <si>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</si>
  <si>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</si>
  <si>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</si>
  <si>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</si>
  <si>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</si>
  <si>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</si>
  <si>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</si>
  <si>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</si>
  <si>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</si>
  <si>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</si>
  <si>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</si>
  <si>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</si>
  <si>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</si>
  <si>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</si>
  <si>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</si>
  <si>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</si>
  <si>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</si>
  <si>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</si>
  <si>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</si>
  <si>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</si>
  <si>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</si>
  <si>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</si>
  <si>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</si>
  <si>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</si>
  <si>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</si>
  <si>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</si>
  <si>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</si>
  <si>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</si>
  <si>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</si>
  <si>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</si>
  <si>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</si>
  <si>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</si>
  <si>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</si>
  <si>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</si>
  <si>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</si>
  <si>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</si>
  <si>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</si>
  <si>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</si>
  <si>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</si>
  <si>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</si>
  <si>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</si>
  <si>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</si>
  <si>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</si>
  <si>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</si>
  <si>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</si>
  <si>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</si>
  <si>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</si>
  <si>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</si>
  <si>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</si>
  <si>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</si>
  <si>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</si>
  <si>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</si>
  <si>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</si>
  <si>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</si>
  <si>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</si>
  <si>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</si>
  <si>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</si>
  <si>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</si>
  <si>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</si>
  <si>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</si>
  <si>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</si>
  <si>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</si>
  <si>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</si>
  <si>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</si>
  <si>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</si>
  <si>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</si>
  <si>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</si>
  <si>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</si>
  <si>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</si>
  <si>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</si>
  <si>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</si>
  <si>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</si>
  <si>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</si>
  <si>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</si>
  <si>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</si>
  <si>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</si>
  <si>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</si>
  <si>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</si>
  <si>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</si>
  <si>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</si>
  <si>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</si>
  <si>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</si>
  <si>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</si>
  <si>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</si>
  <si>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</si>
  <si>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</si>
  <si>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</si>
  <si>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</si>
  <si>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</si>
  <si>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</si>
  <si>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</si>
  <si>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</si>
  <si>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</si>
  <si>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</si>
  <si>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</si>
  <si>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</si>
  <si>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</si>
  <si>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</si>
  <si>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</si>
  <si>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</si>
  <si>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</si>
  <si>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</si>
  <si>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</si>
  <si>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</si>
  <si>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</si>
  <si>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</si>
  <si>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</si>
  <si>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</si>
  <si>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</si>
  <si>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</si>
  <si>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</si>
  <si>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</si>
  <si>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</si>
  <si>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</si>
  <si>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</si>
  <si>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</si>
  <si>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</si>
  <si>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</si>
  <si>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</si>
  <si>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</si>
  <si>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</si>
  <si>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</si>
  <si>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</si>
  <si>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</si>
  <si>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</si>
  <si>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</si>
  <si>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</si>
  <si>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</si>
  <si>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</si>
  <si>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</si>
  <si>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</si>
  <si>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</si>
  <si>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</si>
  <si>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</si>
  <si>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</si>
  <si>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</si>
  <si>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</si>
  <si>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</si>
  <si>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</si>
  <si>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</si>
  <si>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</si>
  <si>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</si>
  <si>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</si>
  <si>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</si>
  <si>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</si>
  <si>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</si>
  <si>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</si>
  <si>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</si>
  <si>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</si>
  <si>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</si>
  <si>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</si>
  <si>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</si>
  <si>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</si>
  <si>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</si>
  <si>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</si>
  <si>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</si>
  <si>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</si>
  <si>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</si>
  <si>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</si>
  <si>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</si>
  <si>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</si>
  <si>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</si>
  <si>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</si>
  <si>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</si>
  <si>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</si>
  <si>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</si>
  <si>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</si>
  <si>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</si>
  <si>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</si>
  <si>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</si>
  <si>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</si>
  <si>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</si>
  <si>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</si>
  <si>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</si>
  <si>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</si>
  <si>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</si>
  <si>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</si>
  <si>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</si>
  <si>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</si>
  <si>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</si>
  <si>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</si>
  <si>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</si>
  <si>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</si>
  <si>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</si>
  <si>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</si>
  <si>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</si>
  <si>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</si>
  <si>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</si>
  <si>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</si>
  <si>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</si>
  <si>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</si>
  <si>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</si>
  <si>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</si>
  <si>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</si>
  <si>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</si>
  <si>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</si>
  <si>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</si>
  <si>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</si>
  <si>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</si>
  <si>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</si>
  <si>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</si>
  <si>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</si>
  <si>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</si>
  <si>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</si>
  <si>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</si>
  <si>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</si>
  <si>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</si>
  <si>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</si>
  <si>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</si>
  <si>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</si>
  <si>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</si>
  <si>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</si>
  <si>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</si>
  <si>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</si>
  <si>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</si>
  <si>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</si>
  <si>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</si>
  <si>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</si>
  <si>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</si>
  <si>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</si>
  <si>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</si>
  <si>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</si>
  <si>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</si>
  <si>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</si>
  <si>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</si>
  <si>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</si>
  <si>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</si>
  <si>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</si>
  <si>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</si>
  <si>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</si>
  <si>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</si>
  <si>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</si>
  <si>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</si>
  <si>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</si>
  <si>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</si>
  <si>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</si>
  <si>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</si>
  <si>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</si>
  <si>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</si>
  <si>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</si>
  <si>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</si>
  <si>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</si>
  <si>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</si>
  <si>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</si>
  <si>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</si>
  <si>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</si>
  <si>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</si>
  <si>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</si>
  <si>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5" type="noConversion"/>
  </si>
  <si>
    <t>평가금액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</si>
</sst>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1" fillId="0" borderId="0" xfId="2"/>
    <xf numFmtId="178" fontId="1" fillId="0" borderId="0" xfId="2" applyNumberFormat="1"/>
    <xf numFmtId="0" fontId="8" fillId="0" borderId="7" xfId="2" applyFont="1" applyBorder="1" applyAlignment="1">
      <alignment horizontal="center" vertical="top"/>
    </xf>
    <xf numFmtId="49" fontId="8" fillId="0" borderId="7" xfId="2" applyNumberFormat="1" applyFont="1" applyBorder="1" applyAlignment="1">
      <alignment horizontal="center" vertical="top"/>
    </xf>
    <xf numFmtId="49" fontId="1" fillId="0" borderId="0" xfId="2" applyNumberFormat="1"/>
    <xf numFmtId="0" fontId="6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</cellXfs>
  <cellStyles count="3">
    <cellStyle name="쉼표 [0]" xfId="1" builtinId="6"/>
    <cellStyle name="표준" xfId="0" builtinId="0"/>
    <cellStyle name="표준 2" xfId="2"/>
  </cellStyles>
  <dxfs count="19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표3" displayName="표3" ref="A1:K57" totalsRowShown="0">
  <autoFilter ref="A1:K57"/>
  <tableColumns count="11">
    <tableColumn id="8" name="종목코드" dataDxfId="31"/>
    <tableColumn id="9" name="종목명" dataDxfId="30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29"/>
    <tableColumn id="10" name="기초평가손익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CMA_한투18361112" displayName="CMA_한투18361112" ref="A1:S4" totalsRowShown="0" headerRowDxfId="41" headerRowCellStyle="쉼표 [0]">
  <autoFilter ref="A1:S4"/>
  <tableColumns count="19">
    <tableColumn id="1" name="거래일자" dataDxfId="40"/>
    <tableColumn id="5" name="종목코드" dataDxfId="39"/>
    <tableColumn id="9" name="종목명" dataDxfId="38">
      <calculatedColumnFormula>VLOOKUP(CMA_한투18361112[[#This Row],[종목코드]],표3[],2,FALSE)</calculatedColumnFormula>
    </tableColumn>
    <tableColumn id="10" name="상품명" dataDxfId="37">
      <calculatedColumnFormula>VLOOKUP(CMA_한투18361112[[#This Row],[종목코드]],표3[],4,FALSE)</calculatedColumnFormula>
    </tableColumn>
    <tableColumn id="6" name="매입수량" dataDxfId="36"/>
    <tableColumn id="2" name="매입액"/>
    <tableColumn id="12" name="현금지출"/>
    <tableColumn id="16" name="매입비용" dataDxfId="35">
      <calculatedColumnFormula>CMA_한투18361112[[#This Row],[현금지출]]-CMA_한투18361112[[#This Row],[매입액]]</calculatedColumnFormula>
    </tableColumn>
    <tableColumn id="7" name="매도수량" dataDxfId="3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33">
      <calculatedColumnFormula>CMA_한투18361112[[#This Row],[입출금]]+CMA_한투18361112[[#This Row],[현금수입]]-CMA_한투18361112[[#This Row],[현금지출]]</calculatedColumnFormula>
    </tableColumn>
    <tableColumn id="22" name="누적" dataDxfId="3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CMA_한투183" displayName="CMA_한투183" ref="A1:S2" totalsRowShown="0" headerRowDxfId="27" dataDxfId="26" headerRowCellStyle="쉼표 [0]" dataCellStyle="쉼표 [0]">
  <autoFilter ref="A1:S2"/>
  <tableColumns count="19">
    <tableColumn id="1" name="거래일자" dataDxfId="25"/>
    <tableColumn id="5" name="종목코드" dataDxfId="24"/>
    <tableColumn id="9" name="종목명" dataDxfId="23">
      <calculatedColumnFormula>VLOOKUP(CMA_한투183[[#This Row],[종목코드]],표3[],2,FALSE)</calculatedColumnFormula>
    </tableColumn>
    <tableColumn id="10" name="상품명" dataDxfId="22">
      <calculatedColumnFormula>VLOOKUP(CMA_한투183[[#This Row],[종목코드]],표3[],4,FALSE)</calculatedColumnFormula>
    </tableColumn>
    <tableColumn id="6" name="매입수량" dataDxfId="21"/>
    <tableColumn id="2" name="매입액" dataDxfId="20" dataCellStyle="쉼표 [0]"/>
    <tableColumn id="12" name="현금지출" dataDxfId="19" dataCellStyle="쉼표 [0]"/>
    <tableColumn id="16" name="매입비용" dataDxfId="18" dataCellStyle="쉼표 [0]">
      <calculatedColumnFormula>CMA_한투183[[#This Row],[현금지출]]-CMA_한투183[[#This Row],[매입액]]</calculatedColumnFormula>
    </tableColumn>
    <tableColumn id="7" name="매도수량" dataDxfId="17" dataCellStyle="쉼표 [0]"/>
    <tableColumn id="3" name="매도원금" dataDxfId="16" dataCellStyle="쉼표 [0]"/>
    <tableColumn id="15" name="매도액" dataDxfId="15" dataCellStyle="쉼표 [0]"/>
    <tableColumn id="14" name="이자배당액" dataDxfId="14" dataCellStyle="쉼표 [0]"/>
    <tableColumn id="13" name="현금수입" dataDxfId="13" dataCellStyle="쉼표 [0]"/>
    <tableColumn id="17" name="매매수익" dataDxfId="12" dataCellStyle="쉼표 [0]">
      <calculatedColumnFormula>CMA_한투183[[#This Row],[매도액]]-CMA_한투183[[#This Row],[매도원금]]</calculatedColumnFormula>
    </tableColumn>
    <tableColumn id="18" name="매도비용" dataDxfId="11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0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9" dataCellStyle="쉼표 [0]"/>
    <tableColumn id="21" name="순현금수입" dataDxfId="8" dataCellStyle="쉼표 [0]">
      <calculatedColumnFormula>CMA_한투183[[#This Row],[입출금]]+CMA_한투183[[#This Row],[현금수입]]-CMA_한투183[[#This Row],[현금지출]]</calculatedColumnFormula>
    </tableColumn>
    <tableColumn id="22" name="누적" dataDxfId="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표8" displayName="표8" ref="A1:F340" totalsRowShown="0" headerRowDxfId="6">
  <autoFilter ref="A1:F340"/>
  <tableColumns count="6">
    <tableColumn id="1" name="거래일자" dataDxfId="5"/>
    <tableColumn id="4" name="원화자금유입" dataDxfId="4"/>
    <tableColumn id="2" name="원화투자회수" dataDxfId="3" dataCellStyle="쉼표 [0]"/>
    <tableColumn id="6" name="원화투자지출" dataDxfId="2" dataCellStyle="쉼표 [0]">
      <calculatedColumnFormula>IF(WEEKDAY(표8[[#This Row],[거래일자]])=4, 2000000,0)</calculatedColumnFormula>
    </tableColumn>
    <tableColumn id="3" name="원화자금유출" dataDxfId="1" dataCellStyle="쉼표 [0]"/>
    <tableColumn id="5" name="달러투자회수" dataDxfId="0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2" name="표1" displayName="표1" ref="A1:T57" totalsRowShown="0" headerRowDxfId="193">
  <autoFilter ref="A1:T57"/>
  <tableColumns count="20">
    <tableColumn id="2" name="종목코드"/>
    <tableColumn id="3" name="거래일자" dataDxfId="192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불리오" displayName="불리오" ref="A1:S15" totalsRowShown="0" headerRowDxfId="191" dataDxfId="190" headerRowCellStyle="쉼표 [0]" dataCellStyle="쉼표 [0]">
  <autoFilter ref="A1:S15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S5" totalsRowShown="0" headerRowDxfId="170" dataDxfId="168" headerRowBorderDxfId="169" tableBorderDxfId="167" headerRowCellStyle="쉼표 [0]">
  <autoFilter ref="A1:S5"/>
  <tableColumns count="19">
    <tableColumn id="1" name="거래일자" dataDxfId="166"/>
    <tableColumn id="17" name="종목코드" dataDxfId="165"/>
    <tableColumn id="2" name="종목명" dataDxfId="164"/>
    <tableColumn id="3" name="상품명" dataDxfId="163">
      <calculatedColumnFormula>VLOOKUP(표4[[#This Row],[종목명]],표3[],3,FALSE)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표4_10" displayName="표4_10" ref="A1:S3" totalsRowShown="0" headerRowDxfId="147" dataDxfId="145" headerRowBorderDxfId="146" tableBorderDxfId="144" headerRowCellStyle="쉼표 [0]">
  <autoFilter ref="A1:S3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MA_한투1837" displayName="CMA_한투1837" ref="A1:T3" totalsRowShown="0" headerRowDxfId="124" dataDxfId="123" headerRowCellStyle="쉼표 [0]" dataCellStyle="쉼표 [0]">
  <autoFilter ref="A1:T3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MA_한투1838" displayName="CMA_한투1838" ref="A1:S2" insertRow="1" totalsRowShown="0" headerRowDxfId="82" dataDxfId="81" headerRowCellStyle="쉼표 [0]" dataCellStyle="쉼표 [0]">
  <autoFilter ref="A1:S2"/>
  <tableColumns count="19">
    <tableColumn id="1" name="거래일자" dataDxfId="80"/>
    <tableColumn id="5" name="종목코드" dataDxfId="79"/>
    <tableColumn id="9" name="종목명" dataDxfId="78">
      <calculatedColumnFormula>VLOOKUP(CMA_한투1838[[#This Row],[종목코드]],표3[],2,FALSE)</calculatedColumnFormula>
    </tableColumn>
    <tableColumn id="10" name="상품명" dataDxfId="77">
      <calculatedColumnFormula>VLOOKUP(CMA_한투1838[[#This Row],[종목코드]],표3[],4,FALSE)</calculatedColumnFormula>
    </tableColumn>
    <tableColumn id="6" name="매입수량" dataDxfId="76"/>
    <tableColumn id="2" name="매입액" dataDxfId="75" dataCellStyle="쉼표 [0]"/>
    <tableColumn id="12" name="현금지출" dataDxfId="74" dataCellStyle="쉼표 [0]"/>
    <tableColumn id="16" name="매입비용" dataDxfId="73" dataCellStyle="쉼표 [0]">
      <calculatedColumnFormula>CMA_한투1838[[#This Row],[현금지출]]-CMA_한투1838[[#This Row],[매입액]]</calculatedColumnFormula>
    </tableColumn>
    <tableColumn id="7" name="매도수량" dataDxfId="72" dataCellStyle="쉼표 [0]"/>
    <tableColumn id="3" name="매도원금" dataDxfId="71" dataCellStyle="쉼표 [0]"/>
    <tableColumn id="15" name="매도액" dataDxfId="70" dataCellStyle="쉼표 [0]"/>
    <tableColumn id="14" name="이자배당액" dataDxfId="69" dataCellStyle="쉼표 [0]"/>
    <tableColumn id="13" name="현금수입" dataDxfId="68" dataCellStyle="쉼표 [0]"/>
    <tableColumn id="17" name="매매수익" dataDxfId="67" dataCellStyle="쉼표 [0]">
      <calculatedColumnFormula>CMA_한투1838[[#This Row],[매도액]]-CMA_한투1838[[#This Row],[매도원금]]</calculatedColumnFormula>
    </tableColumn>
    <tableColumn id="18" name="매도비용" dataDxfId="66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5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4" dataCellStyle="쉼표 [0]"/>
    <tableColumn id="21" name="순현금수입" dataDxfId="63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6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MA_한투183611" displayName="CMA_한투183611" ref="A1:S12" totalsRowShown="0" headerRowDxfId="61" headerRowCellStyle="쉼표 [0]">
  <autoFilter ref="A1:S12"/>
  <tableColumns count="19">
    <tableColumn id="1" name="거래일자" dataDxfId="60"/>
    <tableColumn id="5" name="종목코드" dataDxfId="59"/>
    <tableColumn id="9" name="종목명" dataDxfId="58">
      <calculatedColumnFormula>VLOOKUP(CMA_한투183611[[#This Row],[종목코드]],표3[],2,FALSE)</calculatedColumnFormula>
    </tableColumn>
    <tableColumn id="10" name="상품명" dataDxfId="57">
      <calculatedColumnFormula>VLOOKUP(CMA_한투183611[[#This Row],[종목코드]],표3[],4,FALSE)</calculatedColumnFormula>
    </tableColumn>
    <tableColumn id="6" name="매입수량" dataDxfId="56"/>
    <tableColumn id="2" name="매입액"/>
    <tableColumn id="12" name="현금지출"/>
    <tableColumn id="16" name="매입비용" dataDxfId="55">
      <calculatedColumnFormula>CMA_한투183611[[#This Row],[현금지출]]-CMA_한투183611[[#This Row],[매입액]]</calculatedColumnFormula>
    </tableColumn>
    <tableColumn id="7" name="매도수량" dataDxfId="5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53">
      <calculatedColumnFormula>CMA_한투183611[[#This Row],[입출금]]+CMA_한투183611[[#This Row],[현금수입]]-CMA_한투183611[[#This Row],[현금지출]]</calculatedColumnFormula>
    </tableColumn>
    <tableColumn id="22" name="누적" dataDxfId="5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CMA_한투1836" displayName="CMA_한투1836" ref="A1:S2" insertRow="1" totalsRowShown="0" headerRowDxfId="51" headerRowCellStyle="쉼표 [0]">
  <autoFilter ref="A1:S2"/>
  <tableColumns count="19">
    <tableColumn id="1" name="거래일자" dataDxfId="50"/>
    <tableColumn id="5" name="종목코드" dataDxfId="49"/>
    <tableColumn id="9" name="종목명" dataDxfId="48">
      <calculatedColumnFormula>VLOOKUP(CMA_한투1836[[#This Row],[종목코드]],표3[],2,FALSE)</calculatedColumnFormula>
    </tableColumn>
    <tableColumn id="10" name="상품명" dataDxfId="47">
      <calculatedColumnFormula>VLOOKUP(CMA_한투1836[[#This Row],[종목코드]],표3[],4,FALSE)</calculatedColumnFormula>
    </tableColumn>
    <tableColumn id="6" name="매입수량" dataDxfId="46"/>
    <tableColumn id="2" name="매입액"/>
    <tableColumn id="12" name="현금지출"/>
    <tableColumn id="16" name="매입비용" dataDxfId="45">
      <calculatedColumnFormula>CMA_한투1836[[#This Row],[현금지출]]-CMA_한투1836[[#This Row],[매입액]]</calculatedColumnFormula>
    </tableColumn>
    <tableColumn id="7" name="매도수량" dataDxfId="4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43">
      <calculatedColumnFormula>CMA_한투1836[[#This Row],[입출금]]+CMA_한투1836[[#This Row],[현금수입]]-CMA_한투1836[[#This Row],[현금지출]]</calculatedColumnFormula>
    </tableColumn>
    <tableColumn id="22" name="누적" dataDxfId="42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D9" sqref="D9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1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</row>
    <row r="2" spans="1:11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</row>
    <row r="3" spans="1:11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</row>
    <row r="4" spans="1:11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</row>
    <row r="5" spans="1:11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</row>
    <row r="6" spans="1:11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</row>
    <row r="7" spans="1:11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</row>
    <row r="8" spans="1:11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</row>
    <row r="9" spans="1:11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</row>
    <row r="10" spans="1:11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</row>
    <row r="11" spans="1:11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</row>
    <row r="12" spans="1:11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</row>
    <row r="13" spans="1:11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</row>
    <row r="14" spans="1:11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</row>
    <row r="15" spans="1:11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</row>
    <row r="16" spans="1:11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</row>
    <row r="17" spans="1:11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</row>
    <row r="18" spans="1:11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</row>
    <row r="19" spans="1:11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</row>
    <row r="20" spans="1:11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</row>
    <row r="21" spans="1:11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</row>
    <row r="22" spans="1:11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</row>
    <row r="23" spans="1:11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</row>
    <row r="24" spans="1:11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</row>
    <row r="25" spans="1:11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</row>
    <row r="26" spans="1:11" x14ac:dyDescent="0.3">
      <c r="A26" s="31" t="s">
        <v>285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</row>
    <row r="27" spans="1:11" x14ac:dyDescent="0.3">
      <c r="A27" s="31" t="s">
        <v>268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</row>
    <row r="28" spans="1:11" x14ac:dyDescent="0.3">
      <c r="A28" s="31" t="s">
        <v>273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239255</v>
      </c>
      <c r="K28">
        <v>0</v>
      </c>
    </row>
    <row r="29" spans="1:11" x14ac:dyDescent="0.3">
      <c r="A29" s="31" t="s">
        <v>265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</row>
    <row r="30" spans="1:11" x14ac:dyDescent="0.3">
      <c r="A30" s="31" t="s">
        <v>271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</row>
    <row r="31" spans="1:11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</row>
    <row r="32" spans="1:11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</row>
    <row r="33" spans="1:11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</row>
    <row r="34" spans="1:11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</row>
    <row r="35" spans="1:11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K35">
        <v>0</v>
      </c>
    </row>
    <row r="36" spans="1:11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</row>
    <row r="37" spans="1:11" x14ac:dyDescent="0.3">
      <c r="A37" s="31" t="s">
        <v>261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</row>
    <row r="38" spans="1:11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</row>
    <row r="39" spans="1:11" x14ac:dyDescent="0.3">
      <c r="A39" s="31" t="s">
        <v>256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</row>
    <row r="40" spans="1:11" x14ac:dyDescent="0.3">
      <c r="A40" s="31" t="s">
        <v>258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</row>
    <row r="41" spans="1:11" x14ac:dyDescent="0.3">
      <c r="A41" s="31" t="s">
        <v>292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</row>
    <row r="42" spans="1:11" x14ac:dyDescent="0.3">
      <c r="A42" s="31" t="s">
        <v>288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</row>
    <row r="43" spans="1:11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</row>
    <row r="44" spans="1:11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</row>
    <row r="45" spans="1:11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</row>
    <row r="46" spans="1:11" x14ac:dyDescent="0.3">
      <c r="A46" s="31" t="s">
        <v>277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</row>
    <row r="47" spans="1:11" x14ac:dyDescent="0.3">
      <c r="A47" s="31" t="s">
        <v>275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</row>
    <row r="48" spans="1:11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</row>
    <row r="49" spans="1:11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</row>
    <row r="50" spans="1:11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</row>
    <row r="51" spans="1:11" x14ac:dyDescent="0.3">
      <c r="A51" s="31" t="s">
        <v>280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</row>
    <row r="52" spans="1:11" x14ac:dyDescent="0.3">
      <c r="A52" s="31" t="s">
        <v>286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</row>
    <row r="53" spans="1:11" x14ac:dyDescent="0.3">
      <c r="A53" s="31" t="s">
        <v>278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</row>
    <row r="54" spans="1:11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</row>
    <row r="55" spans="1:11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2318700</v>
      </c>
      <c r="K55">
        <v>-206500</v>
      </c>
    </row>
    <row r="56" spans="1:11" x14ac:dyDescent="0.3">
      <c r="A56" s="31" t="s">
        <v>279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</row>
    <row r="57" spans="1:11" x14ac:dyDescent="0.3">
      <c r="A57" s="31" t="s">
        <v>281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2999220</v>
      </c>
      <c r="K57">
        <v>127380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85" zoomScaleNormal="85" workbookViewId="0">
      <selection activeCell="F2" sqref="F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/>
      <c r="G2"/>
      <c r="H2">
        <f>CMA_한투18361112[[#This Row],[현금지출]]-CMA_한투18361112[[#This Row],[매입액]]</f>
        <v>0</v>
      </c>
      <c r="I2"/>
      <c r="J2"/>
      <c r="K2"/>
      <c r="L2"/>
      <c r="M2"/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/>
      <c r="J3"/>
      <c r="K3"/>
      <c r="L3"/>
      <c r="M3"/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/>
      <c r="J4"/>
      <c r="K4"/>
      <c r="L4"/>
      <c r="M4"/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Q3" sqref="Q3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zoomScale="85" zoomScaleNormal="85" workbookViewId="0">
      <selection activeCell="F12" sqref="F11:F12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4" workbookViewId="0">
      <selection activeCell="F47" sqref="F47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4" ySplit="1" topLeftCell="E2" activePane="bottomRight" state="frozen"/>
      <selection activeCell="A59" sqref="A59"/>
      <selection pane="topRight" activeCell="F1" sqref="F1"/>
      <selection pane="bottomLeft" activeCell="A69" sqref="A69"/>
      <selection pane="bottomRight" activeCell="D10" sqref="D10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/>
      <c r="J2" s="6"/>
      <c r="K2" s="6"/>
      <c r="L2" s="11"/>
      <c r="M2" s="6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/>
      <c r="J3" s="6"/>
      <c r="K3" s="6"/>
      <c r="L3" s="11"/>
      <c r="M3" s="6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/>
      <c r="J4" s="6"/>
      <c r="K4" s="6"/>
      <c r="L4" s="11"/>
      <c r="M4" s="6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/>
      <c r="J5" s="6"/>
      <c r="K5" s="6"/>
      <c r="L5" s="11"/>
      <c r="M5" s="6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/>
      <c r="J6" s="6"/>
      <c r="K6" s="6"/>
      <c r="L6" s="11"/>
      <c r="M6" s="6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/>
      <c r="J7" s="6"/>
      <c r="K7" s="6"/>
      <c r="L7" s="11"/>
      <c r="M7" s="6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/>
      <c r="J8" s="6"/>
      <c r="K8" s="6"/>
      <c r="L8" s="11"/>
      <c r="M8" s="6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/>
      <c r="J9" s="6"/>
      <c r="K9" s="6"/>
      <c r="L9" s="11"/>
      <c r="M9" s="6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/>
      <c r="J10" s="6"/>
      <c r="K10" s="6"/>
      <c r="L10" s="11"/>
      <c r="M10" s="6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/>
      <c r="J11" s="6"/>
      <c r="K11" s="6"/>
      <c r="L11" s="11"/>
      <c r="M11" s="6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/>
      <c r="J12" s="6"/>
      <c r="K12" s="6"/>
      <c r="L12" s="11"/>
      <c r="M12" s="6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/>
      <c r="J13" s="6"/>
      <c r="K13" s="6"/>
      <c r="L13" s="11"/>
      <c r="M13" s="6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/>
      <c r="J14" s="6"/>
      <c r="K14" s="6"/>
      <c r="L14" s="11"/>
      <c r="M14" s="6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/>
      <c r="G15" s="61"/>
      <c r="H15" s="61">
        <f>불리오[[#This Row],[현금지출]]-불리오[[#This Row],[매입액]]</f>
        <v>0</v>
      </c>
      <c r="I15" s="12"/>
      <c r="J15" s="6"/>
      <c r="K15" s="6"/>
      <c r="L15" s="11"/>
      <c r="M15" s="6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2">
        <f>SUM($R$2:R15)</f>
        <v>212.15999999999991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5" sqref="S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/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/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/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/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L2" sqref="L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/>
      <c r="G2" s="24"/>
      <c r="H2" s="24">
        <f>표4_10[[#This Row],[현금지출]]-표4_10[[#This Row],[매입액]]</f>
        <v>0</v>
      </c>
      <c r="I2" s="44"/>
      <c r="J2" s="23"/>
      <c r="K2" s="23"/>
      <c r="L2" s="23"/>
      <c r="M2" s="23"/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/>
      <c r="J3" s="27"/>
      <c r="K3" s="27"/>
      <c r="L3" s="27"/>
      <c r="M3" s="27"/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C15" sqref="C15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/>
      <c r="J2"/>
      <c r="K2">
        <f>CMA_한투1837[[#This Row],[이자배당액]]-CMA_한투1837[[#This Row],[현금수입]]-CMA_한투1837[[#This Row],[매도원금]]</f>
        <v>0</v>
      </c>
      <c r="L2"/>
      <c r="M2"/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/>
      <c r="J3"/>
      <c r="K3">
        <f>CMA_한투1837[[#This Row],[이자배당액]]-CMA_한투1837[[#This Row],[현금수입]]-CMA_한투1837[[#This Row],[매도원금]]</f>
        <v>0</v>
      </c>
      <c r="L3"/>
      <c r="M3"/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H1" workbookViewId="0">
      <selection activeCell="P2" sqref="P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E41" sqref="E41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239255</v>
      </c>
      <c r="R2">
        <f>CMA_한투183611[[#This Row],[입출금]]+CMA_한투183611[[#This Row],[현금수입]]-CMA_한투183611[[#This Row],[현금지출]]</f>
        <v>239255</v>
      </c>
      <c r="S2">
        <f>SUM($R$2:R2)</f>
        <v>239255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239255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239255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/>
      <c r="J5"/>
      <c r="K5"/>
      <c r="L5"/>
      <c r="M5"/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239255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/>
      <c r="J6"/>
      <c r="K6"/>
      <c r="L6"/>
      <c r="M6"/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239255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/>
      <c r="J7"/>
      <c r="K7"/>
      <c r="L7"/>
      <c r="M7"/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239255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/>
      <c r="J8"/>
      <c r="K8"/>
      <c r="L8"/>
      <c r="M8"/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239255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/>
      <c r="J9"/>
      <c r="K9"/>
      <c r="L9"/>
      <c r="M9"/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239255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295</v>
      </c>
      <c r="F10">
        <v>2112200</v>
      </c>
      <c r="G10">
        <v>2112200</v>
      </c>
      <c r="H10">
        <f>CMA_한투183611[[#This Row],[현금지출]]-CMA_한투183611[[#This Row],[매입액]]</f>
        <v>0</v>
      </c>
      <c r="I10"/>
      <c r="J10"/>
      <c r="K10"/>
      <c r="L10"/>
      <c r="M10"/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2112200</v>
      </c>
      <c r="R10">
        <f>CMA_한투183611[[#This Row],[입출금]]+CMA_한투183611[[#This Row],[현금수입]]-CMA_한투183611[[#This Row],[현금지출]]</f>
        <v>0</v>
      </c>
      <c r="S10">
        <f>SUM($R$2:R10)</f>
        <v>239255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/>
      <c r="J11"/>
      <c r="K11"/>
      <c r="L11"/>
      <c r="M11"/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239255</v>
      </c>
    </row>
    <row r="12" spans="1:19" s="2" customFormat="1" x14ac:dyDescent="0.3">
      <c r="A12" s="1">
        <v>45292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3126600</v>
      </c>
      <c r="G12">
        <v>3126600</v>
      </c>
      <c r="H12">
        <f>CMA_한투183611[[#This Row],[현금지출]]-CMA_한투183611[[#This Row],[매입액]]</f>
        <v>0</v>
      </c>
      <c r="I12"/>
      <c r="J12"/>
      <c r="K12"/>
      <c r="L12"/>
      <c r="M12"/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Q12">
        <v>3126600</v>
      </c>
      <c r="R12">
        <f>CMA_한투183611[[#This Row],[입출금]]+CMA_한투183611[[#This Row],[현금수입]]-CMA_한투183611[[#This Row],[현금지출]]</f>
        <v>0</v>
      </c>
      <c r="S12">
        <f>SUM($R$2:R12)</f>
        <v>239255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7" sqref="E17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자산정보</vt:lpstr>
      <vt:lpstr>Sheet1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2024-01-27T11:16:30Z</dcterms:modified>
</cp:coreProperties>
</file>