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"/>
    </mc:Choice>
  </mc:AlternateContent>
  <bookViews>
    <workbookView xWindow="0" yWindow="0" windowWidth="17250" windowHeight="5610" tabRatio="646" activeTab="9"/>
  </bookViews>
  <sheets>
    <sheet name="Sheet1" sheetId="14" r:id="rId1"/>
    <sheet name="불리오달러" sheetId="1" r:id="rId2"/>
    <sheet name="한투달러" sheetId="4" r:id="rId3"/>
    <sheet name="한투엔화" sheetId="10" r:id="rId4"/>
    <sheet name="외화자산평가" sheetId="6" r:id="rId5"/>
    <sheet name="나무원화" sheetId="7" r:id="rId6"/>
    <sheet name="한투원화" sheetId="11" r:id="rId7"/>
    <sheet name="한투CMA" sheetId="5" r:id="rId8"/>
    <sheet name="한투ISA" sheetId="12" r:id="rId9"/>
    <sheet name="자산정보" sheetId="2" r:id="rId10"/>
    <sheet name="별도원화" sheetId="3" r:id="rId11"/>
    <sheet name="현금흐름" sheetId="9" r:id="rId12"/>
    <sheet name="급여및지출" sheetId="13" r:id="rId13"/>
    <sheet name="각종정보" sheetId="8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H2" i="6"/>
  <c r="K2" i="6"/>
  <c r="N2" i="6" s="1"/>
  <c r="O2" i="6"/>
  <c r="R2" i="6"/>
  <c r="S2" i="6" s="1"/>
  <c r="C3" i="6"/>
  <c r="D3" i="6"/>
  <c r="H3" i="6"/>
  <c r="K3" i="6"/>
  <c r="N3" i="6" s="1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S2" i="12" s="1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P2" i="6" l="1"/>
  <c r="O3" i="6"/>
  <c r="P3" i="6" s="1"/>
  <c r="S12" i="11"/>
  <c r="S10" i="11"/>
  <c r="P10" i="11"/>
  <c r="P2" i="11"/>
  <c r="P4" i="11"/>
  <c r="P9" i="11"/>
  <c r="P12" i="11"/>
  <c r="S6" i="11"/>
  <c r="P8" i="11"/>
  <c r="P5" i="11"/>
  <c r="P4" i="12"/>
  <c r="P2" i="12"/>
  <c r="S3" i="12"/>
  <c r="S4" i="12"/>
  <c r="P3" i="12"/>
  <c r="P7" i="11"/>
  <c r="S2" i="11"/>
  <c r="P6" i="11"/>
  <c r="P11" i="11"/>
  <c r="P3" i="11"/>
  <c r="S5" i="11"/>
  <c r="S4" i="11"/>
  <c r="S11" i="11"/>
  <c r="S3" i="11"/>
  <c r="S9" i="11"/>
  <c r="S8" i="11"/>
  <c r="S7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P8" i="1" s="1"/>
  <c r="H9" i="1"/>
  <c r="H10" i="1"/>
  <c r="H11" i="1"/>
  <c r="H12" i="1"/>
  <c r="H13" i="1"/>
  <c r="H14" i="1"/>
  <c r="H15" i="1"/>
  <c r="N2" i="1"/>
  <c r="P2" i="1" s="1"/>
  <c r="N3" i="1"/>
  <c r="N4" i="1"/>
  <c r="N5" i="1"/>
  <c r="N6" i="1"/>
  <c r="N7" i="1"/>
  <c r="P7" i="1" s="1"/>
  <c r="N8" i="1"/>
  <c r="N9" i="1"/>
  <c r="N10" i="1"/>
  <c r="P10" i="1" s="1"/>
  <c r="N11" i="1"/>
  <c r="P11" i="1" s="1"/>
  <c r="N12" i="1"/>
  <c r="N13" i="1"/>
  <c r="N14" i="1"/>
  <c r="N15" i="1"/>
  <c r="O2" i="1"/>
  <c r="O3" i="1"/>
  <c r="O4" i="1"/>
  <c r="P4" i="1" s="1"/>
  <c r="O5" i="1"/>
  <c r="P5" i="1" s="1"/>
  <c r="O6" i="1"/>
  <c r="O7" i="1"/>
  <c r="O8" i="1"/>
  <c r="O9" i="1"/>
  <c r="O10" i="1"/>
  <c r="O11" i="1"/>
  <c r="O12" i="1"/>
  <c r="P12" i="1" s="1"/>
  <c r="O13" i="1"/>
  <c r="O14" i="1"/>
  <c r="O15" i="1"/>
  <c r="P3" i="1"/>
  <c r="P6" i="1"/>
  <c r="P13" i="1"/>
  <c r="R2" i="1"/>
  <c r="S2" i="1" s="1"/>
  <c r="R3" i="1"/>
  <c r="S3" i="1" s="1"/>
  <c r="R4" i="1"/>
  <c r="R5" i="1"/>
  <c r="R6" i="1"/>
  <c r="R7" i="1"/>
  <c r="R8" i="1"/>
  <c r="R9" i="1"/>
  <c r="R10" i="1"/>
  <c r="R11" i="1"/>
  <c r="R12" i="1"/>
  <c r="R13" i="1"/>
  <c r="R14" i="1"/>
  <c r="R15" i="1"/>
  <c r="P3" i="4" l="1"/>
  <c r="S5" i="4"/>
  <c r="P5" i="4"/>
  <c r="P4" i="4"/>
  <c r="S4" i="4"/>
  <c r="S2" i="4"/>
  <c r="S3" i="4"/>
  <c r="P9" i="1"/>
  <c r="P15" i="1"/>
  <c r="P14" i="1"/>
  <c r="S9" i="1"/>
  <c r="S11" i="1"/>
  <c r="S4" i="1"/>
  <c r="S8" i="1"/>
  <c r="S5" i="1"/>
  <c r="S15" i="1"/>
  <c r="S7" i="1"/>
  <c r="S14" i="1"/>
  <c r="S6" i="1"/>
  <c r="S13" i="1"/>
  <c r="S12" i="1"/>
  <c r="S10" i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P3" i="10" s="1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2" i="3" l="1"/>
  <c r="S3" i="10"/>
  <c r="S2" i="10"/>
</calcChain>
</file>

<file path=xl/sharedStrings.xml><?xml version="1.0" encoding="utf-8"?>
<sst xmlns="http://schemas.openxmlformats.org/spreadsheetml/2006/main" count="1073" uniqueCount="313">
  <si>
    <t>거래일자</t>
    <phoneticPr fontId="5" type="noConversion"/>
  </si>
  <si>
    <t>종목명</t>
    <phoneticPr fontId="5" type="noConversion"/>
  </si>
  <si>
    <t>한투</t>
    <phoneticPr fontId="5" type="noConversion"/>
  </si>
  <si>
    <t>신협</t>
    <phoneticPr fontId="5" type="noConversion"/>
  </si>
  <si>
    <t>해외투자</t>
    <phoneticPr fontId="5" type="noConversion"/>
  </si>
  <si>
    <t>외화자산</t>
    <phoneticPr fontId="5" type="noConversion"/>
  </si>
  <si>
    <t>계좌</t>
    <phoneticPr fontId="5" type="noConversion"/>
  </si>
  <si>
    <t>나무</t>
    <phoneticPr fontId="5" type="noConversion"/>
  </si>
  <si>
    <t>한증금</t>
    <phoneticPr fontId="5" type="noConversion"/>
  </si>
  <si>
    <t>국내주식</t>
    <phoneticPr fontId="5" type="noConversion"/>
  </si>
  <si>
    <t>롯데케미칼</t>
    <phoneticPr fontId="5" type="noConversion"/>
  </si>
  <si>
    <t>불리오</t>
    <phoneticPr fontId="5" type="noConversion"/>
  </si>
  <si>
    <t>상품</t>
    <phoneticPr fontId="5" type="noConversion"/>
  </si>
  <si>
    <t>외환</t>
    <phoneticPr fontId="5" type="noConversion"/>
  </si>
  <si>
    <t>해외주식</t>
    <phoneticPr fontId="5" type="noConversion"/>
  </si>
  <si>
    <t>해외채권</t>
    <phoneticPr fontId="5" type="noConversion"/>
  </si>
  <si>
    <t>통화</t>
    <phoneticPr fontId="5" type="noConversion"/>
  </si>
  <si>
    <t>원화</t>
    <phoneticPr fontId="5" type="noConversion"/>
  </si>
  <si>
    <t>달러</t>
    <phoneticPr fontId="5" type="noConversion"/>
  </si>
  <si>
    <t>자산군</t>
    <phoneticPr fontId="5" type="noConversion"/>
  </si>
  <si>
    <t>세부자산군</t>
    <phoneticPr fontId="5" type="noConversion"/>
  </si>
  <si>
    <t>현금성</t>
    <phoneticPr fontId="5" type="noConversion"/>
  </si>
  <si>
    <t>단기자금</t>
    <phoneticPr fontId="5" type="noConversion"/>
  </si>
  <si>
    <t>채권</t>
    <phoneticPr fontId="5" type="noConversion"/>
  </si>
  <si>
    <t>주식</t>
    <phoneticPr fontId="5" type="noConversion"/>
  </si>
  <si>
    <t>대체자산</t>
    <phoneticPr fontId="5" type="noConversion"/>
  </si>
  <si>
    <t>상품명</t>
    <phoneticPr fontId="5" type="noConversion"/>
  </si>
  <si>
    <t>매입비용</t>
    <phoneticPr fontId="5" type="noConversion"/>
  </si>
  <si>
    <t>순수익</t>
    <phoneticPr fontId="5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</si>
  <si>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</si>
  <si>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</si>
  <si>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</si>
  <si>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</si>
  <si>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</si>
  <si>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</si>
  <si>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</si>
  <si>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</si>
  <si>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</si>
  <si>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</si>
  <si>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</si>
  <si>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</si>
  <si>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</si>
  <si>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</si>
  <si>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</si>
  <si>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</si>
  <si>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</si>
  <si>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5" type="noConversion"/>
  </si>
  <si>
    <t>한국투자증권 CMA</t>
    <phoneticPr fontId="5" type="noConversion"/>
  </si>
  <si>
    <t>나무증권 발행어음</t>
    <phoneticPr fontId="5" type="noConversion"/>
  </si>
  <si>
    <t>신협 정기예금 6개월</t>
    <phoneticPr fontId="5" type="noConversion"/>
  </si>
  <si>
    <t>신협 정기예금 1년</t>
    <phoneticPr fontId="5" type="noConversion"/>
  </si>
  <si>
    <t>우리사주 롯데케미칼</t>
    <phoneticPr fontId="5" type="noConversion"/>
  </si>
  <si>
    <t>한국투자증권 불리오계좌 달러예수금</t>
    <phoneticPr fontId="5" type="noConversion"/>
  </si>
  <si>
    <t>매도원금</t>
    <phoneticPr fontId="5" type="noConversion"/>
  </si>
  <si>
    <t>현금수입</t>
    <phoneticPr fontId="5" type="noConversion"/>
  </si>
  <si>
    <t>현금지출</t>
    <phoneticPr fontId="5" type="noConversion"/>
  </si>
  <si>
    <t>매입액</t>
    <phoneticPr fontId="5" type="noConversion"/>
  </si>
  <si>
    <t>매도액</t>
    <phoneticPr fontId="5" type="noConversion"/>
  </si>
  <si>
    <t>이자배당액</t>
    <phoneticPr fontId="5" type="noConversion"/>
  </si>
  <si>
    <t>매도비용</t>
    <phoneticPr fontId="5" type="noConversion"/>
  </si>
  <si>
    <t>매매수익</t>
    <phoneticPr fontId="5" type="noConversion"/>
  </si>
  <si>
    <t>순현금수입</t>
    <phoneticPr fontId="5" type="noConversion"/>
  </si>
  <si>
    <t>누적</t>
    <phoneticPr fontId="5" type="noConversion"/>
  </si>
  <si>
    <t>한국투자증권 직접투자계좌 달러예수금</t>
    <phoneticPr fontId="5" type="noConversion"/>
  </si>
  <si>
    <t>한국투자증권 직접투자계좌 외화RP</t>
    <phoneticPr fontId="5" type="noConversion"/>
  </si>
  <si>
    <t>입출금</t>
    <phoneticPr fontId="5" type="noConversion"/>
  </si>
  <si>
    <t>달러자산</t>
    <phoneticPr fontId="5" type="noConversion"/>
  </si>
  <si>
    <t>달러자산 원화평가</t>
    <phoneticPr fontId="5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</si>
  <si>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</si>
  <si>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</si>
  <si>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</si>
  <si>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</si>
  <si>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</si>
  <si>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</si>
  <si>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</si>
  <si>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</si>
  <si>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</si>
  <si>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</si>
  <si>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</si>
  <si>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</si>
  <si>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</si>
  <si>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</si>
  <si>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</si>
  <si>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</si>
  <si>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</si>
  <si>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</si>
  <si>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</si>
  <si>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</si>
  <si>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</si>
  <si>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</si>
  <si>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</si>
  <si>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</si>
  <si>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</si>
  <si>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</si>
  <si>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</si>
  <si>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</si>
  <si>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</si>
  <si>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</si>
  <si>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</si>
  <si>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</si>
  <si>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</si>
  <si>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</si>
  <si>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</si>
  <si>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</si>
  <si>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</si>
  <si>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</si>
  <si>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</si>
  <si>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</si>
  <si>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</si>
  <si>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</si>
  <si>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</si>
  <si>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</si>
  <si>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</si>
  <si>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</si>
  <si>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</si>
  <si>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</si>
  <si>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</si>
  <si>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</si>
  <si>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</si>
  <si>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</si>
  <si>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</si>
  <si>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</si>
  <si>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</si>
  <si>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</si>
  <si>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</si>
  <si>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</si>
  <si>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</si>
  <si>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</si>
  <si>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</si>
  <si>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</si>
  <si>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</si>
  <si>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</si>
  <si>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</si>
  <si>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</si>
  <si>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</si>
  <si>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</si>
  <si>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</si>
  <si>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</si>
  <si>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</si>
  <si>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</si>
  <si>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</si>
  <si>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</si>
  <si>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</si>
  <si>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</si>
  <si>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</si>
  <si>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</si>
  <si>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</si>
  <si>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</si>
  <si>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</si>
  <si>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</si>
  <si>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</si>
  <si>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</si>
  <si>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</si>
  <si>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</si>
  <si>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</si>
  <si>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</si>
  <si>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</si>
  <si>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</si>
  <si>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</si>
  <si>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</si>
  <si>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5" type="noConversion"/>
  </si>
  <si>
    <t>메리츠캐피탈235-1</t>
    <phoneticPr fontId="5" type="noConversion"/>
  </si>
  <si>
    <t>(약정)한투원화발행어음</t>
    <phoneticPr fontId="5" type="noConversion"/>
  </si>
  <si>
    <t>(약정)한투외화발행어음</t>
    <phoneticPr fontId="5" type="noConversion"/>
  </si>
  <si>
    <t>(수시)한투외화발행어음</t>
    <phoneticPr fontId="5" type="noConversion"/>
  </si>
  <si>
    <t>(수시)한투원화발행어음</t>
    <phoneticPr fontId="5" type="noConversion"/>
  </si>
  <si>
    <t>한국투자증권 직접투자계좌 외화발행어음(약정)</t>
    <phoneticPr fontId="5" type="noConversion"/>
  </si>
  <si>
    <t>한국투자증권 직접투자계좌 외화발행어음(수시)</t>
    <phoneticPr fontId="5" type="noConversion"/>
  </si>
  <si>
    <t>한국투자증권 직접투자계좌 원화발행어음(수시)</t>
    <phoneticPr fontId="5" type="noConversion"/>
  </si>
  <si>
    <t>한국투자증권 직접투자계좌 원화발행어음(약정)</t>
    <phoneticPr fontId="5" type="noConversion"/>
  </si>
  <si>
    <t>세부자산군2</t>
    <phoneticPr fontId="5" type="noConversion"/>
  </si>
  <si>
    <t>선진국</t>
    <phoneticPr fontId="5" type="noConversion"/>
  </si>
  <si>
    <t>신흥국</t>
    <phoneticPr fontId="5" type="noConversion"/>
  </si>
  <si>
    <t>하이일드</t>
    <phoneticPr fontId="5" type="noConversion"/>
  </si>
  <si>
    <t>물가연동</t>
    <phoneticPr fontId="5" type="noConversion"/>
  </si>
  <si>
    <t>원자재</t>
    <phoneticPr fontId="5" type="noConversion"/>
  </si>
  <si>
    <t>에너지</t>
    <phoneticPr fontId="5" type="noConversion"/>
  </si>
  <si>
    <t>현금</t>
    <phoneticPr fontId="5" type="noConversion"/>
  </si>
  <si>
    <t>한투예수금</t>
    <phoneticPr fontId="5" type="noConversion"/>
  </si>
  <si>
    <t>나무예수금</t>
    <phoneticPr fontId="5" type="noConversion"/>
  </si>
  <si>
    <t>나무증권 원화예수금</t>
    <phoneticPr fontId="5" type="noConversion"/>
  </si>
  <si>
    <t>엔화자산</t>
    <phoneticPr fontId="5" type="noConversion"/>
  </si>
  <si>
    <t>엔화자산 원화평가</t>
    <phoneticPr fontId="5" type="noConversion"/>
  </si>
  <si>
    <t>엔화</t>
    <phoneticPr fontId="5" type="noConversion"/>
  </si>
  <si>
    <t>직접운용엔</t>
    <phoneticPr fontId="5" type="noConversion"/>
  </si>
  <si>
    <t>MYWN_KOIN</t>
    <phoneticPr fontId="5" type="noConversion"/>
  </si>
  <si>
    <t>한국투자증권 직접투자계화 엔화예수금</t>
    <phoneticPr fontId="5" type="noConversion"/>
  </si>
  <si>
    <t>일본리츠</t>
    <phoneticPr fontId="5" type="noConversion"/>
  </si>
  <si>
    <t>ISHARES JAPAN REIT ETF</t>
    <phoneticPr fontId="5" type="noConversion"/>
  </si>
  <si>
    <t>부동산</t>
    <phoneticPr fontId="5" type="noConversion"/>
  </si>
  <si>
    <t>외화입출금</t>
    <phoneticPr fontId="5" type="noConversion"/>
  </si>
  <si>
    <t>CASH_KOIN1</t>
    <phoneticPr fontId="5" type="noConversion"/>
  </si>
  <si>
    <t>한투CMA예수금</t>
    <phoneticPr fontId="5" type="noConversion"/>
  </si>
  <si>
    <t>한투ISA예수금</t>
    <phoneticPr fontId="5" type="noConversion"/>
  </si>
  <si>
    <t>한국투자증권 직접투자 원화예수금</t>
    <phoneticPr fontId="5" type="noConversion"/>
  </si>
  <si>
    <t>한국투자증권 CMA 원화예수금</t>
    <phoneticPr fontId="5" type="noConversion"/>
  </si>
  <si>
    <t>한국투자증권 ISA 원화예수금</t>
    <phoneticPr fontId="5" type="noConversion"/>
  </si>
  <si>
    <t>한투CMA</t>
    <phoneticPr fontId="5" type="noConversion"/>
  </si>
  <si>
    <t>한투ISA</t>
    <phoneticPr fontId="5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</si>
  <si>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</si>
  <si>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</si>
  <si>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</si>
  <si>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</si>
  <si>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</si>
  <si>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</si>
  <si>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</si>
  <si>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</si>
  <si>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</si>
  <si>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</si>
  <si>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5" type="noConversion"/>
  </si>
  <si>
    <t>2월</t>
    <phoneticPr fontId="5" type="noConversion"/>
  </si>
  <si>
    <t>3월</t>
    <phoneticPr fontId="5" type="noConversion"/>
  </si>
  <si>
    <t>4월</t>
    <phoneticPr fontId="5" type="noConversion"/>
  </si>
  <si>
    <t>5월</t>
    <phoneticPr fontId="5" type="noConversion"/>
  </si>
  <si>
    <t>6월</t>
  </si>
  <si>
    <t>7월</t>
  </si>
  <si>
    <t>8월</t>
  </si>
  <si>
    <t>9월</t>
  </si>
  <si>
    <t>10월</t>
  </si>
  <si>
    <t>11월</t>
  </si>
  <si>
    <t>12월</t>
    <phoneticPr fontId="5" type="noConversion"/>
  </si>
  <si>
    <t>급여</t>
    <phoneticPr fontId="5" type="noConversion"/>
  </si>
  <si>
    <t>지출</t>
    <phoneticPr fontId="5" type="noConversion"/>
  </si>
  <si>
    <t>순수입</t>
    <phoneticPr fontId="5" type="noConversion"/>
  </si>
  <si>
    <t>합계</t>
    <phoneticPr fontId="5" type="noConversion"/>
  </si>
  <si>
    <t>비중</t>
    <phoneticPr fontId="5" type="noConversion"/>
  </si>
  <si>
    <t>예상순수입분배</t>
    <phoneticPr fontId="5" type="noConversion"/>
  </si>
  <si>
    <t>1476</t>
  </si>
  <si>
    <t>원화투자지출</t>
    <phoneticPr fontId="5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</si>
  <si>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</si>
  <si>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</si>
  <si>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</si>
  <si>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</si>
  <si>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</si>
  <si>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</si>
  <si>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</si>
  <si>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</si>
  <si>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</si>
  <si>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</si>
  <si>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</si>
  <si>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</si>
  <si>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</si>
  <si>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</si>
  <si>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</si>
  <si>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</si>
  <si>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</si>
  <si>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</si>
  <si>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</si>
  <si>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5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</si>
  <si>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</si>
  <si>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</si>
  <si>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</si>
  <si>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</si>
  <si>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</si>
  <si>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</si>
  <si>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</si>
  <si>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</si>
  <si>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</si>
  <si>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</si>
  <si>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</si>
  <si>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</si>
  <si>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</si>
  <si>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</si>
  <si>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</si>
  <si>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</si>
  <si>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</si>
  <si>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</si>
  <si>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</si>
  <si>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</si>
  <si>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</si>
  <si>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</si>
  <si>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</si>
  <si>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</si>
  <si>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</si>
  <si>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</si>
  <si>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</si>
  <si>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</si>
  <si>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</si>
  <si>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</si>
  <si>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</si>
  <si>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</si>
  <si>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</si>
  <si>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</si>
  <si>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</si>
  <si>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</si>
  <si>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</si>
  <si>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</si>
  <si>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</si>
  <si>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</si>
  <si>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</si>
  <si>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</si>
  <si>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</si>
  <si>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</si>
  <si>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</si>
  <si>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</si>
  <si>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</si>
  <si>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</si>
  <si>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</si>
  <si>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</si>
  <si>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</si>
  <si>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</si>
  <si>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</si>
  <si>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</si>
  <si>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</si>
  <si>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</si>
  <si>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</si>
  <si>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</si>
  <si>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</si>
  <si>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</si>
  <si>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</si>
  <si>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</si>
  <si>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5" type="noConversion"/>
  </si>
  <si>
    <t>평가금액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</si>
</sst>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0" borderId="0"/>
  </cellStyleXfs>
  <cellXfs count="6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left" vertical="center"/>
    </xf>
    <xf numFmtId="0" fontId="7" fillId="2" borderId="3" xfId="1" applyNumberFormat="1" applyFont="1" applyFill="1" applyBorder="1" applyAlignment="1">
      <alignment horizontal="center" vertical="center"/>
    </xf>
    <xf numFmtId="41" fontId="7" fillId="2" borderId="3" xfId="1" applyNumberFormat="1" applyFont="1" applyFill="1" applyBorder="1" applyAlignment="1">
      <alignment horizontal="center" vertical="center"/>
    </xf>
    <xf numFmtId="41" fontId="7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41" fontId="2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6" fillId="0" borderId="1" xfId="1" applyNumberFormat="1" applyFont="1" applyFill="1" applyBorder="1">
      <alignment vertical="center"/>
    </xf>
    <xf numFmtId="0" fontId="6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6" fillId="0" borderId="5" xfId="1" applyNumberFormat="1" applyFont="1" applyFill="1" applyBorder="1">
      <alignment vertical="center"/>
    </xf>
    <xf numFmtId="0" fontId="6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7" fillId="2" borderId="3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7" fillId="2" borderId="3" xfId="1" applyNumberFormat="1" applyFont="1" applyFill="1" applyBorder="1" applyAlignment="1">
      <alignment vertical="center"/>
    </xf>
    <xf numFmtId="0" fontId="7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7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1" fillId="0" borderId="0" xfId="2"/>
    <xf numFmtId="178" fontId="1" fillId="0" borderId="0" xfId="2" applyNumberFormat="1"/>
    <xf numFmtId="0" fontId="8" fillId="0" borderId="7" xfId="2" applyFont="1" applyBorder="1" applyAlignment="1">
      <alignment horizontal="center" vertical="top"/>
    </xf>
    <xf numFmtId="49" fontId="8" fillId="0" borderId="7" xfId="2" applyNumberFormat="1" applyFont="1" applyBorder="1" applyAlignment="1">
      <alignment horizontal="center" vertical="top"/>
    </xf>
    <xf numFmtId="49" fontId="1" fillId="0" borderId="0" xfId="2" applyNumberFormat="1"/>
    <xf numFmtId="0" fontId="6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</cellXfs>
  <cellStyles count="3">
    <cellStyle name="쉼표 [0]" xfId="1" builtinId="6"/>
    <cellStyle name="표준" xfId="0" builtinId="0"/>
    <cellStyle name="표준 2" xfId="2"/>
  </cellStyles>
  <dxfs count="19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2" name="표1" displayName="표1" ref="A1:T57" totalsRowShown="0" headerRowDxfId="193">
  <autoFilter ref="A1:T57"/>
  <tableColumns count="20">
    <tableColumn id="2" name="종목코드"/>
    <tableColumn id="3" name="거래일자" dataDxfId="192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표3" displayName="표3" ref="A1:K57" totalsRowShown="0">
  <autoFilter ref="A1:K57"/>
  <tableColumns count="11">
    <tableColumn id="8" name="종목코드" dataDxfId="124"/>
    <tableColumn id="9" name="종목명" dataDxfId="12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dataDxfId="122"/>
    <tableColumn id="10" name="기초평가손익" dataDxfId="12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" name="CMA_한투183" displayName="CMA_한투183" ref="A1:S2" totalsRowShown="0" headerRowDxfId="27" dataDxfId="26" headerRowCellStyle="쉼표 [0]" dataCellStyle="쉼표 [0]">
  <autoFilter ref="A1:S2"/>
  <tableColumns count="19">
    <tableColumn id="1" name="거래일자" dataDxfId="25"/>
    <tableColumn id="5" name="종목코드" dataDxfId="24"/>
    <tableColumn id="9" name="종목명" dataDxfId="23">
      <calculatedColumnFormula>VLOOKUP(CMA_한투183[[#This Row],[종목코드]],표3[],2,FALSE)</calculatedColumnFormula>
    </tableColumn>
    <tableColumn id="10" name="상품명" dataDxfId="22">
      <calculatedColumnFormula>VLOOKUP(CMA_한투183[[#This Row],[종목코드]],표3[],4,FALSE)</calculatedColumnFormula>
    </tableColumn>
    <tableColumn id="6" name="매입수량" dataDxfId="21"/>
    <tableColumn id="2" name="매입액" dataDxfId="20" dataCellStyle="쉼표 [0]"/>
    <tableColumn id="12" name="현금지출" dataDxfId="19" dataCellStyle="쉼표 [0]"/>
    <tableColumn id="16" name="매입비용" dataDxfId="18" dataCellStyle="쉼표 [0]">
      <calculatedColumnFormula>CMA_한투183[[#This Row],[현금지출]]-CMA_한투183[[#This Row],[매입액]]</calculatedColumnFormula>
    </tableColumn>
    <tableColumn id="7" name="매도수량" dataDxfId="17" dataCellStyle="쉼표 [0]"/>
    <tableColumn id="3" name="매도원금" dataDxfId="16" dataCellStyle="쉼표 [0]"/>
    <tableColumn id="15" name="매도액" dataDxfId="15" dataCellStyle="쉼표 [0]"/>
    <tableColumn id="14" name="이자배당액" dataDxfId="14" dataCellStyle="쉼표 [0]"/>
    <tableColumn id="13" name="현금수입" dataDxfId="13" dataCellStyle="쉼표 [0]"/>
    <tableColumn id="17" name="매매수익" dataDxfId="12" dataCellStyle="쉼표 [0]">
      <calculatedColumnFormula>CMA_한투183[[#This Row],[매도액]]-CMA_한투183[[#This Row],[매도원금]]</calculatedColumnFormula>
    </tableColumn>
    <tableColumn id="18" name="매도비용" dataDxfId="11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10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9" dataCellStyle="쉼표 [0]"/>
    <tableColumn id="21" name="순현금수입" dataDxfId="8" dataCellStyle="쉼표 [0]">
      <calculatedColumnFormula>CMA_한투183[[#This Row],[입출금]]+CMA_한투183[[#This Row],[현금수입]]-CMA_한투183[[#This Row],[현금지출]]</calculatedColumnFormula>
    </tableColumn>
    <tableColumn id="22" name="누적" dataDxfId="7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표8" displayName="표8" ref="A1:F384" totalsRowShown="0" headerRowDxfId="6">
  <autoFilter ref="A1:F384"/>
  <tableColumns count="6">
    <tableColumn id="1" name="거래일자" dataDxfId="5"/>
    <tableColumn id="4" name="원화자금유입" dataDxfId="4"/>
    <tableColumn id="2" name="원화투자회수" dataDxfId="3" dataCellStyle="쉼표 [0]"/>
    <tableColumn id="6" name="원화투자지출" dataDxfId="2" dataCellStyle="쉼표 [0]">
      <calculatedColumnFormula>IF(WEEKDAY(표8[[#This Row],[거래일자]])=4, 2000000,0)</calculatedColumnFormula>
    </tableColumn>
    <tableColumn id="3" name="원화자금유출" dataDxfId="1" dataCellStyle="쉼표 [0]"/>
    <tableColumn id="5" name="달러투자회수" dataDxfId="0" dataCellStyle="쉼표 [0]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불리오" displayName="불리오" ref="A1:S15" totalsRowShown="0" headerRowDxfId="191" dataDxfId="190" headerRowCellStyle="쉼표 [0]" dataCellStyle="쉼표 [0]">
  <autoFilter ref="A1:S15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표4" displayName="표4" ref="A1:S5" totalsRowShown="0" headerRowDxfId="170" dataDxfId="168" headerRowBorderDxfId="169" tableBorderDxfId="167" headerRowCellStyle="쉼표 [0]">
  <autoFilter ref="A1:S5"/>
  <tableColumns count="19">
    <tableColumn id="1" name="거래일자" dataDxfId="166"/>
    <tableColumn id="17" name="종목코드" dataDxfId="165"/>
    <tableColumn id="2" name="종목명" dataDxfId="164"/>
    <tableColumn id="3" name="상품명" dataDxfId="163">
      <calculatedColumnFormula>VLOOKUP(표4[[#This Row],[종목명]],표3[],3,FALSE)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표4_10" displayName="표4_10" ref="A1:S3" totalsRowShown="0" headerRowDxfId="147" dataDxfId="145" headerRowBorderDxfId="146" tableBorderDxfId="144" headerRowCellStyle="쉼표 [0]">
  <autoFilter ref="A1:S3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CMA_한투1837" displayName="CMA_한투1837" ref="A1:T3" totalsRowShown="0" headerRowDxfId="120" dataDxfId="119" headerRowCellStyle="쉼표 [0]" dataCellStyle="쉼표 [0]">
  <autoFilter ref="A1:T3"/>
  <tableColumns count="20">
    <tableColumn id="1" name="거래일자" dataDxfId="118" totalsRowDxfId="117"/>
    <tableColumn id="6" name="종목코드" dataDxfId="116" totalsRowDxfId="115"/>
    <tableColumn id="9" name="종목명" dataDxfId="114" totalsRowDxfId="113">
      <calculatedColumnFormula>VLOOKUP(CMA_한투1837[[#This Row],[종목코드]],표3[],2,FALSE)</calculatedColumnFormula>
    </tableColumn>
    <tableColumn id="10" name="상품명" dataDxfId="112" totalsRowDxfId="111">
      <calculatedColumnFormula>VLOOKUP(CMA_한투1837[[#This Row],[종목코드]],표3[],4,FALSE)</calculatedColumnFormula>
    </tableColumn>
    <tableColumn id="7" name="매입수량" dataDxfId="110" totalsRowDxfId="109"/>
    <tableColumn id="2" name="매입액" dataDxfId="108" totalsRowDxfId="107" dataCellStyle="쉼표 [0]"/>
    <tableColumn id="5" name="현금지출" dataDxfId="106" totalsRowDxfId="105" dataCellStyle="쉼표 [0]"/>
    <tableColumn id="16" name="매입비용" dataDxfId="104" totalsRowDxfId="103" dataCellStyle="쉼표 [0]">
      <calculatedColumnFormula>CMA_한투1837[[#This Row],[현금지출]]-CMA_한투1837[[#This Row],[매입액]]</calculatedColumnFormula>
    </tableColumn>
    <tableColumn id="8" name="매도수량" dataDxfId="102" totalsRowDxfId="101" dataCellStyle="쉼표 [0]"/>
    <tableColumn id="3" name="매도원금" dataDxfId="100" totalsRowDxfId="99" dataCellStyle="쉼표 [0]"/>
    <tableColumn id="15" name="매도액" dataDxfId="98" totalsRowDxfId="97" dataCellStyle="쉼표 [0]">
      <calculatedColumnFormula>CMA_한투1837[[#This Row],[이자배당액]]-CMA_한투1837[[#This Row],[현금수입]]-CMA_한투1837[[#This Row],[매도원금]]</calculatedColumnFormula>
    </tableColumn>
    <tableColumn id="14" name="이자배당액" dataDxfId="96" totalsRowDxfId="95" dataCellStyle="쉼표 [0]"/>
    <tableColumn id="13" name="현금수입" dataDxfId="94" totalsRowDxfId="93" dataCellStyle="쉼표 [0]"/>
    <tableColumn id="17" name="매매수익" dataDxfId="92" totalsRowDxfId="91" dataCellStyle="쉼표 [0]">
      <calculatedColumnFormula>CMA_한투1837[[#This Row],[매도액]]-CMA_한투1837[[#This Row],[매도원금]]</calculatedColumnFormula>
    </tableColumn>
    <tableColumn id="18" name="매도비용" dataDxfId="90" totalsRowDxfId="89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88" totalsRowDxfId="87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86" totalsRowDxfId="85" dataCellStyle="쉼표 [0]"/>
    <tableColumn id="21" name="순현금수입" dataDxfId="84" totalsRowDxfId="83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2" totalsRowDxfId="81" dataCellStyle="쉼표 [0]">
      <calculatedColumnFormula>SUM($R$2:R2)</calculatedColumnFormula>
    </tableColumn>
    <tableColumn id="12" name="외화입출금" dataDxfId="80" totalsRowDxfId="79" dataCellStyle="쉼표 [0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CMA_한투1838" displayName="CMA_한투1838" ref="A1:S2" insertRow="1" totalsRowShown="0" headerRowDxfId="78" dataDxfId="77" headerRowCellStyle="쉼표 [0]" dataCellStyle="쉼표 [0]">
  <autoFilter ref="A1:S2"/>
  <tableColumns count="19">
    <tableColumn id="1" name="거래일자" dataDxfId="76"/>
    <tableColumn id="5" name="종목코드" dataDxfId="75"/>
    <tableColumn id="9" name="종목명" dataDxfId="74">
      <calculatedColumnFormula>VLOOKUP(CMA_한투1838[[#This Row],[종목코드]],표3[],2,FALSE)</calculatedColumnFormula>
    </tableColumn>
    <tableColumn id="10" name="상품명" dataDxfId="73">
      <calculatedColumnFormula>VLOOKUP(CMA_한투1838[[#This Row],[종목코드]],표3[],4,FALSE)</calculatedColumnFormula>
    </tableColumn>
    <tableColumn id="6" name="매입수량" dataDxfId="72"/>
    <tableColumn id="2" name="매입액" dataDxfId="71" dataCellStyle="쉼표 [0]"/>
    <tableColumn id="12" name="현금지출" dataDxfId="70" dataCellStyle="쉼표 [0]"/>
    <tableColumn id="16" name="매입비용" dataDxfId="69" dataCellStyle="쉼표 [0]">
      <calculatedColumnFormula>CMA_한투1838[[#This Row],[현금지출]]-CMA_한투1838[[#This Row],[매입액]]</calculatedColumnFormula>
    </tableColumn>
    <tableColumn id="7" name="매도수량" dataDxfId="68" dataCellStyle="쉼표 [0]"/>
    <tableColumn id="3" name="매도원금" dataDxfId="67" dataCellStyle="쉼표 [0]"/>
    <tableColumn id="15" name="매도액" dataDxfId="66" dataCellStyle="쉼표 [0]"/>
    <tableColumn id="14" name="이자배당액" dataDxfId="65" dataCellStyle="쉼표 [0]"/>
    <tableColumn id="13" name="현금수입" dataDxfId="64" dataCellStyle="쉼표 [0]"/>
    <tableColumn id="17" name="매매수익" dataDxfId="63" dataCellStyle="쉼표 [0]">
      <calculatedColumnFormula>CMA_한투1838[[#This Row],[매도액]]-CMA_한투1838[[#This Row],[매도원금]]</calculatedColumnFormula>
    </tableColumn>
    <tableColumn id="18" name="매도비용" dataDxfId="62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61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60" dataCellStyle="쉼표 [0]"/>
    <tableColumn id="21" name="순현금수입" dataDxfId="59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5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0" name="CMA_한투183611" displayName="CMA_한투183611" ref="A1:S12" totalsRowShown="0" headerRowDxfId="57" headerRowCellStyle="쉼표 [0]">
  <autoFilter ref="A1:S12"/>
  <tableColumns count="19">
    <tableColumn id="1" name="거래일자" dataDxfId="56"/>
    <tableColumn id="5" name="종목코드" dataDxfId="55"/>
    <tableColumn id="9" name="종목명" dataDxfId="54">
      <calculatedColumnFormula>VLOOKUP(CMA_한투183611[[#This Row],[종목코드]],표3[],2,FALSE)</calculatedColumnFormula>
    </tableColumn>
    <tableColumn id="10" name="상품명" dataDxfId="53">
      <calculatedColumnFormula>VLOOKUP(CMA_한투183611[[#This Row],[종목코드]],표3[],4,FALSE)</calculatedColumnFormula>
    </tableColumn>
    <tableColumn id="6" name="매입수량" dataDxfId="52"/>
    <tableColumn id="2" name="매입액"/>
    <tableColumn id="12" name="현금지출"/>
    <tableColumn id="16" name="매입비용" dataDxfId="51">
      <calculatedColumnFormula>CMA_한투183611[[#This Row],[현금지출]]-CMA_한투183611[[#This Row],[매입액]]</calculatedColumnFormula>
    </tableColumn>
    <tableColumn id="7" name="매도수량" dataDxfId="5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49">
      <calculatedColumnFormula>CMA_한투183611[[#This Row],[입출금]]+CMA_한투183611[[#This Row],[현금수입]]-CMA_한투183611[[#This Row],[현금지출]]</calculatedColumnFormula>
    </tableColumn>
    <tableColumn id="22" name="누적" dataDxfId="4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CMA_한투1836" displayName="CMA_한투1836" ref="A1:S2" insertRow="1" totalsRowShown="0" headerRowDxfId="47" headerRowCellStyle="쉼표 [0]">
  <autoFilter ref="A1:S2"/>
  <tableColumns count="19">
    <tableColumn id="1" name="거래일자" dataDxfId="46"/>
    <tableColumn id="5" name="종목코드" dataDxfId="45"/>
    <tableColumn id="9" name="종목명" dataDxfId="44">
      <calculatedColumnFormula>VLOOKUP(CMA_한투1836[[#This Row],[종목코드]],표3[],2,FALSE)</calculatedColumnFormula>
    </tableColumn>
    <tableColumn id="10" name="상품명" dataDxfId="43">
      <calculatedColumnFormula>VLOOKUP(CMA_한투1836[[#This Row],[종목코드]],표3[],4,FALSE)</calculatedColumnFormula>
    </tableColumn>
    <tableColumn id="6" name="매입수량" dataDxfId="42"/>
    <tableColumn id="2" name="매입액"/>
    <tableColumn id="12" name="현금지출"/>
    <tableColumn id="16" name="매입비용" dataDxfId="41">
      <calculatedColumnFormula>CMA_한투1836[[#This Row],[현금지출]]-CMA_한투1836[[#This Row],[매입액]]</calculatedColumnFormula>
    </tableColumn>
    <tableColumn id="7" name="매도수량" dataDxfId="4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9">
      <calculatedColumnFormula>CMA_한투1836[[#This Row],[입출금]]+CMA_한투1836[[#This Row],[현금수입]]-CMA_한투1836[[#This Row],[현금지출]]</calculatedColumnFormula>
    </tableColumn>
    <tableColumn id="22" name="누적" dataDxfId="38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CMA_한투18361112" displayName="CMA_한투18361112" ref="A1:S4" totalsRowShown="0" headerRowDxfId="37" headerRowCellStyle="쉼표 [0]">
  <autoFilter ref="A1:S4"/>
  <tableColumns count="19">
    <tableColumn id="1" name="거래일자" dataDxfId="36"/>
    <tableColumn id="5" name="종목코드" dataDxfId="35"/>
    <tableColumn id="9" name="종목명" dataDxfId="34">
      <calculatedColumnFormula>VLOOKUP(CMA_한투18361112[[#This Row],[종목코드]],표3[],2,FALSE)</calculatedColumnFormula>
    </tableColumn>
    <tableColumn id="10" name="상품명" dataDxfId="33">
      <calculatedColumnFormula>VLOOKUP(CMA_한투18361112[[#This Row],[종목코드]],표3[],4,FALSE)</calculatedColumnFormula>
    </tableColumn>
    <tableColumn id="6" name="매입수량" dataDxfId="32"/>
    <tableColumn id="2" name="매입액"/>
    <tableColumn id="12" name="현금지출"/>
    <tableColumn id="16" name="매입비용" dataDxfId="31">
      <calculatedColumnFormula>CMA_한투18361112[[#This Row],[현금지출]]-CMA_한투18361112[[#This Row],[매입액]]</calculatedColumnFormula>
    </tableColumn>
    <tableColumn id="7" name="매도수량" dataDxfId="30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29">
      <calculatedColumnFormula>CMA_한투18361112[[#This Row],[입출금]]+CMA_한투18361112[[#This Row],[현금수입]]-CMA_한투18361112[[#This Row],[현금지출]]</calculatedColumnFormula>
    </tableColumn>
    <tableColumn id="22" name="누적" dataDxfId="28">
      <calculatedColumnFormula>SUM($R$2:R2)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14" workbookViewId="0">
      <selection activeCell="F47" sqref="F47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310</v>
      </c>
      <c r="C1" s="58" t="s">
        <v>78</v>
      </c>
      <c r="D1" s="58" t="s">
        <v>309</v>
      </c>
      <c r="E1" s="58" t="s">
        <v>308</v>
      </c>
      <c r="F1" s="58" t="s">
        <v>307</v>
      </c>
      <c r="G1" s="58" t="s">
        <v>249</v>
      </c>
      <c r="H1" s="58" t="s">
        <v>306</v>
      </c>
      <c r="I1" s="58" t="s">
        <v>305</v>
      </c>
      <c r="J1" s="58" t="s">
        <v>304</v>
      </c>
      <c r="K1" s="58" t="s">
        <v>303</v>
      </c>
      <c r="L1" s="58" t="s">
        <v>302</v>
      </c>
      <c r="M1" s="58" t="s">
        <v>301</v>
      </c>
      <c r="N1" s="58" t="s">
        <v>300</v>
      </c>
      <c r="O1" s="58" t="s">
        <v>299</v>
      </c>
      <c r="P1" s="58" t="s">
        <v>298</v>
      </c>
      <c r="Q1" s="58" t="s">
        <v>297</v>
      </c>
      <c r="R1" s="58" t="s">
        <v>296</v>
      </c>
      <c r="S1" s="58" t="s">
        <v>295</v>
      </c>
      <c r="T1" s="58" t="s">
        <v>294</v>
      </c>
    </row>
    <row r="2" spans="1:20" x14ac:dyDescent="0.3">
      <c r="A2" s="60" t="s">
        <v>82</v>
      </c>
      <c r="B2" s="57">
        <v>45291</v>
      </c>
      <c r="C2" s="56" t="s">
        <v>293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283</v>
      </c>
      <c r="N2" s="56" t="s">
        <v>282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292</v>
      </c>
      <c r="B3" s="57">
        <v>45291</v>
      </c>
      <c r="C3" s="56" t="s">
        <v>291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253</v>
      </c>
      <c r="N3" s="56" t="s">
        <v>70</v>
      </c>
      <c r="O3" s="56" t="s">
        <v>254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290</v>
      </c>
      <c r="D4" s="56" t="s">
        <v>70</v>
      </c>
      <c r="E4" s="56" t="s">
        <v>289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288</v>
      </c>
      <c r="B5" s="57">
        <v>45291</v>
      </c>
      <c r="C5" s="56" t="s">
        <v>287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286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285</v>
      </c>
      <c r="B7" s="57">
        <v>45291</v>
      </c>
      <c r="C7" s="56" t="s">
        <v>284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283</v>
      </c>
      <c r="N7" s="56" t="s">
        <v>282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281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280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279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278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269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277</v>
      </c>
      <c r="B15" s="57">
        <v>45291</v>
      </c>
      <c r="C15" s="56" t="s">
        <v>276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275</v>
      </c>
      <c r="B16" s="57">
        <v>45291</v>
      </c>
      <c r="C16" s="56" t="s">
        <v>274</v>
      </c>
      <c r="D16" s="56" t="s">
        <v>70</v>
      </c>
      <c r="E16" s="56" t="s">
        <v>269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272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253</v>
      </c>
      <c r="N17" s="56" t="s">
        <v>70</v>
      </c>
      <c r="O17" s="56" t="s">
        <v>251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271</v>
      </c>
      <c r="B18" s="57">
        <v>45291</v>
      </c>
      <c r="C18" s="56" t="s">
        <v>270</v>
      </c>
      <c r="D18" s="56" t="s">
        <v>70</v>
      </c>
      <c r="E18" s="56" t="s">
        <v>269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253</v>
      </c>
      <c r="N18" s="56" t="s">
        <v>70</v>
      </c>
      <c r="O18" s="56" t="s">
        <v>251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253</v>
      </c>
      <c r="N19" s="56" t="s">
        <v>70</v>
      </c>
      <c r="O19" s="56" t="s">
        <v>254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268</v>
      </c>
      <c r="B20" s="57">
        <v>45291</v>
      </c>
      <c r="C20" s="56" t="s">
        <v>267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253</v>
      </c>
      <c r="N20" s="56" t="s">
        <v>70</v>
      </c>
      <c r="O20" s="56" t="s">
        <v>251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266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266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253</v>
      </c>
      <c r="N25" s="56" t="s">
        <v>70</v>
      </c>
      <c r="O25" s="56" t="s">
        <v>254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265</v>
      </c>
      <c r="B26" s="57">
        <v>45291</v>
      </c>
      <c r="C26" s="56" t="s">
        <v>264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253</v>
      </c>
      <c r="N26" s="56" t="s">
        <v>70</v>
      </c>
      <c r="O26" s="56" t="s">
        <v>251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263</v>
      </c>
      <c r="D27" s="56" t="s">
        <v>259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262</v>
      </c>
      <c r="O27" s="56" t="s">
        <v>262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261</v>
      </c>
      <c r="B28" s="57">
        <v>45291</v>
      </c>
      <c r="C28" s="56" t="s">
        <v>260</v>
      </c>
      <c r="D28" s="56" t="s">
        <v>259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253</v>
      </c>
      <c r="N28" s="56" t="s">
        <v>252</v>
      </c>
      <c r="O28" s="56" t="s">
        <v>251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258</v>
      </c>
      <c r="B29" s="57">
        <v>45291</v>
      </c>
      <c r="C29" s="56" t="s">
        <v>257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253</v>
      </c>
      <c r="N29" s="56" t="s">
        <v>252</v>
      </c>
      <c r="O29" s="56" t="s">
        <v>254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256</v>
      </c>
      <c r="B30" s="57">
        <v>45291</v>
      </c>
      <c r="C30" s="56" t="s">
        <v>255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253</v>
      </c>
      <c r="N41" s="56" t="s">
        <v>252</v>
      </c>
      <c r="O41" s="56" t="s">
        <v>251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252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253</v>
      </c>
      <c r="N54" s="56" t="s">
        <v>252</v>
      </c>
      <c r="O54" s="56" t="s">
        <v>254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253</v>
      </c>
      <c r="N56" s="56" t="s">
        <v>252</v>
      </c>
      <c r="O56" s="56" t="s">
        <v>251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250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5" type="noConversion"/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A3" workbookViewId="0">
      <selection activeCell="J36" sqref="J36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3" width="15.25" bestFit="1" customWidth="1"/>
  </cols>
  <sheetData>
    <row r="1" spans="1:11" x14ac:dyDescent="0.3">
      <c r="A1" t="s">
        <v>77</v>
      </c>
      <c r="B1" t="s">
        <v>78</v>
      </c>
      <c r="C1" t="s">
        <v>312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248</v>
      </c>
      <c r="K1" t="s">
        <v>311</v>
      </c>
    </row>
    <row r="2" spans="1:11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150.4</v>
      </c>
      <c r="K2">
        <v>7.5199999999999818</v>
      </c>
    </row>
    <row r="3" spans="1:11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79.960000000000008</v>
      </c>
      <c r="K3">
        <v>-0.1600000000000108</v>
      </c>
    </row>
    <row r="4" spans="1:11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233</v>
      </c>
      <c r="K4">
        <v>-16.72999999999999</v>
      </c>
    </row>
    <row r="5" spans="1:11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213.54</v>
      </c>
      <c r="K5">
        <v>-3.7800000000000011</v>
      </c>
    </row>
    <row r="6" spans="1:11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241.01</v>
      </c>
      <c r="K6">
        <v>-15.199999999999989</v>
      </c>
    </row>
    <row r="7" spans="1:11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120.1099999999999</v>
      </c>
      <c r="K7">
        <v>8.1700000000001012</v>
      </c>
    </row>
    <row r="8" spans="1:11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69.140000000000015</v>
      </c>
      <c r="K8">
        <v>-1.2900000000000205</v>
      </c>
    </row>
    <row r="9" spans="1:11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  <c r="K9">
        <v>0</v>
      </c>
    </row>
    <row r="10" spans="1:11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228.99</v>
      </c>
      <c r="K10">
        <v>21.75</v>
      </c>
    </row>
    <row r="11" spans="1:11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387.21</v>
      </c>
      <c r="K11">
        <v>9.4300000000000068</v>
      </c>
    </row>
    <row r="12" spans="1:11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516.64</v>
      </c>
      <c r="K12">
        <v>36.759999999999991</v>
      </c>
    </row>
    <row r="13" spans="1:11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386.09</v>
      </c>
      <c r="K13">
        <v>-8.8299999999999841</v>
      </c>
    </row>
    <row r="14" spans="1:11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627.46</v>
      </c>
      <c r="K14">
        <v>43.339999999999918</v>
      </c>
    </row>
    <row r="15" spans="1:11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  <c r="K15">
        <v>0</v>
      </c>
    </row>
    <row r="16" spans="1:11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  <c r="K16">
        <v>0</v>
      </c>
    </row>
    <row r="17" spans="1:11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380.28</v>
      </c>
      <c r="K17">
        <v>2.2200000000000273</v>
      </c>
    </row>
    <row r="18" spans="1:11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  <c r="K18">
        <v>0</v>
      </c>
    </row>
    <row r="19" spans="1:11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  <c r="K19">
        <v>0</v>
      </c>
    </row>
    <row r="20" spans="1:11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  <c r="K20">
        <v>0</v>
      </c>
    </row>
    <row r="21" spans="1:11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  <c r="K21">
        <v>0</v>
      </c>
    </row>
    <row r="22" spans="1:11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10010000</v>
      </c>
      <c r="K22">
        <v>714000</v>
      </c>
    </row>
    <row r="23" spans="1:11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  <c r="K23">
        <v>0</v>
      </c>
    </row>
    <row r="24" spans="1:11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  <c r="K24">
        <v>0</v>
      </c>
    </row>
    <row r="25" spans="1:11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22572209</v>
      </c>
      <c r="K25">
        <v>399892</v>
      </c>
    </row>
    <row r="26" spans="1:11" x14ac:dyDescent="0.3">
      <c r="A26" s="31" t="s">
        <v>285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3199997</v>
      </c>
      <c r="K26">
        <v>114050</v>
      </c>
    </row>
    <row r="27" spans="1:11" x14ac:dyDescent="0.3">
      <c r="A27" s="31" t="s">
        <v>268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  <c r="K27">
        <v>0</v>
      </c>
    </row>
    <row r="28" spans="1:11" x14ac:dyDescent="0.3">
      <c r="A28" s="31" t="s">
        <v>273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239255</v>
      </c>
      <c r="K28">
        <v>0</v>
      </c>
    </row>
    <row r="29" spans="1:11" x14ac:dyDescent="0.3">
      <c r="A29" s="31" t="s">
        <v>265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  <c r="K29">
        <v>0</v>
      </c>
    </row>
    <row r="30" spans="1:11" x14ac:dyDescent="0.3">
      <c r="A30" s="31" t="s">
        <v>271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8994</v>
      </c>
      <c r="K30">
        <v>0</v>
      </c>
    </row>
    <row r="31" spans="1:11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  <c r="K31">
        <v>0</v>
      </c>
    </row>
    <row r="32" spans="1:11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  <c r="K32">
        <v>0</v>
      </c>
    </row>
    <row r="33" spans="1:11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  <c r="K33">
        <v>0</v>
      </c>
    </row>
    <row r="34" spans="1:11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  <c r="K34">
        <v>0</v>
      </c>
    </row>
    <row r="35" spans="1:11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K35">
        <v>0</v>
      </c>
    </row>
    <row r="36" spans="1:11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  <c r="K36">
        <v>0</v>
      </c>
    </row>
    <row r="37" spans="1:11" x14ac:dyDescent="0.3">
      <c r="A37" s="31" t="s">
        <v>261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2911</v>
      </c>
      <c r="K37">
        <v>0</v>
      </c>
    </row>
    <row r="38" spans="1:11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  <c r="K38">
        <v>0</v>
      </c>
    </row>
    <row r="39" spans="1:11" x14ac:dyDescent="0.3">
      <c r="A39" s="31" t="s">
        <v>256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3095.73</v>
      </c>
      <c r="K39">
        <v>0</v>
      </c>
    </row>
    <row r="40" spans="1:11" x14ac:dyDescent="0.3">
      <c r="A40" s="31" t="s">
        <v>258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5835.8600000000006</v>
      </c>
      <c r="K40">
        <v>0</v>
      </c>
    </row>
    <row r="41" spans="1:11" x14ac:dyDescent="0.3">
      <c r="A41" s="31" t="s">
        <v>292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17176678</v>
      </c>
      <c r="K41">
        <v>0</v>
      </c>
    </row>
    <row r="42" spans="1:11" x14ac:dyDescent="0.3">
      <c r="A42" s="31" t="s">
        <v>288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10043166</v>
      </c>
      <c r="K42">
        <v>0</v>
      </c>
    </row>
    <row r="43" spans="1:11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  <c r="K43">
        <v>0</v>
      </c>
    </row>
    <row r="44" spans="1:11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1484900</v>
      </c>
      <c r="K44">
        <v>0</v>
      </c>
    </row>
    <row r="45" spans="1:11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  <c r="K45">
        <v>0</v>
      </c>
    </row>
    <row r="46" spans="1:11" x14ac:dyDescent="0.3">
      <c r="A46" s="31" t="s">
        <v>277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956000</v>
      </c>
      <c r="K46">
        <v>164000</v>
      </c>
    </row>
    <row r="47" spans="1:11" x14ac:dyDescent="0.3">
      <c r="A47" s="31" t="s">
        <v>275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1049029</v>
      </c>
      <c r="K47">
        <v>0</v>
      </c>
    </row>
    <row r="48" spans="1:11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359653</v>
      </c>
      <c r="K48">
        <v>-2674</v>
      </c>
    </row>
    <row r="49" spans="1:11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2932800</v>
      </c>
      <c r="K49">
        <v>57600</v>
      </c>
    </row>
    <row r="50" spans="1:11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2837.55</v>
      </c>
      <c r="K50">
        <v>30</v>
      </c>
    </row>
    <row r="51" spans="1:11" x14ac:dyDescent="0.3">
      <c r="A51" s="31" t="s">
        <v>280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3014850</v>
      </c>
      <c r="K51">
        <v>57570</v>
      </c>
    </row>
    <row r="52" spans="1:11" x14ac:dyDescent="0.3">
      <c r="A52" s="31" t="s">
        <v>286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4985110</v>
      </c>
      <c r="K52">
        <v>183365</v>
      </c>
    </row>
    <row r="53" spans="1:11" x14ac:dyDescent="0.3">
      <c r="A53" s="31" t="s">
        <v>278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1992960</v>
      </c>
      <c r="K53">
        <v>11520</v>
      </c>
    </row>
    <row r="54" spans="1:11" x14ac:dyDescent="0.3">
      <c r="A54" s="31" t="s">
        <v>238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1956.13</v>
      </c>
      <c r="K54">
        <v>0</v>
      </c>
    </row>
    <row r="55" spans="1:11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2318700</v>
      </c>
      <c r="K55">
        <v>-206500</v>
      </c>
    </row>
    <row r="56" spans="1:11" x14ac:dyDescent="0.3">
      <c r="A56" s="31" t="s">
        <v>279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3013045</v>
      </c>
      <c r="K56">
        <v>20615</v>
      </c>
    </row>
    <row r="57" spans="1:11" x14ac:dyDescent="0.3">
      <c r="A57" s="31" t="s">
        <v>281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2999220</v>
      </c>
      <c r="K57">
        <v>127380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Q3" sqref="Q3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/>
      <c r="K2" s="7"/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4"/>
  <sheetViews>
    <sheetView zoomScale="85" zoomScaleNormal="85" workbookViewId="0">
      <selection activeCell="E10" sqref="E1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45274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45275</v>
      </c>
      <c r="B3" s="5"/>
      <c r="C3" s="7"/>
      <c r="D3" s="7">
        <f>IF(WEEKDAY(표8[[#This Row],[거래일자]])=4, 2000000,0)</f>
        <v>0</v>
      </c>
      <c r="E3" s="7"/>
      <c r="F3" s="7">
        <v>1986.58</v>
      </c>
    </row>
    <row r="4" spans="1:6" x14ac:dyDescent="0.3">
      <c r="A4" s="3">
        <v>45276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45277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45278</v>
      </c>
      <c r="B6" s="5"/>
      <c r="C6" s="7"/>
      <c r="D6" s="7">
        <f>IF(WEEKDAY(표8[[#This Row],[거래일자]])=4, 2000000,0)</f>
        <v>0</v>
      </c>
      <c r="E6" s="7"/>
      <c r="F6" s="7"/>
    </row>
    <row r="7" spans="1:6" x14ac:dyDescent="0.3">
      <c r="A7" s="3">
        <v>45279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45280</v>
      </c>
      <c r="B8" s="5"/>
      <c r="C8" s="7"/>
      <c r="D8" s="7">
        <f>IF(WEEKDAY(표8[[#This Row],[거래일자]])=4, 2000000,0)</f>
        <v>2000000</v>
      </c>
      <c r="E8" s="7"/>
      <c r="F8" s="7"/>
    </row>
    <row r="9" spans="1:6" x14ac:dyDescent="0.3">
      <c r="A9" s="3">
        <v>45281</v>
      </c>
      <c r="B9" s="7">
        <v>5846830</v>
      </c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45282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45283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45284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45285</v>
      </c>
      <c r="B13" s="5"/>
      <c r="C13" s="7"/>
      <c r="D13" s="7">
        <f>IF(WEEKDAY(표8[[#This Row],[거래일자]])=4, 2000000,0)</f>
        <v>0</v>
      </c>
      <c r="E13" s="7"/>
      <c r="F13" s="7"/>
    </row>
    <row r="14" spans="1:6" x14ac:dyDescent="0.3">
      <c r="A14" s="3">
        <v>45286</v>
      </c>
      <c r="B14" s="5"/>
      <c r="C14" s="7"/>
      <c r="D14" s="7">
        <f>IF(WEEKDAY(표8[[#This Row],[거래일자]])=4, 2000000,0)</f>
        <v>0</v>
      </c>
      <c r="E14" s="7"/>
      <c r="F14" s="7">
        <v>3000</v>
      </c>
    </row>
    <row r="15" spans="1:6" x14ac:dyDescent="0.3">
      <c r="A15" s="3">
        <v>45287</v>
      </c>
      <c r="B15" s="5"/>
      <c r="C15" s="7"/>
      <c r="D15" s="7">
        <f>IF(WEEKDAY(표8[[#This Row],[거래일자]])=4, 2000000,0)</f>
        <v>2000000</v>
      </c>
      <c r="E15" s="7"/>
      <c r="F15" s="7"/>
    </row>
    <row r="16" spans="1:6" x14ac:dyDescent="0.3">
      <c r="A16" s="3">
        <v>45288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45289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45290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45291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45292</v>
      </c>
      <c r="B20" s="5"/>
      <c r="C20" s="7"/>
      <c r="D20" s="7">
        <f>IF(WEEKDAY(표8[[#This Row],[거래일자]])=4, 2000000,0)</f>
        <v>0</v>
      </c>
      <c r="E20" s="7"/>
      <c r="F20" s="7"/>
    </row>
    <row r="21" spans="1:6" x14ac:dyDescent="0.3">
      <c r="A21" s="3">
        <v>45293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45294</v>
      </c>
      <c r="B22" s="5"/>
      <c r="C22" s="7"/>
      <c r="D22" s="7">
        <f>IF(WEEKDAY(표8[[#This Row],[거래일자]])=4, 2000000,0)</f>
        <v>2000000</v>
      </c>
      <c r="E22" s="7"/>
      <c r="F22" s="7"/>
    </row>
    <row r="23" spans="1:6" x14ac:dyDescent="0.3">
      <c r="A23" s="3">
        <v>45295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45296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45297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45298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45299</v>
      </c>
      <c r="B27" s="5"/>
      <c r="C27" s="7"/>
      <c r="D27" s="7">
        <f>IF(WEEKDAY(표8[[#This Row],[거래일자]])=4, 2000000,0)</f>
        <v>0</v>
      </c>
      <c r="E27" s="7"/>
      <c r="F27" s="7"/>
    </row>
    <row r="28" spans="1:6" x14ac:dyDescent="0.3">
      <c r="A28" s="3">
        <v>45300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45301</v>
      </c>
      <c r="B29" s="5"/>
      <c r="C29" s="7"/>
      <c r="D29" s="7">
        <f>IF(WEEKDAY(표8[[#This Row],[거래일자]])=4, 2000000,0)</f>
        <v>2000000</v>
      </c>
      <c r="E29" s="7"/>
      <c r="F29" s="7"/>
    </row>
    <row r="30" spans="1:6" x14ac:dyDescent="0.3">
      <c r="A30" s="3">
        <v>45302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45303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45304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45305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45306</v>
      </c>
      <c r="B34" s="5"/>
      <c r="C34" s="7"/>
      <c r="D34" s="7">
        <f>IF(WEEKDAY(표8[[#This Row],[거래일자]])=4, 2000000,0)</f>
        <v>0</v>
      </c>
      <c r="E34" s="7"/>
      <c r="F34" s="7"/>
    </row>
    <row r="35" spans="1:6" x14ac:dyDescent="0.3">
      <c r="A35" s="3">
        <v>45307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45308</v>
      </c>
      <c r="B36" s="5"/>
      <c r="C36" s="7"/>
      <c r="D36" s="7">
        <f>IF(WEEKDAY(표8[[#This Row],[거래일자]])=4, 2000000,0)</f>
        <v>2000000</v>
      </c>
      <c r="E36" s="7"/>
      <c r="F36" s="7"/>
    </row>
    <row r="37" spans="1:6" x14ac:dyDescent="0.3">
      <c r="A37" s="3">
        <v>45309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45310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45311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45312</v>
      </c>
      <c r="B40" s="5">
        <v>2895077</v>
      </c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45313</v>
      </c>
      <c r="B41" s="5"/>
      <c r="C41" s="7"/>
      <c r="D41" s="7">
        <f>IF(WEEKDAY(표8[[#This Row],[거래일자]])=4, 2000000,0)</f>
        <v>0</v>
      </c>
      <c r="E41" s="7"/>
      <c r="F41" s="7"/>
    </row>
    <row r="42" spans="1:6" x14ac:dyDescent="0.3">
      <c r="A42" s="3">
        <v>45314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45315</v>
      </c>
      <c r="B43" s="5"/>
      <c r="C43" s="7"/>
      <c r="D43" s="7">
        <f>IF(WEEKDAY(표8[[#This Row],[거래일자]])=4, 2000000,0)</f>
        <v>2000000</v>
      </c>
      <c r="E43" s="7"/>
      <c r="F43" s="7"/>
    </row>
    <row r="44" spans="1:6" x14ac:dyDescent="0.3">
      <c r="A44" s="3">
        <v>45316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45317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45318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45319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45320</v>
      </c>
      <c r="B48" s="5"/>
      <c r="C48" s="7"/>
      <c r="D48" s="7">
        <f>IF(WEEKDAY(표8[[#This Row],[거래일자]])=4, 2000000,0)</f>
        <v>0</v>
      </c>
      <c r="E48" s="7"/>
      <c r="F48" s="7"/>
    </row>
    <row r="49" spans="1:6" x14ac:dyDescent="0.3">
      <c r="A49" s="3">
        <v>45321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45322</v>
      </c>
      <c r="B50" s="5"/>
      <c r="C50" s="7"/>
      <c r="D50" s="7">
        <f>IF(WEEKDAY(표8[[#This Row],[거래일자]])=4, 2000000,0)</f>
        <v>2000000</v>
      </c>
      <c r="E50" s="7"/>
      <c r="F50" s="7"/>
    </row>
    <row r="51" spans="1:6" x14ac:dyDescent="0.3">
      <c r="A51" s="3">
        <v>45323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45324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45325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45326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45327</v>
      </c>
      <c r="B55" s="5"/>
      <c r="C55" s="7"/>
      <c r="D55" s="7">
        <f>IF(WEEKDAY(표8[[#This Row],[거래일자]])=4, 2000000,0)</f>
        <v>0</v>
      </c>
      <c r="E55" s="7"/>
      <c r="F55" s="7"/>
    </row>
    <row r="56" spans="1:6" x14ac:dyDescent="0.3">
      <c r="A56" s="3">
        <v>45328</v>
      </c>
      <c r="B56" s="5"/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45329</v>
      </c>
      <c r="B57" s="5"/>
      <c r="C57" s="7"/>
      <c r="D57" s="7">
        <f>IF(WEEKDAY(표8[[#This Row],[거래일자]])=4, 2000000,0)</f>
        <v>2000000</v>
      </c>
      <c r="E57" s="7"/>
      <c r="F57" s="7"/>
    </row>
    <row r="58" spans="1:6" x14ac:dyDescent="0.3">
      <c r="A58" s="3">
        <v>45330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45331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45332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45333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45334</v>
      </c>
      <c r="B62" s="5"/>
      <c r="C62" s="7"/>
      <c r="D62" s="7">
        <f>IF(WEEKDAY(표8[[#This Row],[거래일자]])=4, 2000000,0)</f>
        <v>0</v>
      </c>
      <c r="E62" s="7"/>
      <c r="F62" s="7"/>
    </row>
    <row r="63" spans="1:6" x14ac:dyDescent="0.3">
      <c r="A63" s="3">
        <v>45335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45336</v>
      </c>
      <c r="B64" s="5"/>
      <c r="C64" s="7"/>
      <c r="D64" s="7">
        <f>IF(WEEKDAY(표8[[#This Row],[거래일자]])=4, 2000000,0)</f>
        <v>2000000</v>
      </c>
      <c r="E64" s="7"/>
      <c r="F64" s="7"/>
    </row>
    <row r="65" spans="1:6" x14ac:dyDescent="0.3">
      <c r="A65" s="3">
        <v>45337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45338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45339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45340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45341</v>
      </c>
      <c r="B69" s="5"/>
      <c r="C69" s="7"/>
      <c r="D69" s="7">
        <f>IF(WEEKDAY(표8[[#This Row],[거래일자]])=4, 2000000,0)</f>
        <v>0</v>
      </c>
      <c r="E69" s="7"/>
      <c r="F69" s="7"/>
    </row>
    <row r="70" spans="1:6" x14ac:dyDescent="0.3">
      <c r="A70" s="3">
        <v>45342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45343</v>
      </c>
      <c r="B71" s="5">
        <v>7147809</v>
      </c>
      <c r="C71" s="7"/>
      <c r="D71" s="7">
        <f>IF(WEEKDAY(표8[[#This Row],[거래일자]])=4, 2000000,0)</f>
        <v>2000000</v>
      </c>
      <c r="E71" s="7"/>
      <c r="F71" s="7"/>
    </row>
    <row r="72" spans="1:6" x14ac:dyDescent="0.3">
      <c r="A72" s="3">
        <v>45344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45345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45346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45347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45348</v>
      </c>
      <c r="B76" s="5"/>
      <c r="C76" s="7"/>
      <c r="D76" s="7">
        <f>IF(WEEKDAY(표8[[#This Row],[거래일자]])=4, 2000000,0)</f>
        <v>0</v>
      </c>
      <c r="E76" s="7"/>
      <c r="F76" s="7"/>
    </row>
    <row r="77" spans="1:6" x14ac:dyDescent="0.3">
      <c r="A77" s="3">
        <v>45349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45350</v>
      </c>
      <c r="B78" s="5"/>
      <c r="C78" s="7"/>
      <c r="D78" s="7">
        <f>IF(WEEKDAY(표8[[#This Row],[거래일자]])=4, 2000000,0)</f>
        <v>2000000</v>
      </c>
      <c r="E78" s="7"/>
      <c r="F78" s="7"/>
    </row>
    <row r="79" spans="1:6" x14ac:dyDescent="0.3">
      <c r="A79" s="3">
        <v>45351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45352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45353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45354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45355</v>
      </c>
      <c r="B83" s="5"/>
      <c r="C83" s="7"/>
      <c r="D83" s="7">
        <f>IF(WEEKDAY(표8[[#This Row],[거래일자]])=4, 2000000,0)</f>
        <v>0</v>
      </c>
      <c r="E83" s="7"/>
      <c r="F83" s="7"/>
    </row>
    <row r="84" spans="1:6" x14ac:dyDescent="0.3">
      <c r="A84" s="3">
        <v>45356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45357</v>
      </c>
      <c r="B85" s="5"/>
      <c r="C85" s="7"/>
      <c r="D85" s="7">
        <f>IF(WEEKDAY(표8[[#This Row],[거래일자]])=4, 2000000,0)</f>
        <v>2000000</v>
      </c>
      <c r="E85" s="7"/>
      <c r="F85" s="7"/>
    </row>
    <row r="86" spans="1:6" x14ac:dyDescent="0.3">
      <c r="A86" s="3">
        <v>45358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45359</v>
      </c>
      <c r="B87" s="5"/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45360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45361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45362</v>
      </c>
      <c r="B90" s="5"/>
      <c r="C90" s="7"/>
      <c r="D90" s="7">
        <f>IF(WEEKDAY(표8[[#This Row],[거래일자]])=4, 2000000,0)</f>
        <v>0</v>
      </c>
      <c r="E90" s="7"/>
      <c r="F90" s="7"/>
    </row>
    <row r="91" spans="1:6" x14ac:dyDescent="0.3">
      <c r="A91" s="3">
        <v>45363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45364</v>
      </c>
      <c r="B92" s="5"/>
      <c r="C92" s="7"/>
      <c r="D92" s="7">
        <f>IF(WEEKDAY(표8[[#This Row],[거래일자]])=4, 2000000,0)</f>
        <v>2000000</v>
      </c>
      <c r="E92" s="7"/>
      <c r="F92" s="7"/>
    </row>
    <row r="93" spans="1:6" x14ac:dyDescent="0.3">
      <c r="A93" s="3">
        <v>45365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45366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45367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45368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45369</v>
      </c>
      <c r="B97" s="5"/>
      <c r="C97" s="7"/>
      <c r="D97" s="7">
        <f>IF(WEEKDAY(표8[[#This Row],[거래일자]])=4, 2000000,0)</f>
        <v>0</v>
      </c>
      <c r="E97" s="7"/>
      <c r="F97" s="7"/>
    </row>
    <row r="98" spans="1:6" x14ac:dyDescent="0.3">
      <c r="A98" s="3">
        <v>45370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45371</v>
      </c>
      <c r="B99" s="5"/>
      <c r="C99" s="7"/>
      <c r="D99" s="7">
        <f>IF(WEEKDAY(표8[[#This Row],[거래일자]])=4, 2000000,0)</f>
        <v>2000000</v>
      </c>
      <c r="E99" s="7"/>
      <c r="F99" s="7"/>
    </row>
    <row r="100" spans="1:6" x14ac:dyDescent="0.3">
      <c r="A100" s="3">
        <v>45372</v>
      </c>
      <c r="B100" s="5">
        <v>3314465</v>
      </c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45373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45374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45375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45376</v>
      </c>
      <c r="B104" s="5"/>
      <c r="C104" s="7"/>
      <c r="D104" s="7">
        <f>IF(WEEKDAY(표8[[#This Row],[거래일자]])=4, 2000000,0)</f>
        <v>0</v>
      </c>
      <c r="E104" s="7"/>
      <c r="F104" s="7"/>
    </row>
    <row r="105" spans="1:6" x14ac:dyDescent="0.3">
      <c r="A105" s="3">
        <v>45377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45378</v>
      </c>
      <c r="B106" s="5"/>
      <c r="C106" s="7"/>
      <c r="D106" s="7">
        <f>IF(WEEKDAY(표8[[#This Row],[거래일자]])=4, 2000000,0)</f>
        <v>2000000</v>
      </c>
      <c r="E106" s="7"/>
      <c r="F106" s="7"/>
    </row>
    <row r="107" spans="1:6" x14ac:dyDescent="0.3">
      <c r="A107" s="3">
        <v>45379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45380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45381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45382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45383</v>
      </c>
      <c r="B111" s="5"/>
      <c r="C111" s="7"/>
      <c r="D111" s="7">
        <f>IF(WEEKDAY(표8[[#This Row],[거래일자]])=4, 2000000,0)</f>
        <v>0</v>
      </c>
      <c r="E111" s="7"/>
      <c r="F111" s="7"/>
    </row>
    <row r="112" spans="1:6" x14ac:dyDescent="0.3">
      <c r="A112" s="3">
        <v>45384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45385</v>
      </c>
      <c r="B113" s="5"/>
      <c r="C113" s="7"/>
      <c r="D113" s="7">
        <f>IF(WEEKDAY(표8[[#This Row],[거래일자]])=4, 2000000,0)</f>
        <v>2000000</v>
      </c>
      <c r="E113" s="7"/>
      <c r="F113" s="7"/>
    </row>
    <row r="114" spans="1:6" x14ac:dyDescent="0.3">
      <c r="A114" s="3">
        <v>45386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45387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45388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45389</v>
      </c>
      <c r="B117" s="5"/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45390</v>
      </c>
      <c r="B118" s="5"/>
      <c r="C118" s="7"/>
      <c r="D118" s="7">
        <f>IF(WEEKDAY(표8[[#This Row],[거래일자]])=4, 2000000,0)</f>
        <v>0</v>
      </c>
      <c r="E118" s="7"/>
      <c r="F118" s="7"/>
    </row>
    <row r="119" spans="1:6" x14ac:dyDescent="0.3">
      <c r="A119" s="3">
        <v>45391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45392</v>
      </c>
      <c r="B120" s="5"/>
      <c r="C120" s="7"/>
      <c r="D120" s="7">
        <f>IF(WEEKDAY(표8[[#This Row],[거래일자]])=4, 2000000,0)</f>
        <v>2000000</v>
      </c>
      <c r="E120" s="7"/>
      <c r="F120" s="7"/>
    </row>
    <row r="121" spans="1:6" x14ac:dyDescent="0.3">
      <c r="A121" s="3">
        <v>45393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45394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45395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45396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45397</v>
      </c>
      <c r="B125" s="5"/>
      <c r="C125" s="7"/>
      <c r="D125" s="7">
        <f>IF(WEEKDAY(표8[[#This Row],[거래일자]])=4, 2000000,0)</f>
        <v>0</v>
      </c>
      <c r="E125" s="7"/>
      <c r="F125" s="7"/>
    </row>
    <row r="126" spans="1:6" x14ac:dyDescent="0.3">
      <c r="A126" s="3">
        <v>45398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45399</v>
      </c>
      <c r="B127" s="5"/>
      <c r="C127" s="7"/>
      <c r="D127" s="7">
        <f>IF(WEEKDAY(표8[[#This Row],[거래일자]])=4, 2000000,0)</f>
        <v>2000000</v>
      </c>
      <c r="E127" s="7"/>
      <c r="F127" s="7"/>
    </row>
    <row r="128" spans="1:6" x14ac:dyDescent="0.3">
      <c r="A128" s="3">
        <v>45400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45401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45402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45403</v>
      </c>
      <c r="B131" s="5">
        <v>2683586</v>
      </c>
      <c r="C131" s="7"/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45404</v>
      </c>
      <c r="B132" s="5"/>
      <c r="C132" s="7"/>
      <c r="D132" s="7">
        <f>IF(WEEKDAY(표8[[#This Row],[거래일자]])=4, 2000000,0)</f>
        <v>0</v>
      </c>
      <c r="E132" s="7"/>
      <c r="F132" s="7"/>
    </row>
    <row r="133" spans="1:6" x14ac:dyDescent="0.3">
      <c r="A133" s="3">
        <v>45405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45406</v>
      </c>
      <c r="B134" s="5"/>
      <c r="C134" s="7"/>
      <c r="D134" s="7">
        <f>IF(WEEKDAY(표8[[#This Row],[거래일자]])=4, 2000000,0)</f>
        <v>2000000</v>
      </c>
      <c r="E134" s="7"/>
      <c r="F134" s="7"/>
    </row>
    <row r="135" spans="1:6" x14ac:dyDescent="0.3">
      <c r="A135" s="3">
        <v>45407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45408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45409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45410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45411</v>
      </c>
      <c r="B139" s="5"/>
      <c r="C139" s="7"/>
      <c r="D139" s="7">
        <f>IF(WEEKDAY(표8[[#This Row],[거래일자]])=4, 2000000,0)</f>
        <v>0</v>
      </c>
      <c r="E139" s="7"/>
      <c r="F139" s="7"/>
    </row>
    <row r="140" spans="1:6" x14ac:dyDescent="0.3">
      <c r="A140" s="3">
        <v>45412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45413</v>
      </c>
      <c r="B141" s="5"/>
      <c r="C141" s="7"/>
      <c r="D141" s="7">
        <f>IF(WEEKDAY(표8[[#This Row],[거래일자]])=4, 2000000,0)</f>
        <v>2000000</v>
      </c>
      <c r="E141" s="7"/>
      <c r="F141" s="7"/>
    </row>
    <row r="142" spans="1:6" x14ac:dyDescent="0.3">
      <c r="A142" s="3">
        <v>45414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45415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45416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45417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45418</v>
      </c>
      <c r="B146" s="5"/>
      <c r="C146" s="7"/>
      <c r="D146" s="7">
        <f>IF(WEEKDAY(표8[[#This Row],[거래일자]])=4, 2000000,0)</f>
        <v>0</v>
      </c>
      <c r="E146" s="7"/>
      <c r="F146" s="7"/>
    </row>
    <row r="147" spans="1:6" x14ac:dyDescent="0.3">
      <c r="A147" s="3">
        <v>45419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45420</v>
      </c>
      <c r="B148" s="5"/>
      <c r="C148" s="7"/>
      <c r="D148" s="7">
        <f>IF(WEEKDAY(표8[[#This Row],[거래일자]])=4, 2000000,0)</f>
        <v>2000000</v>
      </c>
      <c r="E148" s="7"/>
      <c r="F148" s="7"/>
    </row>
    <row r="149" spans="1:6" x14ac:dyDescent="0.3">
      <c r="A149" s="3">
        <v>45421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45422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45423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45424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45425</v>
      </c>
      <c r="B153" s="5"/>
      <c r="C153" s="7"/>
      <c r="D153" s="7">
        <f>IF(WEEKDAY(표8[[#This Row],[거래일자]])=4, 2000000,0)</f>
        <v>0</v>
      </c>
      <c r="E153" s="7"/>
      <c r="F153" s="7"/>
    </row>
    <row r="154" spans="1:6" x14ac:dyDescent="0.3">
      <c r="A154" s="3">
        <v>45426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45427</v>
      </c>
      <c r="B155" s="5"/>
      <c r="C155" s="7"/>
      <c r="D155" s="7">
        <f>IF(WEEKDAY(표8[[#This Row],[거래일자]])=4, 2000000,0)</f>
        <v>2000000</v>
      </c>
      <c r="E155" s="7"/>
      <c r="F155" s="7"/>
    </row>
    <row r="156" spans="1:6" x14ac:dyDescent="0.3">
      <c r="A156" s="3">
        <v>45428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45429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45430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45431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45432</v>
      </c>
      <c r="B160" s="5"/>
      <c r="C160" s="7"/>
      <c r="D160" s="7">
        <f>IF(WEEKDAY(표8[[#This Row],[거래일자]])=4, 2000000,0)</f>
        <v>0</v>
      </c>
      <c r="E160" s="7"/>
      <c r="F160" s="7"/>
    </row>
    <row r="161" spans="1:6" x14ac:dyDescent="0.3">
      <c r="A161" s="3">
        <v>45433</v>
      </c>
      <c r="B161" s="5">
        <v>4132261</v>
      </c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45434</v>
      </c>
      <c r="B162" s="5"/>
      <c r="C162" s="7"/>
      <c r="D162" s="7">
        <f>IF(WEEKDAY(표8[[#This Row],[거래일자]])=4, 2000000,0)</f>
        <v>2000000</v>
      </c>
      <c r="E162" s="7"/>
      <c r="F162" s="7"/>
    </row>
    <row r="163" spans="1:6" x14ac:dyDescent="0.3">
      <c r="A163" s="3">
        <v>45435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45436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45437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45438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45439</v>
      </c>
      <c r="B167" s="5"/>
      <c r="C167" s="7"/>
      <c r="D167" s="7">
        <f>IF(WEEKDAY(표8[[#This Row],[거래일자]])=4, 2000000,0)</f>
        <v>0</v>
      </c>
      <c r="E167" s="7"/>
      <c r="F167" s="7"/>
    </row>
    <row r="168" spans="1:6" x14ac:dyDescent="0.3">
      <c r="A168" s="3">
        <v>45440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45441</v>
      </c>
      <c r="B169" s="5"/>
      <c r="C169" s="7"/>
      <c r="D169" s="7">
        <f>IF(WEEKDAY(표8[[#This Row],[거래일자]])=4, 2000000,0)</f>
        <v>2000000</v>
      </c>
      <c r="E169" s="7"/>
      <c r="F169" s="7"/>
    </row>
    <row r="170" spans="1:6" x14ac:dyDescent="0.3">
      <c r="A170" s="3">
        <v>45442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45443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45444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45445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45446</v>
      </c>
      <c r="B174" s="5"/>
      <c r="C174" s="7"/>
      <c r="D174" s="7">
        <f>IF(WEEKDAY(표8[[#This Row],[거래일자]])=4, 2000000,0)</f>
        <v>0</v>
      </c>
      <c r="E174" s="7"/>
      <c r="F174" s="7"/>
    </row>
    <row r="175" spans="1:6" x14ac:dyDescent="0.3">
      <c r="A175" s="3">
        <v>45447</v>
      </c>
      <c r="B175" s="5"/>
      <c r="C175" s="7">
        <v>5010238</v>
      </c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45448</v>
      </c>
      <c r="B176" s="5"/>
      <c r="C176" s="7"/>
      <c r="D176" s="7">
        <f>IF(WEEKDAY(표8[[#This Row],[거래일자]])=4, 2000000,0)</f>
        <v>2000000</v>
      </c>
      <c r="E176" s="7"/>
      <c r="F176" s="7"/>
    </row>
    <row r="177" spans="1:6" x14ac:dyDescent="0.3">
      <c r="A177" s="3">
        <v>45449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45450</v>
      </c>
      <c r="B178" s="5"/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45451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45452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45453</v>
      </c>
      <c r="B181" s="5"/>
      <c r="C181" s="7"/>
      <c r="D181" s="7">
        <f>IF(WEEKDAY(표8[[#This Row],[거래일자]])=4, 2000000,0)</f>
        <v>0</v>
      </c>
      <c r="E181" s="7"/>
      <c r="F181" s="7"/>
    </row>
    <row r="182" spans="1:6" x14ac:dyDescent="0.3">
      <c r="A182" s="3">
        <v>45454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45455</v>
      </c>
      <c r="B183" s="5"/>
      <c r="C183" s="7"/>
      <c r="D183" s="7">
        <f>IF(WEEKDAY(표8[[#This Row],[거래일자]])=4, 2000000,0)</f>
        <v>2000000</v>
      </c>
      <c r="E183" s="7"/>
      <c r="F183" s="7"/>
    </row>
    <row r="184" spans="1:6" x14ac:dyDescent="0.3">
      <c r="A184" s="3">
        <v>45456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45457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45458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45459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45460</v>
      </c>
      <c r="B188" s="5"/>
      <c r="C188" s="7"/>
      <c r="D188" s="7">
        <f>IF(WEEKDAY(표8[[#This Row],[거래일자]])=4, 2000000,0)</f>
        <v>0</v>
      </c>
      <c r="E188" s="7"/>
      <c r="F188" s="7"/>
    </row>
    <row r="189" spans="1:6" x14ac:dyDescent="0.3">
      <c r="A189" s="3">
        <v>45461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45462</v>
      </c>
      <c r="B190" s="5"/>
      <c r="C190" s="7"/>
      <c r="D190" s="7">
        <f>IF(WEEKDAY(표8[[#This Row],[거래일자]])=4, 2000000,0)</f>
        <v>2000000</v>
      </c>
      <c r="E190" s="7"/>
      <c r="F190" s="7"/>
    </row>
    <row r="191" spans="1:6" x14ac:dyDescent="0.3">
      <c r="A191" s="3">
        <v>45463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45464</v>
      </c>
      <c r="B192" s="5">
        <v>3048373</v>
      </c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45465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45466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45467</v>
      </c>
      <c r="B195" s="5"/>
      <c r="C195" s="7"/>
      <c r="D195" s="7">
        <f>IF(WEEKDAY(표8[[#This Row],[거래일자]])=4, 2000000,0)</f>
        <v>0</v>
      </c>
      <c r="E195" s="7"/>
      <c r="F195" s="7"/>
    </row>
    <row r="196" spans="1:6" x14ac:dyDescent="0.3">
      <c r="A196" s="3">
        <v>45468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45469</v>
      </c>
      <c r="B197" s="5"/>
      <c r="C197" s="7"/>
      <c r="D197" s="7">
        <f>IF(WEEKDAY(표8[[#This Row],[거래일자]])=4, 2000000,0)</f>
        <v>2000000</v>
      </c>
      <c r="E197" s="7"/>
      <c r="F197" s="7"/>
    </row>
    <row r="198" spans="1:6" x14ac:dyDescent="0.3">
      <c r="A198" s="3">
        <v>45470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45471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45472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45473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45474</v>
      </c>
      <c r="B202" s="5"/>
      <c r="C202" s="7"/>
      <c r="D202" s="7">
        <f>IF(WEEKDAY(표8[[#This Row],[거래일자]])=4, 2000000,0)</f>
        <v>0</v>
      </c>
      <c r="E202" s="7"/>
      <c r="F202" s="7"/>
    </row>
    <row r="203" spans="1:6" x14ac:dyDescent="0.3">
      <c r="A203" s="3">
        <v>45475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45476</v>
      </c>
      <c r="B204" s="5"/>
      <c r="C204" s="7"/>
      <c r="D204" s="7">
        <f>IF(WEEKDAY(표8[[#This Row],[거래일자]])=4, 2000000,0)</f>
        <v>2000000</v>
      </c>
      <c r="E204" s="7"/>
      <c r="F204" s="7"/>
    </row>
    <row r="205" spans="1:6" x14ac:dyDescent="0.3">
      <c r="A205" s="3">
        <v>45477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45478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45479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45480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45481</v>
      </c>
      <c r="B209" s="5"/>
      <c r="C209" s="7"/>
      <c r="D209" s="7">
        <f>IF(WEEKDAY(표8[[#This Row],[거래일자]])=4, 2000000,0)</f>
        <v>0</v>
      </c>
      <c r="E209" s="7"/>
      <c r="F209" s="7"/>
    </row>
    <row r="210" spans="1:6" x14ac:dyDescent="0.3">
      <c r="A210" s="3">
        <v>45482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45483</v>
      </c>
      <c r="B211" s="5"/>
      <c r="C211" s="7"/>
      <c r="D211" s="7">
        <f>IF(WEEKDAY(표8[[#This Row],[거래일자]])=4, 2000000,0)</f>
        <v>2000000</v>
      </c>
      <c r="E211" s="7"/>
      <c r="F211" s="7"/>
    </row>
    <row r="212" spans="1:6" x14ac:dyDescent="0.3">
      <c r="A212" s="3">
        <v>45484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45485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45486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45487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45488</v>
      </c>
      <c r="B216" s="5"/>
      <c r="C216" s="7"/>
      <c r="D216" s="7">
        <f>IF(WEEKDAY(표8[[#This Row],[거래일자]])=4, 2000000,0)</f>
        <v>0</v>
      </c>
      <c r="E216" s="7"/>
      <c r="F216" s="7"/>
    </row>
    <row r="217" spans="1:6" x14ac:dyDescent="0.3">
      <c r="A217" s="3">
        <v>45489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45490</v>
      </c>
      <c r="B218" s="5"/>
      <c r="C218" s="7"/>
      <c r="D218" s="7">
        <f>IF(WEEKDAY(표8[[#This Row],[거래일자]])=4, 2000000,0)</f>
        <v>2000000</v>
      </c>
      <c r="E218" s="7"/>
      <c r="F218" s="7"/>
    </row>
    <row r="219" spans="1:6" x14ac:dyDescent="0.3">
      <c r="A219" s="3">
        <v>45491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45492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45493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45494</v>
      </c>
      <c r="B222" s="5">
        <v>2490355</v>
      </c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45495</v>
      </c>
      <c r="B223" s="5"/>
      <c r="C223" s="7"/>
      <c r="D223" s="7">
        <f>IF(WEEKDAY(표8[[#This Row],[거래일자]])=4, 2000000,0)</f>
        <v>0</v>
      </c>
      <c r="E223" s="7"/>
      <c r="F223" s="7"/>
    </row>
    <row r="224" spans="1:6" x14ac:dyDescent="0.3">
      <c r="A224" s="3">
        <v>45496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45497</v>
      </c>
      <c r="B225" s="5"/>
      <c r="C225" s="7"/>
      <c r="D225" s="7">
        <f>IF(WEEKDAY(표8[[#This Row],[거래일자]])=4, 2000000,0)</f>
        <v>2000000</v>
      </c>
      <c r="E225" s="7"/>
      <c r="F225" s="7"/>
    </row>
    <row r="226" spans="1:6" x14ac:dyDescent="0.3">
      <c r="A226" s="3">
        <v>45498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45499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45500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45501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45502</v>
      </c>
      <c r="B230" s="5"/>
      <c r="C230" s="7"/>
      <c r="D230" s="7">
        <f>IF(WEEKDAY(표8[[#This Row],[거래일자]])=4, 2000000,0)</f>
        <v>0</v>
      </c>
      <c r="E230" s="7"/>
      <c r="F230" s="7"/>
    </row>
    <row r="231" spans="1:6" x14ac:dyDescent="0.3">
      <c r="A231" s="3">
        <v>45503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45504</v>
      </c>
      <c r="B232" s="5"/>
      <c r="C232" s="7"/>
      <c r="D232" s="7">
        <f>IF(WEEKDAY(표8[[#This Row],[거래일자]])=4, 2000000,0)</f>
        <v>2000000</v>
      </c>
      <c r="E232" s="7"/>
      <c r="F232" s="7"/>
    </row>
    <row r="233" spans="1:6" x14ac:dyDescent="0.3">
      <c r="A233" s="3">
        <v>45505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45506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45507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45508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45509</v>
      </c>
      <c r="B237" s="5"/>
      <c r="C237" s="7"/>
      <c r="D237" s="7">
        <f>IF(WEEKDAY(표8[[#This Row],[거래일자]])=4, 2000000,0)</f>
        <v>0</v>
      </c>
      <c r="E237" s="7"/>
      <c r="F237" s="7"/>
    </row>
    <row r="238" spans="1:6" x14ac:dyDescent="0.3">
      <c r="A238" s="3">
        <v>45510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45511</v>
      </c>
      <c r="B239" s="5"/>
      <c r="C239" s="7"/>
      <c r="D239" s="7">
        <f>IF(WEEKDAY(표8[[#This Row],[거래일자]])=4, 2000000,0)</f>
        <v>2000000</v>
      </c>
      <c r="E239" s="7"/>
      <c r="F239" s="7"/>
    </row>
    <row r="240" spans="1:6" x14ac:dyDescent="0.3">
      <c r="A240" s="3">
        <v>45512</v>
      </c>
      <c r="B240" s="5"/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45513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45514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45515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45516</v>
      </c>
      <c r="B244" s="5"/>
      <c r="C244" s="7"/>
      <c r="D244" s="7">
        <f>IF(WEEKDAY(표8[[#This Row],[거래일자]])=4, 2000000,0)</f>
        <v>0</v>
      </c>
      <c r="E244" s="7"/>
      <c r="F244" s="7"/>
    </row>
    <row r="245" spans="1:6" x14ac:dyDescent="0.3">
      <c r="A245" s="3">
        <v>45517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45518</v>
      </c>
      <c r="B246" s="5"/>
      <c r="C246" s="7"/>
      <c r="D246" s="7">
        <f>IF(WEEKDAY(표8[[#This Row],[거래일자]])=4, 2000000,0)</f>
        <v>2000000</v>
      </c>
      <c r="E246" s="7"/>
      <c r="F246" s="7"/>
    </row>
    <row r="247" spans="1:6" x14ac:dyDescent="0.3">
      <c r="A247" s="3">
        <v>45519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45520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45521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45522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45523</v>
      </c>
      <c r="B251" s="5"/>
      <c r="C251" s="7"/>
      <c r="D251" s="7">
        <f>IF(WEEKDAY(표8[[#This Row],[거래일자]])=4, 2000000,0)</f>
        <v>0</v>
      </c>
      <c r="E251" s="7"/>
      <c r="F251" s="7"/>
    </row>
    <row r="252" spans="1:6" x14ac:dyDescent="0.3">
      <c r="A252" s="3">
        <v>45524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45525</v>
      </c>
      <c r="B253" s="5">
        <v>6292866</v>
      </c>
      <c r="C253" s="7"/>
      <c r="D253" s="7">
        <f>IF(WEEKDAY(표8[[#This Row],[거래일자]])=4, 2000000,0)</f>
        <v>2000000</v>
      </c>
      <c r="E253" s="7"/>
      <c r="F253" s="7"/>
    </row>
    <row r="254" spans="1:6" x14ac:dyDescent="0.3">
      <c r="A254" s="3">
        <v>45526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45527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45528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45529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45530</v>
      </c>
      <c r="B258" s="5"/>
      <c r="C258" s="7"/>
      <c r="D258" s="7">
        <f>IF(WEEKDAY(표8[[#This Row],[거래일자]])=4, 2000000,0)</f>
        <v>0</v>
      </c>
      <c r="E258" s="7"/>
      <c r="F258" s="7"/>
    </row>
    <row r="259" spans="1:6" x14ac:dyDescent="0.3">
      <c r="A259" s="3">
        <v>45531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45532</v>
      </c>
      <c r="B260" s="5"/>
      <c r="C260" s="7"/>
      <c r="D260" s="7">
        <f>IF(WEEKDAY(표8[[#This Row],[거래일자]])=4, 2000000,0)</f>
        <v>2000000</v>
      </c>
      <c r="E260" s="7"/>
      <c r="F260" s="7"/>
    </row>
    <row r="261" spans="1:6" x14ac:dyDescent="0.3">
      <c r="A261" s="3">
        <v>45533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45534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45535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45536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45537</v>
      </c>
      <c r="B265" s="5"/>
      <c r="C265" s="7"/>
      <c r="D265" s="7">
        <f>IF(WEEKDAY(표8[[#This Row],[거래일자]])=4, 2000000,0)</f>
        <v>0</v>
      </c>
      <c r="E265" s="7"/>
      <c r="F265" s="7"/>
    </row>
    <row r="266" spans="1:6" x14ac:dyDescent="0.3">
      <c r="A266" s="3">
        <v>45538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45539</v>
      </c>
      <c r="B267" s="5"/>
      <c r="C267" s="7"/>
      <c r="D267" s="7">
        <f>IF(WEEKDAY(표8[[#This Row],[거래일자]])=4, 2000000,0)</f>
        <v>2000000</v>
      </c>
      <c r="E267" s="7"/>
      <c r="F267" s="7"/>
    </row>
    <row r="268" spans="1:6" x14ac:dyDescent="0.3">
      <c r="A268" s="3">
        <v>45540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45541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45542</v>
      </c>
      <c r="B270" s="5"/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45543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45544</v>
      </c>
      <c r="B272" s="5"/>
      <c r="C272" s="7"/>
      <c r="D272" s="7">
        <f>IF(WEEKDAY(표8[[#This Row],[거래일자]])=4, 2000000,0)</f>
        <v>0</v>
      </c>
      <c r="E272" s="7"/>
      <c r="F272" s="7"/>
    </row>
    <row r="273" spans="1:6" x14ac:dyDescent="0.3">
      <c r="A273" s="3">
        <v>45545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45546</v>
      </c>
      <c r="B274" s="5"/>
      <c r="C274" s="7"/>
      <c r="D274" s="7">
        <f>IF(WEEKDAY(표8[[#This Row],[거래일자]])=4, 2000000,0)</f>
        <v>2000000</v>
      </c>
      <c r="E274" s="7"/>
      <c r="F274" s="7"/>
    </row>
    <row r="275" spans="1:6" x14ac:dyDescent="0.3">
      <c r="A275" s="3">
        <v>45547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45548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45549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45550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45551</v>
      </c>
      <c r="B279" s="5"/>
      <c r="C279" s="7"/>
      <c r="D279" s="7">
        <f>IF(WEEKDAY(표8[[#This Row],[거래일자]])=4, 2000000,0)</f>
        <v>0</v>
      </c>
      <c r="E279" s="7"/>
      <c r="F279" s="7"/>
    </row>
    <row r="280" spans="1:6" x14ac:dyDescent="0.3">
      <c r="A280" s="3">
        <v>45552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45553</v>
      </c>
      <c r="B281" s="5"/>
      <c r="C281" s="7"/>
      <c r="D281" s="7">
        <f>IF(WEEKDAY(표8[[#This Row],[거래일자]])=4, 2000000,0)</f>
        <v>2000000</v>
      </c>
      <c r="E281" s="7"/>
      <c r="F281" s="7"/>
    </row>
    <row r="282" spans="1:6" x14ac:dyDescent="0.3">
      <c r="A282" s="3">
        <v>45554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45555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45556</v>
      </c>
      <c r="B284" s="5">
        <v>3501776</v>
      </c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45557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45558</v>
      </c>
      <c r="B286" s="5"/>
      <c r="C286" s="7"/>
      <c r="D286" s="7">
        <f>IF(WEEKDAY(표8[[#This Row],[거래일자]])=4, 2000000,0)</f>
        <v>0</v>
      </c>
      <c r="E286" s="7"/>
      <c r="F286" s="7"/>
    </row>
    <row r="287" spans="1:6" x14ac:dyDescent="0.3">
      <c r="A287" s="3">
        <v>45559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45560</v>
      </c>
      <c r="B288" s="5"/>
      <c r="C288" s="7"/>
      <c r="D288" s="7">
        <f>IF(WEEKDAY(표8[[#This Row],[거래일자]])=4, 2000000,0)</f>
        <v>2000000</v>
      </c>
      <c r="E288" s="7"/>
      <c r="F288" s="7"/>
    </row>
    <row r="289" spans="1:6" x14ac:dyDescent="0.3">
      <c r="A289" s="3">
        <v>45561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45562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45563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45564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45565</v>
      </c>
      <c r="B293" s="5"/>
      <c r="C293" s="7"/>
      <c r="D293" s="7">
        <f>IF(WEEKDAY(표8[[#This Row],[거래일자]])=4, 2000000,0)</f>
        <v>0</v>
      </c>
      <c r="E293" s="7"/>
      <c r="F293" s="7"/>
    </row>
    <row r="294" spans="1:6" x14ac:dyDescent="0.3">
      <c r="A294" s="3">
        <v>45566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45567</v>
      </c>
      <c r="B295" s="5"/>
      <c r="C295" s="7"/>
      <c r="D295" s="7">
        <f>IF(WEEKDAY(표8[[#This Row],[거래일자]])=4, 2000000,0)</f>
        <v>2000000</v>
      </c>
      <c r="E295" s="7"/>
      <c r="F295" s="7"/>
    </row>
    <row r="296" spans="1:6" x14ac:dyDescent="0.3">
      <c r="A296" s="3">
        <v>45568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45569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45570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45571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45572</v>
      </c>
      <c r="B300" s="5"/>
      <c r="C300" s="7"/>
      <c r="D300" s="7">
        <f>IF(WEEKDAY(표8[[#This Row],[거래일자]])=4, 2000000,0)</f>
        <v>0</v>
      </c>
      <c r="E300" s="7"/>
      <c r="F300" s="7"/>
    </row>
    <row r="301" spans="1:6" x14ac:dyDescent="0.3">
      <c r="A301" s="3">
        <v>45573</v>
      </c>
      <c r="B301" s="5"/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45574</v>
      </c>
      <c r="B302" s="5"/>
      <c r="C302" s="7"/>
      <c r="D302" s="7">
        <f>IF(WEEKDAY(표8[[#This Row],[거래일자]])=4, 2000000,0)</f>
        <v>2000000</v>
      </c>
      <c r="E302" s="7"/>
      <c r="F302" s="7"/>
    </row>
    <row r="303" spans="1:6" x14ac:dyDescent="0.3">
      <c r="A303" s="3">
        <v>45575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45576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45577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45578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45579</v>
      </c>
      <c r="B307" s="5"/>
      <c r="C307" s="7"/>
      <c r="D307" s="7">
        <f>IF(WEEKDAY(표8[[#This Row],[거래일자]])=4, 2000000,0)</f>
        <v>0</v>
      </c>
      <c r="E307" s="7"/>
      <c r="F307" s="7"/>
    </row>
    <row r="308" spans="1:6" x14ac:dyDescent="0.3">
      <c r="A308" s="3">
        <v>45580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45581</v>
      </c>
      <c r="B309" s="5"/>
      <c r="C309" s="7"/>
      <c r="D309" s="7">
        <f>IF(WEEKDAY(표8[[#This Row],[거래일자]])=4, 2000000,0)</f>
        <v>2000000</v>
      </c>
      <c r="E309" s="7"/>
      <c r="F309" s="7"/>
    </row>
    <row r="310" spans="1:6" x14ac:dyDescent="0.3">
      <c r="A310" s="3">
        <v>45582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45583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45584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45585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45586</v>
      </c>
      <c r="B314" s="5">
        <v>3171188</v>
      </c>
      <c r="C314" s="7"/>
      <c r="D314" s="7">
        <f>IF(WEEKDAY(표8[[#This Row],[거래일자]])=4, 2000000,0)</f>
        <v>0</v>
      </c>
      <c r="E314" s="7"/>
      <c r="F314" s="7"/>
    </row>
    <row r="315" spans="1:6" x14ac:dyDescent="0.3">
      <c r="A315" s="3">
        <v>45587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45588</v>
      </c>
      <c r="B316" s="5"/>
      <c r="C316" s="7"/>
      <c r="D316" s="7">
        <f>IF(WEEKDAY(표8[[#This Row],[거래일자]])=4, 2000000,0)</f>
        <v>2000000</v>
      </c>
      <c r="E316" s="7"/>
      <c r="F316" s="7"/>
    </row>
    <row r="317" spans="1:6" x14ac:dyDescent="0.3">
      <c r="A317" s="3">
        <v>45589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45590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45591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45592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45593</v>
      </c>
      <c r="B321" s="5"/>
      <c r="C321" s="7"/>
      <c r="D321" s="7">
        <f>IF(WEEKDAY(표8[[#This Row],[거래일자]])=4, 2000000,0)</f>
        <v>0</v>
      </c>
      <c r="E321" s="7"/>
      <c r="F321" s="7"/>
    </row>
    <row r="322" spans="1:6" x14ac:dyDescent="0.3">
      <c r="A322" s="3">
        <v>45594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45595</v>
      </c>
      <c r="B323" s="5"/>
      <c r="C323" s="7"/>
      <c r="D323" s="7">
        <f>IF(WEEKDAY(표8[[#This Row],[거래일자]])=4, 2000000,0)</f>
        <v>2000000</v>
      </c>
      <c r="E323" s="7"/>
      <c r="F323" s="7"/>
    </row>
    <row r="324" spans="1:6" x14ac:dyDescent="0.3">
      <c r="A324" s="3">
        <v>45596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45597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45598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45599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45600</v>
      </c>
      <c r="B328" s="5"/>
      <c r="C328" s="7"/>
      <c r="D328" s="7">
        <f>IF(WEEKDAY(표8[[#This Row],[거래일자]])=4, 2000000,0)</f>
        <v>0</v>
      </c>
      <c r="E328" s="7"/>
      <c r="F328" s="7"/>
    </row>
    <row r="329" spans="1:6" x14ac:dyDescent="0.3">
      <c r="A329" s="3">
        <v>45601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45602</v>
      </c>
      <c r="B330" s="5"/>
      <c r="C330" s="7"/>
      <c r="D330" s="7">
        <f>IF(WEEKDAY(표8[[#This Row],[거래일자]])=4, 2000000,0)</f>
        <v>2000000</v>
      </c>
      <c r="E330" s="7"/>
      <c r="F330" s="7"/>
    </row>
    <row r="331" spans="1:6" x14ac:dyDescent="0.3">
      <c r="A331" s="3">
        <v>45603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45604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45605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45606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45607</v>
      </c>
      <c r="B335" s="5"/>
      <c r="C335" s="7"/>
      <c r="D335" s="7">
        <f>IF(WEEKDAY(표8[[#This Row],[거래일자]])=4, 2000000,0)</f>
        <v>0</v>
      </c>
      <c r="E335" s="7"/>
      <c r="F335" s="7"/>
    </row>
    <row r="336" spans="1:6" x14ac:dyDescent="0.3">
      <c r="A336" s="3">
        <v>45608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45609</v>
      </c>
      <c r="B337" s="5"/>
      <c r="C337" s="7"/>
      <c r="D337" s="7">
        <f>IF(WEEKDAY(표8[[#This Row],[거래일자]])=4, 2000000,0)</f>
        <v>2000000</v>
      </c>
      <c r="E337" s="7"/>
      <c r="F337" s="7"/>
    </row>
    <row r="338" spans="1:6" x14ac:dyDescent="0.3">
      <c r="A338" s="3">
        <v>45610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45611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45612</v>
      </c>
      <c r="B340" s="5"/>
      <c r="C340" s="7"/>
      <c r="D340" s="7">
        <f>IF(WEEKDAY(표8[[#This Row],[거래일자]])=4, 2000000,0)</f>
        <v>0</v>
      </c>
      <c r="E340" s="7"/>
      <c r="F340" s="7"/>
    </row>
    <row r="341" spans="1:6" x14ac:dyDescent="0.3">
      <c r="A341" s="3">
        <v>45613</v>
      </c>
      <c r="B341" s="5"/>
      <c r="C341" s="7"/>
      <c r="D341" s="7">
        <f>IF(WEEKDAY(표8[[#This Row],[거래일자]])=4, 2000000,0)</f>
        <v>0</v>
      </c>
      <c r="E341" s="7"/>
      <c r="F341" s="7"/>
    </row>
    <row r="342" spans="1:6" x14ac:dyDescent="0.3">
      <c r="A342" s="3">
        <v>45614</v>
      </c>
      <c r="B342" s="5"/>
      <c r="C342" s="7"/>
      <c r="D342" s="7">
        <f>IF(WEEKDAY(표8[[#This Row],[거래일자]])=4, 2000000,0)</f>
        <v>0</v>
      </c>
      <c r="E342" s="7"/>
      <c r="F342" s="7"/>
    </row>
    <row r="343" spans="1:6" x14ac:dyDescent="0.3">
      <c r="A343" s="3">
        <v>45615</v>
      </c>
      <c r="B343" s="5"/>
      <c r="C343" s="7"/>
      <c r="D343" s="7">
        <f>IF(WEEKDAY(표8[[#This Row],[거래일자]])=4, 2000000,0)</f>
        <v>0</v>
      </c>
      <c r="E343" s="7"/>
      <c r="F343" s="7"/>
    </row>
    <row r="344" spans="1:6" x14ac:dyDescent="0.3">
      <c r="A344" s="3">
        <v>45616</v>
      </c>
      <c r="B344" s="5"/>
      <c r="C344" s="7"/>
      <c r="D344" s="7">
        <f>IF(WEEKDAY(표8[[#This Row],[거래일자]])=4, 2000000,0)</f>
        <v>2000000</v>
      </c>
      <c r="E344" s="7"/>
      <c r="F344" s="7"/>
    </row>
    <row r="345" spans="1:6" x14ac:dyDescent="0.3">
      <c r="A345" s="3">
        <v>45617</v>
      </c>
      <c r="B345" s="5">
        <v>3475413</v>
      </c>
      <c r="C345" s="7"/>
      <c r="D345" s="7">
        <f>IF(WEEKDAY(표8[[#This Row],[거래일자]])=4, 2000000,0)</f>
        <v>0</v>
      </c>
      <c r="E345" s="7"/>
      <c r="F345" s="7"/>
    </row>
    <row r="346" spans="1:6" x14ac:dyDescent="0.3">
      <c r="A346" s="3">
        <v>45618</v>
      </c>
      <c r="B346" s="5"/>
      <c r="C346" s="7">
        <v>1049029</v>
      </c>
      <c r="D346" s="7">
        <f>IF(WEEKDAY(표8[[#This Row],[거래일자]])=4, 2000000,0)</f>
        <v>0</v>
      </c>
      <c r="E346" s="7"/>
      <c r="F346" s="7"/>
    </row>
    <row r="347" spans="1:6" x14ac:dyDescent="0.3">
      <c r="A347" s="3">
        <v>45619</v>
      </c>
      <c r="B347" s="5"/>
      <c r="C347" s="7"/>
      <c r="D347" s="7">
        <f>IF(WEEKDAY(표8[[#This Row],[거래일자]])=4, 2000000,0)</f>
        <v>0</v>
      </c>
      <c r="E347" s="7"/>
      <c r="F347" s="7"/>
    </row>
    <row r="348" spans="1:6" x14ac:dyDescent="0.3">
      <c r="A348" s="3">
        <v>45620</v>
      </c>
      <c r="B348" s="5"/>
      <c r="C348" s="7"/>
      <c r="D348" s="7">
        <f>IF(WEEKDAY(표8[[#This Row],[거래일자]])=4, 2000000,0)</f>
        <v>0</v>
      </c>
      <c r="E348" s="7"/>
      <c r="F348" s="7"/>
    </row>
    <row r="349" spans="1:6" x14ac:dyDescent="0.3">
      <c r="A349" s="3">
        <v>45621</v>
      </c>
      <c r="B349" s="5"/>
      <c r="C349" s="7"/>
      <c r="D349" s="7">
        <f>IF(WEEKDAY(표8[[#This Row],[거래일자]])=4, 2000000,0)</f>
        <v>0</v>
      </c>
      <c r="E349" s="7"/>
      <c r="F349" s="7"/>
    </row>
    <row r="350" spans="1:6" x14ac:dyDescent="0.3">
      <c r="A350" s="3">
        <v>45622</v>
      </c>
      <c r="B350" s="5"/>
      <c r="C350" s="7"/>
      <c r="D350" s="7">
        <f>IF(WEEKDAY(표8[[#This Row],[거래일자]])=4, 2000000,0)</f>
        <v>0</v>
      </c>
      <c r="E350" s="7"/>
      <c r="F350" s="7"/>
    </row>
    <row r="351" spans="1:6" x14ac:dyDescent="0.3">
      <c r="A351" s="3">
        <v>45623</v>
      </c>
      <c r="B351" s="5"/>
      <c r="C351" s="7"/>
      <c r="D351" s="7">
        <f>IF(WEEKDAY(표8[[#This Row],[거래일자]])=4, 2000000,0)</f>
        <v>2000000</v>
      </c>
      <c r="E351" s="7"/>
      <c r="F351" s="7"/>
    </row>
    <row r="352" spans="1:6" x14ac:dyDescent="0.3">
      <c r="A352" s="3">
        <v>45624</v>
      </c>
      <c r="B352" s="5"/>
      <c r="C352" s="7"/>
      <c r="D352" s="7">
        <f>IF(WEEKDAY(표8[[#This Row],[거래일자]])=4, 2000000,0)</f>
        <v>0</v>
      </c>
      <c r="E352" s="7"/>
      <c r="F352" s="7"/>
    </row>
    <row r="353" spans="1:6" x14ac:dyDescent="0.3">
      <c r="A353" s="3">
        <v>45625</v>
      </c>
      <c r="B353" s="5"/>
      <c r="C353" s="7"/>
      <c r="D353" s="7">
        <f>IF(WEEKDAY(표8[[#This Row],[거래일자]])=4, 2000000,0)</f>
        <v>0</v>
      </c>
      <c r="E353" s="7"/>
      <c r="F353" s="7"/>
    </row>
    <row r="354" spans="1:6" x14ac:dyDescent="0.3">
      <c r="A354" s="3">
        <v>45626</v>
      </c>
      <c r="B354" s="5"/>
      <c r="C354" s="7"/>
      <c r="D354" s="7">
        <f>IF(WEEKDAY(표8[[#This Row],[거래일자]])=4, 2000000,0)</f>
        <v>0</v>
      </c>
      <c r="E354" s="7"/>
      <c r="F354" s="7"/>
    </row>
    <row r="355" spans="1:6" x14ac:dyDescent="0.3">
      <c r="A355" s="3">
        <v>45627</v>
      </c>
      <c r="B355" s="5"/>
      <c r="C355" s="7"/>
      <c r="D355" s="7">
        <f>IF(WEEKDAY(표8[[#This Row],[거래일자]])=4, 2000000,0)</f>
        <v>0</v>
      </c>
      <c r="E355" s="7"/>
      <c r="F355" s="7"/>
    </row>
    <row r="356" spans="1:6" x14ac:dyDescent="0.3">
      <c r="A356" s="3">
        <v>45628</v>
      </c>
      <c r="B356" s="5"/>
      <c r="C356" s="7"/>
      <c r="D356" s="7">
        <f>IF(WEEKDAY(표8[[#This Row],[거래일자]])=4, 2000000,0)</f>
        <v>0</v>
      </c>
      <c r="E356" s="7"/>
      <c r="F356" s="7"/>
    </row>
    <row r="357" spans="1:6" x14ac:dyDescent="0.3">
      <c r="A357" s="3">
        <v>45629</v>
      </c>
      <c r="B357" s="5"/>
      <c r="C357" s="7"/>
      <c r="D357" s="7">
        <f>IF(WEEKDAY(표8[[#This Row],[거래일자]])=4, 2000000,0)</f>
        <v>0</v>
      </c>
      <c r="E357" s="7"/>
      <c r="F357" s="7"/>
    </row>
    <row r="358" spans="1:6" x14ac:dyDescent="0.3">
      <c r="A358" s="3">
        <v>45630</v>
      </c>
      <c r="B358" s="5"/>
      <c r="C358" s="7"/>
      <c r="D358" s="7">
        <f>IF(WEEKDAY(표8[[#This Row],[거래일자]])=4, 2000000,0)</f>
        <v>2000000</v>
      </c>
      <c r="E358" s="7"/>
      <c r="F358" s="7"/>
    </row>
    <row r="359" spans="1:6" x14ac:dyDescent="0.3">
      <c r="A359" s="3">
        <v>45631</v>
      </c>
      <c r="B359" s="5"/>
      <c r="C359" s="7"/>
      <c r="D359" s="7">
        <f>IF(WEEKDAY(표8[[#This Row],[거래일자]])=4, 2000000,0)</f>
        <v>0</v>
      </c>
      <c r="E359" s="7"/>
      <c r="F359" s="7"/>
    </row>
    <row r="360" spans="1:6" x14ac:dyDescent="0.3">
      <c r="A360" s="3">
        <v>45632</v>
      </c>
      <c r="B360" s="5"/>
      <c r="C360" s="7"/>
      <c r="D360" s="7">
        <f>IF(WEEKDAY(표8[[#This Row],[거래일자]])=4, 2000000,0)</f>
        <v>0</v>
      </c>
      <c r="E360" s="7"/>
      <c r="F360" s="7"/>
    </row>
    <row r="361" spans="1:6" x14ac:dyDescent="0.3">
      <c r="A361" s="3">
        <v>45633</v>
      </c>
      <c r="B361" s="5"/>
      <c r="C361" s="7"/>
      <c r="D361" s="7">
        <f>IF(WEEKDAY(표8[[#This Row],[거래일자]])=4, 2000000,0)</f>
        <v>0</v>
      </c>
      <c r="E361" s="7"/>
      <c r="F361" s="7"/>
    </row>
    <row r="362" spans="1:6" x14ac:dyDescent="0.3">
      <c r="A362" s="3">
        <v>45634</v>
      </c>
      <c r="B362" s="5"/>
      <c r="C362" s="7"/>
      <c r="D362" s="7">
        <f>IF(WEEKDAY(표8[[#This Row],[거래일자]])=4, 2000000,0)</f>
        <v>0</v>
      </c>
      <c r="E362" s="7"/>
      <c r="F362" s="7"/>
    </row>
    <row r="363" spans="1:6" x14ac:dyDescent="0.3">
      <c r="A363" s="3">
        <v>45635</v>
      </c>
      <c r="B363" s="5"/>
      <c r="C363" s="7"/>
      <c r="D363" s="7">
        <f>IF(WEEKDAY(표8[[#This Row],[거래일자]])=4, 2000000,0)</f>
        <v>0</v>
      </c>
      <c r="E363" s="7"/>
      <c r="F363" s="7"/>
    </row>
    <row r="364" spans="1:6" x14ac:dyDescent="0.3">
      <c r="A364" s="3">
        <v>45636</v>
      </c>
      <c r="B364" s="5"/>
      <c r="C364" s="7"/>
      <c r="D364" s="7">
        <f>IF(WEEKDAY(표8[[#This Row],[거래일자]])=4, 2000000,0)</f>
        <v>0</v>
      </c>
      <c r="E364" s="7"/>
      <c r="F364" s="7"/>
    </row>
    <row r="365" spans="1:6" x14ac:dyDescent="0.3">
      <c r="A365" s="3">
        <v>45637</v>
      </c>
      <c r="B365" s="5"/>
      <c r="C365" s="7"/>
      <c r="D365" s="7">
        <f>IF(WEEKDAY(표8[[#This Row],[거래일자]])=4, 2000000,0)</f>
        <v>2000000</v>
      </c>
      <c r="E365" s="7"/>
      <c r="F365" s="7"/>
    </row>
    <row r="366" spans="1:6" x14ac:dyDescent="0.3">
      <c r="A366" s="3">
        <v>45638</v>
      </c>
      <c r="B366" s="5"/>
      <c r="C366" s="7"/>
      <c r="D366" s="7">
        <f>IF(WEEKDAY(표8[[#This Row],[거래일자]])=4, 2000000,0)</f>
        <v>0</v>
      </c>
      <c r="E366" s="7"/>
      <c r="F366" s="7"/>
    </row>
    <row r="367" spans="1:6" x14ac:dyDescent="0.3">
      <c r="A367" s="3">
        <v>45639</v>
      </c>
      <c r="B367" s="5"/>
      <c r="C367" s="7"/>
      <c r="D367" s="7">
        <f>IF(WEEKDAY(표8[[#This Row],[거래일자]])=4, 2000000,0)</f>
        <v>0</v>
      </c>
      <c r="E367" s="7"/>
      <c r="F367" s="7"/>
    </row>
    <row r="368" spans="1:6" x14ac:dyDescent="0.3">
      <c r="A368" s="3">
        <v>45640</v>
      </c>
      <c r="B368" s="5"/>
      <c r="C368" s="7"/>
      <c r="D368" s="7">
        <f>IF(WEEKDAY(표8[[#This Row],[거래일자]])=4, 2000000,0)</f>
        <v>0</v>
      </c>
      <c r="E368" s="7"/>
      <c r="F368" s="7"/>
    </row>
    <row r="369" spans="1:6" x14ac:dyDescent="0.3">
      <c r="A369" s="3">
        <v>45641</v>
      </c>
      <c r="B369" s="5"/>
      <c r="C369" s="7"/>
      <c r="D369" s="7">
        <f>IF(WEEKDAY(표8[[#This Row],[거래일자]])=4, 2000000,0)</f>
        <v>0</v>
      </c>
      <c r="E369" s="7"/>
      <c r="F369" s="7"/>
    </row>
    <row r="370" spans="1:6" x14ac:dyDescent="0.3">
      <c r="A370" s="3">
        <v>45642</v>
      </c>
      <c r="B370" s="5"/>
      <c r="C370" s="7"/>
      <c r="D370" s="7">
        <f>IF(WEEKDAY(표8[[#This Row],[거래일자]])=4, 2000000,0)</f>
        <v>0</v>
      </c>
      <c r="E370" s="7"/>
      <c r="F370" s="7"/>
    </row>
    <row r="371" spans="1:6" x14ac:dyDescent="0.3">
      <c r="A371" s="3">
        <v>45643</v>
      </c>
      <c r="B371" s="5"/>
      <c r="C371" s="7"/>
      <c r="D371" s="7">
        <f>IF(WEEKDAY(표8[[#This Row],[거래일자]])=4, 2000000,0)</f>
        <v>0</v>
      </c>
      <c r="E371" s="7"/>
      <c r="F371" s="7"/>
    </row>
    <row r="372" spans="1:6" x14ac:dyDescent="0.3">
      <c r="A372" s="3">
        <v>45644</v>
      </c>
      <c r="B372" s="5"/>
      <c r="C372" s="7"/>
      <c r="D372" s="7">
        <f>IF(WEEKDAY(표8[[#This Row],[거래일자]])=4, 2000000,0)</f>
        <v>2000000</v>
      </c>
      <c r="E372" s="7"/>
      <c r="F372" s="7"/>
    </row>
    <row r="373" spans="1:6" x14ac:dyDescent="0.3">
      <c r="A373" s="3">
        <v>45645</v>
      </c>
      <c r="B373" s="5"/>
      <c r="C373" s="7"/>
      <c r="D373" s="7">
        <f>IF(WEEKDAY(표8[[#This Row],[거래일자]])=4, 2000000,0)</f>
        <v>0</v>
      </c>
      <c r="E373" s="7"/>
      <c r="F373" s="7"/>
    </row>
    <row r="374" spans="1:6" x14ac:dyDescent="0.3">
      <c r="A374" s="3">
        <v>45646</v>
      </c>
      <c r="B374" s="5"/>
      <c r="C374" s="7"/>
      <c r="D374" s="7">
        <f>IF(WEEKDAY(표8[[#This Row],[거래일자]])=4, 2000000,0)</f>
        <v>0</v>
      </c>
      <c r="E374" s="7"/>
      <c r="F374" s="7"/>
    </row>
    <row r="375" spans="1:6" x14ac:dyDescent="0.3">
      <c r="A375" s="3">
        <v>45647</v>
      </c>
      <c r="B375" s="5"/>
      <c r="C375" s="7"/>
      <c r="D375" s="7">
        <f>IF(WEEKDAY(표8[[#This Row],[거래일자]])=4, 2000000,0)</f>
        <v>0</v>
      </c>
      <c r="E375" s="7"/>
      <c r="F375" s="7"/>
    </row>
    <row r="376" spans="1:6" x14ac:dyDescent="0.3">
      <c r="A376" s="3">
        <v>45648</v>
      </c>
      <c r="B376" s="5"/>
      <c r="C376" s="7"/>
      <c r="D376" s="7">
        <f>IF(WEEKDAY(표8[[#This Row],[거래일자]])=4, 2000000,0)</f>
        <v>0</v>
      </c>
      <c r="E376" s="7"/>
      <c r="F376" s="7"/>
    </row>
    <row r="377" spans="1:6" x14ac:dyDescent="0.3">
      <c r="A377" s="3">
        <v>45649</v>
      </c>
      <c r="B377" s="5"/>
      <c r="C377" s="7"/>
      <c r="D377" s="7">
        <f>IF(WEEKDAY(표8[[#This Row],[거래일자]])=4, 2000000,0)</f>
        <v>0</v>
      </c>
      <c r="E377" s="7"/>
      <c r="F377" s="7"/>
    </row>
    <row r="378" spans="1:6" x14ac:dyDescent="0.3">
      <c r="A378" s="3">
        <v>45650</v>
      </c>
      <c r="B378" s="5"/>
      <c r="C378" s="7"/>
      <c r="D378" s="7">
        <f>IF(WEEKDAY(표8[[#This Row],[거래일자]])=4, 2000000,0)</f>
        <v>0</v>
      </c>
      <c r="E378" s="7"/>
      <c r="F378" s="7"/>
    </row>
    <row r="379" spans="1:6" x14ac:dyDescent="0.3">
      <c r="A379" s="3">
        <v>45651</v>
      </c>
      <c r="B379" s="5"/>
      <c r="C379" s="7"/>
      <c r="D379" s="7">
        <f>IF(WEEKDAY(표8[[#This Row],[거래일자]])=4, 2000000,0)</f>
        <v>2000000</v>
      </c>
      <c r="E379" s="7"/>
      <c r="F379" s="7"/>
    </row>
    <row r="380" spans="1:6" x14ac:dyDescent="0.3">
      <c r="A380" s="3">
        <v>45652</v>
      </c>
      <c r="B380" s="5"/>
      <c r="C380" s="7"/>
      <c r="D380" s="7">
        <f>IF(WEEKDAY(표8[[#This Row],[거래일자]])=4, 2000000,0)</f>
        <v>0</v>
      </c>
      <c r="E380" s="7"/>
      <c r="F380" s="7"/>
    </row>
    <row r="381" spans="1:6" x14ac:dyDescent="0.3">
      <c r="A381" s="3">
        <v>45653</v>
      </c>
      <c r="B381" s="5"/>
      <c r="C381" s="7"/>
      <c r="D381" s="7">
        <f>IF(WEEKDAY(표8[[#This Row],[거래일자]])=4, 2000000,0)</f>
        <v>0</v>
      </c>
      <c r="E381" s="7"/>
      <c r="F381" s="7"/>
    </row>
    <row r="382" spans="1:6" x14ac:dyDescent="0.3">
      <c r="A382" s="3">
        <v>45654</v>
      </c>
      <c r="B382" s="5"/>
      <c r="C382" s="7"/>
      <c r="D382" s="7">
        <f>IF(WEEKDAY(표8[[#This Row],[거래일자]])=4, 2000000,0)</f>
        <v>0</v>
      </c>
      <c r="E382" s="7"/>
      <c r="F382" s="7"/>
    </row>
    <row r="383" spans="1:6" x14ac:dyDescent="0.3">
      <c r="A383" s="3">
        <v>45655</v>
      </c>
      <c r="B383" s="5"/>
      <c r="C383" s="7"/>
      <c r="D383" s="7">
        <f>IF(WEEKDAY(표8[[#This Row],[거래일자]])=4, 2000000,0)</f>
        <v>0</v>
      </c>
      <c r="E383" s="7"/>
      <c r="F383" s="7"/>
    </row>
    <row r="384" spans="1:6" x14ac:dyDescent="0.3">
      <c r="A384" s="3">
        <v>45656</v>
      </c>
      <c r="B384" s="5"/>
      <c r="C384" s="7"/>
      <c r="D384" s="7">
        <f>IF(WEEKDAY(표8[[#This Row],[거래일자]])=4, 2000000,0)</f>
        <v>0</v>
      </c>
      <c r="E384" s="7"/>
      <c r="F384" s="7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pane xSplit="4" ySplit="1" topLeftCell="E2" activePane="bottomRight" state="frozen"/>
      <selection activeCell="A59" sqref="A59"/>
      <selection pane="topRight" activeCell="F1" sqref="F1"/>
      <selection pane="bottomLeft" activeCell="A69" sqref="A69"/>
      <selection pane="bottomRight" activeCell="G15" sqref="G15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/>
      <c r="J2" s="6"/>
      <c r="K2" s="6"/>
      <c r="L2" s="11"/>
      <c r="M2" s="6"/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/>
      <c r="J3" s="6"/>
      <c r="K3" s="6"/>
      <c r="L3" s="11"/>
      <c r="M3" s="6"/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/>
      <c r="J4" s="6"/>
      <c r="K4" s="6"/>
      <c r="L4" s="11"/>
      <c r="M4" s="6"/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/>
      <c r="J5" s="6"/>
      <c r="K5" s="6"/>
      <c r="L5" s="11"/>
      <c r="M5" s="6"/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/>
      <c r="J6" s="6"/>
      <c r="K6" s="6"/>
      <c r="L6" s="11"/>
      <c r="M6" s="6"/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/>
      <c r="J7" s="6"/>
      <c r="K7" s="6"/>
      <c r="L7" s="11"/>
      <c r="M7" s="6"/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/>
      <c r="J8" s="6"/>
      <c r="K8" s="6"/>
      <c r="L8" s="11"/>
      <c r="M8" s="6"/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/>
      <c r="J9" s="6"/>
      <c r="K9" s="6"/>
      <c r="L9" s="11"/>
      <c r="M9" s="6"/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/>
      <c r="J10" s="6"/>
      <c r="K10" s="6"/>
      <c r="L10" s="11"/>
      <c r="M10" s="6"/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/>
      <c r="J11" s="6"/>
      <c r="K11" s="6"/>
      <c r="L11" s="11"/>
      <c r="M11" s="6"/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/>
      <c r="J12" s="6"/>
      <c r="K12" s="6"/>
      <c r="L12" s="11"/>
      <c r="M12" s="6"/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/>
      <c r="J13" s="6"/>
      <c r="K13" s="6"/>
      <c r="L13" s="11"/>
      <c r="M13" s="6"/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/>
      <c r="J14" s="6"/>
      <c r="K14" s="6"/>
      <c r="L14" s="11"/>
      <c r="M14" s="6"/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/>
      <c r="G15" s="61"/>
      <c r="H15" s="61">
        <f>불리오[[#This Row],[현금지출]]-불리오[[#This Row],[매입액]]</f>
        <v>0</v>
      </c>
      <c r="I15" s="12"/>
      <c r="J15" s="6"/>
      <c r="K15" s="6"/>
      <c r="L15" s="11"/>
      <c r="M15" s="6"/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2">
        <f>SUM($R$2:R15)</f>
        <v>212.15999999999991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5" sqref="S5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256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/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258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/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/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/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L2" sqref="L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/>
      <c r="G2" s="24"/>
      <c r="H2" s="24">
        <f>표4_10[[#This Row],[현금지출]]-표4_10[[#This Row],[매입액]]</f>
        <v>0</v>
      </c>
      <c r="I2" s="44"/>
      <c r="J2" s="23"/>
      <c r="K2" s="23"/>
      <c r="L2" s="23"/>
      <c r="M2" s="23"/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/>
      <c r="J3" s="27"/>
      <c r="K3" s="27"/>
      <c r="L3" s="27"/>
      <c r="M3" s="27"/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C15" sqref="C15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/>
      <c r="J2"/>
      <c r="K2">
        <f>CMA_한투1837[[#This Row],[이자배당액]]-CMA_한투1837[[#This Row],[현금수입]]-CMA_한투1837[[#This Row],[매도원금]]</f>
        <v>0</v>
      </c>
      <c r="L2"/>
      <c r="M2"/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285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/>
      <c r="J3"/>
      <c r="K3">
        <f>CMA_한투1837[[#This Row],[이자배당액]]-CMA_한투1837[[#This Row],[현금수입]]-CMA_한투1837[[#This Row],[매도원금]]</f>
        <v>0</v>
      </c>
      <c r="L3"/>
      <c r="M3"/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R10" sqref="R10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zoomScaleNormal="85" workbookViewId="0">
      <selection activeCell="D4" sqref="D4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273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/>
      <c r="G2"/>
      <c r="H2">
        <f>CMA_한투183611[[#This Row],[현금지출]]-CMA_한투183611[[#This Row],[매입액]]</f>
        <v>0</v>
      </c>
      <c r="I2"/>
      <c r="J2"/>
      <c r="K2"/>
      <c r="L2"/>
      <c r="M2"/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239255</v>
      </c>
      <c r="R2">
        <f>CMA_한투183611[[#This Row],[입출금]]+CMA_한투183611[[#This Row],[현금수입]]-CMA_한투183611[[#This Row],[현금지출]]</f>
        <v>239255</v>
      </c>
      <c r="S2">
        <f>SUM($R$2:R2)</f>
        <v>239255</v>
      </c>
    </row>
    <row r="3" spans="1:19" s="2" customFormat="1" x14ac:dyDescent="0.3">
      <c r="A3" s="1">
        <v>45292</v>
      </c>
      <c r="B3" t="s">
        <v>292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/>
      <c r="J3"/>
      <c r="K3"/>
      <c r="L3"/>
      <c r="M3"/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239255</v>
      </c>
    </row>
    <row r="4" spans="1:19" s="2" customFormat="1" x14ac:dyDescent="0.3">
      <c r="A4" s="1">
        <v>45292</v>
      </c>
      <c r="B4" t="s">
        <v>288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/>
      <c r="J4"/>
      <c r="K4"/>
      <c r="L4"/>
      <c r="M4"/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239255</v>
      </c>
    </row>
    <row r="5" spans="1:19" s="2" customFormat="1" x14ac:dyDescent="0.3">
      <c r="A5" s="1">
        <v>45292</v>
      </c>
      <c r="B5" t="s">
        <v>277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/>
      <c r="J5"/>
      <c r="K5"/>
      <c r="L5"/>
      <c r="M5"/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239255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/>
      <c r="J6"/>
      <c r="K6"/>
      <c r="L6"/>
      <c r="M6"/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239255</v>
      </c>
    </row>
    <row r="7" spans="1:19" s="2" customFormat="1" x14ac:dyDescent="0.3">
      <c r="A7" s="1">
        <v>45292</v>
      </c>
      <c r="B7" t="s">
        <v>280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/>
      <c r="J7"/>
      <c r="K7"/>
      <c r="L7"/>
      <c r="M7"/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239255</v>
      </c>
    </row>
    <row r="8" spans="1:19" s="2" customFormat="1" x14ac:dyDescent="0.3">
      <c r="A8" s="1">
        <v>45292</v>
      </c>
      <c r="B8" t="s">
        <v>286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/>
      <c r="J8"/>
      <c r="K8"/>
      <c r="L8"/>
      <c r="M8"/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239255</v>
      </c>
    </row>
    <row r="9" spans="1:19" s="2" customFormat="1" x14ac:dyDescent="0.3">
      <c r="A9" s="1">
        <v>45292</v>
      </c>
      <c r="B9" t="s">
        <v>278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/>
      <c r="J9"/>
      <c r="K9"/>
      <c r="L9"/>
      <c r="M9"/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239255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295</v>
      </c>
      <c r="F10">
        <v>2112200</v>
      </c>
      <c r="G10">
        <v>2112200</v>
      </c>
      <c r="H10">
        <f>CMA_한투183611[[#This Row],[현금지출]]-CMA_한투183611[[#This Row],[매입액]]</f>
        <v>0</v>
      </c>
      <c r="I10"/>
      <c r="J10"/>
      <c r="K10"/>
      <c r="L10"/>
      <c r="M10"/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2112200</v>
      </c>
      <c r="R10">
        <f>CMA_한투183611[[#This Row],[입출금]]+CMA_한투183611[[#This Row],[현금수입]]-CMA_한투183611[[#This Row],[현금지출]]</f>
        <v>0</v>
      </c>
      <c r="S10">
        <f>SUM($R$2:R10)</f>
        <v>239255</v>
      </c>
    </row>
    <row r="11" spans="1:19" s="2" customFormat="1" x14ac:dyDescent="0.3">
      <c r="A11" s="1">
        <v>45292</v>
      </c>
      <c r="B11" t="s">
        <v>279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/>
      <c r="J11"/>
      <c r="K11"/>
      <c r="L11"/>
      <c r="M11"/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239255</v>
      </c>
    </row>
    <row r="12" spans="1:19" s="2" customFormat="1" x14ac:dyDescent="0.3">
      <c r="A12" s="1">
        <v>45292</v>
      </c>
      <c r="B12" t="s">
        <v>281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3126600</v>
      </c>
      <c r="G12">
        <v>3126600</v>
      </c>
      <c r="H12">
        <f>CMA_한투183611[[#This Row],[현금지출]]-CMA_한투183611[[#This Row],[매입액]]</f>
        <v>0</v>
      </c>
      <c r="I12"/>
      <c r="J12"/>
      <c r="K12"/>
      <c r="L12"/>
      <c r="M12"/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0</v>
      </c>
      <c r="Q12">
        <v>3126600</v>
      </c>
      <c r="R12">
        <f>CMA_한투183611[[#This Row],[입출금]]+CMA_한투183611[[#This Row],[현금수입]]-CMA_한투183611[[#This Row],[현금지출]]</f>
        <v>0</v>
      </c>
      <c r="S12">
        <f>SUM($R$2:R12)</f>
        <v>239255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7" sqref="E17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zoomScale="85" zoomScaleNormal="85" workbookViewId="0">
      <selection activeCell="F2" sqref="F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271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/>
      <c r="G2"/>
      <c r="H2">
        <f>CMA_한투18361112[[#This Row],[현금지출]]-CMA_한투18361112[[#This Row],[매입액]]</f>
        <v>0</v>
      </c>
      <c r="I2"/>
      <c r="J2"/>
      <c r="K2"/>
      <c r="L2"/>
      <c r="M2"/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/>
      <c r="J3"/>
      <c r="K3"/>
      <c r="L3"/>
      <c r="M3"/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275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/>
      <c r="J4"/>
      <c r="K4"/>
      <c r="L4"/>
      <c r="M4"/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</sheetData>
  <phoneticPr fontId="5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불리오달러</vt:lpstr>
      <vt:lpstr>한투달러</vt:lpstr>
      <vt:lpstr>한투엔화</vt:lpstr>
      <vt:lpstr>외화자산평가</vt:lpstr>
      <vt:lpstr>나무원화</vt:lpstr>
      <vt:lpstr>한투원화</vt:lpstr>
      <vt:lpstr>한투CMA</vt:lpstr>
      <vt:lpstr>한투ISA</vt:lpstr>
      <vt:lpstr>자산정보</vt:lpstr>
      <vt:lpstr>별도원화</vt:lpstr>
      <vt:lpstr>현금흐름</vt:lpstr>
      <vt:lpstr>급여및지출</vt:lpstr>
      <vt:lpstr>각종정보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2024-01-14T08:38:36Z</dcterms:modified>
</cp:coreProperties>
</file>