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tree_Local\Thesis_Matlab_Models\Exponential_Function\"/>
    </mc:Choice>
  </mc:AlternateContent>
  <bookViews>
    <workbookView xWindow="0" yWindow="0" windowWidth="19368" windowHeight="8496" xr2:uid="{6849E030-78F1-4C32-A68D-51D2E16C3ED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F4" i="1" l="1"/>
  <c r="AB7" i="1"/>
  <c r="AB6" i="1"/>
  <c r="AB5" i="1"/>
  <c r="AB4" i="1"/>
  <c r="AA11" i="1"/>
  <c r="AA10" i="1"/>
  <c r="AA9" i="1"/>
  <c r="AA8" i="1"/>
  <c r="AA7" i="1"/>
  <c r="AA6" i="1"/>
  <c r="AA5" i="1"/>
  <c r="AA4" i="1"/>
  <c r="Z11" i="1"/>
  <c r="Z10" i="1"/>
  <c r="Z9" i="1"/>
  <c r="Z8" i="1"/>
  <c r="Z7" i="1"/>
  <c r="Z6" i="1"/>
  <c r="Z5" i="1"/>
  <c r="Z4" i="1"/>
  <c r="Z3" i="1"/>
  <c r="Y11" i="1"/>
  <c r="Y10" i="1"/>
  <c r="Y9" i="1"/>
  <c r="Y8" i="1"/>
  <c r="Y7" i="1"/>
  <c r="Y6" i="1"/>
  <c r="Y5" i="1"/>
  <c r="Y4" i="1"/>
  <c r="X5" i="1"/>
  <c r="X6" i="1" s="1"/>
  <c r="X7" i="1" s="1"/>
  <c r="X8" i="1" s="1"/>
  <c r="X9" i="1" s="1"/>
  <c r="X10" i="1" s="1"/>
  <c r="X11" i="1" s="1"/>
  <c r="X4" i="1"/>
  <c r="Y3" i="1"/>
  <c r="L18" i="1"/>
  <c r="I18" i="1"/>
  <c r="T22" i="1"/>
  <c r="S30" i="1"/>
  <c r="S28" i="1"/>
  <c r="S26" i="1"/>
  <c r="S24" i="1"/>
  <c r="C30" i="1"/>
  <c r="D30" i="1" s="1"/>
  <c r="S22" i="1"/>
  <c r="F21" i="1"/>
  <c r="H21" i="1"/>
  <c r="J21" i="1"/>
  <c r="D21" i="1"/>
  <c r="F22" i="1"/>
  <c r="G22" i="1"/>
  <c r="H22" i="1"/>
  <c r="I22" i="1"/>
  <c r="J22" i="1"/>
  <c r="K22" i="1"/>
  <c r="L22" i="1" s="1"/>
  <c r="M22" i="1" s="1"/>
  <c r="N22" i="1" s="1"/>
  <c r="E22" i="1"/>
  <c r="D22" i="1"/>
  <c r="C22" i="1"/>
  <c r="B24" i="1"/>
  <c r="C24" i="1" s="1"/>
  <c r="D24" i="1" s="1"/>
  <c r="B26" i="1"/>
  <c r="T26" i="1" s="1"/>
  <c r="B28" i="1"/>
  <c r="T28" i="1" s="1"/>
  <c r="B30" i="1"/>
  <c r="T30" i="1" s="1"/>
  <c r="B22" i="1"/>
  <c r="B20" i="1"/>
  <c r="Q7" i="1"/>
  <c r="Q6" i="1"/>
  <c r="Q5" i="1"/>
  <c r="Q4" i="1"/>
  <c r="P13" i="1"/>
  <c r="P12" i="1"/>
  <c r="P11" i="1"/>
  <c r="P10" i="1"/>
  <c r="P9" i="1"/>
  <c r="P8" i="1"/>
  <c r="P7" i="1"/>
  <c r="P6" i="1"/>
  <c r="P5" i="1"/>
  <c r="P4" i="1"/>
  <c r="O13" i="1"/>
  <c r="O12" i="1"/>
  <c r="O11" i="1"/>
  <c r="O10" i="1"/>
  <c r="O9" i="1"/>
  <c r="O8" i="1"/>
  <c r="O7" i="1"/>
  <c r="O6" i="1"/>
  <c r="O5" i="1"/>
  <c r="O4" i="1"/>
  <c r="O3" i="1"/>
  <c r="T4" i="1" s="1"/>
  <c r="N13" i="1"/>
  <c r="N12" i="1"/>
  <c r="N11" i="1"/>
  <c r="N10" i="1"/>
  <c r="N9" i="1"/>
  <c r="N8" i="1"/>
  <c r="N7" i="1"/>
  <c r="N6" i="1"/>
  <c r="N5" i="1"/>
  <c r="N4" i="1"/>
  <c r="M4" i="1"/>
  <c r="N3" i="1"/>
  <c r="H4" i="1"/>
  <c r="I4" i="1" s="1"/>
  <c r="E3" i="1"/>
  <c r="D4" i="1"/>
  <c r="E4" i="1" s="1"/>
  <c r="D3" i="1"/>
  <c r="C3" i="1"/>
  <c r="B4" i="1"/>
  <c r="C4" i="1" s="1"/>
  <c r="B5" i="1"/>
  <c r="C5" i="1" s="1"/>
  <c r="B3" i="1"/>
  <c r="A5" i="1"/>
  <c r="D5" i="1" s="1"/>
  <c r="E5" i="1" s="1"/>
  <c r="A4" i="1"/>
  <c r="AG4" i="1" l="1"/>
  <c r="AD4" i="1"/>
  <c r="AE5" i="1" s="1"/>
  <c r="AD5" i="1" s="1"/>
  <c r="AE6" i="1" s="1"/>
  <c r="C26" i="1"/>
  <c r="D26" i="1" s="1"/>
  <c r="E26" i="1" s="1"/>
  <c r="F26" i="1" s="1"/>
  <c r="C28" i="1"/>
  <c r="D28" i="1" s="1"/>
  <c r="D27" i="1" s="1"/>
  <c r="T24" i="1"/>
  <c r="E30" i="1"/>
  <c r="F30" i="1" s="1"/>
  <c r="D29" i="1"/>
  <c r="E24" i="1"/>
  <c r="F24" i="1" s="1"/>
  <c r="D23" i="1"/>
  <c r="O22" i="1"/>
  <c r="P22" i="1" s="1"/>
  <c r="N21" i="1"/>
  <c r="L21" i="1"/>
  <c r="A6" i="1"/>
  <c r="J4" i="1"/>
  <c r="G4" i="1"/>
  <c r="H5" i="1" s="1"/>
  <c r="V4" i="1"/>
  <c r="U4" i="1"/>
  <c r="S4" i="1"/>
  <c r="M5" i="1"/>
  <c r="AF5" i="1" l="1"/>
  <c r="AF6" i="1" s="1"/>
  <c r="AG5" i="1"/>
  <c r="AG6" i="1"/>
  <c r="AD6" i="1"/>
  <c r="AE7" i="1" s="1"/>
  <c r="D25" i="1"/>
  <c r="E28" i="1"/>
  <c r="F28" i="1" s="1"/>
  <c r="G30" i="1"/>
  <c r="H30" i="1" s="1"/>
  <c r="F29" i="1"/>
  <c r="G28" i="1"/>
  <c r="H28" i="1" s="1"/>
  <c r="F27" i="1"/>
  <c r="G26" i="1"/>
  <c r="H26" i="1" s="1"/>
  <c r="F25" i="1"/>
  <c r="G24" i="1"/>
  <c r="H24" i="1" s="1"/>
  <c r="F23" i="1"/>
  <c r="Q22" i="1"/>
  <c r="R22" i="1" s="1"/>
  <c r="R21" i="1" s="1"/>
  <c r="P21" i="1"/>
  <c r="A7" i="1"/>
  <c r="B6" i="1"/>
  <c r="C6" i="1" s="1"/>
  <c r="D6" i="1"/>
  <c r="E6" i="1" s="1"/>
  <c r="J5" i="1"/>
  <c r="I5" i="1"/>
  <c r="G5" i="1"/>
  <c r="H6" i="1" s="1"/>
  <c r="G6" i="1" s="1"/>
  <c r="T5" i="1"/>
  <c r="U5" i="1" s="1"/>
  <c r="M6" i="1"/>
  <c r="AG7" i="1" l="1"/>
  <c r="AF7" i="1"/>
  <c r="AD7" i="1"/>
  <c r="AE8" i="1" s="1"/>
  <c r="H29" i="1"/>
  <c r="I30" i="1"/>
  <c r="J30" i="1" s="1"/>
  <c r="I28" i="1"/>
  <c r="J28" i="1" s="1"/>
  <c r="H27" i="1"/>
  <c r="H25" i="1"/>
  <c r="I26" i="1"/>
  <c r="J26" i="1" s="1"/>
  <c r="I24" i="1"/>
  <c r="J24" i="1" s="1"/>
  <c r="H23" i="1"/>
  <c r="H7" i="1"/>
  <c r="G7" i="1" s="1"/>
  <c r="A8" i="1"/>
  <c r="B7" i="1"/>
  <c r="C7" i="1" s="1"/>
  <c r="D7" i="1"/>
  <c r="E7" i="1" s="1"/>
  <c r="J6" i="1"/>
  <c r="I6" i="1"/>
  <c r="S5" i="1"/>
  <c r="T6" i="1" s="1"/>
  <c r="V6" i="1" s="1"/>
  <c r="V5" i="1"/>
  <c r="M7" i="1"/>
  <c r="J7" i="1"/>
  <c r="AG8" i="1" l="1"/>
  <c r="AF8" i="1"/>
  <c r="AD8" i="1"/>
  <c r="AE9" i="1" s="1"/>
  <c r="K30" i="1"/>
  <c r="L30" i="1" s="1"/>
  <c r="J29" i="1"/>
  <c r="J27" i="1"/>
  <c r="K28" i="1"/>
  <c r="L28" i="1" s="1"/>
  <c r="J25" i="1"/>
  <c r="K26" i="1"/>
  <c r="L26" i="1" s="1"/>
  <c r="K24" i="1"/>
  <c r="L24" i="1" s="1"/>
  <c r="J23" i="1"/>
  <c r="I7" i="1"/>
  <c r="H8" i="1"/>
  <c r="G8" i="1" s="1"/>
  <c r="A9" i="1"/>
  <c r="B8" i="1"/>
  <c r="C8" i="1" s="1"/>
  <c r="D8" i="1"/>
  <c r="E8" i="1" s="1"/>
  <c r="S6" i="1"/>
  <c r="T7" i="1" s="1"/>
  <c r="V7" i="1" s="1"/>
  <c r="U6" i="1"/>
  <c r="M8" i="1"/>
  <c r="AG9" i="1" l="1"/>
  <c r="AF9" i="1"/>
  <c r="AD9" i="1"/>
  <c r="AE10" i="1" s="1"/>
  <c r="I8" i="1"/>
  <c r="L29" i="1"/>
  <c r="M30" i="1"/>
  <c r="N30" i="1" s="1"/>
  <c r="L27" i="1"/>
  <c r="M28" i="1"/>
  <c r="N28" i="1" s="1"/>
  <c r="L25" i="1"/>
  <c r="M26" i="1"/>
  <c r="N26" i="1" s="1"/>
  <c r="L23" i="1"/>
  <c r="M24" i="1"/>
  <c r="N24" i="1" s="1"/>
  <c r="H9" i="1"/>
  <c r="J8" i="1"/>
  <c r="A10" i="1"/>
  <c r="D9" i="1"/>
  <c r="E9" i="1" s="1"/>
  <c r="B9" i="1"/>
  <c r="C9" i="1" s="1"/>
  <c r="S7" i="1"/>
  <c r="T8" i="1" s="1"/>
  <c r="V8" i="1" s="1"/>
  <c r="U7" i="1"/>
  <c r="M9" i="1"/>
  <c r="G9" i="1"/>
  <c r="J9" i="1"/>
  <c r="I9" i="1"/>
  <c r="AG10" i="1" l="1"/>
  <c r="AF10" i="1"/>
  <c r="AD10" i="1"/>
  <c r="AE11" i="1" s="1"/>
  <c r="N29" i="1"/>
  <c r="O30" i="1"/>
  <c r="P30" i="1" s="1"/>
  <c r="N27" i="1"/>
  <c r="O28" i="1"/>
  <c r="P28" i="1" s="1"/>
  <c r="N25" i="1"/>
  <c r="O26" i="1"/>
  <c r="P26" i="1" s="1"/>
  <c r="N23" i="1"/>
  <c r="O24" i="1"/>
  <c r="P24" i="1" s="1"/>
  <c r="H10" i="1"/>
  <c r="I10" i="1" s="1"/>
  <c r="A11" i="1"/>
  <c r="B10" i="1"/>
  <c r="C10" i="1" s="1"/>
  <c r="D10" i="1"/>
  <c r="E10" i="1" s="1"/>
  <c r="S8" i="1"/>
  <c r="T9" i="1" s="1"/>
  <c r="U8" i="1"/>
  <c r="M10" i="1"/>
  <c r="AG11" i="1" l="1"/>
  <c r="AF11" i="1"/>
  <c r="AD11" i="1"/>
  <c r="AE12" i="1" s="1"/>
  <c r="Q30" i="1"/>
  <c r="R30" i="1" s="1"/>
  <c r="R29" i="1" s="1"/>
  <c r="P29" i="1"/>
  <c r="Q28" i="1"/>
  <c r="R28" i="1" s="1"/>
  <c r="R27" i="1" s="1"/>
  <c r="P27" i="1"/>
  <c r="Q26" i="1"/>
  <c r="R26" i="1" s="1"/>
  <c r="R25" i="1" s="1"/>
  <c r="P25" i="1"/>
  <c r="Q24" i="1"/>
  <c r="R24" i="1" s="1"/>
  <c r="R23" i="1" s="1"/>
  <c r="P23" i="1"/>
  <c r="J10" i="1"/>
  <c r="G10" i="1"/>
  <c r="H11" i="1" s="1"/>
  <c r="A12" i="1"/>
  <c r="D11" i="1"/>
  <c r="E11" i="1" s="1"/>
  <c r="B11" i="1"/>
  <c r="C11" i="1" s="1"/>
  <c r="U9" i="1"/>
  <c r="S9" i="1"/>
  <c r="T10" i="1" s="1"/>
  <c r="V9" i="1"/>
  <c r="M11" i="1"/>
  <c r="G11" i="1"/>
  <c r="J11" i="1"/>
  <c r="I11" i="1"/>
  <c r="AF12" i="1" l="1"/>
  <c r="AD12" i="1"/>
  <c r="AG12" i="1"/>
  <c r="H12" i="1"/>
  <c r="G12" i="1" s="1"/>
  <c r="B12" i="1"/>
  <c r="C12" i="1" s="1"/>
  <c r="A13" i="1"/>
  <c r="D12" i="1"/>
  <c r="E12" i="1" s="1"/>
  <c r="S10" i="1"/>
  <c r="T11" i="1" s="1"/>
  <c r="U10" i="1"/>
  <c r="V10" i="1"/>
  <c r="M12" i="1"/>
  <c r="H13" i="1" l="1"/>
  <c r="I12" i="1"/>
  <c r="I13" i="1" s="1"/>
  <c r="J12" i="1"/>
  <c r="D13" i="1"/>
  <c r="E13" i="1" s="1"/>
  <c r="B13" i="1"/>
  <c r="C13" i="1" s="1"/>
  <c r="S11" i="1"/>
  <c r="T12" i="1" s="1"/>
  <c r="V11" i="1"/>
  <c r="U11" i="1"/>
  <c r="M13" i="1"/>
  <c r="G13" i="1"/>
  <c r="J13" i="1"/>
  <c r="H14" i="1" l="1"/>
  <c r="J14" i="1" s="1"/>
  <c r="V12" i="1"/>
  <c r="U12" i="1"/>
  <c r="S12" i="1"/>
  <c r="T13" i="1" s="1"/>
  <c r="G14" i="1" l="1"/>
  <c r="I14" i="1"/>
  <c r="V13" i="1"/>
  <c r="U13" i="1"/>
  <c r="S13" i="1"/>
  <c r="T14" i="1" s="1"/>
  <c r="U14" i="1" l="1"/>
  <c r="J18" i="1" s="1"/>
  <c r="K18" i="1" s="1"/>
  <c r="M18" i="1" s="1"/>
  <c r="S14" i="1"/>
  <c r="V14" i="1"/>
</calcChain>
</file>

<file path=xl/sharedStrings.xml><?xml version="1.0" encoding="utf-8"?>
<sst xmlns="http://schemas.openxmlformats.org/spreadsheetml/2006/main" count="41" uniqueCount="23">
  <si>
    <t>i</t>
  </si>
  <si>
    <t>1+2^-i</t>
  </si>
  <si>
    <t>ln(1+2^-i)</t>
  </si>
  <si>
    <t>1-2^-i</t>
  </si>
  <si>
    <t>ln(1-2^-i)</t>
  </si>
  <si>
    <t>D</t>
  </si>
  <si>
    <t>x</t>
  </si>
  <si>
    <t>y</t>
  </si>
  <si>
    <t>s</t>
  </si>
  <si>
    <t xml:space="preserve">Calculated with &gt; 10 bit precision </t>
  </si>
  <si>
    <t>Calculated with 10 bit precision</t>
  </si>
  <si>
    <t>Integer Exponents</t>
  </si>
  <si>
    <t>Example</t>
  </si>
  <si>
    <t>EXP TRUTH</t>
  </si>
  <si>
    <t>Integer</t>
  </si>
  <si>
    <t>EXP (8bit)</t>
  </si>
  <si>
    <t xml:space="preserve">Value </t>
  </si>
  <si>
    <t>Integer exp</t>
  </si>
  <si>
    <t>Frac exp</t>
  </si>
  <si>
    <t>16bit Answer</t>
  </si>
  <si>
    <t>Truth</t>
  </si>
  <si>
    <t>Error</t>
  </si>
  <si>
    <t>Calculated with 8 bit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</si>
</sst>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E738-BB4B-471E-AE76-7768B8CF6588}">
  <dimension ref="A1:AG30"/>
  <sheetViews>
    <sheetView tabSelected="1" topLeftCell="K1" workbookViewId="0">
      <selection activeCell="AF16" sqref="AF16"/>
    </sheetView>
  </sheetViews>
  <sheetFormatPr defaultRowHeight="14.4" x14ac:dyDescent="0.3"/>
  <cols>
    <col min="9" max="9" width="10.21875" customWidth="1"/>
  </cols>
  <sheetData>
    <row r="1" spans="1:33" x14ac:dyDescent="0.3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  <c r="M1" s="3" t="s">
        <v>10</v>
      </c>
      <c r="N1" s="3"/>
      <c r="O1" s="3"/>
      <c r="P1" s="3"/>
      <c r="Q1" s="3"/>
      <c r="R1" s="3"/>
      <c r="S1" s="3"/>
      <c r="T1" s="3"/>
      <c r="U1" s="3"/>
      <c r="V1" s="3"/>
      <c r="X1" s="3" t="s">
        <v>22</v>
      </c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6</v>
      </c>
      <c r="H2" s="1" t="s">
        <v>5</v>
      </c>
      <c r="I2" s="1" t="s">
        <v>7</v>
      </c>
      <c r="J2" s="1" t="s">
        <v>8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6</v>
      </c>
      <c r="T2" s="1" t="s">
        <v>5</v>
      </c>
      <c r="U2" s="1" t="s">
        <v>7</v>
      </c>
      <c r="V2" s="1" t="s">
        <v>8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4</v>
      </c>
      <c r="AD2" s="1" t="s">
        <v>6</v>
      </c>
      <c r="AE2" s="1" t="s">
        <v>5</v>
      </c>
      <c r="AF2" s="1" t="s">
        <v>7</v>
      </c>
      <c r="AG2" s="1" t="s">
        <v>8</v>
      </c>
    </row>
    <row r="3" spans="1:33" x14ac:dyDescent="0.3">
      <c r="A3">
        <v>0</v>
      </c>
      <c r="B3">
        <f>1+2^(-1*A3)</f>
        <v>2</v>
      </c>
      <c r="C3">
        <f>LN(B3)</f>
        <v>0.69314718055994529</v>
      </c>
      <c r="D3">
        <f>1-2^(-1*A3)</f>
        <v>0</v>
      </c>
      <c r="E3" t="e">
        <f>LN(D3)</f>
        <v>#NUM!</v>
      </c>
      <c r="G3">
        <v>0.25</v>
      </c>
      <c r="H3">
        <v>0</v>
      </c>
      <c r="I3">
        <v>1</v>
      </c>
      <c r="J3">
        <v>0</v>
      </c>
      <c r="M3">
        <v>0</v>
      </c>
      <c r="N3">
        <f>1+2^(-1*M3)</f>
        <v>2</v>
      </c>
      <c r="O3">
        <f>(0*2^0) + (1*2^-1) + (0*2^-2) + (1*2^-3) + (1*2^-4) + (0*2^-5) + (0*2^-6) + (0*2^-7) + (1*2^-8) + (1*2^-9) + (0*2^-10)</f>
        <v>0.693359375</v>
      </c>
      <c r="P3">
        <v>0</v>
      </c>
      <c r="S3">
        <v>0.25</v>
      </c>
      <c r="T3">
        <v>0</v>
      </c>
      <c r="U3">
        <v>1</v>
      </c>
      <c r="V3">
        <v>0</v>
      </c>
      <c r="X3">
        <v>0</v>
      </c>
      <c r="Y3">
        <f>1+2^(-1*X3)</f>
        <v>2</v>
      </c>
      <c r="Z3">
        <f>(0*2^0) + (1*2^-1) + (0*2^-2) + (1*2^-3) + (1*2^-4) + (0*2^-5) + (0*2^-6) + (0*2^-7) + (1*2^-8)</f>
        <v>0.69140625</v>
      </c>
      <c r="AA3">
        <v>0</v>
      </c>
      <c r="AD3">
        <v>0.25</v>
      </c>
      <c r="AE3">
        <v>0</v>
      </c>
      <c r="AF3">
        <v>1</v>
      </c>
      <c r="AG3">
        <v>0</v>
      </c>
    </row>
    <row r="4" spans="1:33" x14ac:dyDescent="0.3">
      <c r="A4">
        <f>A3+1</f>
        <v>1</v>
      </c>
      <c r="B4">
        <f t="shared" ref="B4:B13" si="0">1+2^(-1*A4)</f>
        <v>1.5</v>
      </c>
      <c r="C4">
        <f t="shared" ref="C4:C53" si="1">LN(B4)</f>
        <v>0.40546510810816438</v>
      </c>
      <c r="D4">
        <f t="shared" ref="D4:D13" si="2">1-2^(-1*A4)</f>
        <v>0.5</v>
      </c>
      <c r="E4">
        <f t="shared" ref="E4:E53" si="3">LN(D4)</f>
        <v>-0.69314718055994529</v>
      </c>
      <c r="G4">
        <f>IF(H4&gt;=0,H4,G3)</f>
        <v>0.25</v>
      </c>
      <c r="H4">
        <f>G3-C3</f>
        <v>-0.44314718055994529</v>
      </c>
      <c r="I4">
        <f>IF(H4&gt;=0,I3*B3,I3)</f>
        <v>1</v>
      </c>
      <c r="J4">
        <f>IF(H4&gt;=0,1,0)</f>
        <v>0</v>
      </c>
      <c r="M4">
        <f>M3+1</f>
        <v>1</v>
      </c>
      <c r="N4">
        <f>(1*2^0) + (1*2^-1) + (0*2^-2) + (0*2^-3) + (0*2^-4) + (0*2^-5) + (0*2^-6) + (0*2^-7) + (0*2^-8) + (0*2^-9) + (0*2^-10)</f>
        <v>1.5</v>
      </c>
      <c r="O4">
        <f>(0*2^0) + (0*2^-1) + (1*2^-2) + (1*2^-3) + (0*2^-4) + (0*2^-5) + (1*2^-6) + (1*2^-7) + (1*2^-8) + (1*2^-9) + (1*2^-10)</f>
        <v>0.4052734375</v>
      </c>
      <c r="P4">
        <f>(0*2^0) + (1*2^-1) + (0*2^-2) + (0*2^-3) + (0*2^-4) + (0*2^-5) + (0*2^-6) + (0*2^-7) + (0*2^-8) + (0*2^-9) + (0*2^-10)</f>
        <v>0.5</v>
      </c>
      <c r="Q4">
        <f>(0*2^0) + (1*2^-1) + (0*2^-2) + (1*2^-3) + (1*2^-4) + (0*2^-5) + (0*2^-6) + (0*2^-7) + (1*2^-8) + (1*2^-9) + (0*2^-10)</f>
        <v>0.693359375</v>
      </c>
      <c r="S4">
        <f>IF(T4&gt;=0,T4,S3)</f>
        <v>0.25</v>
      </c>
      <c r="T4">
        <f>S3-O3</f>
        <v>-0.443359375</v>
      </c>
      <c r="U4">
        <f>IF(T4&gt;=0,U3*N3,U3)</f>
        <v>1</v>
      </c>
      <c r="V4">
        <f>IF(T4&gt;=0,1,0)</f>
        <v>0</v>
      </c>
      <c r="X4">
        <f>X3+1</f>
        <v>1</v>
      </c>
      <c r="Y4">
        <f>(1*2^0) + (1*2^-1) + (0*2^-2) + (0*2^-3) + (0*2^-4) + (0*2^-5) + (0*2^-6) + (0*2^-7) + (0*2^-8)</f>
        <v>1.5</v>
      </c>
      <c r="Z4">
        <f>(0*2^0) + (0*2^-1) + (1*2^-2) + (1*2^-3) + (0*2^-4) + (0*2^-5) + (1*2^-6) + (1*2^-7) + (1*2^-8)</f>
        <v>0.40234375</v>
      </c>
      <c r="AA4">
        <f>(0*2^0) + (1*2^-1) + (0*2^-2) + (0*2^-3) + (0*2^-4) + (0*2^-5) + (0*2^-6) + (0*2^-7) + (0*2^-8)</f>
        <v>0.5</v>
      </c>
      <c r="AB4">
        <f>(0*2^0) + (1*2^-1) + (0*2^-2) + (1*2^-3) + (1*2^-4) + (0*2^-5) + (0*2^-6) + (0*2^-7) + (1*2^-8)</f>
        <v>0.69140625</v>
      </c>
      <c r="AD4">
        <f>IF(AE4&gt;=0,AE4,AD3)</f>
        <v>0.25</v>
      </c>
      <c r="AE4">
        <f>AD3-Z3</f>
        <v>-0.44140625</v>
      </c>
      <c r="AF4">
        <f>IF(AE4&gt;=0,AF3*Y3,AF3)</f>
        <v>1</v>
      </c>
      <c r="AG4">
        <f>IF(AE4&gt;=0,1,0)</f>
        <v>0</v>
      </c>
    </row>
    <row r="5" spans="1:33" x14ac:dyDescent="0.3">
      <c r="A5">
        <f t="shared" ref="A5:A13" si="4">A4+1</f>
        <v>2</v>
      </c>
      <c r="B5">
        <f t="shared" si="0"/>
        <v>1.25</v>
      </c>
      <c r="C5">
        <f t="shared" si="1"/>
        <v>0.22314355131420976</v>
      </c>
      <c r="D5">
        <f t="shared" si="2"/>
        <v>0.75</v>
      </c>
      <c r="E5">
        <f t="shared" si="3"/>
        <v>-0.2876820724517809</v>
      </c>
      <c r="G5">
        <f t="shared" ref="G5:G13" si="5">IF(H5&gt;=0,H5,G4)</f>
        <v>0.25</v>
      </c>
      <c r="H5">
        <f t="shared" ref="H5:H13" si="6">G4-C4</f>
        <v>-0.15546510810816438</v>
      </c>
      <c r="I5">
        <f t="shared" ref="I5:I13" si="7">IF(H5&gt;=0,I4*B4,I4)</f>
        <v>1</v>
      </c>
      <c r="J5">
        <f t="shared" ref="J5:J13" si="8">IF(H5&gt;=0,1,0)</f>
        <v>0</v>
      </c>
      <c r="M5">
        <f t="shared" ref="M5:M13" si="9">M4+1</f>
        <v>2</v>
      </c>
      <c r="N5">
        <f>(1*2^0) + (0*2^-1) + (1*2^-2) + (0*2^-3) + (0*2^-4) + (0*2^-5) + (0*2^-6) + (0*2^-7) + (0*2^-8) + (0*2^-9) + (0*2^-10)</f>
        <v>1.25</v>
      </c>
      <c r="O5">
        <f>(0*2^0) + (0*2^-1) + (0*2^-2) + (1*2^-3) + (1*2^-4) + (1*2^-5) + (0*2^-6) + (0*2^-7) + (1*2^-8) + (0*2^-9) + (0*2^-10)</f>
        <v>0.22265625</v>
      </c>
      <c r="P5">
        <f>(0*2^0) + (1*2^-1) + (1*2^-2) + (0*2^-3) + (0*2^-4) + (0*2^-5) + (0*2^-6) + (0*2^-7) + (0*2^-8) + (0*2^-9) + (0*2^-10)</f>
        <v>0.75</v>
      </c>
      <c r="Q5">
        <f>(0*2^0) + (0*2^-1) + (1*2^-2) + (0*2^-3) + (0*2^-4) + (1*2^-5) + (0*2^-6) + (0*2^-7) + (1*2^-8) + (1*2^-9) + (1*2^-10)</f>
        <v>0.2880859375</v>
      </c>
      <c r="S5">
        <f t="shared" ref="S5:S14" si="10">IF(T5&gt;=0,T5,S4)</f>
        <v>0.25</v>
      </c>
      <c r="T5">
        <f t="shared" ref="T5:T14" si="11">S4-O4</f>
        <v>-0.1552734375</v>
      </c>
      <c r="U5">
        <f t="shared" ref="U5:U14" si="12">IF(T5&gt;=0,U4*N4,U4)</f>
        <v>1</v>
      </c>
      <c r="V5">
        <f t="shared" ref="V5:V14" si="13">IF(T5&gt;=0,1,0)</f>
        <v>0</v>
      </c>
      <c r="X5">
        <f t="shared" ref="X5:X13" si="14">X4+1</f>
        <v>2</v>
      </c>
      <c r="Y5">
        <f>(1*2^0) + (0*2^-1) + (1*2^-2) + (0*2^-3) + (0*2^-4) + (0*2^-5) + (0*2^-6) + (0*2^-7) + (0*2^-8)</f>
        <v>1.25</v>
      </c>
      <c r="Z5">
        <f>(0*2^0) + (0*2^-1) + (0*2^-2) + (1*2^-3) + (1*2^-4) + (1*2^-5) + (0*2^-6) + (0*2^-7) + (1*2^-8)</f>
        <v>0.22265625</v>
      </c>
      <c r="AA5">
        <f>(0*2^0) + (1*2^-1) + (1*2^-2) + (0*2^-3) + (0*2^-4) + (0*2^-5) + (0*2^-6) + (0*2^-7) + (0*2^-8)</f>
        <v>0.75</v>
      </c>
      <c r="AB5">
        <f>(0*2^0) + (0*2^-1) + (1*2^-2) + (0*2^-3) + (0*2^-4) + (1*2^-5) + (0*2^-6) + (0*2^-7) + (1*2^-8)</f>
        <v>0.28515625</v>
      </c>
      <c r="AD5">
        <f t="shared" ref="AD5:AD14" si="15">IF(AE5&gt;=0,AE5,AD4)</f>
        <v>0.25</v>
      </c>
      <c r="AE5">
        <f t="shared" ref="AE5:AE14" si="16">AD4-Z4</f>
        <v>-0.15234375</v>
      </c>
      <c r="AF5">
        <f t="shared" ref="AF5:AF14" si="17">IF(AE5&gt;=0,AF4*Y4,AF4)</f>
        <v>1</v>
      </c>
      <c r="AG5">
        <f t="shared" ref="AG5:AG14" si="18">IF(AE5&gt;=0,1,0)</f>
        <v>0</v>
      </c>
    </row>
    <row r="6" spans="1:33" x14ac:dyDescent="0.3">
      <c r="A6">
        <f t="shared" si="4"/>
        <v>3</v>
      </c>
      <c r="B6">
        <f t="shared" si="0"/>
        <v>1.125</v>
      </c>
      <c r="C6">
        <f t="shared" si="1"/>
        <v>0.11778303565638346</v>
      </c>
      <c r="D6">
        <f t="shared" si="2"/>
        <v>0.875</v>
      </c>
      <c r="E6">
        <f t="shared" si="3"/>
        <v>-0.13353139262452263</v>
      </c>
      <c r="G6">
        <f t="shared" si="5"/>
        <v>2.6856448685790235E-2</v>
      </c>
      <c r="H6">
        <f t="shared" si="6"/>
        <v>2.6856448685790235E-2</v>
      </c>
      <c r="I6">
        <f t="shared" si="7"/>
        <v>1.25</v>
      </c>
      <c r="J6">
        <f t="shared" si="8"/>
        <v>1</v>
      </c>
      <c r="M6">
        <f t="shared" si="9"/>
        <v>3</v>
      </c>
      <c r="N6">
        <f>(1*2^0) + (0*2^-1) + (0*2^-2) + (1*2^-3) + (0*2^-4) + (0*2^-5) + (0*2^-6) + (0*2^-7) + (0*2^-8) + (0*2^-9) + (0*2^-10)</f>
        <v>1.125</v>
      </c>
      <c r="O6">
        <f>(0*2^0) + (0*2^-1) + (0*2^-2) + (0*2^-3) + (1*2^-4) + (1*2^-5) + (1*2^-6) + (1*2^-7) + (0*2^-8) + (0*2^-9) + (1*2^-10)</f>
        <v>0.1181640625</v>
      </c>
      <c r="P6">
        <f>(0*2^0) + (1*2^-1) + (1*2^-2) + (1*2^-3) + (0*2^-4) + (0*2^-5) + (0*2^-6) + (0*2^-7) + (0*2^-8) + (0*2^-9) + (0*2^-10)</f>
        <v>0.875</v>
      </c>
      <c r="Q6">
        <f>(0*2^0) + (0*2^-1) + (0*2^-2) + (1*2^-3) + (0*2^-4) + (0*2^-5) + (0*2^-6) + (1*2^-7) + (0*2^-8) + (0*2^-9) + (1*2^-10)</f>
        <v>0.1337890625</v>
      </c>
      <c r="S6">
        <f t="shared" si="10"/>
        <v>2.734375E-2</v>
      </c>
      <c r="T6">
        <f t="shared" si="11"/>
        <v>2.734375E-2</v>
      </c>
      <c r="U6">
        <f t="shared" si="12"/>
        <v>1.25</v>
      </c>
      <c r="V6">
        <f t="shared" si="13"/>
        <v>1</v>
      </c>
      <c r="X6">
        <f t="shared" si="14"/>
        <v>3</v>
      </c>
      <c r="Y6">
        <f>(1*2^0) + (0*2^-1) + (0*2^-2) + (1*2^-3) + (0*2^-4) + (0*2^-5) + (0*2^-6) + (0*2^-7) + (0*2^-8)</f>
        <v>1.125</v>
      </c>
      <c r="Z6">
        <f>(0*2^0) + (0*2^-1) + (0*2^-2) + (0*2^-3) + (1*2^-4) + (1*2^-5) + (1*2^-6) + (1*2^-7) + (0*2^-8)</f>
        <v>0.1171875</v>
      </c>
      <c r="AA6">
        <f>(0*2^0) + (1*2^-1) + (1*2^-2) + (1*2^-3) + (0*2^-4) + (0*2^-5) + (0*2^-6) + (0*2^-7) + (0*2^-8)</f>
        <v>0.875</v>
      </c>
      <c r="AB6">
        <f>(0*2^0) + (0*2^-1) + (0*2^-2) + (1*2^-3) + (0*2^-4) + (0*2^-5) + (0*2^-6) + (1*2^-7) + (0*2^-8)</f>
        <v>0.1328125</v>
      </c>
      <c r="AD6">
        <f t="shared" si="15"/>
        <v>2.734375E-2</v>
      </c>
      <c r="AE6">
        <f t="shared" si="16"/>
        <v>2.734375E-2</v>
      </c>
      <c r="AF6">
        <f t="shared" si="17"/>
        <v>1.25</v>
      </c>
      <c r="AG6">
        <f t="shared" si="18"/>
        <v>1</v>
      </c>
    </row>
    <row r="7" spans="1:33" x14ac:dyDescent="0.3">
      <c r="A7">
        <f t="shared" si="4"/>
        <v>4</v>
      </c>
      <c r="B7">
        <f t="shared" si="0"/>
        <v>1.0625</v>
      </c>
      <c r="C7">
        <f t="shared" si="1"/>
        <v>6.062462181643484E-2</v>
      </c>
      <c r="D7">
        <f t="shared" si="2"/>
        <v>0.9375</v>
      </c>
      <c r="E7">
        <f t="shared" si="3"/>
        <v>-6.4538521137571178E-2</v>
      </c>
      <c r="G7">
        <f t="shared" si="5"/>
        <v>2.6856448685790235E-2</v>
      </c>
      <c r="H7">
        <f t="shared" si="6"/>
        <v>-9.0926586970593221E-2</v>
      </c>
      <c r="I7">
        <f t="shared" si="7"/>
        <v>1.25</v>
      </c>
      <c r="J7">
        <f t="shared" si="8"/>
        <v>0</v>
      </c>
      <c r="M7">
        <f t="shared" si="9"/>
        <v>4</v>
      </c>
      <c r="N7">
        <f>(1*2^0) + (0*2^-1) + (0*2^-2) + (0*2^-3) + (1*2^-4) + (0*2^-5) + (0*2^-6) + (0*2^-7) + (0*2^-8) + (0*2^-9) + (0*2^-10)</f>
        <v>1.0625</v>
      </c>
      <c r="O7">
        <f>(0*2^0) + (0*2^-1) + (0*2^-2) + (0*2^-3) + (0*2^-4) + (1*2^-5) + (1*2^-6) + (1*2^-7) + (1*2^-8) + (1*2^-9) + (0*2^-10)</f>
        <v>6.0546875E-2</v>
      </c>
      <c r="P7">
        <f>(0*2^0) + (1*2^-1) + (1*2^-2) + (1*2^-3) + (1*2^-4) + (0*2^-5) + (0*2^-6) + (0*2^-7) + (0*2^-8) + (0*2^-9) + (0*2^-10)</f>
        <v>0.9375</v>
      </c>
      <c r="Q7">
        <f>(0*2^0) + (0*2^-1) + (0*2^-2) + (0*2^-3) + (1*2^-4) + (0*2^-5) + (0*2^-6) + (0*2^-7) + (0*2^-8) + (1*2^-9) + (0*2^-10)</f>
        <v>6.4453125E-2</v>
      </c>
      <c r="S7">
        <f t="shared" si="10"/>
        <v>2.734375E-2</v>
      </c>
      <c r="T7">
        <f t="shared" si="11"/>
        <v>-9.08203125E-2</v>
      </c>
      <c r="U7">
        <f t="shared" si="12"/>
        <v>1.25</v>
      </c>
      <c r="V7">
        <f t="shared" si="13"/>
        <v>0</v>
      </c>
      <c r="X7">
        <f t="shared" si="14"/>
        <v>4</v>
      </c>
      <c r="Y7">
        <f>(1*2^0) + (0*2^-1) + (0*2^-2) + (0*2^-3) + (1*2^-4) + (0*2^-5) + (0*2^-6) + (0*2^-7) + (0*2^-8)</f>
        <v>1.0625</v>
      </c>
      <c r="Z7">
        <f>(0*2^0) + (0*2^-1) + (0*2^-2) + (0*2^-3) + (0*2^-4) + (1*2^-5) + (1*2^-6) + (1*2^-7) + (1*2^-8)</f>
        <v>5.859375E-2</v>
      </c>
      <c r="AA7">
        <f>(0*2^0) + (1*2^-1) + (1*2^-2) + (1*2^-3) + (1*2^-4) + (0*2^-5) + (0*2^-6) + (0*2^-7) + (0*2^-8)</f>
        <v>0.9375</v>
      </c>
      <c r="AB7">
        <f>(0*2^0) + (0*2^-1) + (0*2^-2) + (0*2^-3) + (1*2^-4) + (0*2^-5) + (0*2^-6) + (0*2^-7) + (0*2^-8)</f>
        <v>6.25E-2</v>
      </c>
      <c r="AD7">
        <f t="shared" si="15"/>
        <v>2.734375E-2</v>
      </c>
      <c r="AE7">
        <f t="shared" si="16"/>
        <v>-8.984375E-2</v>
      </c>
      <c r="AF7">
        <f t="shared" si="17"/>
        <v>1.25</v>
      </c>
      <c r="AG7">
        <f t="shared" si="18"/>
        <v>0</v>
      </c>
    </row>
    <row r="8" spans="1:33" x14ac:dyDescent="0.3">
      <c r="A8">
        <f t="shared" si="4"/>
        <v>5</v>
      </c>
      <c r="B8">
        <f t="shared" si="0"/>
        <v>1.03125</v>
      </c>
      <c r="C8">
        <f t="shared" si="1"/>
        <v>3.0771658666753687E-2</v>
      </c>
      <c r="D8">
        <f t="shared" si="2"/>
        <v>0.96875</v>
      </c>
      <c r="E8">
        <f t="shared" si="3"/>
        <v>-3.1748698314580298E-2</v>
      </c>
      <c r="G8">
        <f t="shared" si="5"/>
        <v>2.6856448685790235E-2</v>
      </c>
      <c r="H8">
        <f t="shared" si="6"/>
        <v>-3.3768173130644605E-2</v>
      </c>
      <c r="I8">
        <f t="shared" si="7"/>
        <v>1.25</v>
      </c>
      <c r="J8">
        <f t="shared" si="8"/>
        <v>0</v>
      </c>
      <c r="M8">
        <f t="shared" si="9"/>
        <v>5</v>
      </c>
      <c r="N8">
        <f>(1*2^0) + (0*2^-1) + (0*2^-2) + (0*2^-3) + (0*2^-4) + (1*2^-5) + (0*2^-6) + (0*2^-7) + (0*2^-8) + (0*2^-9) + (0*2^-10)</f>
        <v>1.03125</v>
      </c>
      <c r="O8">
        <f>(0*2^0) + (0*2^-1) + (0*2^-2) + (0*2^-3) + (0*2^-4) + (1*2^-5) + (0*2^-6) + (0*2^-7) + (0*2^-8) + (0*2^-9) + (0*2^-10)</f>
        <v>3.125E-2</v>
      </c>
      <c r="P8">
        <f>(0*2^0) + (1*2^-1) + (1*2^-2) + (1*2^-3) + (1*2^-4) + (1*2^-5) + (0*2^-6) + (0*2^-7) + (0*2^-8) + (0*2^-9) + (0*2^-10)</f>
        <v>0.96875</v>
      </c>
      <c r="S8">
        <f t="shared" si="10"/>
        <v>2.734375E-2</v>
      </c>
      <c r="T8">
        <f t="shared" si="11"/>
        <v>-3.3203125E-2</v>
      </c>
      <c r="U8">
        <f t="shared" si="12"/>
        <v>1.25</v>
      </c>
      <c r="V8">
        <f t="shared" si="13"/>
        <v>0</v>
      </c>
      <c r="X8">
        <f t="shared" si="14"/>
        <v>5</v>
      </c>
      <c r="Y8">
        <f>(1*2^0) + (0*2^-1) + (0*2^-2) + (0*2^-3) + (0*2^-4) + (1*2^-5) + (0*2^-6) + (0*2^-7) + (0*2^-8)</f>
        <v>1.03125</v>
      </c>
      <c r="Z8">
        <f>(0*2^0) + (0*2^-1) + (0*2^-2) + (0*2^-3) + (0*2^-4) + (1*2^-5) + (0*2^-6) + (0*2^-7) + (0*2^-8)</f>
        <v>3.125E-2</v>
      </c>
      <c r="AA8">
        <f>(0*2^0) + (1*2^-1) + (1*2^-2) + (1*2^-3) + (1*2^-4) + (1*2^-5) + (0*2^-6) + (0*2^-7) + (0*2^-8)</f>
        <v>0.96875</v>
      </c>
      <c r="AD8">
        <f t="shared" si="15"/>
        <v>2.734375E-2</v>
      </c>
      <c r="AE8">
        <f t="shared" si="16"/>
        <v>-3.125E-2</v>
      </c>
      <c r="AF8">
        <f t="shared" si="17"/>
        <v>1.25</v>
      </c>
      <c r="AG8">
        <f t="shared" si="18"/>
        <v>0</v>
      </c>
    </row>
    <row r="9" spans="1:33" x14ac:dyDescent="0.3">
      <c r="A9">
        <f t="shared" si="4"/>
        <v>6</v>
      </c>
      <c r="B9">
        <f t="shared" si="0"/>
        <v>1.015625</v>
      </c>
      <c r="C9">
        <f t="shared" si="1"/>
        <v>1.5504186535965254E-2</v>
      </c>
      <c r="D9">
        <f t="shared" si="2"/>
        <v>0.984375</v>
      </c>
      <c r="E9">
        <f t="shared" si="3"/>
        <v>-1.5748356968139168E-2</v>
      </c>
      <c r="G9">
        <f t="shared" si="5"/>
        <v>2.6856448685790235E-2</v>
      </c>
      <c r="H9">
        <f t="shared" si="6"/>
        <v>-3.9152099809634522E-3</v>
      </c>
      <c r="I9">
        <f t="shared" si="7"/>
        <v>1.25</v>
      </c>
      <c r="J9">
        <f t="shared" si="8"/>
        <v>0</v>
      </c>
      <c r="M9">
        <f t="shared" si="9"/>
        <v>6</v>
      </c>
      <c r="N9">
        <f>(1*2^0) + (0*2^-1) + (0*2^-2) + (0*2^-3) + (0*2^-4) + (0*2^-5) + (1*2^-6) + (0*2^-7) + (0*2^-8) + (0*2^-9) + (0*2^-10)</f>
        <v>1.015625</v>
      </c>
      <c r="O9">
        <f>(0*2^0) + (0*2^-1) + (0*2^-2) + (0*2^-3) + (0*2^-4) + (0*2^-5) + (1*2^-6) + (0*2^-7) + (0*2^-8) + (0*2^-9) + (0*2^-10)</f>
        <v>1.5625E-2</v>
      </c>
      <c r="P9">
        <f>(0*2^0) + (1*2^-1) + (1*2^-2) + (1*2^-3) + (1*2^-4) + (1*2^-5) + (1*2^-6) + (0*2^-7) + (0*2^-8) + (0*2^-9) + (0*2^-10)</f>
        <v>0.984375</v>
      </c>
      <c r="S9">
        <f t="shared" si="10"/>
        <v>2.734375E-2</v>
      </c>
      <c r="T9">
        <f t="shared" si="11"/>
        <v>-3.90625E-3</v>
      </c>
      <c r="U9">
        <f t="shared" si="12"/>
        <v>1.25</v>
      </c>
      <c r="V9">
        <f t="shared" si="13"/>
        <v>0</v>
      </c>
      <c r="X9">
        <f t="shared" si="14"/>
        <v>6</v>
      </c>
      <c r="Y9">
        <f>(1*2^0) + (0*2^-1) + (0*2^-2) + (0*2^-3) + (0*2^-4) + (0*2^-5) + (1*2^-6) + (0*2^-7) + (0*2^-8)</f>
        <v>1.015625</v>
      </c>
      <c r="Z9">
        <f>(0*2^0) + (0*2^-1) + (0*2^-2) + (0*2^-3) + (0*2^-4) + (0*2^-5) + (1*2^-6) + (0*2^-7) + (0*2^-8)</f>
        <v>1.5625E-2</v>
      </c>
      <c r="AA9">
        <f>(0*2^0) + (1*2^-1) + (1*2^-2) + (1*2^-3) + (1*2^-4) + (1*2^-5) + (1*2^-6) + (0*2^-7) + (0*2^-8)</f>
        <v>0.984375</v>
      </c>
      <c r="AD9">
        <f t="shared" si="15"/>
        <v>2.734375E-2</v>
      </c>
      <c r="AE9">
        <f t="shared" si="16"/>
        <v>-3.90625E-3</v>
      </c>
      <c r="AF9">
        <f t="shared" si="17"/>
        <v>1.25</v>
      </c>
      <c r="AG9">
        <f t="shared" si="18"/>
        <v>0</v>
      </c>
    </row>
    <row r="10" spans="1:33" x14ac:dyDescent="0.3">
      <c r="A10">
        <f t="shared" si="4"/>
        <v>7</v>
      </c>
      <c r="B10">
        <f t="shared" si="0"/>
        <v>1.0078125</v>
      </c>
      <c r="C10">
        <f t="shared" si="1"/>
        <v>7.782140442054949E-3</v>
      </c>
      <c r="D10">
        <f t="shared" si="2"/>
        <v>0.9921875</v>
      </c>
      <c r="E10">
        <f t="shared" si="3"/>
        <v>-7.8431774610258926E-3</v>
      </c>
      <c r="G10">
        <f t="shared" si="5"/>
        <v>1.1352262149824981E-2</v>
      </c>
      <c r="H10">
        <f t="shared" si="6"/>
        <v>1.1352262149824981E-2</v>
      </c>
      <c r="I10">
        <f t="shared" si="7"/>
        <v>1.26953125</v>
      </c>
      <c r="J10">
        <f t="shared" si="8"/>
        <v>1</v>
      </c>
      <c r="M10">
        <f t="shared" si="9"/>
        <v>7</v>
      </c>
      <c r="N10">
        <f>(1*2^0) + (0*2^-1) + (0*2^-2) + (0*2^-3) + (0*2^-4) + (0*2^-5) + (0*2^-6) + (1*2^-7) + (0*2^-8) + (0*2^-9) + (0*2^-10)</f>
        <v>1.0078125</v>
      </c>
      <c r="O10">
        <f>(0*2^0) + (0*2^-1) + (0*2^-2) + (0*2^-3) + (0*2^-4) + (0*2^-5) + (0*2^-6) + (1*2^-7) + (0*2^-8) + (0*2^-9) + (0*2^-10)</f>
        <v>7.8125E-3</v>
      </c>
      <c r="P10">
        <f>(0*2^0) + (1*2^-1) + (1*2^-2) + (1*2^-3) + (1*2^-4) + (1*2^-5) + (1*2^-6) + (1*2^-7) + (0*2^-8) + (0*2^-9) + (0*2^-10)</f>
        <v>0.9921875</v>
      </c>
      <c r="S10">
        <f t="shared" si="10"/>
        <v>1.171875E-2</v>
      </c>
      <c r="T10">
        <f t="shared" si="11"/>
        <v>1.171875E-2</v>
      </c>
      <c r="U10">
        <f t="shared" si="12"/>
        <v>1.26953125</v>
      </c>
      <c r="V10">
        <f t="shared" si="13"/>
        <v>1</v>
      </c>
      <c r="X10">
        <f t="shared" si="14"/>
        <v>7</v>
      </c>
      <c r="Y10">
        <f>(1*2^0) + (0*2^-1) + (0*2^-2) + (0*2^-3) + (0*2^-4) + (0*2^-5) + (0*2^-6) + (1*2^-7) + (0*2^-8)</f>
        <v>1.0078125</v>
      </c>
      <c r="Z10">
        <f>(0*2^0) + (0*2^-1) + (0*2^-2) + (0*2^-3) + (0*2^-4) + (0*2^-5) + (0*2^-6) + (1*2^-7) + (0*2^-8)</f>
        <v>7.8125E-3</v>
      </c>
      <c r="AA10">
        <f>(0*2^0) + (1*2^-1) + (1*2^-2) + (1*2^-3) + (1*2^-4) + (1*2^-5) + (1*2^-6) + (1*2^-7) + (0*2^-8)</f>
        <v>0.9921875</v>
      </c>
      <c r="AD10">
        <f t="shared" si="15"/>
        <v>1.171875E-2</v>
      </c>
      <c r="AE10">
        <f t="shared" si="16"/>
        <v>1.171875E-2</v>
      </c>
      <c r="AF10">
        <f t="shared" si="17"/>
        <v>1.26953125</v>
      </c>
      <c r="AG10">
        <f t="shared" si="18"/>
        <v>1</v>
      </c>
    </row>
    <row r="11" spans="1:33" x14ac:dyDescent="0.3">
      <c r="A11">
        <f t="shared" si="4"/>
        <v>8</v>
      </c>
      <c r="B11">
        <f t="shared" si="0"/>
        <v>1.00390625</v>
      </c>
      <c r="C11">
        <f t="shared" si="1"/>
        <v>3.8986404156573229E-3</v>
      </c>
      <c r="D11">
        <f t="shared" si="2"/>
        <v>0.99609375</v>
      </c>
      <c r="E11">
        <f t="shared" si="3"/>
        <v>-3.9138993211363287E-3</v>
      </c>
      <c r="G11">
        <f t="shared" si="5"/>
        <v>3.5701217077700317E-3</v>
      </c>
      <c r="H11">
        <f t="shared" si="6"/>
        <v>3.5701217077700317E-3</v>
      </c>
      <c r="I11">
        <f t="shared" si="7"/>
        <v>1.279449462890625</v>
      </c>
      <c r="J11">
        <f t="shared" si="8"/>
        <v>1</v>
      </c>
      <c r="M11">
        <f t="shared" si="9"/>
        <v>8</v>
      </c>
      <c r="N11">
        <f>(1*2^0) + (0*2^-1) + (0*2^-2) + (0*2^-3) + (0*2^-4) + (0*2^-5) + (0*2^-6) + (0*2^-7) + (1*2^-8) + (0*2^-9) + (0*2^-10)</f>
        <v>1.00390625</v>
      </c>
      <c r="O11">
        <f>(0*2^0) + (0*2^-1) + (0*2^-2) + (0*2^-3) + (0*2^-4) + (0*2^-5) + (0*2^-6) + (0*2^-7) + (1*2^-8) + (0*2^-9) + (0*2^-10)</f>
        <v>3.90625E-3</v>
      </c>
      <c r="P11">
        <f>(0*2^0) + (1*2^-1) + (1*2^-2) + (1*2^-3) + (1*2^-4) + (1*2^-5) + (1*2^-6) + (1*2^-7) + (1*2^-8) + (0*2^-9) + (0*2^-10)</f>
        <v>0.99609375</v>
      </c>
      <c r="S11">
        <f t="shared" si="10"/>
        <v>3.90625E-3</v>
      </c>
      <c r="T11">
        <f t="shared" si="11"/>
        <v>3.90625E-3</v>
      </c>
      <c r="U11">
        <f t="shared" si="12"/>
        <v>1.279449462890625</v>
      </c>
      <c r="V11">
        <f t="shared" si="13"/>
        <v>1</v>
      </c>
      <c r="X11">
        <f t="shared" si="14"/>
        <v>8</v>
      </c>
      <c r="Y11">
        <f>(1*2^0) + (0*2^-1) + (0*2^-2) + (0*2^-3) + (0*2^-4) + (0*2^-5) + (0*2^-6) + (0*2^-7) + (1*2^-8)</f>
        <v>1.00390625</v>
      </c>
      <c r="Z11">
        <f>(0*2^0) + (0*2^-1) + (0*2^-2) + (0*2^-3) + (0*2^-4) + (0*2^-5) + (0*2^-6) + (0*2^-7) + (1*2^-8)</f>
        <v>3.90625E-3</v>
      </c>
      <c r="AA11">
        <f>(0*2^0) + (1*2^-1) + (1*2^-2) + (1*2^-3) + (1*2^-4) + (1*2^-5) + (1*2^-6) + (1*2^-7) + (1*2^-8)</f>
        <v>0.99609375</v>
      </c>
      <c r="AD11">
        <f t="shared" si="15"/>
        <v>3.90625E-3</v>
      </c>
      <c r="AE11">
        <f t="shared" si="16"/>
        <v>3.90625E-3</v>
      </c>
      <c r="AF11">
        <f t="shared" si="17"/>
        <v>1.279449462890625</v>
      </c>
      <c r="AG11">
        <f t="shared" si="18"/>
        <v>1</v>
      </c>
    </row>
    <row r="12" spans="1:33" x14ac:dyDescent="0.3">
      <c r="A12">
        <f t="shared" si="4"/>
        <v>9</v>
      </c>
      <c r="B12">
        <f t="shared" si="0"/>
        <v>1.001953125</v>
      </c>
      <c r="C12">
        <f t="shared" si="1"/>
        <v>1.9512201312617493E-3</v>
      </c>
      <c r="D12">
        <f t="shared" si="2"/>
        <v>0.998046875</v>
      </c>
      <c r="E12">
        <f t="shared" si="3"/>
        <v>-1.9550348358033506E-3</v>
      </c>
      <c r="G12">
        <f t="shared" si="5"/>
        <v>3.5701217077700317E-3</v>
      </c>
      <c r="H12">
        <f t="shared" si="6"/>
        <v>-3.2851870788729119E-4</v>
      </c>
      <c r="I12">
        <f t="shared" si="7"/>
        <v>1.279449462890625</v>
      </c>
      <c r="J12">
        <f t="shared" si="8"/>
        <v>0</v>
      </c>
      <c r="M12">
        <f t="shared" si="9"/>
        <v>9</v>
      </c>
      <c r="N12">
        <f>(1*2^0) + (0*2^-1) + (0*2^-2) + (0*2^-3) + (0*2^-4) + (0*2^-5) + (0*2^-6) + (0*2^-7) + (0*2^-8) + (1*2^-9) + (0*2^-10)</f>
        <v>1.001953125</v>
      </c>
      <c r="O12">
        <f>(0*2^0) + (0*2^-1) + (0*2^-2) + (0*2^-3) + (0*2^-4) + (0*2^-5) + (0*2^-6) + (0*2^-7) + (0*2^-8) + (1*2^-9) + (0*2^-10)</f>
        <v>1.953125E-3</v>
      </c>
      <c r="P12">
        <f>(0*2^0) + (1*2^-1) + (1*2^-2) + (1*2^-3) + (1*2^-4) + (1*2^-5) + (1*2^-6) + (1*2^-7) + (1*2^-8) + (1*2^-9) + (0*2^-10)</f>
        <v>0.998046875</v>
      </c>
      <c r="S12">
        <f t="shared" si="10"/>
        <v>0</v>
      </c>
      <c r="T12">
        <f t="shared" si="11"/>
        <v>0</v>
      </c>
      <c r="U12">
        <f t="shared" si="12"/>
        <v>1.2844473123550415</v>
      </c>
      <c r="V12">
        <f t="shared" si="13"/>
        <v>1</v>
      </c>
      <c r="AD12">
        <f t="shared" si="15"/>
        <v>0</v>
      </c>
      <c r="AE12">
        <f t="shared" si="16"/>
        <v>0</v>
      </c>
      <c r="AF12">
        <f t="shared" si="17"/>
        <v>1.2844473123550415</v>
      </c>
      <c r="AG12">
        <f t="shared" si="18"/>
        <v>1</v>
      </c>
    </row>
    <row r="13" spans="1:33" x14ac:dyDescent="0.3">
      <c r="A13">
        <f t="shared" si="4"/>
        <v>10</v>
      </c>
      <c r="B13">
        <f t="shared" si="0"/>
        <v>1.0009765625</v>
      </c>
      <c r="C13">
        <f t="shared" si="1"/>
        <v>9.7608597305545892E-4</v>
      </c>
      <c r="D13">
        <f t="shared" si="2"/>
        <v>0.9990234375</v>
      </c>
      <c r="E13">
        <f t="shared" si="3"/>
        <v>-9.7703964782661274E-4</v>
      </c>
      <c r="G13">
        <f t="shared" si="5"/>
        <v>1.6189015765082824E-3</v>
      </c>
      <c r="H13">
        <f t="shared" si="6"/>
        <v>1.6189015765082824E-3</v>
      </c>
      <c r="I13">
        <f t="shared" si="7"/>
        <v>1.2819483876228333</v>
      </c>
      <c r="J13">
        <f t="shared" si="8"/>
        <v>1</v>
      </c>
      <c r="M13">
        <f t="shared" si="9"/>
        <v>10</v>
      </c>
      <c r="N13">
        <f>(1*2^0) + (0*2^-1) + (0*2^-2) + (0*2^-3) + (0*2^-4) + (0*2^-5) + (0*2^-6) + (0*2^-7) + (0*2^-8) + (0*2^-9) + (1*2^-10)</f>
        <v>1.0009765625</v>
      </c>
      <c r="O13">
        <f>(0*2^0) + (0*2^-1) + (0*2^-2) + (0*2^-3) + (0*2^-4) + (0*2^-5) + (0*2^-6) + (0*2^-7) + (0*2^-8) + (0*2^-9) + (1*2^-10)</f>
        <v>9.765625E-4</v>
      </c>
      <c r="P13">
        <f>(0*2^0) + (1*2^-1) + (1*2^-2) + (1*2^-3) + (1*2^-4) + (1*2^-5) + (1*2^-6) + (1*2^-7) + (1*2^-8) + (1*2^-9) + (1*2^-10)</f>
        <v>0.9990234375</v>
      </c>
      <c r="S13">
        <f t="shared" si="10"/>
        <v>0</v>
      </c>
      <c r="T13">
        <f t="shared" si="11"/>
        <v>-1.953125E-3</v>
      </c>
      <c r="U13">
        <f t="shared" si="12"/>
        <v>1.2844473123550415</v>
      </c>
      <c r="V13">
        <f t="shared" si="13"/>
        <v>0</v>
      </c>
    </row>
    <row r="14" spans="1:33" x14ac:dyDescent="0.3">
      <c r="G14">
        <f t="shared" ref="G14" si="19">IF(H14&gt;=0,H14,G13)</f>
        <v>6.4281560345282344E-4</v>
      </c>
      <c r="H14">
        <f t="shared" ref="H14" si="20">G13-C13</f>
        <v>6.4281560345282344E-4</v>
      </c>
      <c r="I14">
        <f t="shared" ref="I14" si="21">IF(H14&gt;=0,I13*B13,I13)</f>
        <v>1.2832002903451212</v>
      </c>
      <c r="J14">
        <f t="shared" ref="J14" si="22">IF(H14&gt;=0,1,0)</f>
        <v>1</v>
      </c>
      <c r="S14">
        <f t="shared" si="10"/>
        <v>0</v>
      </c>
      <c r="T14">
        <f t="shared" si="11"/>
        <v>-9.765625E-4</v>
      </c>
      <c r="U14">
        <f t="shared" si="12"/>
        <v>1.2844473123550415</v>
      </c>
      <c r="V14">
        <f t="shared" si="13"/>
        <v>0</v>
      </c>
    </row>
    <row r="16" spans="1:33" ht="15" thickBot="1" x14ac:dyDescent="0.35"/>
    <row r="17" spans="1:20" x14ac:dyDescent="0.3">
      <c r="G17" s="9" t="s">
        <v>12</v>
      </c>
      <c r="H17" s="5" t="s">
        <v>16</v>
      </c>
      <c r="I17" s="5" t="s">
        <v>17</v>
      </c>
      <c r="J17" s="5" t="s">
        <v>18</v>
      </c>
      <c r="K17" s="5" t="s">
        <v>19</v>
      </c>
      <c r="L17" s="5" t="s">
        <v>20</v>
      </c>
      <c r="M17" s="6" t="s">
        <v>21</v>
      </c>
    </row>
    <row r="18" spans="1:20" ht="15" thickBot="1" x14ac:dyDescent="0.35">
      <c r="A18" s="3" t="s">
        <v>11</v>
      </c>
      <c r="B18" s="3"/>
      <c r="G18" s="10"/>
      <c r="H18" s="7">
        <v>5.3449999999999998</v>
      </c>
      <c r="I18" s="7">
        <f>T30</f>
        <v>148.41015625</v>
      </c>
      <c r="J18" s="7">
        <f>U14</f>
        <v>1.2844473123550415</v>
      </c>
      <c r="K18" s="7">
        <f>I18*J18</f>
        <v>190.62502632150427</v>
      </c>
      <c r="L18" s="7">
        <f>EXP(H18)</f>
        <v>209.5578845988706</v>
      </c>
      <c r="M18" s="8">
        <f>((L18-K18)/L18)*100</f>
        <v>9.034667587720234</v>
      </c>
      <c r="T18" s="1"/>
    </row>
    <row r="19" spans="1:20" x14ac:dyDescent="0.3">
      <c r="A19" s="2" t="s">
        <v>14</v>
      </c>
      <c r="B19" s="4" t="s">
        <v>13</v>
      </c>
      <c r="T19" s="1" t="s">
        <v>15</v>
      </c>
    </row>
    <row r="20" spans="1:20" x14ac:dyDescent="0.3">
      <c r="A20">
        <v>0</v>
      </c>
      <c r="B20" s="1">
        <f>EXP(A20)</f>
        <v>1</v>
      </c>
      <c r="T20" s="1"/>
    </row>
    <row r="21" spans="1:20" x14ac:dyDescent="0.3">
      <c r="B21" s="1"/>
      <c r="D21">
        <f>FLOOR(D22,1)</f>
        <v>1</v>
      </c>
      <c r="F21">
        <f t="shared" ref="F21" si="23">FLOOR(F22,1)</f>
        <v>0</v>
      </c>
      <c r="H21">
        <f t="shared" ref="H21" si="24">FLOOR(H22,1)</f>
        <v>1</v>
      </c>
      <c r="J21">
        <f t="shared" ref="J21" si="25">FLOOR(J22,1)</f>
        <v>1</v>
      </c>
      <c r="L21">
        <f t="shared" ref="L21" si="26">FLOOR(L22,1)</f>
        <v>0</v>
      </c>
      <c r="N21">
        <f t="shared" ref="N21" si="27">FLOOR(N22,1)</f>
        <v>1</v>
      </c>
      <c r="P21">
        <f t="shared" ref="P21" si="28">FLOOR(P22,1)</f>
        <v>1</v>
      </c>
      <c r="R21">
        <f t="shared" ref="R21" si="29">FLOOR(R22,1)</f>
        <v>1</v>
      </c>
      <c r="T21" s="1"/>
    </row>
    <row r="22" spans="1:20" x14ac:dyDescent="0.3">
      <c r="A22">
        <v>1</v>
      </c>
      <c r="B22" s="1">
        <f>EXP(A22)</f>
        <v>2.7182818284590451</v>
      </c>
      <c r="C22">
        <f>MOD(B22,2)</f>
        <v>0.71828182845904509</v>
      </c>
      <c r="D22">
        <f>C22*2</f>
        <v>1.4365636569180902</v>
      </c>
      <c r="E22">
        <f>MOD(D22,1)</f>
        <v>0.43656365691809018</v>
      </c>
      <c r="F22">
        <f t="shared" ref="F22:K22" si="30">E22*2</f>
        <v>0.87312731383618036</v>
      </c>
      <c r="G22">
        <f t="shared" ref="G22:K22" si="31">MOD(F22,1)</f>
        <v>0.87312731383618036</v>
      </c>
      <c r="H22">
        <f t="shared" ref="H22:K22" si="32">G22*2</f>
        <v>1.7462546276723607</v>
      </c>
      <c r="I22">
        <f t="shared" ref="I22:K22" si="33">MOD(H22,1)</f>
        <v>0.74625462767236073</v>
      </c>
      <c r="J22">
        <f t="shared" ref="J22:R22" si="34">I22*2</f>
        <v>1.4925092553447215</v>
      </c>
      <c r="K22">
        <f t="shared" ref="K22:Q22" si="35">MOD(J22,1)</f>
        <v>0.49250925534472145</v>
      </c>
      <c r="L22">
        <f t="shared" si="34"/>
        <v>0.98501851068944291</v>
      </c>
      <c r="M22">
        <f t="shared" si="35"/>
        <v>0.98501851068944291</v>
      </c>
      <c r="N22">
        <f t="shared" si="34"/>
        <v>1.9700370213788858</v>
      </c>
      <c r="O22">
        <f t="shared" si="35"/>
        <v>0.97003702137888581</v>
      </c>
      <c r="P22">
        <f t="shared" si="34"/>
        <v>1.9400740427577716</v>
      </c>
      <c r="Q22">
        <f t="shared" si="35"/>
        <v>0.94007404275777162</v>
      </c>
      <c r="R22">
        <f t="shared" si="34"/>
        <v>1.8801480855155432</v>
      </c>
      <c r="S22">
        <f>(0*2^0) + (1*2^-1) + (0*2^-2) + (1*2^-3) + (1*2^-4) + (0*2^-5) + (1*2^-6) + (1*2^-7) + (1*2^-8)</f>
        <v>0.71484375</v>
      </c>
      <c r="T22" s="1">
        <f>FLOOR(B22,1)+S22</f>
        <v>2.71484375</v>
      </c>
    </row>
    <row r="23" spans="1:20" x14ac:dyDescent="0.3">
      <c r="B23" s="1"/>
      <c r="D23">
        <f>FLOOR(D24,1)</f>
        <v>0</v>
      </c>
      <c r="F23">
        <f t="shared" ref="F23" si="36">FLOOR(F24,1)</f>
        <v>1</v>
      </c>
      <c r="H23">
        <f t="shared" ref="H23" si="37">FLOOR(H24,1)</f>
        <v>1</v>
      </c>
      <c r="J23">
        <f t="shared" ref="J23" si="38">FLOOR(J24,1)</f>
        <v>0</v>
      </c>
      <c r="L23">
        <f t="shared" ref="L23" si="39">FLOOR(L24,1)</f>
        <v>0</v>
      </c>
      <c r="N23">
        <f t="shared" ref="N23" si="40">FLOOR(N24,1)</f>
        <v>0</v>
      </c>
      <c r="P23">
        <f t="shared" ref="P23" si="41">FLOOR(P24,1)</f>
        <v>1</v>
      </c>
      <c r="R23">
        <f t="shared" ref="R23" si="42">FLOOR(R24,1)</f>
        <v>1</v>
      </c>
      <c r="T23" s="1"/>
    </row>
    <row r="24" spans="1:20" x14ac:dyDescent="0.3">
      <c r="A24">
        <v>2</v>
      </c>
      <c r="B24" s="1">
        <f t="shared" ref="B24:B30" si="43">EXP(A24)</f>
        <v>7.3890560989306504</v>
      </c>
      <c r="C24">
        <f>MOD(B24,7)</f>
        <v>0.38905609893065041</v>
      </c>
      <c r="D24">
        <f>C24*2</f>
        <v>0.77811219786130081</v>
      </c>
      <c r="E24">
        <f>MOD(D24,1)</f>
        <v>0.77811219786130081</v>
      </c>
      <c r="F24">
        <f t="shared" ref="F24:K24" si="44">E24*2</f>
        <v>1.5562243957226016</v>
      </c>
      <c r="G24">
        <f t="shared" ref="G24:K24" si="45">MOD(F24,1)</f>
        <v>0.55622439572260163</v>
      </c>
      <c r="H24">
        <f t="shared" ref="H24:K24" si="46">G24*2</f>
        <v>1.1124487914452033</v>
      </c>
      <c r="I24">
        <f t="shared" ref="I24:K24" si="47">MOD(H24,1)</f>
        <v>0.11244879144520326</v>
      </c>
      <c r="J24">
        <f t="shared" ref="J24:R24" si="48">I24*2</f>
        <v>0.22489758289040651</v>
      </c>
      <c r="K24">
        <f t="shared" ref="K24:Q24" si="49">MOD(J24,1)</f>
        <v>0.22489758289040651</v>
      </c>
      <c r="L24">
        <f t="shared" ref="L24:S24" si="50">K24*2</f>
        <v>0.44979516578081302</v>
      </c>
      <c r="M24">
        <f t="shared" ref="M24:S24" si="51">MOD(L24,1)</f>
        <v>0.44979516578081302</v>
      </c>
      <c r="N24">
        <f t="shared" ref="N24:S24" si="52">M24*2</f>
        <v>0.89959033156162604</v>
      </c>
      <c r="O24">
        <f t="shared" ref="O24:S24" si="53">MOD(N24,1)</f>
        <v>0.89959033156162604</v>
      </c>
      <c r="P24">
        <f t="shared" ref="P24:S24" si="54">O24*2</f>
        <v>1.7991806631232521</v>
      </c>
      <c r="Q24">
        <f t="shared" ref="Q24:S24" si="55">MOD(P24,1)</f>
        <v>0.79918066312325209</v>
      </c>
      <c r="R24">
        <f t="shared" ref="R24:S24" si="56">Q24*2</f>
        <v>1.5983613262465042</v>
      </c>
      <c r="S24">
        <f>(0*2^0) + (0*2^-1) + (1*2^-2) + (1*2^-3) + (0*2^-4) + (0*2^-5) + (0*2^-6) + (1*2^-7) + (1*2^-8)</f>
        <v>0.38671875</v>
      </c>
      <c r="T24" s="1">
        <f>FLOOR(B24,1)+S24</f>
        <v>7.38671875</v>
      </c>
    </row>
    <row r="25" spans="1:20" x14ac:dyDescent="0.3">
      <c r="B25" s="1"/>
      <c r="D25">
        <f>FLOOR(D26,1)</f>
        <v>0</v>
      </c>
      <c r="F25">
        <f t="shared" ref="F25" si="57">FLOOR(F26,1)</f>
        <v>0</v>
      </c>
      <c r="H25">
        <f t="shared" ref="H25" si="58">FLOOR(H26,1)</f>
        <v>0</v>
      </c>
      <c r="J25">
        <f t="shared" ref="J25" si="59">FLOOR(J26,1)</f>
        <v>1</v>
      </c>
      <c r="L25">
        <f t="shared" ref="L25" si="60">FLOOR(L26,1)</f>
        <v>0</v>
      </c>
      <c r="N25">
        <f t="shared" ref="N25" si="61">FLOOR(N26,1)</f>
        <v>1</v>
      </c>
      <c r="P25">
        <f t="shared" ref="P25" si="62">FLOOR(P26,1)</f>
        <v>0</v>
      </c>
      <c r="R25">
        <f t="shared" ref="R25" si="63">FLOOR(R26,1)</f>
        <v>1</v>
      </c>
      <c r="T25" s="1"/>
    </row>
    <row r="26" spans="1:20" x14ac:dyDescent="0.3">
      <c r="A26">
        <v>3</v>
      </c>
      <c r="B26" s="1">
        <f t="shared" si="43"/>
        <v>20.085536923187668</v>
      </c>
      <c r="C26">
        <f>MOD(B26,2)</f>
        <v>8.5536923187667924E-2</v>
      </c>
      <c r="D26">
        <f>C26*2</f>
        <v>0.17107384637533585</v>
      </c>
      <c r="E26">
        <f>MOD(D26,1)</f>
        <v>0.17107384637533585</v>
      </c>
      <c r="F26">
        <f t="shared" ref="F26:K26" si="64">E26*2</f>
        <v>0.34214769275067169</v>
      </c>
      <c r="G26">
        <f t="shared" ref="G26:K26" si="65">MOD(F26,1)</f>
        <v>0.34214769275067169</v>
      </c>
      <c r="H26">
        <f t="shared" ref="H26:K26" si="66">G26*2</f>
        <v>0.68429538550134339</v>
      </c>
      <c r="I26">
        <f t="shared" ref="I26:K26" si="67">MOD(H26,1)</f>
        <v>0.68429538550134339</v>
      </c>
      <c r="J26">
        <f t="shared" ref="J26:R26" si="68">I26*2</f>
        <v>1.3685907710026868</v>
      </c>
      <c r="K26">
        <f t="shared" ref="K26:Q26" si="69">MOD(J26,1)</f>
        <v>0.36859077100268678</v>
      </c>
      <c r="L26">
        <f t="shared" ref="L26:S26" si="70">K26*2</f>
        <v>0.73718154200537356</v>
      </c>
      <c r="M26">
        <f t="shared" ref="M26:S26" si="71">MOD(L26,1)</f>
        <v>0.73718154200537356</v>
      </c>
      <c r="N26">
        <f t="shared" ref="N26:S26" si="72">M26*2</f>
        <v>1.4743630840107471</v>
      </c>
      <c r="O26">
        <f t="shared" ref="O26:S26" si="73">MOD(N26,1)</f>
        <v>0.47436308401074712</v>
      </c>
      <c r="P26">
        <f t="shared" ref="P26:S26" si="74">O26*2</f>
        <v>0.94872616802149423</v>
      </c>
      <c r="Q26">
        <f t="shared" ref="Q26:S26" si="75">MOD(P26,1)</f>
        <v>0.94872616802149423</v>
      </c>
      <c r="R26">
        <f t="shared" ref="R26:S26" si="76">Q26*2</f>
        <v>1.8974523360429885</v>
      </c>
      <c r="S26">
        <f>(0*2^0) + (0*2^-1) + (0*2^-2) + (0*2^-3) + (1*2^-4) + (0*2^-5) + (1*2^-6) + (0*2^-7) + (1*2^-8)</f>
        <v>8.203125E-2</v>
      </c>
      <c r="T26" s="1">
        <f>FLOOR(B26,1)+S26</f>
        <v>20.08203125</v>
      </c>
    </row>
    <row r="27" spans="1:20" x14ac:dyDescent="0.3">
      <c r="B27" s="1"/>
      <c r="D27">
        <f>FLOOR(D28,1)</f>
        <v>1</v>
      </c>
      <c r="F27">
        <f t="shared" ref="F27" si="77">FLOOR(F28,1)</f>
        <v>0</v>
      </c>
      <c r="H27">
        <f t="shared" ref="H27" si="78">FLOOR(H28,1)</f>
        <v>0</v>
      </c>
      <c r="J27">
        <f t="shared" ref="J27" si="79">FLOOR(J28,1)</f>
        <v>1</v>
      </c>
      <c r="L27">
        <f t="shared" ref="L27" si="80">FLOOR(L28,1)</f>
        <v>1</v>
      </c>
      <c r="N27">
        <f t="shared" ref="N27" si="81">FLOOR(N28,1)</f>
        <v>0</v>
      </c>
      <c r="P27">
        <f t="shared" ref="P27" si="82">FLOOR(P28,1)</f>
        <v>0</v>
      </c>
      <c r="R27">
        <f t="shared" ref="R27" si="83">FLOOR(R28,1)</f>
        <v>1</v>
      </c>
      <c r="T27" s="1"/>
    </row>
    <row r="28" spans="1:20" x14ac:dyDescent="0.3">
      <c r="A28">
        <v>4</v>
      </c>
      <c r="B28" s="1">
        <f t="shared" si="43"/>
        <v>54.598150033144236</v>
      </c>
      <c r="C28">
        <f>MOD(B28,2)</f>
        <v>0.5981500331442362</v>
      </c>
      <c r="D28">
        <f>C28*2</f>
        <v>1.1963000662884724</v>
      </c>
      <c r="E28">
        <f>MOD(D28,1)</f>
        <v>0.19630006628847241</v>
      </c>
      <c r="F28">
        <f t="shared" ref="F28:K28" si="84">E28*2</f>
        <v>0.39260013257694482</v>
      </c>
      <c r="G28">
        <f t="shared" ref="G28:K28" si="85">MOD(F28,1)</f>
        <v>0.39260013257694482</v>
      </c>
      <c r="H28">
        <f t="shared" ref="H28:K28" si="86">G28*2</f>
        <v>0.78520026515388963</v>
      </c>
      <c r="I28">
        <f t="shared" ref="I28:K28" si="87">MOD(H28,1)</f>
        <v>0.78520026515388963</v>
      </c>
      <c r="J28">
        <f t="shared" ref="J28:R28" si="88">I28*2</f>
        <v>1.5704005303077793</v>
      </c>
      <c r="K28">
        <f t="shared" ref="K28:Q28" si="89">MOD(J28,1)</f>
        <v>0.57040053030777926</v>
      </c>
      <c r="L28">
        <f t="shared" ref="L28:S28" si="90">K28*2</f>
        <v>1.1408010606155585</v>
      </c>
      <c r="M28">
        <f t="shared" ref="M28:S28" si="91">MOD(L28,1)</f>
        <v>0.14080106061555853</v>
      </c>
      <c r="N28">
        <f t="shared" ref="N28:S28" si="92">M28*2</f>
        <v>0.28160212123111705</v>
      </c>
      <c r="O28">
        <f t="shared" ref="O28:S28" si="93">MOD(N28,1)</f>
        <v>0.28160212123111705</v>
      </c>
      <c r="P28">
        <f t="shared" ref="P28:S28" si="94">O28*2</f>
        <v>0.56320424246223411</v>
      </c>
      <c r="Q28">
        <f t="shared" ref="Q28:S28" si="95">MOD(P28,1)</f>
        <v>0.56320424246223411</v>
      </c>
      <c r="R28">
        <f t="shared" ref="R28:S28" si="96">Q28*2</f>
        <v>1.1264084849244682</v>
      </c>
      <c r="S28">
        <f>(0*2^0) + (1*2^-1) + (0*2^-2) + (0*2^-3) + (1*2^-4) + (1*2^-5) + (0*2^-6) + (0*2^-7) + (1*2^-8)</f>
        <v>0.59765625</v>
      </c>
      <c r="T28" s="1">
        <f>FLOOR(B28,1)+S28</f>
        <v>54.59765625</v>
      </c>
    </row>
    <row r="29" spans="1:20" x14ac:dyDescent="0.3">
      <c r="B29" s="1"/>
      <c r="D29">
        <f>FLOOR(D30,1)</f>
        <v>0</v>
      </c>
      <c r="F29">
        <f t="shared" ref="F29" si="97">FLOOR(F30,1)</f>
        <v>1</v>
      </c>
      <c r="H29">
        <f t="shared" ref="H29" si="98">FLOOR(H30,1)</f>
        <v>1</v>
      </c>
      <c r="J29">
        <f t="shared" ref="J29" si="99">FLOOR(J30,1)</f>
        <v>0</v>
      </c>
      <c r="L29">
        <f t="shared" ref="L29" si="100">FLOOR(L30,1)</f>
        <v>1</v>
      </c>
      <c r="N29">
        <f t="shared" ref="N29" si="101">FLOOR(N30,1)</f>
        <v>0</v>
      </c>
      <c r="P29">
        <f t="shared" ref="P29" si="102">FLOOR(P30,1)</f>
        <v>0</v>
      </c>
      <c r="R29">
        <f t="shared" ref="R29" si="103">FLOOR(R30,1)</f>
        <v>1</v>
      </c>
      <c r="T29" s="1"/>
    </row>
    <row r="30" spans="1:20" x14ac:dyDescent="0.3">
      <c r="A30">
        <v>5</v>
      </c>
      <c r="B30" s="1">
        <f t="shared" si="43"/>
        <v>148.4131591025766</v>
      </c>
      <c r="C30">
        <f>MOD(B30,2)</f>
        <v>0.41315910257659993</v>
      </c>
      <c r="D30">
        <f>C30*2</f>
        <v>0.82631820515319987</v>
      </c>
      <c r="E30">
        <f>MOD(D30,1)</f>
        <v>0.82631820515319987</v>
      </c>
      <c r="F30">
        <f t="shared" ref="F30:K30" si="104">E30*2</f>
        <v>1.6526364103063997</v>
      </c>
      <c r="G30">
        <f t="shared" ref="G30:K30" si="105">MOD(F30,1)</f>
        <v>0.65263641030639974</v>
      </c>
      <c r="H30">
        <f t="shared" ref="H30:K30" si="106">G30*2</f>
        <v>1.3052728206127995</v>
      </c>
      <c r="I30">
        <f t="shared" ref="I30:K30" si="107">MOD(H30,1)</f>
        <v>0.30527282061279948</v>
      </c>
      <c r="J30">
        <f t="shared" ref="J30:R30" si="108">I30*2</f>
        <v>0.61054564122559896</v>
      </c>
      <c r="K30">
        <f t="shared" ref="K30:Q30" si="109">MOD(J30,1)</f>
        <v>0.61054564122559896</v>
      </c>
      <c r="L30">
        <f t="shared" ref="L30:S30" si="110">K30*2</f>
        <v>1.2210912824511979</v>
      </c>
      <c r="M30">
        <f t="shared" ref="M30:S30" si="111">MOD(L30,1)</f>
        <v>0.22109128245119791</v>
      </c>
      <c r="N30">
        <f t="shared" ref="N30:S30" si="112">M30*2</f>
        <v>0.44218256490239582</v>
      </c>
      <c r="O30">
        <f t="shared" ref="O30:S30" si="113">MOD(N30,1)</f>
        <v>0.44218256490239582</v>
      </c>
      <c r="P30">
        <f t="shared" ref="P30:S30" si="114">O30*2</f>
        <v>0.88436512980479165</v>
      </c>
      <c r="Q30">
        <f t="shared" ref="Q30:S30" si="115">MOD(P30,1)</f>
        <v>0.88436512980479165</v>
      </c>
      <c r="R30">
        <f t="shared" ref="R30:S30" si="116">Q30*2</f>
        <v>1.7687302596095833</v>
      </c>
      <c r="S30">
        <f>(0*2^0) + (0*2^-1) + (1*2^-2) + (1*2^-3) + (0*2^-4) + (1*2^-5) + (0*2^-6) + (0*2^-7) + (1*2^-8)</f>
        <v>0.41015625</v>
      </c>
      <c r="T30" s="1">
        <f>FLOOR(B30,1)+S30</f>
        <v>148.41015625</v>
      </c>
    </row>
  </sheetData>
  <mergeCells count="5">
    <mergeCell ref="A1:J1"/>
    <mergeCell ref="M1:V1"/>
    <mergeCell ref="A18:B18"/>
    <mergeCell ref="G17:G18"/>
    <mergeCell ref="X1:AG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Marks-M3800</dc:creator>
  <cp:lastModifiedBy>Marks-M3800</cp:lastModifiedBy>
  <dcterms:created xsi:type="dcterms:W3CDTF">2017-10-04T01:54:41Z</dcterms:created>
  <dcterms:modified xsi:type="dcterms:W3CDTF">2017-10-08T02:14:17Z</dcterms:modified>
</cp:coreProperties>
</file>