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l5\Documents\GitHub\SMAREACTcleaned\output\sample_2_estimate\"/>
    </mc:Choice>
  </mc:AlternateContent>
  <xr:revisionPtr revIDLastSave="0" documentId="13_ncr:1_{A7DB7523-EB65-4E4E-8D58-7A12F2D3A8B9}" xr6:coauthVersionLast="47" xr6:coauthVersionMax="47" xr10:uidLastSave="{00000000-0000-0000-0000-000000000000}"/>
  <bookViews>
    <workbookView xWindow="-98" yWindow="-98" windowWidth="20715" windowHeight="13276" activeTab="2" xr2:uid="{DACB1D41-EAB3-4BEC-8AFC-2C13DC5574EB}"/>
  </bookViews>
  <sheets>
    <sheet name="1" sheetId="1" r:id="rId1"/>
    <sheet name="2" sheetId="2" r:id="rId2"/>
    <sheet name="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6" i="1"/>
  <c r="I5" i="1"/>
  <c r="I4" i="1"/>
  <c r="I10" i="1"/>
  <c r="I9" i="1"/>
  <c r="I8" i="1"/>
  <c r="I7" i="1"/>
  <c r="I3" i="1"/>
  <c r="I2" i="1"/>
  <c r="G14" i="1"/>
  <c r="G13" i="1"/>
  <c r="G6" i="1"/>
  <c r="G5" i="1"/>
  <c r="G4" i="1"/>
  <c r="G10" i="1"/>
  <c r="G9" i="1"/>
  <c r="G8" i="1"/>
  <c r="G7" i="1"/>
  <c r="G3" i="1"/>
  <c r="G2" i="1"/>
  <c r="I14" i="2"/>
  <c r="I13" i="2"/>
  <c r="I6" i="2"/>
  <c r="I5" i="2"/>
  <c r="I4" i="2"/>
  <c r="I10" i="2"/>
  <c r="I9" i="2"/>
  <c r="I8" i="2"/>
  <c r="I7" i="2"/>
  <c r="I3" i="2"/>
  <c r="I2" i="2"/>
  <c r="G14" i="2"/>
  <c r="G13" i="2"/>
  <c r="G6" i="2"/>
  <c r="G5" i="2"/>
  <c r="G4" i="2"/>
  <c r="G10" i="2"/>
  <c r="G9" i="2"/>
  <c r="G8" i="2"/>
  <c r="G7" i="2"/>
  <c r="G3" i="2"/>
  <c r="G2" i="2"/>
  <c r="I18" i="4"/>
  <c r="I17" i="4"/>
  <c r="I16" i="4"/>
  <c r="I15" i="4"/>
  <c r="I10" i="4"/>
  <c r="I9" i="4"/>
  <c r="I8" i="4"/>
  <c r="I7" i="4"/>
  <c r="G18" i="4"/>
  <c r="G17" i="4"/>
  <c r="G16" i="4"/>
  <c r="G15" i="4"/>
  <c r="G10" i="4"/>
  <c r="G9" i="4"/>
  <c r="G8" i="4"/>
  <c r="G7" i="4"/>
  <c r="C18" i="4"/>
  <c r="C17" i="4"/>
  <c r="C16" i="4"/>
  <c r="C15" i="4"/>
  <c r="C14" i="4"/>
  <c r="C13" i="4"/>
  <c r="C12" i="4"/>
  <c r="C6" i="4"/>
  <c r="C11" i="4"/>
  <c r="C5" i="4"/>
  <c r="C4" i="4"/>
  <c r="C9" i="4"/>
  <c r="C7" i="4"/>
  <c r="C3" i="4"/>
  <c r="C2" i="4"/>
  <c r="C18" i="1"/>
  <c r="C17" i="1"/>
  <c r="C16" i="1"/>
  <c r="C15" i="1"/>
  <c r="C14" i="1"/>
  <c r="C13" i="1"/>
  <c r="C12" i="1"/>
  <c r="C6" i="1"/>
  <c r="C11" i="1"/>
  <c r="C5" i="1"/>
  <c r="C4" i="1"/>
  <c r="C9" i="1"/>
  <c r="C7" i="1"/>
  <c r="C3" i="1"/>
  <c r="C2" i="1"/>
  <c r="C13" i="2"/>
  <c r="C6" i="2"/>
  <c r="C12" i="2"/>
  <c r="C14" i="2"/>
  <c r="C15" i="2"/>
  <c r="C16" i="2"/>
  <c r="C17" i="2"/>
  <c r="C18" i="2"/>
  <c r="C11" i="2"/>
  <c r="C5" i="2"/>
  <c r="C4" i="2"/>
  <c r="C9" i="2"/>
  <c r="C7" i="2"/>
  <c r="C3" i="2"/>
  <c r="C2" i="2"/>
  <c r="B10" i="4"/>
  <c r="C10" i="4" s="1"/>
  <c r="B8" i="4"/>
  <c r="C8" i="4" s="1"/>
  <c r="B10" i="2"/>
  <c r="C10" i="2" s="1"/>
  <c r="B8" i="2"/>
  <c r="C8" i="2" s="1"/>
  <c r="B10" i="1"/>
  <c r="C10" i="1" s="1"/>
  <c r="B8" i="1"/>
  <c r="C8" i="1" s="1"/>
</calcChain>
</file>

<file path=xl/sharedStrings.xml><?xml version="1.0" encoding="utf-8"?>
<sst xmlns="http://schemas.openxmlformats.org/spreadsheetml/2006/main" count="180" uniqueCount="40">
  <si>
    <t>Value</t>
  </si>
  <si>
    <t>Specified</t>
  </si>
  <si>
    <t>Lower Bound</t>
  </si>
  <si>
    <t>Upper Bound</t>
  </si>
  <si>
    <t>Parameter</t>
  </si>
  <si>
    <t>E_M</t>
  </si>
  <si>
    <t>E_A</t>
  </si>
  <si>
    <t>M_s</t>
  </si>
  <si>
    <t>A_s</t>
  </si>
  <si>
    <t>A_f-A_s</t>
  </si>
  <si>
    <t>C_M</t>
  </si>
  <si>
    <t>C_A</t>
  </si>
  <si>
    <t>H_min</t>
  </si>
  <si>
    <t>H_max - H_min</t>
  </si>
  <si>
    <t>sig_crit</t>
  </si>
  <si>
    <t>k</t>
  </si>
  <si>
    <t>alpha</t>
  </si>
  <si>
    <t>n_1</t>
  </si>
  <si>
    <t>n_2</t>
  </si>
  <si>
    <t>n_3</t>
  </si>
  <si>
    <t>n_4</t>
  </si>
  <si>
    <t>M_s-M_f</t>
  </si>
  <si>
    <t>N</t>
  </si>
  <si>
    <t>Y</t>
  </si>
  <si>
    <t>E^M</t>
  </si>
  <si>
    <t>E^A</t>
  </si>
  <si>
    <t>C^M</t>
  </si>
  <si>
    <t>C^A</t>
  </si>
  <si>
    <t>Value with units</t>
  </si>
  <si>
    <t>Units</t>
  </si>
  <si>
    <t>GPa</t>
  </si>
  <si>
    <t>C</t>
  </si>
  <si>
    <t>MPa/C</t>
  </si>
  <si>
    <t>mm/mm</t>
  </si>
  <si>
    <t>MPa</t>
  </si>
  <si>
    <t>1/MPa</t>
  </si>
  <si>
    <t>1/C</t>
  </si>
  <si>
    <t>-</t>
  </si>
  <si>
    <t>Lower bound with units</t>
  </si>
  <si>
    <t>Upper bound with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</si>
</sst>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5FB6-CEAF-4D27-A894-EC2C5E96E898}">
  <dimension ref="A1:I18"/>
  <sheetViews>
    <sheetView workbookViewId="0">
      <selection activeCell="A6" sqref="A6:XFD6"/>
    </sheetView>
  </sheetViews>
  <sheetFormatPr defaultRowHeight="14.25" x14ac:dyDescent="0.45"/>
  <cols>
    <col min="1" max="1" width="14.53125" customWidth="1"/>
    <col min="3" max="4" width="17.53125" customWidth="1"/>
    <col min="7" max="7" width="17.53125" customWidth="1"/>
    <col min="9" max="9" width="17.53125" customWidth="1"/>
  </cols>
  <sheetData>
    <row r="1" spans="1:9" x14ac:dyDescent="0.45">
      <c r="A1" t="s">
        <v>4</v>
      </c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38</v>
      </c>
      <c r="H1" t="s">
        <v>3</v>
      </c>
      <c r="I1" t="s">
        <v>39</v>
      </c>
    </row>
    <row r="2" spans="1:9" x14ac:dyDescent="0.45">
      <c r="A2" t="s">
        <v>5</v>
      </c>
      <c r="B2" s="1">
        <v>24300000000</v>
      </c>
      <c r="C2" s="1">
        <f>B2/1000000000</f>
        <v>24.3</v>
      </c>
      <c r="D2" s="1" t="s">
        <v>30</v>
      </c>
      <c r="E2" t="s">
        <v>22</v>
      </c>
      <c r="F2">
        <v>24300000000</v>
      </c>
      <c r="G2" s="1">
        <f>F2/1000000000</f>
        <v>24.3</v>
      </c>
      <c r="H2">
        <v>54500000000</v>
      </c>
      <c r="I2" s="1">
        <f>H2/1000000000</f>
        <v>54.5</v>
      </c>
    </row>
    <row r="3" spans="1:9" x14ac:dyDescent="0.45">
      <c r="A3" t="s">
        <v>6</v>
      </c>
      <c r="B3">
        <v>56140709445.561302</v>
      </c>
      <c r="C3" s="1">
        <f>B3/1000000000</f>
        <v>56.140709445561299</v>
      </c>
      <c r="D3" s="1" t="s">
        <v>30</v>
      </c>
      <c r="E3" t="s">
        <v>22</v>
      </c>
      <c r="F3">
        <v>52500000000</v>
      </c>
      <c r="G3" s="1">
        <f>F3/1000000000</f>
        <v>52.5</v>
      </c>
      <c r="H3" s="1">
        <v>56500000000</v>
      </c>
      <c r="I3" s="1">
        <f>H3/1000000000</f>
        <v>56.5</v>
      </c>
    </row>
    <row r="4" spans="1:9" x14ac:dyDescent="0.45">
      <c r="A4" t="s">
        <v>10</v>
      </c>
      <c r="B4">
        <v>15500000</v>
      </c>
      <c r="C4">
        <f>B4/1000000</f>
        <v>15.5</v>
      </c>
      <c r="D4" t="s">
        <v>32</v>
      </c>
      <c r="E4" t="s">
        <v>22</v>
      </c>
      <c r="F4" s="1">
        <v>15500000</v>
      </c>
      <c r="G4">
        <f>F4/1000000</f>
        <v>15.5</v>
      </c>
      <c r="H4" s="1">
        <v>17500000</v>
      </c>
      <c r="I4">
        <f>H4/1000000</f>
        <v>17.5</v>
      </c>
    </row>
    <row r="5" spans="1:9" x14ac:dyDescent="0.45">
      <c r="A5" t="s">
        <v>11</v>
      </c>
      <c r="B5">
        <v>15300000</v>
      </c>
      <c r="C5">
        <f>B5/1000000</f>
        <v>15.3</v>
      </c>
      <c r="D5" t="s">
        <v>32</v>
      </c>
      <c r="E5" t="s">
        <v>22</v>
      </c>
      <c r="F5" s="1">
        <v>15300000</v>
      </c>
      <c r="G5">
        <f>F5/1000000</f>
        <v>15.3</v>
      </c>
      <c r="H5" s="1">
        <v>17300000</v>
      </c>
      <c r="I5">
        <f>H5/1000000</f>
        <v>17.3</v>
      </c>
    </row>
    <row r="6" spans="1:9" x14ac:dyDescent="0.45">
      <c r="A6" t="s">
        <v>13</v>
      </c>
      <c r="B6">
        <v>1.9350749262481301E-2</v>
      </c>
      <c r="C6">
        <f>B6</f>
        <v>1.9350749262481301E-2</v>
      </c>
      <c r="D6" t="s">
        <v>33</v>
      </c>
      <c r="E6" t="s">
        <v>22</v>
      </c>
      <c r="F6">
        <v>0.01</v>
      </c>
      <c r="G6">
        <f>F6</f>
        <v>0.01</v>
      </c>
      <c r="H6">
        <v>0.05</v>
      </c>
      <c r="I6">
        <f>H6</f>
        <v>0.05</v>
      </c>
    </row>
    <row r="7" spans="1:9" x14ac:dyDescent="0.45">
      <c r="A7" t="s">
        <v>7</v>
      </c>
      <c r="B7">
        <v>461.44484832971602</v>
      </c>
      <c r="C7">
        <f>B7-273.15</f>
        <v>188.29484832971605</v>
      </c>
      <c r="D7" t="s">
        <v>31</v>
      </c>
      <c r="E7" t="s">
        <v>22</v>
      </c>
      <c r="F7">
        <v>433.15</v>
      </c>
      <c r="G7">
        <f>F7-273.15</f>
        <v>160</v>
      </c>
      <c r="H7">
        <v>473.15</v>
      </c>
      <c r="I7">
        <f>H7-273.15</f>
        <v>200</v>
      </c>
    </row>
    <row r="8" spans="1:9" x14ac:dyDescent="0.45">
      <c r="A8" t="s">
        <v>21</v>
      </c>
      <c r="B8">
        <f>B7 - 437.196659862755</f>
        <v>24.248188466961039</v>
      </c>
      <c r="C8">
        <f>B8</f>
        <v>24.248188466961039</v>
      </c>
      <c r="D8" t="s">
        <v>31</v>
      </c>
      <c r="E8" t="s">
        <v>22</v>
      </c>
      <c r="F8">
        <v>10</v>
      </c>
      <c r="G8">
        <f>F8</f>
        <v>10</v>
      </c>
      <c r="H8">
        <v>50</v>
      </c>
      <c r="I8">
        <f>H8</f>
        <v>50</v>
      </c>
    </row>
    <row r="9" spans="1:9" x14ac:dyDescent="0.45">
      <c r="A9" t="s">
        <v>8</v>
      </c>
      <c r="B9">
        <v>472.10928053395497</v>
      </c>
      <c r="C9">
        <f>B9-273.15</f>
        <v>198.959280533955</v>
      </c>
      <c r="D9" t="s">
        <v>31</v>
      </c>
      <c r="E9" t="s">
        <v>22</v>
      </c>
      <c r="F9">
        <v>461.15</v>
      </c>
      <c r="G9">
        <f>F9-273.15</f>
        <v>188</v>
      </c>
      <c r="H9">
        <v>501.15</v>
      </c>
      <c r="I9">
        <f>H9-273.15</f>
        <v>228</v>
      </c>
    </row>
    <row r="10" spans="1:9" x14ac:dyDescent="0.45">
      <c r="A10" t="s">
        <v>9</v>
      </c>
      <c r="B10">
        <f>490.399467832146-B9</f>
        <v>18.290187298191029</v>
      </c>
      <c r="C10">
        <f>B10</f>
        <v>18.290187298191029</v>
      </c>
      <c r="D10" t="s">
        <v>31</v>
      </c>
      <c r="E10" t="s">
        <v>22</v>
      </c>
      <c r="F10">
        <v>10</v>
      </c>
      <c r="G10">
        <f>F10</f>
        <v>10</v>
      </c>
      <c r="H10">
        <v>50</v>
      </c>
      <c r="I10">
        <f>H10</f>
        <v>50</v>
      </c>
    </row>
    <row r="11" spans="1:9" x14ac:dyDescent="0.45">
      <c r="A11" t="s">
        <v>12</v>
      </c>
      <c r="B11">
        <v>0</v>
      </c>
      <c r="C11">
        <f>B11</f>
        <v>0</v>
      </c>
      <c r="D11" t="s">
        <v>33</v>
      </c>
      <c r="E11" t="s">
        <v>23</v>
      </c>
    </row>
    <row r="12" spans="1:9" x14ac:dyDescent="0.45">
      <c r="A12" t="s">
        <v>14</v>
      </c>
      <c r="B12">
        <v>0</v>
      </c>
      <c r="C12">
        <f t="shared" ref="C12:C18" si="0">B12</f>
        <v>0</v>
      </c>
      <c r="D12" t="s">
        <v>34</v>
      </c>
      <c r="E12" t="s">
        <v>23</v>
      </c>
    </row>
    <row r="13" spans="1:9" x14ac:dyDescent="0.45">
      <c r="A13" t="s">
        <v>15</v>
      </c>
      <c r="B13" s="1">
        <v>1E-8</v>
      </c>
      <c r="C13" s="1">
        <f>B13*1000000</f>
        <v>0.01</v>
      </c>
      <c r="D13" t="s">
        <v>35</v>
      </c>
      <c r="E13" t="s">
        <v>22</v>
      </c>
      <c r="F13" s="1">
        <v>1E-8</v>
      </c>
      <c r="G13" s="1">
        <f>F13*1000000</f>
        <v>0.01</v>
      </c>
      <c r="H13" s="1">
        <v>9.9999999999999995E-7</v>
      </c>
      <c r="I13" s="1">
        <f>H13*1000000</f>
        <v>1</v>
      </c>
    </row>
    <row r="14" spans="1:9" x14ac:dyDescent="0.45">
      <c r="A14" t="s">
        <v>16</v>
      </c>
      <c r="B14" s="1">
        <v>9.9999999999999995E-7</v>
      </c>
      <c r="C14">
        <f t="shared" si="0"/>
        <v>9.9999999999999995E-7</v>
      </c>
      <c r="D14" t="s">
        <v>36</v>
      </c>
      <c r="E14" t="s">
        <v>22</v>
      </c>
      <c r="F14">
        <v>0</v>
      </c>
      <c r="G14">
        <f t="shared" ref="G14" si="1">F14</f>
        <v>0</v>
      </c>
      <c r="H14" s="1">
        <v>9.9999999999999995E-7</v>
      </c>
      <c r="I14">
        <f t="shared" ref="I14" si="2">H14</f>
        <v>9.9999999999999995E-7</v>
      </c>
    </row>
    <row r="15" spans="1:9" x14ac:dyDescent="0.45">
      <c r="A15" t="s">
        <v>17</v>
      </c>
      <c r="B15">
        <v>1</v>
      </c>
      <c r="C15">
        <f t="shared" si="0"/>
        <v>1</v>
      </c>
      <c r="D15" t="s">
        <v>37</v>
      </c>
      <c r="E15" t="s">
        <v>23</v>
      </c>
    </row>
    <row r="16" spans="1:9" x14ac:dyDescent="0.45">
      <c r="A16" t="s">
        <v>18</v>
      </c>
      <c r="B16">
        <v>1</v>
      </c>
      <c r="C16">
        <f t="shared" si="0"/>
        <v>1</v>
      </c>
      <c r="D16" t="s">
        <v>37</v>
      </c>
      <c r="E16" t="s">
        <v>23</v>
      </c>
    </row>
    <row r="17" spans="1:5" x14ac:dyDescent="0.45">
      <c r="A17" t="s">
        <v>19</v>
      </c>
      <c r="B17">
        <v>1</v>
      </c>
      <c r="C17">
        <f t="shared" si="0"/>
        <v>1</v>
      </c>
      <c r="D17" t="s">
        <v>37</v>
      </c>
      <c r="E17" t="s">
        <v>23</v>
      </c>
    </row>
    <row r="18" spans="1:5" x14ac:dyDescent="0.45">
      <c r="A18" t="s">
        <v>20</v>
      </c>
      <c r="B18">
        <v>1</v>
      </c>
      <c r="C18">
        <f t="shared" si="0"/>
        <v>1</v>
      </c>
      <c r="D18" t="s">
        <v>37</v>
      </c>
      <c r="E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9D51-EE8A-4A31-B85B-45C84D91F8DA}">
  <dimension ref="A1:I18"/>
  <sheetViews>
    <sheetView workbookViewId="0">
      <selection activeCell="A6" sqref="A6:XFD6"/>
    </sheetView>
  </sheetViews>
  <sheetFormatPr defaultRowHeight="14.25" x14ac:dyDescent="0.45"/>
  <cols>
    <col min="1" max="1" width="14.53125" customWidth="1"/>
    <col min="3" max="4" width="17.53125" customWidth="1"/>
    <col min="7" max="7" width="17.53125" customWidth="1"/>
    <col min="9" max="9" width="17.53125" customWidth="1"/>
  </cols>
  <sheetData>
    <row r="1" spans="1:9" x14ac:dyDescent="0.45">
      <c r="A1" t="s">
        <v>4</v>
      </c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38</v>
      </c>
      <c r="H1" t="s">
        <v>3</v>
      </c>
      <c r="I1" t="s">
        <v>39</v>
      </c>
    </row>
    <row r="2" spans="1:9" x14ac:dyDescent="0.45">
      <c r="A2" t="s">
        <v>24</v>
      </c>
      <c r="B2" s="1">
        <v>20239042505.092098</v>
      </c>
      <c r="C2" s="1">
        <f>B2/1000000000</f>
        <v>20.239042505092097</v>
      </c>
      <c r="D2" s="1" t="s">
        <v>30</v>
      </c>
      <c r="E2" t="s">
        <v>22</v>
      </c>
      <c r="F2" s="1">
        <v>20000000000</v>
      </c>
      <c r="G2" s="1">
        <f>F2/1000000000</f>
        <v>20</v>
      </c>
      <c r="H2" s="1">
        <v>40000000000</v>
      </c>
      <c r="I2" s="1">
        <f>H2/1000000000</f>
        <v>40</v>
      </c>
    </row>
    <row r="3" spans="1:9" x14ac:dyDescent="0.45">
      <c r="A3" t="s">
        <v>25</v>
      </c>
      <c r="B3">
        <v>59136245038.291496</v>
      </c>
      <c r="C3" s="1">
        <f>B3/1000000000</f>
        <v>59.136245038291499</v>
      </c>
      <c r="D3" s="1" t="s">
        <v>30</v>
      </c>
      <c r="E3" t="s">
        <v>22</v>
      </c>
      <c r="F3" s="1">
        <v>50000000000</v>
      </c>
      <c r="G3" s="1">
        <f>F3/1000000000</f>
        <v>50</v>
      </c>
      <c r="H3" s="1">
        <v>60000000000</v>
      </c>
      <c r="I3" s="1">
        <f>H3/1000000000</f>
        <v>60</v>
      </c>
    </row>
    <row r="4" spans="1:9" x14ac:dyDescent="0.45">
      <c r="A4" t="s">
        <v>26</v>
      </c>
      <c r="B4">
        <v>12362433.658303</v>
      </c>
      <c r="C4">
        <f>B4/1000000</f>
        <v>12.362433658303001</v>
      </c>
      <c r="D4" t="s">
        <v>32</v>
      </c>
      <c r="E4" t="s">
        <v>22</v>
      </c>
      <c r="F4" s="1">
        <v>12000000</v>
      </c>
      <c r="G4">
        <f>F4/1000000</f>
        <v>12</v>
      </c>
      <c r="H4" s="1">
        <v>16000000</v>
      </c>
      <c r="I4">
        <f>H4/1000000</f>
        <v>16</v>
      </c>
    </row>
    <row r="5" spans="1:9" x14ac:dyDescent="0.45">
      <c r="A5" t="s">
        <v>27</v>
      </c>
      <c r="B5">
        <v>14287830.7184934</v>
      </c>
      <c r="C5">
        <f>B5/1000000</f>
        <v>14.287830718493399</v>
      </c>
      <c r="D5" t="s">
        <v>32</v>
      </c>
      <c r="E5" t="s">
        <v>22</v>
      </c>
      <c r="F5" s="1">
        <v>12000000</v>
      </c>
      <c r="G5">
        <f>F5/1000000</f>
        <v>12</v>
      </c>
      <c r="H5" s="1">
        <v>16000000</v>
      </c>
      <c r="I5">
        <f>H5/1000000</f>
        <v>16</v>
      </c>
    </row>
    <row r="6" spans="1:9" x14ac:dyDescent="0.45">
      <c r="A6" t="s">
        <v>13</v>
      </c>
      <c r="B6">
        <v>1.65387834935255E-2</v>
      </c>
      <c r="C6">
        <f>B6</f>
        <v>1.65387834935255E-2</v>
      </c>
      <c r="D6" t="s">
        <v>33</v>
      </c>
      <c r="E6" t="s">
        <v>22</v>
      </c>
      <c r="F6">
        <v>0</v>
      </c>
      <c r="G6">
        <f>F6</f>
        <v>0</v>
      </c>
      <c r="H6">
        <v>0.03</v>
      </c>
      <c r="I6">
        <f>H6</f>
        <v>0.03</v>
      </c>
    </row>
    <row r="7" spans="1:9" x14ac:dyDescent="0.45">
      <c r="A7" t="s">
        <v>7</v>
      </c>
      <c r="B7">
        <v>458.34510457269198</v>
      </c>
      <c r="C7">
        <f>B7-273.15</f>
        <v>185.195104572692</v>
      </c>
      <c r="D7" t="s">
        <v>31</v>
      </c>
      <c r="E7" t="s">
        <v>22</v>
      </c>
      <c r="F7">
        <v>433.15</v>
      </c>
      <c r="G7">
        <f>F7-273.15</f>
        <v>160</v>
      </c>
      <c r="H7">
        <v>473.15</v>
      </c>
      <c r="I7">
        <f>H7-273.15</f>
        <v>200</v>
      </c>
    </row>
    <row r="8" spans="1:9" x14ac:dyDescent="0.45">
      <c r="A8" t="s">
        <v>21</v>
      </c>
      <c r="B8">
        <f>B7 - 433.367734886861</f>
        <v>24.977369685830979</v>
      </c>
      <c r="C8">
        <f>B8</f>
        <v>24.977369685830979</v>
      </c>
      <c r="D8" t="s">
        <v>31</v>
      </c>
      <c r="E8" t="s">
        <v>22</v>
      </c>
      <c r="F8">
        <v>10</v>
      </c>
      <c r="G8">
        <f>F8</f>
        <v>10</v>
      </c>
      <c r="H8">
        <v>50</v>
      </c>
      <c r="I8">
        <f>H8</f>
        <v>50</v>
      </c>
    </row>
    <row r="9" spans="1:9" x14ac:dyDescent="0.45">
      <c r="A9" t="s">
        <v>8</v>
      </c>
      <c r="B9">
        <v>469.82997039761</v>
      </c>
      <c r="C9">
        <f>B9-273.15</f>
        <v>196.67997039761002</v>
      </c>
      <c r="D9" t="s">
        <v>31</v>
      </c>
      <c r="E9" t="s">
        <v>22</v>
      </c>
      <c r="F9">
        <v>461.15</v>
      </c>
      <c r="G9">
        <f>F9-273.15</f>
        <v>188</v>
      </c>
      <c r="H9">
        <v>501.15</v>
      </c>
      <c r="I9">
        <f>H9-273.15</f>
        <v>228</v>
      </c>
    </row>
    <row r="10" spans="1:9" x14ac:dyDescent="0.45">
      <c r="A10" t="s">
        <v>9</v>
      </c>
      <c r="B10">
        <f>490.343142300459-B9</f>
        <v>20.513171902849024</v>
      </c>
      <c r="C10">
        <f>B10</f>
        <v>20.513171902849024</v>
      </c>
      <c r="D10" t="s">
        <v>31</v>
      </c>
      <c r="E10" t="s">
        <v>22</v>
      </c>
      <c r="F10">
        <v>10</v>
      </c>
      <c r="G10">
        <f>F10</f>
        <v>10</v>
      </c>
      <c r="H10">
        <v>50</v>
      </c>
      <c r="I10">
        <f>H10</f>
        <v>50</v>
      </c>
    </row>
    <row r="11" spans="1:9" x14ac:dyDescent="0.45">
      <c r="A11" t="s">
        <v>12</v>
      </c>
      <c r="B11">
        <v>0</v>
      </c>
      <c r="C11">
        <f>B11</f>
        <v>0</v>
      </c>
      <c r="D11" t="s">
        <v>33</v>
      </c>
      <c r="E11" t="s">
        <v>23</v>
      </c>
    </row>
    <row r="12" spans="1:9" x14ac:dyDescent="0.45">
      <c r="A12" t="s">
        <v>14</v>
      </c>
      <c r="B12">
        <v>0</v>
      </c>
      <c r="C12">
        <f t="shared" ref="C12:C18" si="0">B12</f>
        <v>0</v>
      </c>
      <c r="D12" t="s">
        <v>34</v>
      </c>
      <c r="E12" t="s">
        <v>23</v>
      </c>
    </row>
    <row r="13" spans="1:9" x14ac:dyDescent="0.45">
      <c r="A13" t="s">
        <v>15</v>
      </c>
      <c r="B13" s="1">
        <v>1.1443459189502599E-8</v>
      </c>
      <c r="C13" s="1">
        <f>B13*1000000</f>
        <v>1.1443459189502599E-2</v>
      </c>
      <c r="D13" t="s">
        <v>35</v>
      </c>
      <c r="E13" t="s">
        <v>22</v>
      </c>
      <c r="F13" s="1">
        <v>1.0000000000000001E-9</v>
      </c>
      <c r="G13" s="1">
        <f>F13*1000000</f>
        <v>1E-3</v>
      </c>
      <c r="H13" s="1">
        <v>9.9999999999999995E-8</v>
      </c>
      <c r="I13" s="1">
        <f>H13*1000000</f>
        <v>9.9999999999999992E-2</v>
      </c>
    </row>
    <row r="14" spans="1:9" x14ac:dyDescent="0.45">
      <c r="A14" t="s">
        <v>16</v>
      </c>
      <c r="B14" s="1">
        <v>1.0718211652076801E-6</v>
      </c>
      <c r="C14">
        <f t="shared" si="0"/>
        <v>1.0718211652076801E-6</v>
      </c>
      <c r="D14" t="s">
        <v>36</v>
      </c>
      <c r="E14" t="s">
        <v>22</v>
      </c>
      <c r="F14" s="1">
        <v>9.9999999999999995E-7</v>
      </c>
      <c r="G14">
        <f t="shared" ref="G14:I14" si="1">F14</f>
        <v>9.9999999999999995E-7</v>
      </c>
      <c r="H14" s="1">
        <v>1.9999999999999999E-6</v>
      </c>
      <c r="I14">
        <f t="shared" si="1"/>
        <v>1.9999999999999999E-6</v>
      </c>
    </row>
    <row r="15" spans="1:9" x14ac:dyDescent="0.45">
      <c r="A15" t="s">
        <v>17</v>
      </c>
      <c r="B15">
        <v>1</v>
      </c>
      <c r="C15">
        <f t="shared" si="0"/>
        <v>1</v>
      </c>
      <c r="D15" t="s">
        <v>37</v>
      </c>
      <c r="E15" t="s">
        <v>23</v>
      </c>
    </row>
    <row r="16" spans="1:9" x14ac:dyDescent="0.45">
      <c r="A16" t="s">
        <v>18</v>
      </c>
      <c r="B16">
        <v>1</v>
      </c>
      <c r="C16">
        <f t="shared" si="0"/>
        <v>1</v>
      </c>
      <c r="D16" t="s">
        <v>37</v>
      </c>
      <c r="E16" t="s">
        <v>23</v>
      </c>
    </row>
    <row r="17" spans="1:5" x14ac:dyDescent="0.45">
      <c r="A17" t="s">
        <v>19</v>
      </c>
      <c r="B17">
        <v>1</v>
      </c>
      <c r="C17">
        <f t="shared" si="0"/>
        <v>1</v>
      </c>
      <c r="D17" t="s">
        <v>37</v>
      </c>
      <c r="E17" t="s">
        <v>23</v>
      </c>
    </row>
    <row r="18" spans="1:5" x14ac:dyDescent="0.45">
      <c r="A18" t="s">
        <v>20</v>
      </c>
      <c r="B18">
        <v>1</v>
      </c>
      <c r="C18">
        <f t="shared" si="0"/>
        <v>1</v>
      </c>
      <c r="D18" t="s">
        <v>37</v>
      </c>
      <c r="E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2B46-95AF-4983-96E4-6F27CC548219}">
  <dimension ref="A1:I18"/>
  <sheetViews>
    <sheetView tabSelected="1" workbookViewId="0">
      <selection activeCell="B12" sqref="B12"/>
    </sheetView>
  </sheetViews>
  <sheetFormatPr defaultRowHeight="14.25" x14ac:dyDescent="0.45"/>
  <cols>
    <col min="1" max="1" width="14.53125" customWidth="1"/>
    <col min="3" max="4" width="17.53125" customWidth="1"/>
    <col min="7" max="7" width="17.53125" customWidth="1"/>
    <col min="9" max="9" width="17.53125" customWidth="1"/>
  </cols>
  <sheetData>
    <row r="1" spans="1:9" x14ac:dyDescent="0.45">
      <c r="A1" t="s">
        <v>4</v>
      </c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38</v>
      </c>
      <c r="H1" t="s">
        <v>3</v>
      </c>
      <c r="I1" t="s">
        <v>39</v>
      </c>
    </row>
    <row r="2" spans="1:9" x14ac:dyDescent="0.45">
      <c r="A2" t="s">
        <v>5</v>
      </c>
      <c r="B2" s="1">
        <v>20239042505.092098</v>
      </c>
      <c r="C2" s="1">
        <f>B2/1000000000</f>
        <v>20.239042505092097</v>
      </c>
      <c r="D2" s="1" t="s">
        <v>30</v>
      </c>
      <c r="E2" t="s">
        <v>23</v>
      </c>
      <c r="F2" s="1"/>
      <c r="G2" s="1"/>
      <c r="H2" s="1"/>
      <c r="I2" s="1"/>
    </row>
    <row r="3" spans="1:9" x14ac:dyDescent="0.45">
      <c r="A3" t="s">
        <v>6</v>
      </c>
      <c r="B3">
        <v>59136245038.291496</v>
      </c>
      <c r="C3" s="1">
        <f>B3/1000000000</f>
        <v>59.136245038291499</v>
      </c>
      <c r="D3" s="1" t="s">
        <v>30</v>
      </c>
      <c r="E3" t="s">
        <v>23</v>
      </c>
      <c r="F3" s="1"/>
      <c r="G3" s="1"/>
      <c r="H3" s="1"/>
      <c r="I3" s="1"/>
    </row>
    <row r="4" spans="1:9" x14ac:dyDescent="0.45">
      <c r="A4" t="s">
        <v>10</v>
      </c>
      <c r="B4" s="1">
        <v>12400000</v>
      </c>
      <c r="C4">
        <f>B4/1000000</f>
        <v>12.4</v>
      </c>
      <c r="D4" t="s">
        <v>32</v>
      </c>
      <c r="E4" t="s">
        <v>23</v>
      </c>
      <c r="F4" s="1"/>
      <c r="H4" s="1"/>
    </row>
    <row r="5" spans="1:9" x14ac:dyDescent="0.45">
      <c r="A5" t="s">
        <v>11</v>
      </c>
      <c r="B5" s="1">
        <v>14300000</v>
      </c>
      <c r="C5">
        <f>B5/1000000</f>
        <v>14.3</v>
      </c>
      <c r="D5" t="s">
        <v>32</v>
      </c>
      <c r="E5" t="s">
        <v>23</v>
      </c>
      <c r="F5" s="1"/>
      <c r="H5" s="1"/>
    </row>
    <row r="6" spans="1:9" x14ac:dyDescent="0.45">
      <c r="A6" t="s">
        <v>13</v>
      </c>
      <c r="B6">
        <v>1.65387834935255E-2</v>
      </c>
      <c r="C6">
        <f>B6</f>
        <v>1.65387834935255E-2</v>
      </c>
      <c r="D6" t="s">
        <v>33</v>
      </c>
      <c r="E6" t="s">
        <v>23</v>
      </c>
    </row>
    <row r="7" spans="1:9" x14ac:dyDescent="0.45">
      <c r="A7" t="s">
        <v>7</v>
      </c>
      <c r="B7">
        <v>456.00445233883499</v>
      </c>
      <c r="C7">
        <f>B7-273.15</f>
        <v>182.85445233883502</v>
      </c>
      <c r="D7" t="s">
        <v>31</v>
      </c>
      <c r="E7" t="s">
        <v>22</v>
      </c>
      <c r="F7">
        <v>433.15</v>
      </c>
      <c r="G7">
        <f>F7-273.15</f>
        <v>160</v>
      </c>
      <c r="H7">
        <v>473.15</v>
      </c>
      <c r="I7">
        <f>H7-273.15</f>
        <v>200</v>
      </c>
    </row>
    <row r="8" spans="1:9" x14ac:dyDescent="0.45">
      <c r="A8" t="s">
        <v>21</v>
      </c>
      <c r="B8">
        <f>B7 - 432.491365854936</f>
        <v>23.513086483898974</v>
      </c>
      <c r="C8">
        <f>B8</f>
        <v>23.513086483898974</v>
      </c>
      <c r="D8" t="s">
        <v>31</v>
      </c>
      <c r="E8" t="s">
        <v>22</v>
      </c>
      <c r="F8">
        <v>10</v>
      </c>
      <c r="G8">
        <f>F8</f>
        <v>10</v>
      </c>
      <c r="H8">
        <v>50</v>
      </c>
      <c r="I8">
        <f>H8</f>
        <v>50</v>
      </c>
    </row>
    <row r="9" spans="1:9" x14ac:dyDescent="0.45">
      <c r="A9" t="s">
        <v>8</v>
      </c>
      <c r="B9">
        <v>463.22317386362801</v>
      </c>
      <c r="C9">
        <f>B9-273.15</f>
        <v>190.07317386362803</v>
      </c>
      <c r="D9" t="s">
        <v>31</v>
      </c>
      <c r="E9" t="s">
        <v>22</v>
      </c>
      <c r="F9">
        <v>461.15</v>
      </c>
      <c r="G9">
        <f>F9-273.15</f>
        <v>188</v>
      </c>
      <c r="H9">
        <v>501.15</v>
      </c>
      <c r="I9">
        <f>H9-273.15</f>
        <v>228</v>
      </c>
    </row>
    <row r="10" spans="1:9" x14ac:dyDescent="0.45">
      <c r="A10" t="s">
        <v>9</v>
      </c>
      <c r="B10">
        <f>493.579936225908-B9</f>
        <v>30.356762362279994</v>
      </c>
      <c r="C10">
        <f>B10</f>
        <v>30.356762362279994</v>
      </c>
      <c r="D10" t="s">
        <v>31</v>
      </c>
      <c r="E10" t="s">
        <v>22</v>
      </c>
      <c r="F10">
        <v>10</v>
      </c>
      <c r="G10">
        <f>F10</f>
        <v>10</v>
      </c>
      <c r="H10">
        <v>50</v>
      </c>
      <c r="I10">
        <f>H10</f>
        <v>50</v>
      </c>
    </row>
    <row r="11" spans="1:9" x14ac:dyDescent="0.45">
      <c r="A11" t="s">
        <v>12</v>
      </c>
      <c r="B11">
        <v>0</v>
      </c>
      <c r="C11">
        <f>B11</f>
        <v>0</v>
      </c>
      <c r="D11" t="s">
        <v>33</v>
      </c>
      <c r="E11" t="s">
        <v>23</v>
      </c>
    </row>
    <row r="12" spans="1:9" x14ac:dyDescent="0.45">
      <c r="A12" t="s">
        <v>14</v>
      </c>
      <c r="B12">
        <v>0</v>
      </c>
      <c r="C12">
        <f t="shared" ref="C12:C18" si="0">B12</f>
        <v>0</v>
      </c>
      <c r="D12" t="s">
        <v>34</v>
      </c>
      <c r="E12" t="s">
        <v>23</v>
      </c>
    </row>
    <row r="13" spans="1:9" x14ac:dyDescent="0.45">
      <c r="A13" t="s">
        <v>15</v>
      </c>
      <c r="B13" s="1">
        <v>1.1443459189502599E-8</v>
      </c>
      <c r="C13" s="1">
        <f>B13*1000000</f>
        <v>1.1443459189502599E-2</v>
      </c>
      <c r="D13" t="s">
        <v>35</v>
      </c>
      <c r="E13" t="s">
        <v>23</v>
      </c>
      <c r="F13" s="1"/>
      <c r="G13" s="1"/>
      <c r="H13" s="1"/>
      <c r="I13" s="1"/>
    </row>
    <row r="14" spans="1:9" x14ac:dyDescent="0.45">
      <c r="A14" t="s">
        <v>16</v>
      </c>
      <c r="B14" s="1">
        <v>1.0718211652076801E-6</v>
      </c>
      <c r="C14">
        <f t="shared" si="0"/>
        <v>1.0718211652076801E-6</v>
      </c>
      <c r="D14" t="s">
        <v>36</v>
      </c>
      <c r="E14" t="s">
        <v>23</v>
      </c>
      <c r="F14" s="1"/>
      <c r="H14" s="1"/>
    </row>
    <row r="15" spans="1:9" x14ac:dyDescent="0.45">
      <c r="A15" t="s">
        <v>17</v>
      </c>
      <c r="B15">
        <v>0.87653784841217997</v>
      </c>
      <c r="C15">
        <f t="shared" si="0"/>
        <v>0.87653784841217997</v>
      </c>
      <c r="D15" t="s">
        <v>37</v>
      </c>
      <c r="E15" t="s">
        <v>22</v>
      </c>
      <c r="F15">
        <v>0.01</v>
      </c>
      <c r="G15">
        <f t="shared" ref="G15:I18" si="1">F15</f>
        <v>0.01</v>
      </c>
      <c r="H15">
        <v>1</v>
      </c>
      <c r="I15">
        <f t="shared" si="1"/>
        <v>1</v>
      </c>
    </row>
    <row r="16" spans="1:9" x14ac:dyDescent="0.45">
      <c r="A16" t="s">
        <v>18</v>
      </c>
      <c r="B16">
        <v>0.41216797915874298</v>
      </c>
      <c r="C16">
        <f t="shared" si="0"/>
        <v>0.41216797915874298</v>
      </c>
      <c r="D16" t="s">
        <v>37</v>
      </c>
      <c r="E16" t="s">
        <v>22</v>
      </c>
      <c r="F16">
        <v>0.01</v>
      </c>
      <c r="G16">
        <f t="shared" si="1"/>
        <v>0.01</v>
      </c>
      <c r="H16">
        <v>1</v>
      </c>
      <c r="I16">
        <f t="shared" si="1"/>
        <v>1</v>
      </c>
    </row>
    <row r="17" spans="1:9" x14ac:dyDescent="0.45">
      <c r="A17" t="s">
        <v>19</v>
      </c>
      <c r="B17">
        <v>0.50547537858154801</v>
      </c>
      <c r="C17">
        <f t="shared" si="0"/>
        <v>0.50547537858154801</v>
      </c>
      <c r="D17" t="s">
        <v>37</v>
      </c>
      <c r="E17" t="s">
        <v>22</v>
      </c>
      <c r="F17">
        <v>0.01</v>
      </c>
      <c r="G17">
        <f t="shared" si="1"/>
        <v>0.01</v>
      </c>
      <c r="H17">
        <v>1</v>
      </c>
      <c r="I17">
        <f t="shared" si="1"/>
        <v>1</v>
      </c>
    </row>
    <row r="18" spans="1:9" x14ac:dyDescent="0.45">
      <c r="A18" t="s">
        <v>20</v>
      </c>
      <c r="B18">
        <v>0.28761867011171599</v>
      </c>
      <c r="C18">
        <f t="shared" si="0"/>
        <v>0.28761867011171599</v>
      </c>
      <c r="D18" t="s">
        <v>37</v>
      </c>
      <c r="E18" t="s">
        <v>22</v>
      </c>
      <c r="F18">
        <v>0.01</v>
      </c>
      <c r="G18">
        <f t="shared" si="1"/>
        <v>0.01</v>
      </c>
      <c r="H18">
        <v>1</v>
      </c>
      <c r="I18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Walgren, Patrick</dc:creator>
  <cp:lastModifiedBy>Walgren, Patrick</cp:lastModifiedBy>
  <dcterms:created xsi:type="dcterms:W3CDTF">2024-10-23T15:59:57Z</dcterms:created>
  <dcterms:modified xsi:type="dcterms:W3CDTF">2024-10-24T20:16:03Z</dcterms:modified>
</cp:coreProperties>
</file>