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sis Horizontal" sheetId="1" r:id="rId4"/>
  </sheets>
  <definedNames/>
  <calcPr/>
</workbook>
</file>

<file path=xl/sharedStrings.xml><?xml version="1.0" encoding="utf-8"?>
<sst xmlns="http://schemas.openxmlformats.org/spreadsheetml/2006/main" count="33" uniqueCount="33">
  <si>
    <t>Banco Central Estado finaciero 2018-2019</t>
  </si>
  <si>
    <t>Cuenta de Analisis</t>
  </si>
  <si>
    <t>Cifras</t>
  </si>
  <si>
    <t>Analisis Horizontal</t>
  </si>
  <si>
    <t>Detalle↑↓</t>
  </si>
  <si>
    <t>Variacion Absoluta</t>
  </si>
  <si>
    <t>Variacion Relativa %</t>
  </si>
  <si>
    <t>Oro</t>
  </si>
  <si>
    <t>Dolares estadounidenses</t>
  </si>
  <si>
    <t>Razones Corrientes</t>
  </si>
  <si>
    <t>Inversiones en instituciones internacionales</t>
  </si>
  <si>
    <t>Prueba Acida</t>
  </si>
  <si>
    <t>Moneda metalica en caja</t>
  </si>
  <si>
    <t>Razon de endeudamiento</t>
  </si>
  <si>
    <t>Operaciones de credito a entidades asistidas</t>
  </si>
  <si>
    <t>Fondos en Administracion</t>
  </si>
  <si>
    <t>SubTotal Activos Corrientes</t>
  </si>
  <si>
    <t>Inversiones en titulos de credito</t>
  </si>
  <si>
    <t>Cuenta por recibir del Gobierno Dominicano</t>
  </si>
  <si>
    <t>SubTotal Otros Activos</t>
  </si>
  <si>
    <t>Total Activos</t>
  </si>
  <si>
    <t>Billetes y monedas en circulacion</t>
  </si>
  <si>
    <t>Cheques de gerencial en circulacion</t>
  </si>
  <si>
    <t>Depositos a la vista en moneda nacional</t>
  </si>
  <si>
    <t>SubTotal Pasivos Corrientes</t>
  </si>
  <si>
    <t>Valores emitidos</t>
  </si>
  <si>
    <t>Otros depositos de entidades de intermediacion financiera</t>
  </si>
  <si>
    <t>SubTotal Otros Pasivos</t>
  </si>
  <si>
    <t xml:space="preserve">Total Pasivos  </t>
  </si>
  <si>
    <t>Fondos de recursos propios</t>
  </si>
  <si>
    <t>Reserva general</t>
  </si>
  <si>
    <t>SubTotal Patrimonio</t>
  </si>
  <si>
    <t>Total Pasivos y Patrimonio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</si>
</sst>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1" fillId="3" fontId="3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11" fillId="0" fontId="3" numFmtId="164" xfId="0" applyAlignment="1" applyBorder="1" applyFont="1" applyNumberFormat="1">
      <alignment horizontal="center" readingOrder="0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2" xfId="0" applyAlignment="1" applyBorder="1" applyFont="1" applyNumberFormat="1">
      <alignment horizontal="center" vertical="center"/>
    </xf>
    <xf borderId="0" fillId="0" fontId="4" numFmtId="0" xfId="0" applyAlignment="1" applyFont="1">
      <alignment readingOrder="0"/>
    </xf>
    <xf borderId="11" fillId="0" fontId="3" numFmtId="0" xfId="0" applyAlignment="1" applyBorder="1" applyFont="1">
      <alignment readingOrder="0"/>
    </xf>
    <xf borderId="11" fillId="0" fontId="3" numFmtId="0" xfId="0" applyBorder="1" applyFont="1"/>
    <xf borderId="11" fillId="3" fontId="3" numFmtId="164" xfId="0" applyAlignment="1" applyBorder="1" applyFont="1" applyNumberFormat="1">
      <alignment horizontal="center" readingOrder="0" vertical="center"/>
    </xf>
    <xf borderId="11" fillId="3" fontId="3" numFmtId="164" xfId="0" applyAlignment="1" applyBorder="1" applyFont="1" applyNumberFormat="1">
      <alignment horizontal="center" vertical="center"/>
    </xf>
    <xf borderId="11" fillId="3" fontId="3" numFmtId="2" xfId="0" applyAlignment="1" applyBorder="1" applyFont="1" applyNumberFormat="1">
      <alignment horizontal="center" vertical="center"/>
    </xf>
    <xf borderId="11" fillId="3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6" width="16.86"/>
    <col customWidth="1" min="7" max="7" width="11.57"/>
    <col customWidth="1" min="8" max="8" width="14.14"/>
    <col customWidth="1" min="10" max="10" width="19.86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/>
      <c r="C2" s="6"/>
      <c r="D2" s="7" t="s">
        <v>2</v>
      </c>
      <c r="E2" s="3"/>
      <c r="F2" s="7" t="s">
        <v>3</v>
      </c>
      <c r="G2" s="3"/>
      <c r="H2" s="8" t="s">
        <v>4</v>
      </c>
    </row>
    <row r="3" ht="30.0" customHeight="1">
      <c r="A3" s="9"/>
      <c r="B3" s="10"/>
      <c r="C3" s="11"/>
      <c r="D3" s="12">
        <v>2018.0</v>
      </c>
      <c r="E3" s="12">
        <v>2019.0</v>
      </c>
      <c r="F3" s="13" t="s">
        <v>5</v>
      </c>
      <c r="G3" s="13" t="s">
        <v>6</v>
      </c>
      <c r="H3" s="14"/>
    </row>
    <row r="4">
      <c r="A4" s="15" t="s">
        <v>7</v>
      </c>
      <c r="B4" s="2"/>
      <c r="C4" s="3"/>
      <c r="D4" s="16">
        <v>1.175057608E9</v>
      </c>
      <c r="E4" s="16">
        <v>1.466417592E9</v>
      </c>
      <c r="F4" s="17">
        <f t="shared" ref="F4:F26" si="1">E4-D4</f>
        <v>291359984</v>
      </c>
      <c r="G4" s="18">
        <f t="shared" ref="G4:G26" si="2">F4/D4*100</f>
        <v>24.79537871</v>
      </c>
      <c r="H4" s="12" t="str">
        <f t="shared" ref="H4:H26" si="3">IF(G4&gt;0,"↑","↓")</f>
        <v>↑</v>
      </c>
      <c r="I4" s="19"/>
    </row>
    <row r="5">
      <c r="A5" s="15" t="s">
        <v>8</v>
      </c>
      <c r="B5" s="2"/>
      <c r="C5" s="3"/>
      <c r="D5" s="16">
        <v>5.257342702E9</v>
      </c>
      <c r="E5" s="16">
        <v>2.399370518E9</v>
      </c>
      <c r="F5" s="17">
        <f t="shared" si="1"/>
        <v>-2857972184</v>
      </c>
      <c r="G5" s="18">
        <f t="shared" si="2"/>
        <v>-54.36153483</v>
      </c>
      <c r="H5" s="12" t="str">
        <f t="shared" si="3"/>
        <v>↓</v>
      </c>
      <c r="J5" s="20" t="s">
        <v>9</v>
      </c>
      <c r="K5" s="21">
        <f>E10/E18</f>
        <v>1.613129938</v>
      </c>
    </row>
    <row r="6">
      <c r="A6" s="15" t="s">
        <v>10</v>
      </c>
      <c r="B6" s="2"/>
      <c r="C6" s="3"/>
      <c r="D6" s="16">
        <v>6.7685512576E10</v>
      </c>
      <c r="E6" s="16">
        <v>1.93559450171E11</v>
      </c>
      <c r="F6" s="17">
        <f t="shared" si="1"/>
        <v>125873937595</v>
      </c>
      <c r="G6" s="18">
        <f t="shared" si="2"/>
        <v>185.9688031</v>
      </c>
      <c r="H6" s="12" t="str">
        <f t="shared" si="3"/>
        <v>↑</v>
      </c>
      <c r="J6" s="20" t="s">
        <v>11</v>
      </c>
      <c r="K6" s="21">
        <f>sum(E4,E5,E7,E8,E9)/E18</f>
        <v>0.2929575443</v>
      </c>
    </row>
    <row r="7">
      <c r="A7" s="15" t="s">
        <v>12</v>
      </c>
      <c r="B7" s="2"/>
      <c r="C7" s="3"/>
      <c r="D7" s="16">
        <v>1772031.0</v>
      </c>
      <c r="E7" s="16">
        <v>1766225.0</v>
      </c>
      <c r="F7" s="17">
        <f t="shared" si="1"/>
        <v>-5806</v>
      </c>
      <c r="G7" s="18">
        <f t="shared" si="2"/>
        <v>-0.3276466382</v>
      </c>
      <c r="H7" s="12" t="str">
        <f t="shared" si="3"/>
        <v>↓</v>
      </c>
      <c r="J7" s="20" t="s">
        <v>13</v>
      </c>
      <c r="K7" s="21">
        <f>E22/E14</f>
        <v>0.8203585196</v>
      </c>
    </row>
    <row r="8">
      <c r="A8" s="15" t="s">
        <v>14</v>
      </c>
      <c r="B8" s="2"/>
      <c r="C8" s="3"/>
      <c r="D8" s="16">
        <v>1.362081833E9</v>
      </c>
      <c r="E8" s="16">
        <v>1.070653016E9</v>
      </c>
      <c r="F8" s="17">
        <f t="shared" si="1"/>
        <v>-291428817</v>
      </c>
      <c r="G8" s="18">
        <f t="shared" si="2"/>
        <v>-21.3958376</v>
      </c>
      <c r="H8" s="12" t="str">
        <f t="shared" si="3"/>
        <v>↓</v>
      </c>
    </row>
    <row r="9">
      <c r="A9" s="15" t="s">
        <v>15</v>
      </c>
      <c r="B9" s="2"/>
      <c r="C9" s="3"/>
      <c r="D9" s="16">
        <v>4.4905255666E10</v>
      </c>
      <c r="E9" s="16">
        <v>3.8014289966E10</v>
      </c>
      <c r="F9" s="17">
        <f t="shared" si="1"/>
        <v>-6890965700</v>
      </c>
      <c r="G9" s="18">
        <f t="shared" si="2"/>
        <v>-15.34556612</v>
      </c>
      <c r="H9" s="12" t="str">
        <f t="shared" si="3"/>
        <v>↓</v>
      </c>
    </row>
    <row r="10">
      <c r="A10" s="7" t="s">
        <v>16</v>
      </c>
      <c r="B10" s="2"/>
      <c r="C10" s="3"/>
      <c r="D10" s="22">
        <f t="shared" ref="D10:E10" si="4">sum(D4:D9)</f>
        <v>120387022416</v>
      </c>
      <c r="E10" s="22">
        <f t="shared" si="4"/>
        <v>236511947488</v>
      </c>
      <c r="F10" s="23">
        <f t="shared" si="1"/>
        <v>116124925072</v>
      </c>
      <c r="G10" s="24">
        <f t="shared" si="2"/>
        <v>96.45967044</v>
      </c>
      <c r="H10" s="25" t="str">
        <f t="shared" si="3"/>
        <v>↑</v>
      </c>
      <c r="J10" s="26">
        <f>1-K6</f>
        <v>0.7070424557</v>
      </c>
    </row>
    <row r="11">
      <c r="A11" s="15" t="s">
        <v>17</v>
      </c>
      <c r="B11" s="2"/>
      <c r="C11" s="3"/>
      <c r="D11" s="16">
        <v>7.35E8</v>
      </c>
      <c r="E11" s="16">
        <v>7.35E8</v>
      </c>
      <c r="F11" s="17">
        <f t="shared" si="1"/>
        <v>0</v>
      </c>
      <c r="G11" s="18">
        <f t="shared" si="2"/>
        <v>0</v>
      </c>
      <c r="H11" s="12" t="str">
        <f t="shared" si="3"/>
        <v>↓</v>
      </c>
    </row>
    <row r="12">
      <c r="A12" s="15" t="s">
        <v>18</v>
      </c>
      <c r="B12" s="2"/>
      <c r="C12" s="3"/>
      <c r="D12" s="16">
        <v>4.79191327048E11</v>
      </c>
      <c r="E12" s="16">
        <v>4.37516042988E11</v>
      </c>
      <c r="F12" s="17">
        <f t="shared" si="1"/>
        <v>-41675284060</v>
      </c>
      <c r="G12" s="18">
        <f t="shared" si="2"/>
        <v>-8.697002994</v>
      </c>
      <c r="H12" s="12" t="str">
        <f t="shared" si="3"/>
        <v>↓</v>
      </c>
    </row>
    <row r="13">
      <c r="A13" s="7" t="s">
        <v>19</v>
      </c>
      <c r="B13" s="2"/>
      <c r="C13" s="3"/>
      <c r="D13" s="22">
        <f t="shared" ref="D13:E13" si="5">sum(D11,D12)</f>
        <v>479926327048</v>
      </c>
      <c r="E13" s="22">
        <f t="shared" si="5"/>
        <v>438251042988</v>
      </c>
      <c r="F13" s="23">
        <f t="shared" si="1"/>
        <v>-41675284060</v>
      </c>
      <c r="G13" s="24">
        <f t="shared" si="2"/>
        <v>-8.683683664</v>
      </c>
      <c r="H13" s="25" t="str">
        <f t="shared" si="3"/>
        <v>↓</v>
      </c>
    </row>
    <row r="14">
      <c r="A14" s="7" t="s">
        <v>20</v>
      </c>
      <c r="B14" s="2"/>
      <c r="C14" s="3"/>
      <c r="D14" s="22">
        <f t="shared" ref="D14:E14" si="6">sum(D10,D13)</f>
        <v>600313349464</v>
      </c>
      <c r="E14" s="22">
        <f t="shared" si="6"/>
        <v>674762990476</v>
      </c>
      <c r="F14" s="23">
        <f t="shared" si="1"/>
        <v>74449641012</v>
      </c>
      <c r="G14" s="24">
        <f t="shared" si="2"/>
        <v>12.40179667</v>
      </c>
      <c r="H14" s="25" t="str">
        <f t="shared" si="3"/>
        <v>↑</v>
      </c>
    </row>
    <row r="15">
      <c r="A15" s="15" t="s">
        <v>21</v>
      </c>
      <c r="B15" s="2"/>
      <c r="C15" s="3"/>
      <c r="D15" s="16">
        <v>1.86382085564E11</v>
      </c>
      <c r="E15" s="16">
        <v>1.46493134933E11</v>
      </c>
      <c r="F15" s="17">
        <f t="shared" si="1"/>
        <v>-39888950631</v>
      </c>
      <c r="G15" s="18">
        <f t="shared" si="2"/>
        <v>-21.40170849</v>
      </c>
      <c r="H15" s="12" t="str">
        <f t="shared" si="3"/>
        <v>↓</v>
      </c>
    </row>
    <row r="16">
      <c r="A16" s="15" t="s">
        <v>22</v>
      </c>
      <c r="B16" s="2"/>
      <c r="C16" s="3"/>
      <c r="D16" s="16">
        <v>6.6863379E7</v>
      </c>
      <c r="E16" s="16">
        <v>6.1831924E7</v>
      </c>
      <c r="F16" s="17">
        <f t="shared" si="1"/>
        <v>-5031455</v>
      </c>
      <c r="G16" s="18">
        <f t="shared" si="2"/>
        <v>-7.524978658</v>
      </c>
      <c r="H16" s="12" t="str">
        <f t="shared" si="3"/>
        <v>↓</v>
      </c>
    </row>
    <row r="17">
      <c r="A17" s="15" t="s">
        <v>23</v>
      </c>
      <c r="B17" s="2"/>
      <c r="C17" s="3"/>
      <c r="D17" s="16">
        <v>6.6863379E7</v>
      </c>
      <c r="E17" s="16">
        <v>6.1831924E7</v>
      </c>
      <c r="F17" s="17">
        <f t="shared" si="1"/>
        <v>-5031455</v>
      </c>
      <c r="G17" s="18">
        <f t="shared" si="2"/>
        <v>-7.524978658</v>
      </c>
      <c r="H17" s="12" t="str">
        <f t="shared" si="3"/>
        <v>↓</v>
      </c>
    </row>
    <row r="18">
      <c r="A18" s="7" t="s">
        <v>24</v>
      </c>
      <c r="B18" s="2"/>
      <c r="C18" s="3"/>
      <c r="D18" s="22">
        <f t="shared" ref="D18:E18" si="7">sum(D15:D17)</f>
        <v>186515812322</v>
      </c>
      <c r="E18" s="22">
        <f t="shared" si="7"/>
        <v>146616798781</v>
      </c>
      <c r="F18" s="23">
        <f t="shared" si="1"/>
        <v>-39899013541</v>
      </c>
      <c r="G18" s="24">
        <f t="shared" si="2"/>
        <v>-21.39175925</v>
      </c>
      <c r="H18" s="25" t="str">
        <f t="shared" si="3"/>
        <v>↓</v>
      </c>
    </row>
    <row r="19">
      <c r="A19" s="15" t="s">
        <v>25</v>
      </c>
      <c r="B19" s="2"/>
      <c r="C19" s="3"/>
      <c r="D19" s="16">
        <v>5.84696296481E11</v>
      </c>
      <c r="E19" s="16">
        <v>5.53356420337E11</v>
      </c>
      <c r="F19" s="17">
        <f t="shared" si="1"/>
        <v>-31339876144</v>
      </c>
      <c r="G19" s="18">
        <f t="shared" si="2"/>
        <v>-5.36002645</v>
      </c>
      <c r="H19" s="12" t="str">
        <f t="shared" si="3"/>
        <v>↓</v>
      </c>
    </row>
    <row r="20">
      <c r="A20" s="15" t="s">
        <v>26</v>
      </c>
      <c r="B20" s="2"/>
      <c r="C20" s="3"/>
      <c r="D20" s="16">
        <v>1.88771304E8</v>
      </c>
      <c r="E20" s="16">
        <v>1.29315694E8</v>
      </c>
      <c r="F20" s="17">
        <f t="shared" si="1"/>
        <v>-59455610</v>
      </c>
      <c r="G20" s="18">
        <f t="shared" si="2"/>
        <v>-31.496106</v>
      </c>
      <c r="H20" s="12" t="str">
        <f t="shared" si="3"/>
        <v>↓</v>
      </c>
    </row>
    <row r="21">
      <c r="A21" s="7" t="s">
        <v>27</v>
      </c>
      <c r="B21" s="2"/>
      <c r="C21" s="3"/>
      <c r="D21" s="22">
        <f t="shared" ref="D21:E21" si="8">sum(D19,D20)</f>
        <v>584885067785</v>
      </c>
      <c r="E21" s="22">
        <f t="shared" si="8"/>
        <v>553485736031</v>
      </c>
      <c r="F21" s="23">
        <f t="shared" si="1"/>
        <v>-31399331754</v>
      </c>
      <c r="G21" s="24">
        <f t="shared" si="2"/>
        <v>-5.368461854</v>
      </c>
      <c r="H21" s="25" t="str">
        <f t="shared" si="3"/>
        <v>↓</v>
      </c>
    </row>
    <row r="22">
      <c r="A22" s="7" t="s">
        <v>28</v>
      </c>
      <c r="B22" s="2"/>
      <c r="C22" s="3"/>
      <c r="D22" s="22">
        <f>D18+D21</f>
        <v>771400880107</v>
      </c>
      <c r="E22" s="22">
        <f>E17+E21</f>
        <v>553547567955</v>
      </c>
      <c r="F22" s="23">
        <f t="shared" si="1"/>
        <v>-217853312152</v>
      </c>
      <c r="G22" s="24">
        <f t="shared" si="2"/>
        <v>-28.24125792</v>
      </c>
      <c r="H22" s="25" t="str">
        <f t="shared" si="3"/>
        <v>↓</v>
      </c>
    </row>
    <row r="23">
      <c r="A23" s="15" t="s">
        <v>29</v>
      </c>
      <c r="B23" s="2"/>
      <c r="C23" s="3"/>
      <c r="D23" s="16">
        <v>2.37135E9</v>
      </c>
      <c r="E23" s="16">
        <v>2.37135E9</v>
      </c>
      <c r="F23" s="17">
        <f t="shared" si="1"/>
        <v>0</v>
      </c>
      <c r="G23" s="18">
        <f t="shared" si="2"/>
        <v>0</v>
      </c>
      <c r="H23" s="12" t="str">
        <f t="shared" si="3"/>
        <v>↓</v>
      </c>
    </row>
    <row r="24">
      <c r="A24" s="15" t="s">
        <v>30</v>
      </c>
      <c r="B24" s="2"/>
      <c r="C24" s="3"/>
      <c r="D24" s="16">
        <v>70000.0</v>
      </c>
      <c r="E24" s="16">
        <v>27000.0</v>
      </c>
      <c r="F24" s="17">
        <f t="shared" si="1"/>
        <v>-43000</v>
      </c>
      <c r="G24" s="18">
        <f t="shared" si="2"/>
        <v>-61.42857143</v>
      </c>
      <c r="H24" s="12" t="str">
        <f t="shared" si="3"/>
        <v>↓</v>
      </c>
    </row>
    <row r="25">
      <c r="A25" s="7" t="s">
        <v>31</v>
      </c>
      <c r="B25" s="2"/>
      <c r="C25" s="3"/>
      <c r="D25" s="22">
        <f t="shared" ref="D25:E25" si="9">sum(D23:D24)</f>
        <v>2371420000</v>
      </c>
      <c r="E25" s="22">
        <f t="shared" si="9"/>
        <v>2371377000</v>
      </c>
      <c r="F25" s="23">
        <f t="shared" si="1"/>
        <v>-43000</v>
      </c>
      <c r="G25" s="24">
        <f t="shared" si="2"/>
        <v>-0.001813259566</v>
      </c>
      <c r="H25" s="25" t="str">
        <f t="shared" si="3"/>
        <v>↓</v>
      </c>
    </row>
    <row r="26">
      <c r="A26" s="7" t="s">
        <v>32</v>
      </c>
      <c r="B26" s="2"/>
      <c r="C26" s="3"/>
      <c r="D26" s="22">
        <f t="shared" ref="D26:E26" si="10">D22+D25</f>
        <v>773772300107</v>
      </c>
      <c r="E26" s="22">
        <f t="shared" si="10"/>
        <v>555918944955</v>
      </c>
      <c r="F26" s="23">
        <f t="shared" si="1"/>
        <v>-217853355152</v>
      </c>
      <c r="G26" s="24">
        <f t="shared" si="2"/>
        <v>-28.15471103</v>
      </c>
      <c r="H26" s="25" t="str">
        <f t="shared" si="3"/>
        <v>↓</v>
      </c>
    </row>
    <row r="27">
      <c r="A27" s="27"/>
      <c r="B27" s="27"/>
      <c r="C27" s="27"/>
      <c r="D27" s="27"/>
      <c r="E27" s="27"/>
      <c r="F27" s="27"/>
      <c r="G27" s="27"/>
      <c r="H27" s="27"/>
    </row>
  </sheetData>
  <mergeCells count="28">
    <mergeCell ref="A1:H1"/>
    <mergeCell ref="A2:C3"/>
    <mergeCell ref="D2:E2"/>
    <mergeCell ref="F2:G2"/>
    <mergeCell ref="H2:H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20:C20"/>
    <mergeCell ref="A21:C21"/>
    <mergeCell ref="A22:C22"/>
    <mergeCell ref="A23:C23"/>
    <mergeCell ref="A24:C24"/>
    <mergeCell ref="A25:C25"/>
    <mergeCell ref="A26:C26"/>
    <mergeCell ref="A13:C13"/>
    <mergeCell ref="A14:C14"/>
    <mergeCell ref="A15:C15"/>
    <mergeCell ref="A16:C16"/>
    <mergeCell ref="A17:C17"/>
    <mergeCell ref="A18:C18"/>
    <mergeCell ref="A19:C19"/>
  </mergeCells>
  <drawing r:id="rId1"/>
</worksheet>
</file>