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GitHub\MAF105\maf105.github.io\Aulas_MAF105\Aula1\"/>
    </mc:Choice>
  </mc:AlternateContent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R64" i="1" l="1"/>
  <c r="S64" i="1" s="1"/>
  <c r="R65" i="1"/>
  <c r="S65" i="1"/>
  <c r="R66" i="1"/>
  <c r="S66" i="1" s="1"/>
  <c r="R67" i="1"/>
  <c r="S67" i="1"/>
  <c r="R68" i="1"/>
  <c r="S68" i="1" s="1"/>
  <c r="R69" i="1"/>
  <c r="S69" i="1"/>
  <c r="R70" i="1"/>
  <c r="S70" i="1" s="1"/>
  <c r="R71" i="1"/>
  <c r="S71" i="1"/>
  <c r="R72" i="1"/>
  <c r="S72" i="1" s="1"/>
  <c r="R73" i="1"/>
  <c r="S73" i="1"/>
  <c r="R74" i="1"/>
  <c r="S74" i="1" s="1"/>
  <c r="R75" i="1"/>
  <c r="S75" i="1"/>
  <c r="R76" i="1"/>
  <c r="S76" i="1" s="1"/>
  <c r="R77" i="1"/>
  <c r="S77" i="1"/>
  <c r="R78" i="1"/>
  <c r="S78" i="1" s="1"/>
  <c r="R79" i="1"/>
  <c r="S79" i="1"/>
  <c r="R80" i="1"/>
  <c r="S80" i="1" s="1"/>
  <c r="R81" i="1"/>
  <c r="S81" i="1"/>
  <c r="R82" i="1"/>
  <c r="S82" i="1" s="1"/>
  <c r="R83" i="1"/>
  <c r="S83" i="1"/>
  <c r="R84" i="1"/>
  <c r="S84" i="1" s="1"/>
  <c r="R85" i="1"/>
  <c r="S85" i="1"/>
  <c r="R86" i="1"/>
  <c r="S86" i="1" s="1"/>
  <c r="R87" i="1"/>
  <c r="S87" i="1"/>
  <c r="R88" i="1"/>
  <c r="S88" i="1" s="1"/>
  <c r="R89" i="1"/>
  <c r="S89" i="1"/>
  <c r="R90" i="1"/>
  <c r="S90" i="1" s="1"/>
  <c r="R91" i="1"/>
  <c r="S91" i="1"/>
  <c r="R92" i="1"/>
  <c r="S92" i="1" s="1"/>
  <c r="R93" i="1"/>
  <c r="S93" i="1"/>
  <c r="R94" i="1"/>
  <c r="S94" i="1" s="1"/>
  <c r="R95" i="1"/>
  <c r="S95" i="1"/>
  <c r="R96" i="1"/>
  <c r="S96" i="1" s="1"/>
  <c r="R97" i="1"/>
  <c r="S97" i="1"/>
  <c r="R98" i="1"/>
  <c r="S98" i="1" s="1"/>
  <c r="R99" i="1"/>
  <c r="S99" i="1"/>
  <c r="R100" i="1"/>
  <c r="S100" i="1" s="1"/>
  <c r="R101" i="1"/>
  <c r="S101" i="1"/>
  <c r="R102" i="1"/>
  <c r="S102" i="1" s="1"/>
  <c r="R103" i="1"/>
  <c r="S103" i="1"/>
  <c r="R104" i="1"/>
  <c r="S104" i="1" s="1"/>
  <c r="R105" i="1"/>
  <c r="S105" i="1"/>
  <c r="R106" i="1"/>
  <c r="S106" i="1" s="1"/>
  <c r="R107" i="1"/>
  <c r="S107" i="1"/>
  <c r="R108" i="1"/>
  <c r="S108" i="1" s="1"/>
  <c r="R109" i="1"/>
  <c r="S109" i="1"/>
  <c r="R110" i="1"/>
  <c r="S110" i="1" s="1"/>
  <c r="R111" i="1"/>
  <c r="S111" i="1"/>
  <c r="R112" i="1"/>
  <c r="S112" i="1" s="1"/>
  <c r="R113" i="1"/>
  <c r="S113" i="1"/>
  <c r="R114" i="1"/>
  <c r="S114" i="1" s="1"/>
  <c r="R115" i="1"/>
  <c r="S115" i="1"/>
  <c r="R116" i="1"/>
  <c r="S116" i="1" s="1"/>
  <c r="R53" i="1"/>
  <c r="S53" i="1" s="1"/>
  <c r="R54" i="1"/>
  <c r="S54" i="1"/>
  <c r="R55" i="1"/>
  <c r="S55" i="1" s="1"/>
  <c r="R56" i="1"/>
  <c r="S56" i="1"/>
  <c r="R57" i="1"/>
  <c r="S57" i="1" s="1"/>
  <c r="R58" i="1"/>
  <c r="S58" i="1"/>
  <c r="R59" i="1"/>
  <c r="S59" i="1" s="1"/>
  <c r="R60" i="1"/>
  <c r="S60" i="1"/>
  <c r="R61" i="1"/>
  <c r="S61" i="1" s="1"/>
  <c r="R62" i="1"/>
  <c r="S62" i="1"/>
  <c r="R63" i="1"/>
  <c r="S63" i="1" s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17" i="1"/>
  <c r="K24" i="1"/>
  <c r="O17" i="1" a="1"/>
  <c r="O17" i="1" s="1"/>
  <c r="N18" i="1"/>
  <c r="N19" i="1"/>
  <c r="N20" i="1"/>
  <c r="N21" i="1"/>
  <c r="N22" i="1"/>
  <c r="N17" i="1"/>
  <c r="K23" i="1"/>
  <c r="K22" i="1"/>
  <c r="K20" i="1"/>
  <c r="K19" i="1"/>
  <c r="K18" i="1"/>
  <c r="K17" i="1"/>
  <c r="K16" i="1"/>
  <c r="Q12" i="1"/>
  <c r="M8" i="1"/>
  <c r="L8" i="1"/>
  <c r="J12" i="1"/>
  <c r="K12" i="1"/>
  <c r="L12" i="1"/>
  <c r="M12" i="1"/>
  <c r="N12" i="1"/>
  <c r="O12" i="1"/>
  <c r="P12" i="1"/>
  <c r="L4" i="1"/>
  <c r="J4" i="1"/>
  <c r="K4" i="1"/>
  <c r="K8" i="1"/>
  <c r="J8" i="1"/>
  <c r="O20" i="1" l="1"/>
  <c r="O19" i="1"/>
  <c r="O22" i="1"/>
  <c r="O18" i="1"/>
  <c r="O21" i="1"/>
</calcChain>
</file>

<file path=xl/sharedStrings.xml><?xml version="1.0" encoding="utf-8"?>
<sst xmlns="http://schemas.openxmlformats.org/spreadsheetml/2006/main" count="545" uniqueCount="42">
  <si>
    <t>Estado Civil</t>
  </si>
  <si>
    <t>Grau de instrução</t>
  </si>
  <si>
    <t>ano</t>
  </si>
  <si>
    <t>meses</t>
  </si>
  <si>
    <t>solteiro</t>
  </si>
  <si>
    <t>casado</t>
  </si>
  <si>
    <t>fundamental</t>
  </si>
  <si>
    <t>médio</t>
  </si>
  <si>
    <t>superior</t>
  </si>
  <si>
    <t>-</t>
  </si>
  <si>
    <t>Procedência</t>
  </si>
  <si>
    <t>interior</t>
  </si>
  <si>
    <t>capital</t>
  </si>
  <si>
    <t>outra</t>
  </si>
  <si>
    <t>Idade</t>
  </si>
  <si>
    <t>Salário (x sal. Min)</t>
  </si>
  <si>
    <t># de filhos</t>
  </si>
  <si>
    <t>Registro</t>
  </si>
  <si>
    <t>&amp;</t>
  </si>
  <si>
    <t>\\</t>
  </si>
  <si>
    <t>Solteiro</t>
  </si>
  <si>
    <t>Casado</t>
  </si>
  <si>
    <t>Grau de Instrução</t>
  </si>
  <si>
    <t>Fundamental</t>
  </si>
  <si>
    <t>Médio</t>
  </si>
  <si>
    <t>Total</t>
  </si>
  <si>
    <t>Número de filhos</t>
  </si>
  <si>
    <t>Superior</t>
  </si>
  <si>
    <t>Minimo</t>
  </si>
  <si>
    <t>Maximo</t>
  </si>
  <si>
    <t>Média</t>
  </si>
  <si>
    <t>Tamanho(n)</t>
  </si>
  <si>
    <t>Est. Classes</t>
  </si>
  <si>
    <t>Classes</t>
  </si>
  <si>
    <t>Incremento</t>
  </si>
  <si>
    <t>Desvio Pad</t>
  </si>
  <si>
    <t>Incremento 2</t>
  </si>
  <si>
    <t>Corte</t>
  </si>
  <si>
    <t>Freq</t>
  </si>
  <si>
    <t>Pontos</t>
  </si>
  <si>
    <t>Valor</t>
  </si>
  <si>
    <t>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</si>
</sst>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Plan1!$O$16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Plan1!$N$17:$N$22</c:f>
              <c:numCache>
                <c:formatCode>0.00</c:formatCode>
                <c:ptCount val="6"/>
                <c:pt idx="0">
                  <c:v>7.2166666666666668</c:v>
                </c:pt>
                <c:pt idx="1">
                  <c:v>10.433333333333334</c:v>
                </c:pt>
                <c:pt idx="2">
                  <c:v>13.65</c:v>
                </c:pt>
                <c:pt idx="3">
                  <c:v>16.866666666666667</c:v>
                </c:pt>
                <c:pt idx="4">
                  <c:v>20.083333333333336</c:v>
                </c:pt>
                <c:pt idx="5">
                  <c:v>23.3</c:v>
                </c:pt>
              </c:numCache>
            </c:numRef>
          </c:cat>
          <c:val>
            <c:numRef>
              <c:f>Plan1!$O$17:$O$22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467930352"/>
        <c:axId val="467931528"/>
      </c:barChart>
      <c:catAx>
        <c:axId val="4679303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7931528"/>
        <c:crosses val="autoZero"/>
        <c:auto val="1"/>
        <c:lblAlgn val="ctr"/>
        <c:lblOffset val="100"/>
        <c:noMultiLvlLbl val="0"/>
      </c:catAx>
      <c:valAx>
        <c:axId val="46793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793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2.5428331875182269E-2"/>
          <c:w val="0.847935258092738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Plan1!$O$16</c:f>
              <c:strCache>
                <c:ptCount val="1"/>
                <c:pt idx="0">
                  <c:v>Freq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chemeClr val="tx2">
                    <a:lumMod val="60000"/>
                    <a:lumOff val="40000"/>
                    <a:alpha val="85000"/>
                  </a:schemeClr>
                </a:solidFill>
                <a:round/>
              </a:ln>
              <a:effectLst/>
            </c:spPr>
          </c:errBars>
          <c:xVal>
            <c:numRef>
              <c:f>Plan1!$N$17:$N$22</c:f>
              <c:numCache>
                <c:formatCode>0.00</c:formatCode>
                <c:ptCount val="6"/>
                <c:pt idx="0">
                  <c:v>7.2166666666666668</c:v>
                </c:pt>
                <c:pt idx="1">
                  <c:v>10.433333333333334</c:v>
                </c:pt>
                <c:pt idx="2">
                  <c:v>13.65</c:v>
                </c:pt>
                <c:pt idx="3">
                  <c:v>16.866666666666667</c:v>
                </c:pt>
                <c:pt idx="4">
                  <c:v>20.083333333333336</c:v>
                </c:pt>
                <c:pt idx="5">
                  <c:v>23.3</c:v>
                </c:pt>
              </c:numCache>
            </c:numRef>
          </c:xVal>
          <c:yVal>
            <c:numRef>
              <c:f>Plan1!$O$17:$O$22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34272"/>
        <c:axId val="46793584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Plan1!$R$17:$R$116</c:f>
              <c:numCache>
                <c:formatCode>General</c:formatCode>
                <c:ptCount val="100"/>
                <c:pt idx="0">
                  <c:v>4.5361111111111114</c:v>
                </c:pt>
                <c:pt idx="1">
                  <c:v>5.072222222222222</c:v>
                </c:pt>
                <c:pt idx="2">
                  <c:v>5.6083333333333334</c:v>
                </c:pt>
                <c:pt idx="3">
                  <c:v>6.1444444444444439</c:v>
                </c:pt>
                <c:pt idx="4">
                  <c:v>6.6805555555555554</c:v>
                </c:pt>
                <c:pt idx="5">
                  <c:v>7.2166666666666668</c:v>
                </c:pt>
                <c:pt idx="6">
                  <c:v>7.7527777777777782</c:v>
                </c:pt>
                <c:pt idx="7">
                  <c:v>8.2888888888888879</c:v>
                </c:pt>
                <c:pt idx="8">
                  <c:v>8.8249999999999993</c:v>
                </c:pt>
                <c:pt idx="9">
                  <c:v>9.3611111111111107</c:v>
                </c:pt>
                <c:pt idx="10">
                  <c:v>9.8972222222222221</c:v>
                </c:pt>
                <c:pt idx="11">
                  <c:v>10.433333333333334</c:v>
                </c:pt>
                <c:pt idx="12">
                  <c:v>10.969444444444445</c:v>
                </c:pt>
                <c:pt idx="13">
                  <c:v>11.505555555555556</c:v>
                </c:pt>
                <c:pt idx="14">
                  <c:v>12.041666666666666</c:v>
                </c:pt>
                <c:pt idx="15">
                  <c:v>12.577777777777778</c:v>
                </c:pt>
                <c:pt idx="16">
                  <c:v>13.113888888888889</c:v>
                </c:pt>
                <c:pt idx="17">
                  <c:v>13.65</c:v>
                </c:pt>
                <c:pt idx="18">
                  <c:v>14.18611111111111</c:v>
                </c:pt>
                <c:pt idx="19">
                  <c:v>14.722222222222221</c:v>
                </c:pt>
                <c:pt idx="20">
                  <c:v>15.258333333333333</c:v>
                </c:pt>
                <c:pt idx="21">
                  <c:v>15.794444444444444</c:v>
                </c:pt>
                <c:pt idx="22">
                  <c:v>16.330555555555556</c:v>
                </c:pt>
                <c:pt idx="23">
                  <c:v>16.866666666666667</c:v>
                </c:pt>
                <c:pt idx="24">
                  <c:v>17.402777777777779</c:v>
                </c:pt>
                <c:pt idx="25">
                  <c:v>17.93888888888889</c:v>
                </c:pt>
                <c:pt idx="26">
                  <c:v>18.475000000000001</c:v>
                </c:pt>
                <c:pt idx="27">
                  <c:v>19.011111111111113</c:v>
                </c:pt>
                <c:pt idx="28">
                  <c:v>19.547222222222224</c:v>
                </c:pt>
                <c:pt idx="29">
                  <c:v>20.083333333333332</c:v>
                </c:pt>
                <c:pt idx="30">
                  <c:v>20.619444444444444</c:v>
                </c:pt>
                <c:pt idx="31">
                  <c:v>21.155555555555555</c:v>
                </c:pt>
                <c:pt idx="32">
                  <c:v>21.691666666666666</c:v>
                </c:pt>
                <c:pt idx="33">
                  <c:v>22.227777777777778</c:v>
                </c:pt>
                <c:pt idx="34">
                  <c:v>22.763888888888889</c:v>
                </c:pt>
                <c:pt idx="35">
                  <c:v>23.3</c:v>
                </c:pt>
                <c:pt idx="36">
                  <c:v>23.836111111111112</c:v>
                </c:pt>
                <c:pt idx="37">
                  <c:v>24.37222222222222</c:v>
                </c:pt>
                <c:pt idx="38">
                  <c:v>24.908333333333331</c:v>
                </c:pt>
                <c:pt idx="39">
                  <c:v>25.444444444444443</c:v>
                </c:pt>
                <c:pt idx="40">
                  <c:v>25.980555555555554</c:v>
                </c:pt>
                <c:pt idx="41">
                  <c:v>26.516666666666666</c:v>
                </c:pt>
                <c:pt idx="42">
                  <c:v>27.052777777777777</c:v>
                </c:pt>
                <c:pt idx="43">
                  <c:v>27.588888888888889</c:v>
                </c:pt>
                <c:pt idx="44">
                  <c:v>28.125</c:v>
                </c:pt>
                <c:pt idx="45">
                  <c:v>28.661111111111111</c:v>
                </c:pt>
                <c:pt idx="46">
                  <c:v>29.197222222222223</c:v>
                </c:pt>
                <c:pt idx="47">
                  <c:v>29.733333333333334</c:v>
                </c:pt>
                <c:pt idx="48">
                  <c:v>30.269444444444442</c:v>
                </c:pt>
                <c:pt idx="49">
                  <c:v>30.805555555555554</c:v>
                </c:pt>
                <c:pt idx="50">
                  <c:v>31.341666666666665</c:v>
                </c:pt>
                <c:pt idx="51">
                  <c:v>31.877777777777776</c:v>
                </c:pt>
                <c:pt idx="52">
                  <c:v>32.413888888888891</c:v>
                </c:pt>
                <c:pt idx="53">
                  <c:v>32.950000000000003</c:v>
                </c:pt>
                <c:pt idx="54">
                  <c:v>33.486111111111114</c:v>
                </c:pt>
                <c:pt idx="55">
                  <c:v>34.022222222222226</c:v>
                </c:pt>
                <c:pt idx="56">
                  <c:v>34.558333333333337</c:v>
                </c:pt>
                <c:pt idx="57">
                  <c:v>35.094444444444449</c:v>
                </c:pt>
                <c:pt idx="58">
                  <c:v>35.630555555555553</c:v>
                </c:pt>
                <c:pt idx="59">
                  <c:v>36.166666666666664</c:v>
                </c:pt>
                <c:pt idx="60">
                  <c:v>36.702777777777776</c:v>
                </c:pt>
                <c:pt idx="61">
                  <c:v>37.238888888888887</c:v>
                </c:pt>
                <c:pt idx="62">
                  <c:v>37.774999999999999</c:v>
                </c:pt>
                <c:pt idx="63">
                  <c:v>38.31111111111111</c:v>
                </c:pt>
                <c:pt idx="64">
                  <c:v>38.847222222222221</c:v>
                </c:pt>
                <c:pt idx="65">
                  <c:v>39.383333333333333</c:v>
                </c:pt>
                <c:pt idx="66">
                  <c:v>39.919444444444444</c:v>
                </c:pt>
                <c:pt idx="67">
                  <c:v>40.455555555555556</c:v>
                </c:pt>
                <c:pt idx="68">
                  <c:v>40.991666666666667</c:v>
                </c:pt>
                <c:pt idx="69">
                  <c:v>41.527777777777779</c:v>
                </c:pt>
                <c:pt idx="70">
                  <c:v>42.06388888888889</c:v>
                </c:pt>
                <c:pt idx="71">
                  <c:v>42.6</c:v>
                </c:pt>
                <c:pt idx="72">
                  <c:v>43.136111111111113</c:v>
                </c:pt>
                <c:pt idx="73">
                  <c:v>43.672222222222224</c:v>
                </c:pt>
                <c:pt idx="74">
                  <c:v>44.208333333333329</c:v>
                </c:pt>
                <c:pt idx="75">
                  <c:v>44.74444444444444</c:v>
                </c:pt>
                <c:pt idx="76">
                  <c:v>45.280555555555551</c:v>
                </c:pt>
                <c:pt idx="77">
                  <c:v>45.816666666666663</c:v>
                </c:pt>
                <c:pt idx="78">
                  <c:v>46.352777777777774</c:v>
                </c:pt>
                <c:pt idx="79">
                  <c:v>46.888888888888886</c:v>
                </c:pt>
                <c:pt idx="80">
                  <c:v>47.424999999999997</c:v>
                </c:pt>
                <c:pt idx="81">
                  <c:v>47.961111111111109</c:v>
                </c:pt>
                <c:pt idx="82">
                  <c:v>48.49722222222222</c:v>
                </c:pt>
                <c:pt idx="83">
                  <c:v>49.033333333333331</c:v>
                </c:pt>
                <c:pt idx="84">
                  <c:v>49.569444444444443</c:v>
                </c:pt>
                <c:pt idx="85">
                  <c:v>50.105555555555554</c:v>
                </c:pt>
                <c:pt idx="86">
                  <c:v>50.641666666666666</c:v>
                </c:pt>
                <c:pt idx="87">
                  <c:v>51.177777777777777</c:v>
                </c:pt>
                <c:pt idx="88">
                  <c:v>51.713888888888889</c:v>
                </c:pt>
                <c:pt idx="89">
                  <c:v>52.25</c:v>
                </c:pt>
                <c:pt idx="90">
                  <c:v>52.786111111111111</c:v>
                </c:pt>
                <c:pt idx="91">
                  <c:v>53.322222222222223</c:v>
                </c:pt>
                <c:pt idx="92">
                  <c:v>53.858333333333334</c:v>
                </c:pt>
                <c:pt idx="93">
                  <c:v>54.394444444444446</c:v>
                </c:pt>
                <c:pt idx="94">
                  <c:v>54.930555555555557</c:v>
                </c:pt>
                <c:pt idx="95">
                  <c:v>55.466666666666669</c:v>
                </c:pt>
                <c:pt idx="96">
                  <c:v>56.002777777777773</c:v>
                </c:pt>
                <c:pt idx="97">
                  <c:v>56.538888888888884</c:v>
                </c:pt>
                <c:pt idx="98">
                  <c:v>57.074999999999996</c:v>
                </c:pt>
                <c:pt idx="99">
                  <c:v>57.611111111111107</c:v>
                </c:pt>
              </c:numCache>
            </c:numRef>
          </c:xVal>
          <c:yVal>
            <c:numRef>
              <c:f>Plan1!$S$17:$S$116</c:f>
              <c:numCache>
                <c:formatCode>General</c:formatCode>
                <c:ptCount val="100"/>
                <c:pt idx="0">
                  <c:v>3.1028475770397586E-2</c:v>
                </c:pt>
                <c:pt idx="1">
                  <c:v>3.6446904377500922E-2</c:v>
                </c:pt>
                <c:pt idx="2">
                  <c:v>4.2230823835494452E-2</c:v>
                </c:pt>
                <c:pt idx="3">
                  <c:v>4.8268873236276315E-2</c:v>
                </c:pt>
                <c:pt idx="4">
                  <c:v>5.4421871089266001E-2</c:v>
                </c:pt>
                <c:pt idx="5">
                  <c:v>6.0526906585205292E-2</c:v>
                </c:pt>
                <c:pt idx="6">
                  <c:v>6.6403686224327282E-2</c:v>
                </c:pt>
                <c:pt idx="7">
                  <c:v>7.1862876988288873E-2</c:v>
                </c:pt>
                <c:pt idx="8">
                  <c:v>7.6715957894180384E-2</c:v>
                </c:pt>
                <c:pt idx="9">
                  <c:v>8.0785892120932568E-2</c:v>
                </c:pt>
                <c:pt idx="10">
                  <c:v>8.3917790257074784E-2</c:v>
                </c:pt>
                <c:pt idx="11">
                  <c:v>8.5988674512348609E-2</c:v>
                </c:pt>
                <c:pt idx="12">
                  <c:v>8.6915487528260407E-2</c:v>
                </c:pt>
                <c:pt idx="13">
                  <c:v>8.6660619164388178E-2</c:v>
                </c:pt>
                <c:pt idx="14">
                  <c:v>8.5234438725027548E-2</c:v>
                </c:pt>
                <c:pt idx="15">
                  <c:v>8.2694595013492328E-2</c:v>
                </c:pt>
                <c:pt idx="16">
                  <c:v>7.9142150062400995E-2</c:v>
                </c:pt>
                <c:pt idx="17">
                  <c:v>7.47149079204006E-2</c:v>
                </c:pt>
                <c:pt idx="18">
                  <c:v>6.9578552173485478E-2</c:v>
                </c:pt>
                <c:pt idx="19">
                  <c:v>6.3916385930423522E-2</c:v>
                </c:pt>
                <c:pt idx="20">
                  <c:v>5.791855714248248E-2</c:v>
                </c:pt>
                <c:pt idx="21">
                  <c:v>5.1771644351487303E-2</c:v>
                </c:pt>
                <c:pt idx="22">
                  <c:v>4.5649380158110972E-2</c:v>
                </c:pt>
                <c:pt idx="23">
                  <c:v>3.9705119890213907E-2</c:v>
                </c:pt>
                <c:pt idx="24">
                  <c:v>3.4066446906772005E-2</c:v>
                </c:pt>
                <c:pt idx="25">
                  <c:v>2.8832072956466441E-2</c:v>
                </c:pt>
                <c:pt idx="26">
                  <c:v>2.4070970351734489E-2</c:v>
                </c:pt>
                <c:pt idx="27">
                  <c:v>1.9823486010382394E-2</c:v>
                </c:pt>
                <c:pt idx="28">
                  <c:v>1.6104051855528115E-2</c:v>
                </c:pt>
                <c:pt idx="29">
                  <c:v>1.2905029242124036E-2</c:v>
                </c:pt>
                <c:pt idx="30">
                  <c:v>1.0201206209705329E-2</c:v>
                </c:pt>
                <c:pt idx="31">
                  <c:v>7.9544977107133784E-3</c:v>
                </c:pt>
                <c:pt idx="32">
                  <c:v>6.1184680530560276E-3</c:v>
                </c:pt>
                <c:pt idx="33">
                  <c:v>4.6423869133036377E-3</c:v>
                </c:pt>
                <c:pt idx="34">
                  <c:v>3.4746308463251344E-3</c:v>
                </c:pt>
                <c:pt idx="35">
                  <c:v>2.5653386791047723E-3</c:v>
                </c:pt>
                <c:pt idx="36">
                  <c:v>1.8683121959020338E-3</c:v>
                </c:pt>
                <c:pt idx="37">
                  <c:v>1.3422174762767252E-3</c:v>
                </c:pt>
                <c:pt idx="38">
                  <c:v>9.5118508261275562E-4</c:v>
                </c:pt>
                <c:pt idx="39">
                  <c:v>6.649299163292979E-4</c:v>
                </c:pt>
                <c:pt idx="40">
                  <c:v>4.5851697273821058E-4</c:v>
                </c:pt>
                <c:pt idx="41">
                  <c:v>3.1189158739176155E-4</c:v>
                </c:pt>
                <c:pt idx="42">
                  <c:v>2.0927656872950408E-4</c:v>
                </c:pt>
                <c:pt idx="43">
                  <c:v>1.3851801276566062E-4</c:v>
                </c:pt>
                <c:pt idx="44">
                  <c:v>9.0440009570020335E-5</c:v>
                </c:pt>
                <c:pt idx="45">
                  <c:v>5.8248352716092243E-5</c:v>
                </c:pt>
                <c:pt idx="46">
                  <c:v>3.7006277153207371E-5</c:v>
                </c:pt>
                <c:pt idx="47">
                  <c:v>2.3191874236100344E-5</c:v>
                </c:pt>
                <c:pt idx="48">
                  <c:v>1.4337221619160989E-5</c:v>
                </c:pt>
                <c:pt idx="49">
                  <c:v>8.7430477560682488E-6</c:v>
                </c:pt>
                <c:pt idx="50">
                  <c:v>5.2593176714057407E-6</c:v>
                </c:pt>
                <c:pt idx="51">
                  <c:v>3.1207908055827327E-6</c:v>
                </c:pt>
                <c:pt idx="52">
                  <c:v>1.8267058216608562E-6</c:v>
                </c:pt>
                <c:pt idx="53">
                  <c:v>1.0547299270150139E-6</c:v>
                </c:pt>
                <c:pt idx="54">
                  <c:v>6.0073457172521041E-7</c:v>
                </c:pt>
                <c:pt idx="55">
                  <c:v>3.3751469317222889E-7</c:v>
                </c:pt>
                <c:pt idx="56">
                  <c:v>1.8705591372989595E-7</c:v>
                </c:pt>
                <c:pt idx="57">
                  <c:v>1.0226308799905979E-7</c:v>
                </c:pt>
                <c:pt idx="58">
                  <c:v>5.5148672608571495E-8</c:v>
                </c:pt>
                <c:pt idx="59">
                  <c:v>2.933728538839023E-8</c:v>
                </c:pt>
                <c:pt idx="60">
                  <c:v>1.5394780053405221E-8</c:v>
                </c:pt>
                <c:pt idx="61">
                  <c:v>7.9688518398249191E-9</c:v>
                </c:pt>
                <c:pt idx="62">
                  <c:v>4.0689908863730104E-9</c:v>
                </c:pt>
                <c:pt idx="63">
                  <c:v>2.0494927337898716E-9</c:v>
                </c:pt>
                <c:pt idx="64">
                  <c:v>1.0182976691523043E-9</c:v>
                </c:pt>
                <c:pt idx="65">
                  <c:v>4.9908189730091192E-10</c:v>
                </c:pt>
                <c:pt idx="66">
                  <c:v>2.4128903478108116E-10</c:v>
                </c:pt>
                <c:pt idx="67">
                  <c:v>1.1507263444026756E-10</c:v>
                </c:pt>
                <c:pt idx="68">
                  <c:v>5.4134636691247029E-11</c:v>
                </c:pt>
                <c:pt idx="69">
                  <c:v>2.5121588539181667E-11</c:v>
                </c:pt>
                <c:pt idx="70">
                  <c:v>1.1499730714386075E-11</c:v>
                </c:pt>
                <c:pt idx="71">
                  <c:v>5.1927443793313395E-12</c:v>
                </c:pt>
                <c:pt idx="72">
                  <c:v>2.3129961979204713E-12</c:v>
                </c:pt>
                <c:pt idx="73">
                  <c:v>1.0162992250472103E-12</c:v>
                </c:pt>
                <c:pt idx="74">
                  <c:v>4.4049093050794241E-13</c:v>
                </c:pt>
                <c:pt idx="75">
                  <c:v>1.8833066868833231E-13</c:v>
                </c:pt>
                <c:pt idx="76">
                  <c:v>7.9428036530540623E-14</c:v>
                </c:pt>
                <c:pt idx="77">
                  <c:v>3.3044204888345509E-14</c:v>
                </c:pt>
                <c:pt idx="78">
                  <c:v>1.3560805491018738E-14</c:v>
                </c:pt>
                <c:pt idx="79">
                  <c:v>5.4896463570682697E-15</c:v>
                </c:pt>
                <c:pt idx="80">
                  <c:v>2.1921584932049371E-15</c:v>
                </c:pt>
                <c:pt idx="81">
                  <c:v>8.6351171483679956E-16</c:v>
                </c:pt>
                <c:pt idx="82">
                  <c:v>3.3553143798787757E-16</c:v>
                </c:pt>
                <c:pt idx="83">
                  <c:v>1.2860767984855557E-16</c:v>
                </c:pt>
                <c:pt idx="84">
                  <c:v>4.8626083291983818E-17</c:v>
                </c:pt>
                <c:pt idx="85">
                  <c:v>1.8135952802026471E-17</c:v>
                </c:pt>
                <c:pt idx="86">
                  <c:v>6.6723706769089518E-18</c:v>
                </c:pt>
                <c:pt idx="87">
                  <c:v>2.4215233115874945E-18</c:v>
                </c:pt>
                <c:pt idx="88">
                  <c:v>8.6689369528143836E-19</c:v>
                </c:pt>
                <c:pt idx="89">
                  <c:v>3.0613411946327699E-19</c:v>
                </c:pt>
                <c:pt idx="90">
                  <c:v>1.0664152026376834E-19</c:v>
                </c:pt>
                <c:pt idx="91">
                  <c:v>3.6644569229157645E-20</c:v>
                </c:pt>
                <c:pt idx="92">
                  <c:v>1.2421144519774623E-20</c:v>
                </c:pt>
                <c:pt idx="93">
                  <c:v>4.1531948790622856E-21</c:v>
                </c:pt>
                <c:pt idx="94">
                  <c:v>1.3698458736757369E-21</c:v>
                </c:pt>
                <c:pt idx="95">
                  <c:v>4.4568683197253461E-22</c:v>
                </c:pt>
                <c:pt idx="96">
                  <c:v>1.4303970335908094E-22</c:v>
                </c:pt>
                <c:pt idx="97">
                  <c:v>4.5284763056822045E-23</c:v>
                </c:pt>
                <c:pt idx="98">
                  <c:v>1.4142178015004769E-23</c:v>
                </c:pt>
                <c:pt idx="99">
                  <c:v>4.3566151813566707E-24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95304"/>
        <c:axId val="576794520"/>
      </c:scatterChart>
      <c:valAx>
        <c:axId val="46793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7935840"/>
        <c:crosses val="autoZero"/>
        <c:crossBetween val="midCat"/>
      </c:valAx>
      <c:valAx>
        <c:axId val="467935840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7934272"/>
        <c:crosses val="autoZero"/>
        <c:crossBetween val="midCat"/>
      </c:valAx>
      <c:valAx>
        <c:axId val="576794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795304"/>
        <c:crosses val="max"/>
        <c:crossBetween val="midCat"/>
      </c:valAx>
      <c:valAx>
        <c:axId val="576795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6794520"/>
        <c:crossBetween val="midCat"/>
      </c:valAx>
      <c:spPr>
        <a:noFill/>
        <a:ln w="28575">
          <a:solidFill>
            <a:schemeClr val="tx2">
              <a:lumMod val="60000"/>
              <a:lumOff val="4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41</xdr:row>
      <xdr:rowOff>4762</xdr:rowOff>
    </xdr:from>
    <xdr:to>
      <xdr:col>15</xdr:col>
      <xdr:colOff>190500</xdr:colOff>
      <xdr:row>55</xdr:row>
      <xdr:rowOff>80962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25</xdr:row>
      <xdr:rowOff>147637</xdr:rowOff>
    </xdr:from>
    <xdr:to>
      <xdr:col>15</xdr:col>
      <xdr:colOff>209550</xdr:colOff>
      <xdr:row>40</xdr:row>
      <xdr:rowOff>33337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workbookViewId="0">
      <selection activeCell="F47" sqref="F47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7.85546875" style="1" bestFit="1" customWidth="1"/>
    <col min="4" max="4" width="10.42578125" style="1" bestFit="1" customWidth="1"/>
    <col min="5" max="5" width="18.28515625" style="2" bestFit="1" customWidth="1"/>
    <col min="6" max="6" width="6" style="1" bestFit="1" customWidth="1"/>
    <col min="7" max="7" width="7.42578125" style="1" bestFit="1" customWidth="1"/>
    <col min="8" max="8" width="12.7109375" style="1" bestFit="1" customWidth="1"/>
    <col min="10" max="10" width="12.7109375" bestFit="1" customWidth="1"/>
  </cols>
  <sheetData>
    <row r="1" spans="1:19" x14ac:dyDescent="0.25">
      <c r="A1" s="11" t="s">
        <v>17</v>
      </c>
      <c r="B1" s="11" t="s">
        <v>0</v>
      </c>
      <c r="C1" s="11" t="s">
        <v>1</v>
      </c>
      <c r="D1" s="11" t="s">
        <v>16</v>
      </c>
      <c r="E1" s="12" t="s">
        <v>15</v>
      </c>
      <c r="F1" s="11" t="s">
        <v>14</v>
      </c>
      <c r="G1" s="11"/>
      <c r="H1" s="11" t="s">
        <v>10</v>
      </c>
    </row>
    <row r="2" spans="1:19" x14ac:dyDescent="0.25">
      <c r="A2" s="13"/>
      <c r="B2" s="13"/>
      <c r="C2" s="13"/>
      <c r="D2" s="13"/>
      <c r="E2" s="14"/>
      <c r="F2" s="15" t="s">
        <v>2</v>
      </c>
      <c r="G2" s="15" t="s">
        <v>3</v>
      </c>
      <c r="H2" s="13"/>
      <c r="J2" s="24" t="s">
        <v>0</v>
      </c>
      <c r="K2" s="24"/>
      <c r="L2" s="24" t="s">
        <v>25</v>
      </c>
      <c r="M2" s="22"/>
      <c r="N2" s="22"/>
      <c r="O2" s="22"/>
      <c r="P2" s="22"/>
    </row>
    <row r="3" spans="1:19" x14ac:dyDescent="0.25">
      <c r="A3" s="16">
        <v>1</v>
      </c>
      <c r="B3" s="19" t="s">
        <v>4</v>
      </c>
      <c r="C3" s="1" t="s">
        <v>6</v>
      </c>
      <c r="D3" s="1" t="s">
        <v>9</v>
      </c>
      <c r="E3" s="2">
        <v>4</v>
      </c>
      <c r="F3" s="1">
        <v>26</v>
      </c>
      <c r="G3" s="1">
        <v>3</v>
      </c>
      <c r="H3" s="1" t="s">
        <v>11</v>
      </c>
      <c r="J3" s="25" t="s">
        <v>20</v>
      </c>
      <c r="K3" s="26" t="s">
        <v>21</v>
      </c>
      <c r="L3" s="24"/>
      <c r="M3" s="22"/>
      <c r="N3" s="22"/>
      <c r="O3" s="22"/>
      <c r="P3" s="22"/>
    </row>
    <row r="4" spans="1:19" x14ac:dyDescent="0.25">
      <c r="A4" s="16">
        <v>2</v>
      </c>
      <c r="B4" s="19" t="s">
        <v>5</v>
      </c>
      <c r="C4" s="1" t="s">
        <v>6</v>
      </c>
      <c r="D4" s="1">
        <v>1</v>
      </c>
      <c r="E4" s="2">
        <v>4.5599999999999996</v>
      </c>
      <c r="F4" s="1">
        <v>32</v>
      </c>
      <c r="G4" s="1">
        <v>10</v>
      </c>
      <c r="H4" s="1" t="s">
        <v>12</v>
      </c>
      <c r="J4" s="25">
        <f>COUNTIF($B$3:$B$38,"="&amp;J3)</f>
        <v>16</v>
      </c>
      <c r="K4" s="25">
        <f>COUNTIF($B$3:$B$38,"="&amp;K3)</f>
        <v>20</v>
      </c>
      <c r="L4" s="25">
        <f>SUM(J4,K4)</f>
        <v>36</v>
      </c>
      <c r="M4" s="22"/>
      <c r="N4" s="22"/>
      <c r="O4" s="22"/>
      <c r="P4" s="22"/>
    </row>
    <row r="5" spans="1:19" x14ac:dyDescent="0.25">
      <c r="A5" s="16">
        <v>3</v>
      </c>
      <c r="B5" s="19" t="s">
        <v>5</v>
      </c>
      <c r="C5" s="1" t="s">
        <v>6</v>
      </c>
      <c r="D5" s="1">
        <v>2</v>
      </c>
      <c r="E5" s="2">
        <v>5.25</v>
      </c>
      <c r="F5" s="1">
        <v>36</v>
      </c>
      <c r="G5" s="1">
        <v>5</v>
      </c>
      <c r="H5" s="1" t="s">
        <v>12</v>
      </c>
      <c r="J5" s="22"/>
      <c r="K5" s="23"/>
      <c r="L5" s="22"/>
      <c r="M5" s="22"/>
      <c r="N5" s="22"/>
      <c r="O5" s="22"/>
      <c r="P5" s="22"/>
    </row>
    <row r="6" spans="1:19" x14ac:dyDescent="0.25">
      <c r="A6" s="16">
        <v>4</v>
      </c>
      <c r="B6" s="19" t="s">
        <v>4</v>
      </c>
      <c r="C6" s="1" t="s">
        <v>7</v>
      </c>
      <c r="D6" s="1" t="s">
        <v>9</v>
      </c>
      <c r="E6" s="2">
        <v>5.73</v>
      </c>
      <c r="F6" s="1">
        <v>20</v>
      </c>
      <c r="G6" s="1">
        <v>10</v>
      </c>
      <c r="H6" s="1" t="s">
        <v>13</v>
      </c>
      <c r="J6" s="24" t="s">
        <v>22</v>
      </c>
      <c r="K6" s="24"/>
      <c r="L6" s="24"/>
      <c r="M6" s="24" t="s">
        <v>25</v>
      </c>
      <c r="N6" s="22"/>
      <c r="O6" s="22"/>
      <c r="P6" s="22"/>
    </row>
    <row r="7" spans="1:19" x14ac:dyDescent="0.25">
      <c r="A7" s="16">
        <v>5</v>
      </c>
      <c r="B7" s="19" t="s">
        <v>4</v>
      </c>
      <c r="C7" s="1" t="s">
        <v>6</v>
      </c>
      <c r="D7" s="1" t="s">
        <v>9</v>
      </c>
      <c r="E7" s="2">
        <v>6.26</v>
      </c>
      <c r="F7" s="1">
        <v>40</v>
      </c>
      <c r="G7" s="1">
        <v>7</v>
      </c>
      <c r="H7" s="1" t="s">
        <v>13</v>
      </c>
      <c r="J7" s="25" t="s">
        <v>23</v>
      </c>
      <c r="K7" s="26" t="s">
        <v>24</v>
      </c>
      <c r="L7" s="27" t="s">
        <v>27</v>
      </c>
      <c r="M7" s="24"/>
      <c r="N7" s="22"/>
      <c r="O7" s="22"/>
      <c r="P7" s="22"/>
    </row>
    <row r="8" spans="1:19" x14ac:dyDescent="0.25">
      <c r="A8" s="16">
        <v>6</v>
      </c>
      <c r="B8" s="19" t="s">
        <v>5</v>
      </c>
      <c r="C8" s="1" t="s">
        <v>6</v>
      </c>
      <c r="D8" s="1">
        <v>0</v>
      </c>
      <c r="E8" s="2">
        <v>6.66</v>
      </c>
      <c r="F8" s="1">
        <v>28</v>
      </c>
      <c r="G8" s="1">
        <v>0</v>
      </c>
      <c r="H8" s="1" t="s">
        <v>11</v>
      </c>
      <c r="J8" s="25">
        <f>COUNTIF($C$3:$C$38,"="&amp;J7)</f>
        <v>12</v>
      </c>
      <c r="K8" s="25">
        <f>COUNTIF($C$3:$C$38,"="&amp;K7)</f>
        <v>18</v>
      </c>
      <c r="L8" s="25">
        <f>COUNTIF($C$3:$C$38,"="&amp;L7)</f>
        <v>6</v>
      </c>
      <c r="M8" s="25">
        <f>SUM(J8:L8)</f>
        <v>36</v>
      </c>
      <c r="N8" s="22"/>
      <c r="O8" s="22"/>
      <c r="P8" s="22"/>
    </row>
    <row r="9" spans="1:19" x14ac:dyDescent="0.25">
      <c r="A9" s="16">
        <v>7</v>
      </c>
      <c r="B9" s="19" t="s">
        <v>4</v>
      </c>
      <c r="C9" s="1" t="s">
        <v>6</v>
      </c>
      <c r="D9" s="1" t="s">
        <v>9</v>
      </c>
      <c r="E9" s="2">
        <v>6.86</v>
      </c>
      <c r="F9" s="1">
        <v>41</v>
      </c>
      <c r="G9" s="1">
        <v>0</v>
      </c>
      <c r="H9" s="1" t="s">
        <v>11</v>
      </c>
      <c r="J9" s="22"/>
      <c r="K9" s="23"/>
      <c r="L9" s="22"/>
      <c r="M9" s="22"/>
      <c r="N9" s="22"/>
      <c r="O9" s="22"/>
      <c r="P9" s="22"/>
    </row>
    <row r="10" spans="1:19" x14ac:dyDescent="0.25">
      <c r="A10" s="16">
        <v>8</v>
      </c>
      <c r="B10" s="19" t="s">
        <v>4</v>
      </c>
      <c r="C10" s="1" t="s">
        <v>6</v>
      </c>
      <c r="D10" s="1" t="s">
        <v>9</v>
      </c>
      <c r="E10" s="2">
        <v>7.39</v>
      </c>
      <c r="F10" s="1">
        <v>43</v>
      </c>
      <c r="G10" s="1">
        <v>4</v>
      </c>
      <c r="H10" s="1" t="s">
        <v>12</v>
      </c>
      <c r="J10" s="28" t="s">
        <v>26</v>
      </c>
      <c r="K10" s="29"/>
      <c r="L10" s="29"/>
      <c r="M10" s="29"/>
      <c r="N10" s="29"/>
      <c r="O10" s="29"/>
      <c r="P10" s="29"/>
      <c r="Q10" s="30"/>
    </row>
    <row r="11" spans="1:19" x14ac:dyDescent="0.25">
      <c r="A11" s="16">
        <v>9</v>
      </c>
      <c r="B11" s="19" t="s">
        <v>5</v>
      </c>
      <c r="C11" s="1" t="s">
        <v>7</v>
      </c>
      <c r="D11" s="1">
        <v>1</v>
      </c>
      <c r="E11" s="2">
        <v>7.59</v>
      </c>
      <c r="F11" s="1">
        <v>34</v>
      </c>
      <c r="G11" s="1">
        <v>10</v>
      </c>
      <c r="H11" s="1" t="s">
        <v>12</v>
      </c>
      <c r="J11" s="25" t="s">
        <v>9</v>
      </c>
      <c r="K11" s="26">
        <v>0</v>
      </c>
      <c r="L11" s="25">
        <v>1</v>
      </c>
      <c r="M11" s="25">
        <v>2</v>
      </c>
      <c r="N11" s="25">
        <v>3</v>
      </c>
      <c r="O11" s="25">
        <v>4</v>
      </c>
      <c r="P11" s="25">
        <v>5</v>
      </c>
      <c r="Q11" s="25" t="s">
        <v>25</v>
      </c>
    </row>
    <row r="12" spans="1:19" x14ac:dyDescent="0.25">
      <c r="A12" s="16">
        <v>10</v>
      </c>
      <c r="B12" s="19" t="s">
        <v>4</v>
      </c>
      <c r="C12" s="1" t="s">
        <v>7</v>
      </c>
      <c r="D12" s="1" t="s">
        <v>9</v>
      </c>
      <c r="E12" s="2">
        <v>7.44</v>
      </c>
      <c r="F12" s="1">
        <v>23</v>
      </c>
      <c r="G12" s="1">
        <v>6</v>
      </c>
      <c r="H12" s="1" t="s">
        <v>13</v>
      </c>
      <c r="J12" s="25">
        <f>COUNTIF($D$3:$D$38,"="&amp;J11)</f>
        <v>16</v>
      </c>
      <c r="K12" s="25">
        <f t="shared" ref="K12:P12" si="0">COUNTIF($D$3:$D$38,"="&amp;K11)</f>
        <v>4</v>
      </c>
      <c r="L12" s="25">
        <f t="shared" si="0"/>
        <v>5</v>
      </c>
      <c r="M12" s="25">
        <f t="shared" si="0"/>
        <v>7</v>
      </c>
      <c r="N12" s="25">
        <f t="shared" si="0"/>
        <v>3</v>
      </c>
      <c r="O12" s="25">
        <f t="shared" si="0"/>
        <v>0</v>
      </c>
      <c r="P12" s="25">
        <f t="shared" si="0"/>
        <v>1</v>
      </c>
      <c r="Q12" s="25">
        <f>SUM(J12:P12)</f>
        <v>36</v>
      </c>
    </row>
    <row r="13" spans="1:19" x14ac:dyDescent="0.25">
      <c r="A13" s="16">
        <v>11</v>
      </c>
      <c r="B13" s="19" t="s">
        <v>5</v>
      </c>
      <c r="C13" s="1" t="s">
        <v>7</v>
      </c>
      <c r="D13" s="1">
        <v>2</v>
      </c>
      <c r="E13" s="2">
        <v>8.1199999999999992</v>
      </c>
      <c r="F13" s="1">
        <v>33</v>
      </c>
      <c r="G13" s="1">
        <v>6</v>
      </c>
      <c r="H13" s="1" t="s">
        <v>11</v>
      </c>
      <c r="K13" s="16"/>
    </row>
    <row r="14" spans="1:19" x14ac:dyDescent="0.25">
      <c r="A14" s="16">
        <v>12</v>
      </c>
      <c r="B14" s="19" t="s">
        <v>4</v>
      </c>
      <c r="C14" s="1" t="s">
        <v>6</v>
      </c>
      <c r="D14" s="1" t="s">
        <v>9</v>
      </c>
      <c r="E14" s="2">
        <v>8.4600000000000009</v>
      </c>
      <c r="F14" s="1">
        <v>27</v>
      </c>
      <c r="G14" s="1">
        <v>11</v>
      </c>
      <c r="H14" s="1" t="s">
        <v>12</v>
      </c>
      <c r="K14" s="16"/>
    </row>
    <row r="15" spans="1:19" x14ac:dyDescent="0.25">
      <c r="A15" s="16">
        <v>13</v>
      </c>
      <c r="B15" s="19" t="s">
        <v>4</v>
      </c>
      <c r="C15" s="1" t="s">
        <v>7</v>
      </c>
      <c r="D15" s="1" t="s">
        <v>9</v>
      </c>
      <c r="E15" s="2">
        <v>8.74</v>
      </c>
      <c r="F15" s="1">
        <v>37</v>
      </c>
      <c r="G15" s="1">
        <v>5</v>
      </c>
      <c r="H15" s="1" t="s">
        <v>13</v>
      </c>
      <c r="K15" s="16"/>
    </row>
    <row r="16" spans="1:19" x14ac:dyDescent="0.25">
      <c r="A16" s="16">
        <v>14</v>
      </c>
      <c r="B16" s="19" t="s">
        <v>5</v>
      </c>
      <c r="C16" s="1" t="s">
        <v>6</v>
      </c>
      <c r="D16" s="1">
        <v>3</v>
      </c>
      <c r="E16" s="2">
        <v>8.9499999999999993</v>
      </c>
      <c r="F16" s="1">
        <v>44</v>
      </c>
      <c r="G16" s="1">
        <v>2</v>
      </c>
      <c r="H16" s="1" t="s">
        <v>13</v>
      </c>
      <c r="J16" t="s">
        <v>28</v>
      </c>
      <c r="K16" s="16">
        <f>MIN(E3:E38)</f>
        <v>4</v>
      </c>
      <c r="M16" s="32" t="s">
        <v>33</v>
      </c>
      <c r="N16" s="32" t="s">
        <v>37</v>
      </c>
      <c r="O16" s="32" t="s">
        <v>38</v>
      </c>
      <c r="Q16" s="33" t="s">
        <v>39</v>
      </c>
      <c r="R16" s="33" t="s">
        <v>40</v>
      </c>
      <c r="S16" s="33" t="s">
        <v>41</v>
      </c>
    </row>
    <row r="17" spans="1:19" x14ac:dyDescent="0.25">
      <c r="A17" s="16">
        <v>15</v>
      </c>
      <c r="B17" s="19" t="s">
        <v>5</v>
      </c>
      <c r="C17" s="1" t="s">
        <v>7</v>
      </c>
      <c r="D17" s="1">
        <v>0</v>
      </c>
      <c r="E17" s="2">
        <v>9.1300000000000008</v>
      </c>
      <c r="F17" s="1">
        <v>30</v>
      </c>
      <c r="G17" s="1">
        <v>5</v>
      </c>
      <c r="H17" s="1" t="s">
        <v>11</v>
      </c>
      <c r="J17" t="s">
        <v>29</v>
      </c>
      <c r="K17" s="16">
        <f>MAX(E3:E38)</f>
        <v>23.3</v>
      </c>
      <c r="M17" s="25">
        <v>1</v>
      </c>
      <c r="N17" s="31">
        <f>$K$16+M17*$K$22</f>
        <v>7.2166666666666668</v>
      </c>
      <c r="O17" s="25">
        <f t="array" ref="O17:O22">FREQUENCY(E3:E38,N17:N22)</f>
        <v>7</v>
      </c>
      <c r="Q17" s="22">
        <v>1</v>
      </c>
      <c r="R17" s="22">
        <f>$K$16+Q17*$K$24</f>
        <v>4.5361111111111114</v>
      </c>
      <c r="S17" s="22">
        <f>_xlfn.NORM.DIST(R17,$K$18,$K$23,FALSE)</f>
        <v>3.1028475770397586E-2</v>
      </c>
    </row>
    <row r="18" spans="1:19" x14ac:dyDescent="0.25">
      <c r="A18" s="16">
        <v>16</v>
      </c>
      <c r="B18" s="19" t="s">
        <v>4</v>
      </c>
      <c r="C18" s="1" t="s">
        <v>7</v>
      </c>
      <c r="D18" s="1" t="s">
        <v>9</v>
      </c>
      <c r="E18" s="2">
        <v>9.35</v>
      </c>
      <c r="F18" s="1">
        <v>38</v>
      </c>
      <c r="G18" s="1">
        <v>8</v>
      </c>
      <c r="H18" s="1" t="s">
        <v>13</v>
      </c>
      <c r="J18" t="s">
        <v>30</v>
      </c>
      <c r="K18" s="16">
        <f>AVERAGE(E3:E38)</f>
        <v>11.12222222222222</v>
      </c>
      <c r="M18" s="25">
        <v>2</v>
      </c>
      <c r="N18" s="31">
        <f t="shared" ref="N18:N22" si="1">$K$16+M18*$K$22</f>
        <v>10.433333333333334</v>
      </c>
      <c r="O18" s="25">
        <v>11</v>
      </c>
      <c r="Q18" s="22">
        <v>2</v>
      </c>
      <c r="R18" s="22">
        <f t="shared" ref="R18:R81" si="2">$K$16+Q18*$K$24</f>
        <v>5.072222222222222</v>
      </c>
      <c r="S18" s="22">
        <f t="shared" ref="S18:S81" si="3">_xlfn.NORM.DIST(R18,$K$18,$K$23,FALSE)</f>
        <v>3.6446904377500922E-2</v>
      </c>
    </row>
    <row r="19" spans="1:19" x14ac:dyDescent="0.25">
      <c r="A19" s="16">
        <v>17</v>
      </c>
      <c r="B19" s="19" t="s">
        <v>5</v>
      </c>
      <c r="C19" s="1" t="s">
        <v>7</v>
      </c>
      <c r="D19" s="1">
        <v>1</v>
      </c>
      <c r="E19" s="2">
        <v>9.77</v>
      </c>
      <c r="F19" s="1">
        <v>31</v>
      </c>
      <c r="G19" s="1">
        <v>7</v>
      </c>
      <c r="H19" s="1" t="s">
        <v>12</v>
      </c>
      <c r="J19" t="s">
        <v>31</v>
      </c>
      <c r="K19" s="16">
        <f>COUNT(E3:E38)</f>
        <v>36</v>
      </c>
      <c r="M19" s="25">
        <v>3</v>
      </c>
      <c r="N19" s="31">
        <f t="shared" si="1"/>
        <v>13.65</v>
      </c>
      <c r="O19" s="25">
        <v>8</v>
      </c>
      <c r="Q19" s="22">
        <v>3</v>
      </c>
      <c r="R19" s="22">
        <f t="shared" si="2"/>
        <v>5.6083333333333334</v>
      </c>
      <c r="S19" s="22">
        <f t="shared" si="3"/>
        <v>4.2230823835494452E-2</v>
      </c>
    </row>
    <row r="20" spans="1:19" x14ac:dyDescent="0.25">
      <c r="A20" s="16">
        <v>18</v>
      </c>
      <c r="B20" s="19" t="s">
        <v>5</v>
      </c>
      <c r="C20" s="1" t="s">
        <v>6</v>
      </c>
      <c r="D20" s="1">
        <v>2</v>
      </c>
      <c r="E20" s="2">
        <v>9.8000000000000007</v>
      </c>
      <c r="F20" s="1">
        <v>39</v>
      </c>
      <c r="G20" s="1">
        <v>7</v>
      </c>
      <c r="H20" s="1" t="s">
        <v>13</v>
      </c>
      <c r="J20" t="s">
        <v>32</v>
      </c>
      <c r="K20" s="16">
        <f>SQRT(K19)</f>
        <v>6</v>
      </c>
      <c r="M20" s="25">
        <v>4</v>
      </c>
      <c r="N20" s="31">
        <f t="shared" si="1"/>
        <v>16.866666666666667</v>
      </c>
      <c r="O20" s="25">
        <v>6</v>
      </c>
      <c r="Q20" s="22">
        <v>4</v>
      </c>
      <c r="R20" s="22">
        <f t="shared" si="2"/>
        <v>6.1444444444444439</v>
      </c>
      <c r="S20" s="22">
        <f t="shared" si="3"/>
        <v>4.8268873236276315E-2</v>
      </c>
    </row>
    <row r="21" spans="1:19" x14ac:dyDescent="0.25">
      <c r="A21" s="16">
        <v>19</v>
      </c>
      <c r="B21" s="19" t="s">
        <v>4</v>
      </c>
      <c r="C21" s="1" t="s">
        <v>8</v>
      </c>
      <c r="D21" s="1" t="s">
        <v>9</v>
      </c>
      <c r="E21" s="2">
        <v>10.53</v>
      </c>
      <c r="F21" s="1">
        <v>25</v>
      </c>
      <c r="G21" s="1">
        <v>8</v>
      </c>
      <c r="H21" s="1" t="s">
        <v>11</v>
      </c>
      <c r="J21" t="s">
        <v>33</v>
      </c>
      <c r="K21" s="16">
        <v>6</v>
      </c>
      <c r="M21" s="25">
        <v>5</v>
      </c>
      <c r="N21" s="31">
        <f t="shared" si="1"/>
        <v>20.083333333333336</v>
      </c>
      <c r="O21" s="25">
        <v>3</v>
      </c>
      <c r="Q21" s="22">
        <v>5</v>
      </c>
      <c r="R21" s="22">
        <f t="shared" si="2"/>
        <v>6.6805555555555554</v>
      </c>
      <c r="S21" s="22">
        <f t="shared" si="3"/>
        <v>5.4421871089266001E-2</v>
      </c>
    </row>
    <row r="22" spans="1:19" x14ac:dyDescent="0.25">
      <c r="A22" s="16">
        <v>20</v>
      </c>
      <c r="B22" s="19" t="s">
        <v>4</v>
      </c>
      <c r="C22" s="1" t="s">
        <v>7</v>
      </c>
      <c r="D22" s="1" t="s">
        <v>9</v>
      </c>
      <c r="E22" s="2">
        <v>10.76</v>
      </c>
      <c r="F22" s="1">
        <v>37</v>
      </c>
      <c r="G22" s="1">
        <v>4</v>
      </c>
      <c r="H22" s="1" t="s">
        <v>11</v>
      </c>
      <c r="J22" t="s">
        <v>34</v>
      </c>
      <c r="K22" s="16">
        <f>(K17-K16)/K21</f>
        <v>3.2166666666666668</v>
      </c>
      <c r="M22" s="25">
        <v>6</v>
      </c>
      <c r="N22" s="31">
        <f t="shared" si="1"/>
        <v>23.3</v>
      </c>
      <c r="O22" s="25">
        <v>1</v>
      </c>
      <c r="Q22" s="22">
        <v>6</v>
      </c>
      <c r="R22" s="22">
        <f t="shared" si="2"/>
        <v>7.2166666666666668</v>
      </c>
      <c r="S22" s="22">
        <f t="shared" si="3"/>
        <v>6.0526906585205292E-2</v>
      </c>
    </row>
    <row r="23" spans="1:19" x14ac:dyDescent="0.25">
      <c r="A23" s="16">
        <v>21</v>
      </c>
      <c r="B23" s="19" t="s">
        <v>5</v>
      </c>
      <c r="C23" s="1" t="s">
        <v>7</v>
      </c>
      <c r="D23" s="1">
        <v>1</v>
      </c>
      <c r="E23" s="2">
        <v>11.06</v>
      </c>
      <c r="F23" s="1">
        <v>30</v>
      </c>
      <c r="G23" s="1">
        <v>9</v>
      </c>
      <c r="H23" s="1" t="s">
        <v>13</v>
      </c>
      <c r="J23" t="s">
        <v>35</v>
      </c>
      <c r="K23" s="16">
        <f>_xlfn.STDEV.S(E3:E38)</f>
        <v>4.5874575038038659</v>
      </c>
      <c r="Q23" s="22">
        <v>7</v>
      </c>
      <c r="R23" s="22">
        <f t="shared" si="2"/>
        <v>7.7527777777777782</v>
      </c>
      <c r="S23" s="22">
        <f t="shared" si="3"/>
        <v>6.6403686224327282E-2</v>
      </c>
    </row>
    <row r="24" spans="1:19" x14ac:dyDescent="0.25">
      <c r="A24" s="16">
        <v>22</v>
      </c>
      <c r="B24" s="19" t="s">
        <v>4</v>
      </c>
      <c r="C24" s="1" t="s">
        <v>7</v>
      </c>
      <c r="D24" s="1" t="s">
        <v>9</v>
      </c>
      <c r="E24" s="2">
        <v>11.59</v>
      </c>
      <c r="F24" s="1">
        <v>34</v>
      </c>
      <c r="G24" s="1">
        <v>2</v>
      </c>
      <c r="H24" s="1" t="s">
        <v>12</v>
      </c>
      <c r="J24" t="s">
        <v>36</v>
      </c>
      <c r="K24" s="16">
        <f>(K17-K16)/36</f>
        <v>0.53611111111111109</v>
      </c>
      <c r="Q24" s="22">
        <v>8</v>
      </c>
      <c r="R24" s="22">
        <f t="shared" si="2"/>
        <v>8.2888888888888879</v>
      </c>
      <c r="S24" s="22">
        <f t="shared" si="3"/>
        <v>7.1862876988288873E-2</v>
      </c>
    </row>
    <row r="25" spans="1:19" x14ac:dyDescent="0.25">
      <c r="A25" s="16">
        <v>23</v>
      </c>
      <c r="B25" s="19" t="s">
        <v>4</v>
      </c>
      <c r="C25" s="1" t="s">
        <v>6</v>
      </c>
      <c r="D25" s="1" t="s">
        <v>9</v>
      </c>
      <c r="E25" s="2">
        <v>12</v>
      </c>
      <c r="F25" s="1">
        <v>41</v>
      </c>
      <c r="G25" s="1">
        <v>0</v>
      </c>
      <c r="H25" s="1" t="s">
        <v>13</v>
      </c>
      <c r="K25" s="16"/>
      <c r="Q25" s="22">
        <v>9</v>
      </c>
      <c r="R25" s="22">
        <f t="shared" si="2"/>
        <v>8.8249999999999993</v>
      </c>
      <c r="S25" s="22">
        <f t="shared" si="3"/>
        <v>7.6715957894180384E-2</v>
      </c>
    </row>
    <row r="26" spans="1:19" x14ac:dyDescent="0.25">
      <c r="A26" s="16">
        <v>24</v>
      </c>
      <c r="B26" s="19" t="s">
        <v>5</v>
      </c>
      <c r="C26" s="1" t="s">
        <v>8</v>
      </c>
      <c r="D26" s="1">
        <v>0</v>
      </c>
      <c r="E26" s="2">
        <v>12.79</v>
      </c>
      <c r="F26" s="1">
        <v>26</v>
      </c>
      <c r="G26" s="1">
        <v>1</v>
      </c>
      <c r="H26" s="1" t="s">
        <v>13</v>
      </c>
      <c r="K26" s="16"/>
      <c r="Q26" s="22">
        <v>10</v>
      </c>
      <c r="R26" s="22">
        <f t="shared" si="2"/>
        <v>9.3611111111111107</v>
      </c>
      <c r="S26" s="22">
        <f t="shared" si="3"/>
        <v>8.0785892120932568E-2</v>
      </c>
    </row>
    <row r="27" spans="1:19" x14ac:dyDescent="0.25">
      <c r="A27" s="16">
        <v>25</v>
      </c>
      <c r="B27" s="19" t="s">
        <v>5</v>
      </c>
      <c r="C27" s="1" t="s">
        <v>7</v>
      </c>
      <c r="D27" s="1">
        <v>2</v>
      </c>
      <c r="E27" s="2">
        <v>13.23</v>
      </c>
      <c r="F27" s="1">
        <v>32</v>
      </c>
      <c r="G27" s="1">
        <v>5</v>
      </c>
      <c r="H27" s="1" t="s">
        <v>11</v>
      </c>
      <c r="K27" s="16"/>
      <c r="Q27" s="22">
        <v>11</v>
      </c>
      <c r="R27" s="22">
        <f t="shared" si="2"/>
        <v>9.8972222222222221</v>
      </c>
      <c r="S27" s="22">
        <f t="shared" si="3"/>
        <v>8.3917790257074784E-2</v>
      </c>
    </row>
    <row r="28" spans="1:19" x14ac:dyDescent="0.25">
      <c r="A28" s="16">
        <v>26</v>
      </c>
      <c r="B28" s="19" t="s">
        <v>5</v>
      </c>
      <c r="C28" s="1" t="s">
        <v>7</v>
      </c>
      <c r="D28" s="1">
        <v>2</v>
      </c>
      <c r="E28" s="2">
        <v>13.6</v>
      </c>
      <c r="F28" s="1">
        <v>35</v>
      </c>
      <c r="G28" s="1">
        <v>0</v>
      </c>
      <c r="H28" s="1" t="s">
        <v>13</v>
      </c>
      <c r="K28" s="16"/>
      <c r="Q28" s="22">
        <v>12</v>
      </c>
      <c r="R28" s="22">
        <f t="shared" si="2"/>
        <v>10.433333333333334</v>
      </c>
      <c r="S28" s="22">
        <f t="shared" si="3"/>
        <v>8.5988674512348609E-2</v>
      </c>
    </row>
    <row r="29" spans="1:19" x14ac:dyDescent="0.25">
      <c r="A29" s="16">
        <v>27</v>
      </c>
      <c r="B29" s="19" t="s">
        <v>4</v>
      </c>
      <c r="C29" s="1" t="s">
        <v>6</v>
      </c>
      <c r="D29" s="1" t="s">
        <v>9</v>
      </c>
      <c r="E29" s="2">
        <v>13.85</v>
      </c>
      <c r="F29" s="1">
        <v>46</v>
      </c>
      <c r="G29" s="1">
        <v>7</v>
      </c>
      <c r="H29" s="1" t="s">
        <v>13</v>
      </c>
      <c r="K29" s="16"/>
      <c r="Q29" s="22">
        <v>13</v>
      </c>
      <c r="R29" s="22">
        <f t="shared" si="2"/>
        <v>10.969444444444445</v>
      </c>
      <c r="S29" s="22">
        <f t="shared" si="3"/>
        <v>8.6915487528260407E-2</v>
      </c>
    </row>
    <row r="30" spans="1:19" x14ac:dyDescent="0.25">
      <c r="A30" s="16">
        <v>28</v>
      </c>
      <c r="B30" s="19" t="s">
        <v>5</v>
      </c>
      <c r="C30" s="1" t="s">
        <v>7</v>
      </c>
      <c r="D30" s="1">
        <v>0</v>
      </c>
      <c r="E30" s="2">
        <v>14.69</v>
      </c>
      <c r="F30" s="1">
        <v>29</v>
      </c>
      <c r="G30" s="1">
        <v>8</v>
      </c>
      <c r="H30" s="1" t="s">
        <v>11</v>
      </c>
      <c r="K30" s="16"/>
      <c r="Q30" s="22">
        <v>14</v>
      </c>
      <c r="R30" s="22">
        <f t="shared" si="2"/>
        <v>11.505555555555556</v>
      </c>
      <c r="S30" s="22">
        <f t="shared" si="3"/>
        <v>8.6660619164388178E-2</v>
      </c>
    </row>
    <row r="31" spans="1:19" x14ac:dyDescent="0.25">
      <c r="A31" s="16">
        <v>29</v>
      </c>
      <c r="B31" s="19" t="s">
        <v>5</v>
      </c>
      <c r="C31" s="1" t="s">
        <v>7</v>
      </c>
      <c r="D31" s="1">
        <v>5</v>
      </c>
      <c r="E31" s="2">
        <v>14.71</v>
      </c>
      <c r="F31" s="1">
        <v>40</v>
      </c>
      <c r="G31" s="1">
        <v>6</v>
      </c>
      <c r="H31" s="1" t="s">
        <v>11</v>
      </c>
      <c r="K31" s="16"/>
      <c r="Q31" s="22">
        <v>15</v>
      </c>
      <c r="R31" s="22">
        <f t="shared" si="2"/>
        <v>12.041666666666666</v>
      </c>
      <c r="S31" s="22">
        <f t="shared" si="3"/>
        <v>8.5234438725027548E-2</v>
      </c>
    </row>
    <row r="32" spans="1:19" x14ac:dyDescent="0.25">
      <c r="A32" s="16">
        <v>30</v>
      </c>
      <c r="B32" s="19" t="s">
        <v>5</v>
      </c>
      <c r="C32" s="1" t="s">
        <v>7</v>
      </c>
      <c r="D32" s="1">
        <v>2</v>
      </c>
      <c r="E32" s="2">
        <v>15.99</v>
      </c>
      <c r="F32" s="1">
        <v>35</v>
      </c>
      <c r="G32" s="1">
        <v>10</v>
      </c>
      <c r="H32" s="1" t="s">
        <v>12</v>
      </c>
      <c r="K32" s="16"/>
      <c r="Q32" s="22">
        <v>16</v>
      </c>
      <c r="R32" s="22">
        <f t="shared" si="2"/>
        <v>12.577777777777778</v>
      </c>
      <c r="S32" s="22">
        <f t="shared" si="3"/>
        <v>8.2694595013492328E-2</v>
      </c>
    </row>
    <row r="33" spans="1:19" x14ac:dyDescent="0.25">
      <c r="A33" s="16">
        <v>31</v>
      </c>
      <c r="B33" s="19" t="s">
        <v>4</v>
      </c>
      <c r="C33" s="1" t="s">
        <v>8</v>
      </c>
      <c r="D33" s="1" t="s">
        <v>9</v>
      </c>
      <c r="E33" s="2">
        <v>16.22</v>
      </c>
      <c r="F33" s="1">
        <v>31</v>
      </c>
      <c r="G33" s="1">
        <v>5</v>
      </c>
      <c r="H33" s="1" t="s">
        <v>13</v>
      </c>
      <c r="K33" s="16"/>
      <c r="Q33" s="22">
        <v>17</v>
      </c>
      <c r="R33" s="22">
        <f t="shared" si="2"/>
        <v>13.113888888888889</v>
      </c>
      <c r="S33" s="22">
        <f t="shared" si="3"/>
        <v>7.9142150062400995E-2</v>
      </c>
    </row>
    <row r="34" spans="1:19" x14ac:dyDescent="0.25">
      <c r="A34" s="16">
        <v>32</v>
      </c>
      <c r="B34" s="19" t="s">
        <v>5</v>
      </c>
      <c r="C34" s="1" t="s">
        <v>7</v>
      </c>
      <c r="D34" s="1">
        <v>1</v>
      </c>
      <c r="E34" s="2">
        <v>16.61</v>
      </c>
      <c r="F34" s="1">
        <v>36</v>
      </c>
      <c r="G34" s="1">
        <v>4</v>
      </c>
      <c r="H34" s="1" t="s">
        <v>11</v>
      </c>
      <c r="K34" s="16"/>
      <c r="Q34" s="22">
        <v>18</v>
      </c>
      <c r="R34" s="22">
        <f t="shared" si="2"/>
        <v>13.65</v>
      </c>
      <c r="S34" s="22">
        <f t="shared" si="3"/>
        <v>7.47149079204006E-2</v>
      </c>
    </row>
    <row r="35" spans="1:19" x14ac:dyDescent="0.25">
      <c r="A35" s="16">
        <v>33</v>
      </c>
      <c r="B35" s="19" t="s">
        <v>5</v>
      </c>
      <c r="C35" s="1" t="s">
        <v>8</v>
      </c>
      <c r="D35" s="1">
        <v>3</v>
      </c>
      <c r="E35" s="2">
        <v>17.260000000000002</v>
      </c>
      <c r="F35" s="1">
        <v>43</v>
      </c>
      <c r="G35" s="1">
        <v>7</v>
      </c>
      <c r="H35" s="1" t="s">
        <v>12</v>
      </c>
      <c r="K35" s="16"/>
      <c r="Q35" s="22">
        <v>19</v>
      </c>
      <c r="R35" s="22">
        <f t="shared" si="2"/>
        <v>14.18611111111111</v>
      </c>
      <c r="S35" s="22">
        <f t="shared" si="3"/>
        <v>6.9578552173485478E-2</v>
      </c>
    </row>
    <row r="36" spans="1:19" x14ac:dyDescent="0.25">
      <c r="A36" s="16">
        <v>34</v>
      </c>
      <c r="B36" s="19" t="s">
        <v>4</v>
      </c>
      <c r="C36" s="1" t="s">
        <v>8</v>
      </c>
      <c r="D36" s="1" t="s">
        <v>9</v>
      </c>
      <c r="E36" s="2">
        <v>18.75</v>
      </c>
      <c r="F36" s="1">
        <v>33</v>
      </c>
      <c r="G36" s="1">
        <v>7</v>
      </c>
      <c r="H36" s="1" t="s">
        <v>12</v>
      </c>
      <c r="K36" s="17"/>
      <c r="Q36" s="22">
        <v>20</v>
      </c>
      <c r="R36" s="22">
        <f t="shared" si="2"/>
        <v>14.722222222222221</v>
      </c>
      <c r="S36" s="22">
        <f t="shared" si="3"/>
        <v>6.3916385930423522E-2</v>
      </c>
    </row>
    <row r="37" spans="1:19" x14ac:dyDescent="0.25">
      <c r="A37" s="17">
        <v>35</v>
      </c>
      <c r="B37" s="20" t="s">
        <v>5</v>
      </c>
      <c r="C37" s="5" t="s">
        <v>7</v>
      </c>
      <c r="D37" s="5">
        <v>2</v>
      </c>
      <c r="E37" s="6">
        <v>19.399999999999999</v>
      </c>
      <c r="F37" s="5">
        <v>48</v>
      </c>
      <c r="G37" s="5">
        <v>11</v>
      </c>
      <c r="H37" s="5" t="s">
        <v>12</v>
      </c>
      <c r="K37" s="18"/>
      <c r="Q37" s="22">
        <v>21</v>
      </c>
      <c r="R37" s="22">
        <f t="shared" si="2"/>
        <v>15.258333333333333</v>
      </c>
      <c r="S37" s="22">
        <f t="shared" si="3"/>
        <v>5.791855714248248E-2</v>
      </c>
    </row>
    <row r="38" spans="1:19" x14ac:dyDescent="0.25">
      <c r="A38" s="18">
        <v>36</v>
      </c>
      <c r="B38" s="21" t="s">
        <v>5</v>
      </c>
      <c r="C38" s="3" t="s">
        <v>8</v>
      </c>
      <c r="D38" s="3">
        <v>3</v>
      </c>
      <c r="E38" s="4">
        <v>23.3</v>
      </c>
      <c r="F38" s="3">
        <v>42</v>
      </c>
      <c r="G38" s="3">
        <v>2</v>
      </c>
      <c r="H38" s="3" t="s">
        <v>11</v>
      </c>
      <c r="Q38" s="22">
        <v>22</v>
      </c>
      <c r="R38" s="22">
        <f t="shared" si="2"/>
        <v>15.794444444444444</v>
      </c>
      <c r="S38" s="22">
        <f t="shared" si="3"/>
        <v>5.1771644351487303E-2</v>
      </c>
    </row>
    <row r="39" spans="1:19" x14ac:dyDescent="0.25">
      <c r="Q39" s="22">
        <v>23</v>
      </c>
      <c r="R39" s="22">
        <f t="shared" si="2"/>
        <v>16.330555555555556</v>
      </c>
      <c r="S39" s="22">
        <f t="shared" si="3"/>
        <v>4.5649380158110972E-2</v>
      </c>
    </row>
    <row r="40" spans="1:19" x14ac:dyDescent="0.25">
      <c r="Q40" s="22">
        <v>24</v>
      </c>
      <c r="R40" s="22">
        <f t="shared" si="2"/>
        <v>16.866666666666667</v>
      </c>
      <c r="S40" s="22">
        <f t="shared" si="3"/>
        <v>3.9705119890213907E-2</v>
      </c>
    </row>
    <row r="41" spans="1:19" x14ac:dyDescent="0.25">
      <c r="Q41" s="22">
        <v>25</v>
      </c>
      <c r="R41" s="22">
        <f t="shared" si="2"/>
        <v>17.402777777777779</v>
      </c>
      <c r="S41" s="22">
        <f t="shared" si="3"/>
        <v>3.4066446906772005E-2</v>
      </c>
    </row>
    <row r="42" spans="1:19" x14ac:dyDescent="0.25">
      <c r="Q42" s="22">
        <v>26</v>
      </c>
      <c r="R42" s="22">
        <f t="shared" si="2"/>
        <v>17.93888888888889</v>
      </c>
      <c r="S42" s="22">
        <f t="shared" si="3"/>
        <v>2.8832072956466441E-2</v>
      </c>
    </row>
    <row r="43" spans="1:19" x14ac:dyDescent="0.25">
      <c r="Q43" s="22">
        <v>27</v>
      </c>
      <c r="R43" s="22">
        <f t="shared" si="2"/>
        <v>18.475000000000001</v>
      </c>
      <c r="S43" s="22">
        <f t="shared" si="3"/>
        <v>2.4070970351734489E-2</v>
      </c>
    </row>
    <row r="44" spans="1:19" x14ac:dyDescent="0.25">
      <c r="Q44" s="22">
        <v>28</v>
      </c>
      <c r="R44" s="22">
        <f t="shared" si="2"/>
        <v>19.011111111111113</v>
      </c>
      <c r="S44" s="22">
        <f t="shared" si="3"/>
        <v>1.9823486010382394E-2</v>
      </c>
    </row>
    <row r="45" spans="1:19" x14ac:dyDescent="0.25">
      <c r="Q45" s="22">
        <v>29</v>
      </c>
      <c r="R45" s="22">
        <f t="shared" si="2"/>
        <v>19.547222222222224</v>
      </c>
      <c r="S45" s="22">
        <f t="shared" si="3"/>
        <v>1.6104051855528115E-2</v>
      </c>
    </row>
    <row r="46" spans="1:19" x14ac:dyDescent="0.25">
      <c r="Q46" s="22">
        <v>30</v>
      </c>
      <c r="R46" s="22">
        <f t="shared" si="2"/>
        <v>20.083333333333332</v>
      </c>
      <c r="S46" s="22">
        <f t="shared" si="3"/>
        <v>1.2905029242124036E-2</v>
      </c>
    </row>
    <row r="47" spans="1:19" x14ac:dyDescent="0.25">
      <c r="Q47" s="22">
        <v>31</v>
      </c>
      <c r="R47" s="22">
        <f t="shared" si="2"/>
        <v>20.619444444444444</v>
      </c>
      <c r="S47" s="22">
        <f t="shared" si="3"/>
        <v>1.0201206209705329E-2</v>
      </c>
    </row>
    <row r="48" spans="1:19" x14ac:dyDescent="0.25">
      <c r="Q48" s="22">
        <v>32</v>
      </c>
      <c r="R48" s="22">
        <f t="shared" si="2"/>
        <v>21.155555555555555</v>
      </c>
      <c r="S48" s="22">
        <f t="shared" si="3"/>
        <v>7.9544977107133784E-3</v>
      </c>
    </row>
    <row r="49" spans="17:19" x14ac:dyDescent="0.25">
      <c r="Q49" s="22">
        <v>33</v>
      </c>
      <c r="R49" s="22">
        <f t="shared" si="2"/>
        <v>21.691666666666666</v>
      </c>
      <c r="S49" s="22">
        <f t="shared" si="3"/>
        <v>6.1184680530560276E-3</v>
      </c>
    </row>
    <row r="50" spans="17:19" x14ac:dyDescent="0.25">
      <c r="Q50" s="22">
        <v>34</v>
      </c>
      <c r="R50" s="22">
        <f t="shared" si="2"/>
        <v>22.227777777777778</v>
      </c>
      <c r="S50" s="22">
        <f t="shared" si="3"/>
        <v>4.6423869133036377E-3</v>
      </c>
    </row>
    <row r="51" spans="17:19" x14ac:dyDescent="0.25">
      <c r="Q51" s="22">
        <v>35</v>
      </c>
      <c r="R51" s="22">
        <f t="shared" si="2"/>
        <v>22.763888888888889</v>
      </c>
      <c r="S51" s="22">
        <f t="shared" si="3"/>
        <v>3.4746308463251344E-3</v>
      </c>
    </row>
    <row r="52" spans="17:19" x14ac:dyDescent="0.25">
      <c r="Q52" s="22">
        <v>36</v>
      </c>
      <c r="R52" s="22">
        <f t="shared" si="2"/>
        <v>23.3</v>
      </c>
      <c r="S52" s="22">
        <f t="shared" si="3"/>
        <v>2.5653386791047723E-3</v>
      </c>
    </row>
    <row r="53" spans="17:19" x14ac:dyDescent="0.25">
      <c r="Q53" s="22">
        <v>37</v>
      </c>
      <c r="R53" s="22">
        <f t="shared" si="2"/>
        <v>23.836111111111112</v>
      </c>
      <c r="S53" s="22">
        <f t="shared" si="3"/>
        <v>1.8683121959020338E-3</v>
      </c>
    </row>
    <row r="54" spans="17:19" x14ac:dyDescent="0.25">
      <c r="Q54" s="22">
        <v>38</v>
      </c>
      <c r="R54" s="22">
        <f t="shared" si="2"/>
        <v>24.37222222222222</v>
      </c>
      <c r="S54" s="22">
        <f t="shared" si="3"/>
        <v>1.3422174762767252E-3</v>
      </c>
    </row>
    <row r="55" spans="17:19" x14ac:dyDescent="0.25">
      <c r="Q55" s="22">
        <v>39</v>
      </c>
      <c r="R55" s="22">
        <f t="shared" si="2"/>
        <v>24.908333333333331</v>
      </c>
      <c r="S55" s="22">
        <f t="shared" si="3"/>
        <v>9.5118508261275562E-4</v>
      </c>
    </row>
    <row r="56" spans="17:19" x14ac:dyDescent="0.25">
      <c r="Q56" s="22">
        <v>40</v>
      </c>
      <c r="R56" s="22">
        <f t="shared" si="2"/>
        <v>25.444444444444443</v>
      </c>
      <c r="S56" s="22">
        <f t="shared" si="3"/>
        <v>6.649299163292979E-4</v>
      </c>
    </row>
    <row r="57" spans="17:19" x14ac:dyDescent="0.25">
      <c r="Q57" s="22">
        <v>41</v>
      </c>
      <c r="R57" s="22">
        <f t="shared" si="2"/>
        <v>25.980555555555554</v>
      </c>
      <c r="S57" s="22">
        <f t="shared" si="3"/>
        <v>4.5851697273821058E-4</v>
      </c>
    </row>
    <row r="58" spans="17:19" x14ac:dyDescent="0.25">
      <c r="Q58" s="22">
        <v>42</v>
      </c>
      <c r="R58" s="22">
        <f t="shared" si="2"/>
        <v>26.516666666666666</v>
      </c>
      <c r="S58" s="22">
        <f t="shared" si="3"/>
        <v>3.1189158739176155E-4</v>
      </c>
    </row>
    <row r="59" spans="17:19" x14ac:dyDescent="0.25">
      <c r="Q59" s="22">
        <v>43</v>
      </c>
      <c r="R59" s="22">
        <f t="shared" si="2"/>
        <v>27.052777777777777</v>
      </c>
      <c r="S59" s="22">
        <f t="shared" si="3"/>
        <v>2.0927656872950408E-4</v>
      </c>
    </row>
    <row r="60" spans="17:19" x14ac:dyDescent="0.25">
      <c r="Q60" s="22">
        <v>44</v>
      </c>
      <c r="R60" s="22">
        <f t="shared" si="2"/>
        <v>27.588888888888889</v>
      </c>
      <c r="S60" s="22">
        <f t="shared" si="3"/>
        <v>1.3851801276566062E-4</v>
      </c>
    </row>
    <row r="61" spans="17:19" x14ac:dyDescent="0.25">
      <c r="Q61" s="22">
        <v>45</v>
      </c>
      <c r="R61" s="22">
        <f t="shared" si="2"/>
        <v>28.125</v>
      </c>
      <c r="S61" s="22">
        <f t="shared" si="3"/>
        <v>9.0440009570020335E-5</v>
      </c>
    </row>
    <row r="62" spans="17:19" x14ac:dyDescent="0.25">
      <c r="Q62" s="22">
        <v>46</v>
      </c>
      <c r="R62" s="22">
        <f t="shared" si="2"/>
        <v>28.661111111111111</v>
      </c>
      <c r="S62" s="22">
        <f t="shared" si="3"/>
        <v>5.8248352716092243E-5</v>
      </c>
    </row>
    <row r="63" spans="17:19" x14ac:dyDescent="0.25">
      <c r="Q63" s="22">
        <v>47</v>
      </c>
      <c r="R63" s="22">
        <f t="shared" si="2"/>
        <v>29.197222222222223</v>
      </c>
      <c r="S63" s="22">
        <f t="shared" si="3"/>
        <v>3.7006277153207371E-5</v>
      </c>
    </row>
    <row r="64" spans="17:19" x14ac:dyDescent="0.25">
      <c r="Q64" s="22">
        <v>48</v>
      </c>
      <c r="R64" s="22">
        <f t="shared" si="2"/>
        <v>29.733333333333334</v>
      </c>
      <c r="S64" s="22">
        <f t="shared" si="3"/>
        <v>2.3191874236100344E-5</v>
      </c>
    </row>
    <row r="65" spans="17:19" x14ac:dyDescent="0.25">
      <c r="Q65" s="22">
        <v>49</v>
      </c>
      <c r="R65" s="22">
        <f t="shared" si="2"/>
        <v>30.269444444444442</v>
      </c>
      <c r="S65" s="22">
        <f t="shared" si="3"/>
        <v>1.4337221619160989E-5</v>
      </c>
    </row>
    <row r="66" spans="17:19" x14ac:dyDescent="0.25">
      <c r="Q66" s="22">
        <v>50</v>
      </c>
      <c r="R66" s="22">
        <f t="shared" si="2"/>
        <v>30.805555555555554</v>
      </c>
      <c r="S66" s="22">
        <f t="shared" si="3"/>
        <v>8.7430477560682488E-6</v>
      </c>
    </row>
    <row r="67" spans="17:19" x14ac:dyDescent="0.25">
      <c r="Q67" s="22">
        <v>51</v>
      </c>
      <c r="R67" s="22">
        <f t="shared" si="2"/>
        <v>31.341666666666665</v>
      </c>
      <c r="S67" s="22">
        <f t="shared" si="3"/>
        <v>5.2593176714057407E-6</v>
      </c>
    </row>
    <row r="68" spans="17:19" x14ac:dyDescent="0.25">
      <c r="Q68" s="22">
        <v>52</v>
      </c>
      <c r="R68" s="22">
        <f t="shared" si="2"/>
        <v>31.877777777777776</v>
      </c>
      <c r="S68" s="22">
        <f t="shared" si="3"/>
        <v>3.1207908055827327E-6</v>
      </c>
    </row>
    <row r="69" spans="17:19" x14ac:dyDescent="0.25">
      <c r="Q69" s="22">
        <v>53</v>
      </c>
      <c r="R69" s="22">
        <f t="shared" si="2"/>
        <v>32.413888888888891</v>
      </c>
      <c r="S69" s="22">
        <f t="shared" si="3"/>
        <v>1.8267058216608562E-6</v>
      </c>
    </row>
    <row r="70" spans="17:19" x14ac:dyDescent="0.25">
      <c r="Q70" s="22">
        <v>54</v>
      </c>
      <c r="R70" s="22">
        <f t="shared" si="2"/>
        <v>32.950000000000003</v>
      </c>
      <c r="S70" s="22">
        <f t="shared" si="3"/>
        <v>1.0547299270150139E-6</v>
      </c>
    </row>
    <row r="71" spans="17:19" x14ac:dyDescent="0.25">
      <c r="Q71" s="22">
        <v>55</v>
      </c>
      <c r="R71" s="22">
        <f t="shared" si="2"/>
        <v>33.486111111111114</v>
      </c>
      <c r="S71" s="22">
        <f t="shared" si="3"/>
        <v>6.0073457172521041E-7</v>
      </c>
    </row>
    <row r="72" spans="17:19" x14ac:dyDescent="0.25">
      <c r="Q72" s="22">
        <v>56</v>
      </c>
      <c r="R72" s="22">
        <f t="shared" si="2"/>
        <v>34.022222222222226</v>
      </c>
      <c r="S72" s="22">
        <f t="shared" si="3"/>
        <v>3.3751469317222889E-7</v>
      </c>
    </row>
    <row r="73" spans="17:19" x14ac:dyDescent="0.25">
      <c r="Q73" s="22">
        <v>57</v>
      </c>
      <c r="R73" s="22">
        <f t="shared" si="2"/>
        <v>34.558333333333337</v>
      </c>
      <c r="S73" s="22">
        <f t="shared" si="3"/>
        <v>1.8705591372989595E-7</v>
      </c>
    </row>
    <row r="74" spans="17:19" x14ac:dyDescent="0.25">
      <c r="Q74" s="22">
        <v>58</v>
      </c>
      <c r="R74" s="22">
        <f t="shared" si="2"/>
        <v>35.094444444444449</v>
      </c>
      <c r="S74" s="22">
        <f t="shared" si="3"/>
        <v>1.0226308799905979E-7</v>
      </c>
    </row>
    <row r="75" spans="17:19" x14ac:dyDescent="0.25">
      <c r="Q75" s="22">
        <v>59</v>
      </c>
      <c r="R75" s="22">
        <f t="shared" si="2"/>
        <v>35.630555555555553</v>
      </c>
      <c r="S75" s="22">
        <f t="shared" si="3"/>
        <v>5.5148672608571495E-8</v>
      </c>
    </row>
    <row r="76" spans="17:19" x14ac:dyDescent="0.25">
      <c r="Q76" s="22">
        <v>60</v>
      </c>
      <c r="R76" s="22">
        <f t="shared" si="2"/>
        <v>36.166666666666664</v>
      </c>
      <c r="S76" s="22">
        <f t="shared" si="3"/>
        <v>2.933728538839023E-8</v>
      </c>
    </row>
    <row r="77" spans="17:19" x14ac:dyDescent="0.25">
      <c r="Q77" s="22">
        <v>61</v>
      </c>
      <c r="R77" s="22">
        <f t="shared" si="2"/>
        <v>36.702777777777776</v>
      </c>
      <c r="S77" s="22">
        <f t="shared" si="3"/>
        <v>1.5394780053405221E-8</v>
      </c>
    </row>
    <row r="78" spans="17:19" x14ac:dyDescent="0.25">
      <c r="Q78" s="22">
        <v>62</v>
      </c>
      <c r="R78" s="22">
        <f t="shared" si="2"/>
        <v>37.238888888888887</v>
      </c>
      <c r="S78" s="22">
        <f t="shared" si="3"/>
        <v>7.9688518398249191E-9</v>
      </c>
    </row>
    <row r="79" spans="17:19" x14ac:dyDescent="0.25">
      <c r="Q79" s="22">
        <v>63</v>
      </c>
      <c r="R79" s="22">
        <f t="shared" si="2"/>
        <v>37.774999999999999</v>
      </c>
      <c r="S79" s="22">
        <f t="shared" si="3"/>
        <v>4.0689908863730104E-9</v>
      </c>
    </row>
    <row r="80" spans="17:19" x14ac:dyDescent="0.25">
      <c r="Q80" s="22">
        <v>64</v>
      </c>
      <c r="R80" s="22">
        <f t="shared" si="2"/>
        <v>38.31111111111111</v>
      </c>
      <c r="S80" s="22">
        <f t="shared" si="3"/>
        <v>2.0494927337898716E-9</v>
      </c>
    </row>
    <row r="81" spans="17:19" x14ac:dyDescent="0.25">
      <c r="Q81" s="22">
        <v>65</v>
      </c>
      <c r="R81" s="22">
        <f t="shared" si="2"/>
        <v>38.847222222222221</v>
      </c>
      <c r="S81" s="22">
        <f t="shared" si="3"/>
        <v>1.0182976691523043E-9</v>
      </c>
    </row>
    <row r="82" spans="17:19" x14ac:dyDescent="0.25">
      <c r="Q82" s="22">
        <v>66</v>
      </c>
      <c r="R82" s="22">
        <f t="shared" ref="R82:R116" si="4">$K$16+Q82*$K$24</f>
        <v>39.383333333333333</v>
      </c>
      <c r="S82" s="22">
        <f t="shared" ref="S82:S116" si="5">_xlfn.NORM.DIST(R82,$K$18,$K$23,FALSE)</f>
        <v>4.9908189730091192E-10</v>
      </c>
    </row>
    <row r="83" spans="17:19" x14ac:dyDescent="0.25">
      <c r="Q83" s="22">
        <v>67</v>
      </c>
      <c r="R83" s="22">
        <f t="shared" si="4"/>
        <v>39.919444444444444</v>
      </c>
      <c r="S83" s="22">
        <f t="shared" si="5"/>
        <v>2.4128903478108116E-10</v>
      </c>
    </row>
    <row r="84" spans="17:19" x14ac:dyDescent="0.25">
      <c r="Q84" s="22">
        <v>68</v>
      </c>
      <c r="R84" s="22">
        <f t="shared" si="4"/>
        <v>40.455555555555556</v>
      </c>
      <c r="S84" s="22">
        <f t="shared" si="5"/>
        <v>1.1507263444026756E-10</v>
      </c>
    </row>
    <row r="85" spans="17:19" x14ac:dyDescent="0.25">
      <c r="Q85" s="22">
        <v>69</v>
      </c>
      <c r="R85" s="22">
        <f t="shared" si="4"/>
        <v>40.991666666666667</v>
      </c>
      <c r="S85" s="22">
        <f t="shared" si="5"/>
        <v>5.4134636691247029E-11</v>
      </c>
    </row>
    <row r="86" spans="17:19" x14ac:dyDescent="0.25">
      <c r="Q86" s="22">
        <v>70</v>
      </c>
      <c r="R86" s="22">
        <f t="shared" si="4"/>
        <v>41.527777777777779</v>
      </c>
      <c r="S86" s="22">
        <f t="shared" si="5"/>
        <v>2.5121588539181667E-11</v>
      </c>
    </row>
    <row r="87" spans="17:19" x14ac:dyDescent="0.25">
      <c r="Q87" s="22">
        <v>71</v>
      </c>
      <c r="R87" s="22">
        <f t="shared" si="4"/>
        <v>42.06388888888889</v>
      </c>
      <c r="S87" s="22">
        <f t="shared" si="5"/>
        <v>1.1499730714386075E-11</v>
      </c>
    </row>
    <row r="88" spans="17:19" x14ac:dyDescent="0.25">
      <c r="Q88" s="22">
        <v>72</v>
      </c>
      <c r="R88" s="22">
        <f t="shared" si="4"/>
        <v>42.6</v>
      </c>
      <c r="S88" s="22">
        <f t="shared" si="5"/>
        <v>5.1927443793313395E-12</v>
      </c>
    </row>
    <row r="89" spans="17:19" x14ac:dyDescent="0.25">
      <c r="Q89" s="22">
        <v>73</v>
      </c>
      <c r="R89" s="22">
        <f t="shared" si="4"/>
        <v>43.136111111111113</v>
      </c>
      <c r="S89" s="22">
        <f t="shared" si="5"/>
        <v>2.3129961979204713E-12</v>
      </c>
    </row>
    <row r="90" spans="17:19" x14ac:dyDescent="0.25">
      <c r="Q90" s="22">
        <v>74</v>
      </c>
      <c r="R90" s="22">
        <f t="shared" si="4"/>
        <v>43.672222222222224</v>
      </c>
      <c r="S90" s="22">
        <f t="shared" si="5"/>
        <v>1.0162992250472103E-12</v>
      </c>
    </row>
    <row r="91" spans="17:19" x14ac:dyDescent="0.25">
      <c r="Q91" s="22">
        <v>75</v>
      </c>
      <c r="R91" s="22">
        <f t="shared" si="4"/>
        <v>44.208333333333329</v>
      </c>
      <c r="S91" s="22">
        <f t="shared" si="5"/>
        <v>4.4049093050794241E-13</v>
      </c>
    </row>
    <row r="92" spans="17:19" x14ac:dyDescent="0.25">
      <c r="Q92" s="22">
        <v>76</v>
      </c>
      <c r="R92" s="22">
        <f t="shared" si="4"/>
        <v>44.74444444444444</v>
      </c>
      <c r="S92" s="22">
        <f t="shared" si="5"/>
        <v>1.8833066868833231E-13</v>
      </c>
    </row>
    <row r="93" spans="17:19" x14ac:dyDescent="0.25">
      <c r="Q93" s="22">
        <v>77</v>
      </c>
      <c r="R93" s="22">
        <f t="shared" si="4"/>
        <v>45.280555555555551</v>
      </c>
      <c r="S93" s="22">
        <f t="shared" si="5"/>
        <v>7.9428036530540623E-14</v>
      </c>
    </row>
    <row r="94" spans="17:19" x14ac:dyDescent="0.25">
      <c r="Q94" s="22">
        <v>78</v>
      </c>
      <c r="R94" s="22">
        <f t="shared" si="4"/>
        <v>45.816666666666663</v>
      </c>
      <c r="S94" s="22">
        <f t="shared" si="5"/>
        <v>3.3044204888345509E-14</v>
      </c>
    </row>
    <row r="95" spans="17:19" x14ac:dyDescent="0.25">
      <c r="Q95" s="22">
        <v>79</v>
      </c>
      <c r="R95" s="22">
        <f t="shared" si="4"/>
        <v>46.352777777777774</v>
      </c>
      <c r="S95" s="22">
        <f t="shared" si="5"/>
        <v>1.3560805491018738E-14</v>
      </c>
    </row>
    <row r="96" spans="17:19" x14ac:dyDescent="0.25">
      <c r="Q96" s="22">
        <v>80</v>
      </c>
      <c r="R96" s="22">
        <f t="shared" si="4"/>
        <v>46.888888888888886</v>
      </c>
      <c r="S96" s="22">
        <f t="shared" si="5"/>
        <v>5.4896463570682697E-15</v>
      </c>
    </row>
    <row r="97" spans="17:19" x14ac:dyDescent="0.25">
      <c r="Q97" s="22">
        <v>81</v>
      </c>
      <c r="R97" s="22">
        <f t="shared" si="4"/>
        <v>47.424999999999997</v>
      </c>
      <c r="S97" s="22">
        <f t="shared" si="5"/>
        <v>2.1921584932049371E-15</v>
      </c>
    </row>
    <row r="98" spans="17:19" x14ac:dyDescent="0.25">
      <c r="Q98" s="22">
        <v>82</v>
      </c>
      <c r="R98" s="22">
        <f t="shared" si="4"/>
        <v>47.961111111111109</v>
      </c>
      <c r="S98" s="22">
        <f t="shared" si="5"/>
        <v>8.6351171483679956E-16</v>
      </c>
    </row>
    <row r="99" spans="17:19" x14ac:dyDescent="0.25">
      <c r="Q99" s="22">
        <v>83</v>
      </c>
      <c r="R99" s="22">
        <f t="shared" si="4"/>
        <v>48.49722222222222</v>
      </c>
      <c r="S99" s="22">
        <f t="shared" si="5"/>
        <v>3.3553143798787757E-16</v>
      </c>
    </row>
    <row r="100" spans="17:19" x14ac:dyDescent="0.25">
      <c r="Q100" s="22">
        <v>84</v>
      </c>
      <c r="R100" s="22">
        <f t="shared" si="4"/>
        <v>49.033333333333331</v>
      </c>
      <c r="S100" s="22">
        <f t="shared" si="5"/>
        <v>1.2860767984855557E-16</v>
      </c>
    </row>
    <row r="101" spans="17:19" x14ac:dyDescent="0.25">
      <c r="Q101" s="22">
        <v>85</v>
      </c>
      <c r="R101" s="22">
        <f t="shared" si="4"/>
        <v>49.569444444444443</v>
      </c>
      <c r="S101" s="22">
        <f t="shared" si="5"/>
        <v>4.8626083291983818E-17</v>
      </c>
    </row>
    <row r="102" spans="17:19" x14ac:dyDescent="0.25">
      <c r="Q102" s="22">
        <v>86</v>
      </c>
      <c r="R102" s="22">
        <f t="shared" si="4"/>
        <v>50.105555555555554</v>
      </c>
      <c r="S102" s="22">
        <f t="shared" si="5"/>
        <v>1.8135952802026471E-17</v>
      </c>
    </row>
    <row r="103" spans="17:19" x14ac:dyDescent="0.25">
      <c r="Q103" s="22">
        <v>87</v>
      </c>
      <c r="R103" s="22">
        <f t="shared" si="4"/>
        <v>50.641666666666666</v>
      </c>
      <c r="S103" s="22">
        <f t="shared" si="5"/>
        <v>6.6723706769089518E-18</v>
      </c>
    </row>
    <row r="104" spans="17:19" x14ac:dyDescent="0.25">
      <c r="Q104" s="22">
        <v>88</v>
      </c>
      <c r="R104" s="22">
        <f t="shared" si="4"/>
        <v>51.177777777777777</v>
      </c>
      <c r="S104" s="22">
        <f t="shared" si="5"/>
        <v>2.4215233115874945E-18</v>
      </c>
    </row>
    <row r="105" spans="17:19" x14ac:dyDescent="0.25">
      <c r="Q105" s="22">
        <v>89</v>
      </c>
      <c r="R105" s="22">
        <f t="shared" si="4"/>
        <v>51.713888888888889</v>
      </c>
      <c r="S105" s="22">
        <f t="shared" si="5"/>
        <v>8.6689369528143836E-19</v>
      </c>
    </row>
    <row r="106" spans="17:19" x14ac:dyDescent="0.25">
      <c r="Q106" s="22">
        <v>90</v>
      </c>
      <c r="R106" s="22">
        <f t="shared" si="4"/>
        <v>52.25</v>
      </c>
      <c r="S106" s="22">
        <f t="shared" si="5"/>
        <v>3.0613411946327699E-19</v>
      </c>
    </row>
    <row r="107" spans="17:19" x14ac:dyDescent="0.25">
      <c r="Q107" s="22">
        <v>91</v>
      </c>
      <c r="R107" s="22">
        <f t="shared" si="4"/>
        <v>52.786111111111111</v>
      </c>
      <c r="S107" s="22">
        <f t="shared" si="5"/>
        <v>1.0664152026376834E-19</v>
      </c>
    </row>
    <row r="108" spans="17:19" x14ac:dyDescent="0.25">
      <c r="Q108" s="22">
        <v>92</v>
      </c>
      <c r="R108" s="22">
        <f t="shared" si="4"/>
        <v>53.322222222222223</v>
      </c>
      <c r="S108" s="22">
        <f t="shared" si="5"/>
        <v>3.6644569229157645E-20</v>
      </c>
    </row>
    <row r="109" spans="17:19" x14ac:dyDescent="0.25">
      <c r="Q109" s="22">
        <v>93</v>
      </c>
      <c r="R109" s="22">
        <f t="shared" si="4"/>
        <v>53.858333333333334</v>
      </c>
      <c r="S109" s="22">
        <f t="shared" si="5"/>
        <v>1.2421144519774623E-20</v>
      </c>
    </row>
    <row r="110" spans="17:19" x14ac:dyDescent="0.25">
      <c r="Q110" s="22">
        <v>94</v>
      </c>
      <c r="R110" s="22">
        <f t="shared" si="4"/>
        <v>54.394444444444446</v>
      </c>
      <c r="S110" s="22">
        <f t="shared" si="5"/>
        <v>4.1531948790622856E-21</v>
      </c>
    </row>
    <row r="111" spans="17:19" x14ac:dyDescent="0.25">
      <c r="Q111" s="22">
        <v>95</v>
      </c>
      <c r="R111" s="22">
        <f t="shared" si="4"/>
        <v>54.930555555555557</v>
      </c>
      <c r="S111" s="22">
        <f t="shared" si="5"/>
        <v>1.3698458736757369E-21</v>
      </c>
    </row>
    <row r="112" spans="17:19" x14ac:dyDescent="0.25">
      <c r="Q112" s="22">
        <v>96</v>
      </c>
      <c r="R112" s="22">
        <f t="shared" si="4"/>
        <v>55.466666666666669</v>
      </c>
      <c r="S112" s="22">
        <f t="shared" si="5"/>
        <v>4.4568683197253461E-22</v>
      </c>
    </row>
    <row r="113" spans="17:19" x14ac:dyDescent="0.25">
      <c r="Q113" s="22">
        <v>97</v>
      </c>
      <c r="R113" s="22">
        <f t="shared" si="4"/>
        <v>56.002777777777773</v>
      </c>
      <c r="S113" s="22">
        <f t="shared" si="5"/>
        <v>1.4303970335908094E-22</v>
      </c>
    </row>
    <row r="114" spans="17:19" x14ac:dyDescent="0.25">
      <c r="Q114" s="22">
        <v>98</v>
      </c>
      <c r="R114" s="22">
        <f t="shared" si="4"/>
        <v>56.538888888888884</v>
      </c>
      <c r="S114" s="22">
        <f t="shared" si="5"/>
        <v>4.5284763056822045E-23</v>
      </c>
    </row>
    <row r="115" spans="17:19" x14ac:dyDescent="0.25">
      <c r="Q115" s="22">
        <v>99</v>
      </c>
      <c r="R115" s="22">
        <f t="shared" si="4"/>
        <v>57.074999999999996</v>
      </c>
      <c r="S115" s="22">
        <f t="shared" si="5"/>
        <v>1.4142178015004769E-23</v>
      </c>
    </row>
    <row r="116" spans="17:19" x14ac:dyDescent="0.25">
      <c r="Q116" s="22">
        <v>100</v>
      </c>
      <c r="R116" s="22">
        <f t="shared" si="4"/>
        <v>57.611111111111107</v>
      </c>
      <c r="S116" s="22">
        <f t="shared" si="5"/>
        <v>4.3566151813566707E-24</v>
      </c>
    </row>
  </sheetData>
  <mergeCells count="12">
    <mergeCell ref="H1:H2"/>
    <mergeCell ref="J2:K2"/>
    <mergeCell ref="L2:L3"/>
    <mergeCell ref="J6:L6"/>
    <mergeCell ref="M6:M7"/>
    <mergeCell ref="J10:Q10"/>
    <mergeCell ref="F1:G1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5" workbookViewId="0">
      <selection activeCell="C39" sqref="C39"/>
    </sheetView>
  </sheetViews>
  <sheetFormatPr defaultRowHeight="15" x14ac:dyDescent="0.25"/>
  <cols>
    <col min="1" max="1" width="8.85546875" style="1" bestFit="1" customWidth="1"/>
    <col min="2" max="2" width="8.85546875" style="1" customWidth="1"/>
    <col min="3" max="3" width="12" style="1" bestFit="1" customWidth="1"/>
    <col min="4" max="4" width="12" style="1" customWidth="1"/>
    <col min="5" max="5" width="17.85546875" style="1" bestFit="1" customWidth="1"/>
    <col min="6" max="6" width="17.85546875" style="1" customWidth="1"/>
    <col min="7" max="7" width="10.42578125" style="1" bestFit="1" customWidth="1"/>
    <col min="8" max="8" width="10.42578125" style="1" customWidth="1"/>
    <col min="9" max="9" width="18.28515625" style="2" bestFit="1" customWidth="1"/>
    <col min="10" max="10" width="18.28515625" style="2" customWidth="1"/>
    <col min="11" max="11" width="6" style="1" bestFit="1" customWidth="1"/>
    <col min="12" max="12" width="6" style="1" customWidth="1"/>
    <col min="13" max="13" width="7.42578125" style="1" bestFit="1" customWidth="1"/>
    <col min="14" max="14" width="7.42578125" style="1" customWidth="1"/>
    <col min="15" max="15" width="12.7109375" style="1" bestFit="1" customWidth="1"/>
  </cols>
  <sheetData>
    <row r="1" spans="1:16" x14ac:dyDescent="0.25">
      <c r="A1" s="7" t="s">
        <v>17</v>
      </c>
      <c r="B1" s="7"/>
      <c r="C1" s="7" t="s">
        <v>0</v>
      </c>
      <c r="D1" s="7"/>
      <c r="E1" s="7" t="s">
        <v>1</v>
      </c>
      <c r="F1" s="7"/>
      <c r="G1" s="7" t="s">
        <v>16</v>
      </c>
      <c r="H1" s="7"/>
      <c r="I1" s="8" t="s">
        <v>15</v>
      </c>
      <c r="J1" s="8"/>
      <c r="K1" s="10" t="s">
        <v>14</v>
      </c>
      <c r="L1" s="10"/>
      <c r="M1" s="10"/>
      <c r="N1" s="7"/>
      <c r="O1" s="7" t="s">
        <v>10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 t="s">
        <v>2</v>
      </c>
      <c r="L2" s="3"/>
      <c r="M2" s="3" t="s">
        <v>3</v>
      </c>
      <c r="N2" s="3"/>
      <c r="O2" s="3"/>
    </row>
    <row r="3" spans="1:16" x14ac:dyDescent="0.25">
      <c r="A3" s="1">
        <v>1</v>
      </c>
      <c r="C3" s="1" t="s">
        <v>4</v>
      </c>
      <c r="D3" s="1" t="s">
        <v>18</v>
      </c>
      <c r="E3" s="1" t="s">
        <v>6</v>
      </c>
      <c r="F3" s="1" t="s">
        <v>18</v>
      </c>
      <c r="G3" s="1" t="s">
        <v>9</v>
      </c>
      <c r="H3" s="1" t="s">
        <v>18</v>
      </c>
      <c r="I3" s="2">
        <v>4</v>
      </c>
      <c r="J3" s="1" t="s">
        <v>18</v>
      </c>
      <c r="K3" s="1">
        <v>26</v>
      </c>
      <c r="L3" s="1" t="s">
        <v>18</v>
      </c>
      <c r="M3" s="1">
        <v>3</v>
      </c>
      <c r="N3" s="1" t="s">
        <v>18</v>
      </c>
      <c r="O3" s="1" t="s">
        <v>11</v>
      </c>
      <c r="P3" s="9" t="s">
        <v>19</v>
      </c>
    </row>
    <row r="4" spans="1:16" x14ac:dyDescent="0.25">
      <c r="A4" s="1">
        <v>2</v>
      </c>
      <c r="C4" s="1" t="s">
        <v>5</v>
      </c>
      <c r="D4" s="1" t="s">
        <v>18</v>
      </c>
      <c r="E4" s="1" t="s">
        <v>6</v>
      </c>
      <c r="F4" s="1" t="s">
        <v>18</v>
      </c>
      <c r="G4" s="1">
        <v>1</v>
      </c>
      <c r="H4" s="1" t="s">
        <v>18</v>
      </c>
      <c r="I4" s="2">
        <v>4.5599999999999996</v>
      </c>
      <c r="J4" s="1" t="s">
        <v>18</v>
      </c>
      <c r="K4" s="1">
        <v>32</v>
      </c>
      <c r="L4" s="1" t="s">
        <v>18</v>
      </c>
      <c r="M4" s="1">
        <v>10</v>
      </c>
      <c r="N4" s="1" t="s">
        <v>18</v>
      </c>
      <c r="O4" s="1" t="s">
        <v>12</v>
      </c>
      <c r="P4" s="9" t="s">
        <v>19</v>
      </c>
    </row>
    <row r="5" spans="1:16" x14ac:dyDescent="0.25">
      <c r="A5" s="1">
        <v>3</v>
      </c>
      <c r="C5" s="1" t="s">
        <v>5</v>
      </c>
      <c r="D5" s="1" t="s">
        <v>18</v>
      </c>
      <c r="E5" s="1" t="s">
        <v>6</v>
      </c>
      <c r="F5" s="1" t="s">
        <v>18</v>
      </c>
      <c r="G5" s="1">
        <v>2</v>
      </c>
      <c r="H5" s="1" t="s">
        <v>18</v>
      </c>
      <c r="I5" s="2">
        <v>5.25</v>
      </c>
      <c r="J5" s="1" t="s">
        <v>18</v>
      </c>
      <c r="K5" s="1">
        <v>36</v>
      </c>
      <c r="L5" s="1" t="s">
        <v>18</v>
      </c>
      <c r="M5" s="1">
        <v>5</v>
      </c>
      <c r="N5" s="1" t="s">
        <v>18</v>
      </c>
      <c r="O5" s="1" t="s">
        <v>12</v>
      </c>
      <c r="P5" s="9" t="s">
        <v>19</v>
      </c>
    </row>
    <row r="6" spans="1:16" x14ac:dyDescent="0.25">
      <c r="A6" s="1">
        <v>4</v>
      </c>
      <c r="C6" s="1" t="s">
        <v>4</v>
      </c>
      <c r="D6" s="1" t="s">
        <v>18</v>
      </c>
      <c r="E6" s="1" t="s">
        <v>7</v>
      </c>
      <c r="F6" s="1" t="s">
        <v>18</v>
      </c>
      <c r="G6" s="1" t="s">
        <v>9</v>
      </c>
      <c r="H6" s="1" t="s">
        <v>18</v>
      </c>
      <c r="I6" s="2">
        <v>5.73</v>
      </c>
      <c r="J6" s="1" t="s">
        <v>18</v>
      </c>
      <c r="K6" s="1">
        <v>20</v>
      </c>
      <c r="L6" s="1" t="s">
        <v>18</v>
      </c>
      <c r="M6" s="1">
        <v>10</v>
      </c>
      <c r="N6" s="1" t="s">
        <v>18</v>
      </c>
      <c r="O6" s="1" t="s">
        <v>13</v>
      </c>
      <c r="P6" s="9" t="s">
        <v>19</v>
      </c>
    </row>
    <row r="7" spans="1:16" x14ac:dyDescent="0.25">
      <c r="A7" s="1">
        <v>5</v>
      </c>
      <c r="C7" s="1" t="s">
        <v>4</v>
      </c>
      <c r="D7" s="1" t="s">
        <v>18</v>
      </c>
      <c r="E7" s="1" t="s">
        <v>6</v>
      </c>
      <c r="F7" s="1" t="s">
        <v>18</v>
      </c>
      <c r="G7" s="1" t="s">
        <v>9</v>
      </c>
      <c r="H7" s="1" t="s">
        <v>18</v>
      </c>
      <c r="I7" s="2">
        <v>6.26</v>
      </c>
      <c r="J7" s="1" t="s">
        <v>18</v>
      </c>
      <c r="K7" s="1">
        <v>40</v>
      </c>
      <c r="L7" s="1" t="s">
        <v>18</v>
      </c>
      <c r="M7" s="1">
        <v>7</v>
      </c>
      <c r="N7" s="1" t="s">
        <v>18</v>
      </c>
      <c r="O7" s="1" t="s">
        <v>13</v>
      </c>
      <c r="P7" s="9" t="s">
        <v>19</v>
      </c>
    </row>
    <row r="8" spans="1:16" x14ac:dyDescent="0.25">
      <c r="A8" s="1">
        <v>6</v>
      </c>
      <c r="C8" s="1" t="s">
        <v>5</v>
      </c>
      <c r="D8" s="1" t="s">
        <v>18</v>
      </c>
      <c r="E8" s="1" t="s">
        <v>6</v>
      </c>
      <c r="F8" s="1" t="s">
        <v>18</v>
      </c>
      <c r="G8" s="1">
        <v>0</v>
      </c>
      <c r="H8" s="1" t="s">
        <v>18</v>
      </c>
      <c r="I8" s="2">
        <v>6.66</v>
      </c>
      <c r="J8" s="1" t="s">
        <v>18</v>
      </c>
      <c r="K8" s="1">
        <v>28</v>
      </c>
      <c r="L8" s="1" t="s">
        <v>18</v>
      </c>
      <c r="M8" s="1">
        <v>0</v>
      </c>
      <c r="N8" s="1" t="s">
        <v>18</v>
      </c>
      <c r="O8" s="1" t="s">
        <v>11</v>
      </c>
      <c r="P8" s="9" t="s">
        <v>19</v>
      </c>
    </row>
    <row r="9" spans="1:16" x14ac:dyDescent="0.25">
      <c r="A9" s="1">
        <v>7</v>
      </c>
      <c r="C9" s="1" t="s">
        <v>4</v>
      </c>
      <c r="D9" s="1" t="s">
        <v>18</v>
      </c>
      <c r="E9" s="1" t="s">
        <v>6</v>
      </c>
      <c r="F9" s="1" t="s">
        <v>18</v>
      </c>
      <c r="G9" s="1" t="s">
        <v>9</v>
      </c>
      <c r="H9" s="1" t="s">
        <v>18</v>
      </c>
      <c r="I9" s="2">
        <v>6.86</v>
      </c>
      <c r="J9" s="1" t="s">
        <v>18</v>
      </c>
      <c r="K9" s="1">
        <v>41</v>
      </c>
      <c r="L9" s="1" t="s">
        <v>18</v>
      </c>
      <c r="M9" s="1">
        <v>0</v>
      </c>
      <c r="N9" s="1" t="s">
        <v>18</v>
      </c>
      <c r="O9" s="1" t="s">
        <v>11</v>
      </c>
      <c r="P9" s="9" t="s">
        <v>19</v>
      </c>
    </row>
    <row r="10" spans="1:16" x14ac:dyDescent="0.25">
      <c r="A10" s="1">
        <v>8</v>
      </c>
      <c r="C10" s="1" t="s">
        <v>4</v>
      </c>
      <c r="D10" s="1" t="s">
        <v>18</v>
      </c>
      <c r="E10" s="1" t="s">
        <v>6</v>
      </c>
      <c r="F10" s="1" t="s">
        <v>18</v>
      </c>
      <c r="G10" s="1" t="s">
        <v>9</v>
      </c>
      <c r="H10" s="1" t="s">
        <v>18</v>
      </c>
      <c r="I10" s="2">
        <v>7.39</v>
      </c>
      <c r="J10" s="1" t="s">
        <v>18</v>
      </c>
      <c r="K10" s="1">
        <v>43</v>
      </c>
      <c r="L10" s="1" t="s">
        <v>18</v>
      </c>
      <c r="M10" s="1">
        <v>4</v>
      </c>
      <c r="N10" s="1" t="s">
        <v>18</v>
      </c>
      <c r="O10" s="1" t="s">
        <v>12</v>
      </c>
      <c r="P10" s="9" t="s">
        <v>19</v>
      </c>
    </row>
    <row r="11" spans="1:16" x14ac:dyDescent="0.25">
      <c r="A11" s="1">
        <v>9</v>
      </c>
      <c r="C11" s="1" t="s">
        <v>5</v>
      </c>
      <c r="D11" s="1" t="s">
        <v>18</v>
      </c>
      <c r="E11" s="1" t="s">
        <v>7</v>
      </c>
      <c r="F11" s="1" t="s">
        <v>18</v>
      </c>
      <c r="G11" s="1">
        <v>1</v>
      </c>
      <c r="H11" s="1" t="s">
        <v>18</v>
      </c>
      <c r="I11" s="2">
        <v>7.59</v>
      </c>
      <c r="J11" s="1" t="s">
        <v>18</v>
      </c>
      <c r="K11" s="1">
        <v>34</v>
      </c>
      <c r="L11" s="1" t="s">
        <v>18</v>
      </c>
      <c r="M11" s="1">
        <v>10</v>
      </c>
      <c r="N11" s="1" t="s">
        <v>18</v>
      </c>
      <c r="O11" s="1" t="s">
        <v>12</v>
      </c>
      <c r="P11" s="9" t="s">
        <v>19</v>
      </c>
    </row>
    <row r="12" spans="1:16" x14ac:dyDescent="0.25">
      <c r="A12" s="1">
        <v>10</v>
      </c>
      <c r="C12" s="1" t="s">
        <v>4</v>
      </c>
      <c r="D12" s="1" t="s">
        <v>18</v>
      </c>
      <c r="E12" s="1" t="s">
        <v>7</v>
      </c>
      <c r="F12" s="1" t="s">
        <v>18</v>
      </c>
      <c r="G12" s="1" t="s">
        <v>9</v>
      </c>
      <c r="H12" s="1" t="s">
        <v>18</v>
      </c>
      <c r="I12" s="2">
        <v>7.44</v>
      </c>
      <c r="J12" s="1" t="s">
        <v>18</v>
      </c>
      <c r="K12" s="1">
        <v>23</v>
      </c>
      <c r="L12" s="1" t="s">
        <v>18</v>
      </c>
      <c r="M12" s="1">
        <v>6</v>
      </c>
      <c r="N12" s="1" t="s">
        <v>18</v>
      </c>
      <c r="O12" s="1" t="s">
        <v>13</v>
      </c>
      <c r="P12" s="9" t="s">
        <v>19</v>
      </c>
    </row>
    <row r="13" spans="1:16" x14ac:dyDescent="0.25">
      <c r="A13" s="1">
        <v>11</v>
      </c>
      <c r="C13" s="1" t="s">
        <v>5</v>
      </c>
      <c r="D13" s="1" t="s">
        <v>18</v>
      </c>
      <c r="E13" s="1" t="s">
        <v>7</v>
      </c>
      <c r="F13" s="1" t="s">
        <v>18</v>
      </c>
      <c r="G13" s="1">
        <v>2</v>
      </c>
      <c r="H13" s="1" t="s">
        <v>18</v>
      </c>
      <c r="I13" s="2">
        <v>8.1199999999999992</v>
      </c>
      <c r="J13" s="1" t="s">
        <v>18</v>
      </c>
      <c r="K13" s="1">
        <v>33</v>
      </c>
      <c r="L13" s="1" t="s">
        <v>18</v>
      </c>
      <c r="M13" s="1">
        <v>6</v>
      </c>
      <c r="N13" s="1" t="s">
        <v>18</v>
      </c>
      <c r="O13" s="1" t="s">
        <v>11</v>
      </c>
      <c r="P13" s="9" t="s">
        <v>19</v>
      </c>
    </row>
    <row r="14" spans="1:16" x14ac:dyDescent="0.25">
      <c r="A14" s="1">
        <v>12</v>
      </c>
      <c r="C14" s="1" t="s">
        <v>4</v>
      </c>
      <c r="D14" s="1" t="s">
        <v>18</v>
      </c>
      <c r="E14" s="1" t="s">
        <v>6</v>
      </c>
      <c r="F14" s="1" t="s">
        <v>18</v>
      </c>
      <c r="G14" s="1" t="s">
        <v>9</v>
      </c>
      <c r="H14" s="1" t="s">
        <v>18</v>
      </c>
      <c r="I14" s="2">
        <v>8.4600000000000009</v>
      </c>
      <c r="J14" s="1" t="s">
        <v>18</v>
      </c>
      <c r="K14" s="1">
        <v>27</v>
      </c>
      <c r="L14" s="1" t="s">
        <v>18</v>
      </c>
      <c r="M14" s="1">
        <v>11</v>
      </c>
      <c r="N14" s="1" t="s">
        <v>18</v>
      </c>
      <c r="O14" s="1" t="s">
        <v>12</v>
      </c>
      <c r="P14" s="9" t="s">
        <v>19</v>
      </c>
    </row>
    <row r="15" spans="1:16" x14ac:dyDescent="0.25">
      <c r="A15" s="1">
        <v>13</v>
      </c>
      <c r="C15" s="1" t="s">
        <v>4</v>
      </c>
      <c r="D15" s="1" t="s">
        <v>18</v>
      </c>
      <c r="E15" s="1" t="s">
        <v>7</v>
      </c>
      <c r="F15" s="1" t="s">
        <v>18</v>
      </c>
      <c r="G15" s="1" t="s">
        <v>9</v>
      </c>
      <c r="H15" s="1" t="s">
        <v>18</v>
      </c>
      <c r="I15" s="2">
        <v>8.74</v>
      </c>
      <c r="J15" s="1" t="s">
        <v>18</v>
      </c>
      <c r="K15" s="1">
        <v>37</v>
      </c>
      <c r="L15" s="1" t="s">
        <v>18</v>
      </c>
      <c r="M15" s="1">
        <v>5</v>
      </c>
      <c r="N15" s="1" t="s">
        <v>18</v>
      </c>
      <c r="O15" s="1" t="s">
        <v>13</v>
      </c>
      <c r="P15" s="9" t="s">
        <v>19</v>
      </c>
    </row>
    <row r="16" spans="1:16" x14ac:dyDescent="0.25">
      <c r="A16" s="1">
        <v>14</v>
      </c>
      <c r="C16" s="1" t="s">
        <v>5</v>
      </c>
      <c r="D16" s="1" t="s">
        <v>18</v>
      </c>
      <c r="E16" s="1" t="s">
        <v>6</v>
      </c>
      <c r="F16" s="1" t="s">
        <v>18</v>
      </c>
      <c r="G16" s="1">
        <v>3</v>
      </c>
      <c r="H16" s="1" t="s">
        <v>18</v>
      </c>
      <c r="I16" s="2">
        <v>8.9499999999999993</v>
      </c>
      <c r="J16" s="1" t="s">
        <v>18</v>
      </c>
      <c r="K16" s="1">
        <v>44</v>
      </c>
      <c r="L16" s="1" t="s">
        <v>18</v>
      </c>
      <c r="M16" s="1">
        <v>2</v>
      </c>
      <c r="N16" s="1" t="s">
        <v>18</v>
      </c>
      <c r="O16" s="1" t="s">
        <v>13</v>
      </c>
      <c r="P16" s="9" t="s">
        <v>19</v>
      </c>
    </row>
    <row r="17" spans="1:16" x14ac:dyDescent="0.25">
      <c r="A17" s="1">
        <v>15</v>
      </c>
      <c r="C17" s="1" t="s">
        <v>5</v>
      </c>
      <c r="D17" s="1" t="s">
        <v>18</v>
      </c>
      <c r="E17" s="1" t="s">
        <v>7</v>
      </c>
      <c r="F17" s="1" t="s">
        <v>18</v>
      </c>
      <c r="G17" s="1">
        <v>0</v>
      </c>
      <c r="H17" s="1" t="s">
        <v>18</v>
      </c>
      <c r="I17" s="2">
        <v>9.1300000000000008</v>
      </c>
      <c r="J17" s="1" t="s">
        <v>18</v>
      </c>
      <c r="K17" s="1">
        <v>30</v>
      </c>
      <c r="L17" s="1" t="s">
        <v>18</v>
      </c>
      <c r="M17" s="1">
        <v>5</v>
      </c>
      <c r="N17" s="1" t="s">
        <v>18</v>
      </c>
      <c r="O17" s="1" t="s">
        <v>11</v>
      </c>
      <c r="P17" s="9" t="s">
        <v>19</v>
      </c>
    </row>
    <row r="18" spans="1:16" x14ac:dyDescent="0.25">
      <c r="A18" s="1">
        <v>16</v>
      </c>
      <c r="C18" s="1" t="s">
        <v>4</v>
      </c>
      <c r="D18" s="1" t="s">
        <v>18</v>
      </c>
      <c r="E18" s="1" t="s">
        <v>7</v>
      </c>
      <c r="F18" s="1" t="s">
        <v>18</v>
      </c>
      <c r="G18" s="1" t="s">
        <v>9</v>
      </c>
      <c r="H18" s="1" t="s">
        <v>18</v>
      </c>
      <c r="I18" s="2">
        <v>9.35</v>
      </c>
      <c r="J18" s="1" t="s">
        <v>18</v>
      </c>
      <c r="K18" s="1">
        <v>38</v>
      </c>
      <c r="L18" s="1" t="s">
        <v>18</v>
      </c>
      <c r="M18" s="1">
        <v>8</v>
      </c>
      <c r="N18" s="1" t="s">
        <v>18</v>
      </c>
      <c r="O18" s="1" t="s">
        <v>13</v>
      </c>
      <c r="P18" s="9" t="s">
        <v>19</v>
      </c>
    </row>
    <row r="19" spans="1:16" x14ac:dyDescent="0.25">
      <c r="A19" s="1">
        <v>17</v>
      </c>
      <c r="C19" s="1" t="s">
        <v>5</v>
      </c>
      <c r="D19" s="1" t="s">
        <v>18</v>
      </c>
      <c r="E19" s="1" t="s">
        <v>7</v>
      </c>
      <c r="F19" s="1" t="s">
        <v>18</v>
      </c>
      <c r="G19" s="1">
        <v>1</v>
      </c>
      <c r="H19" s="1" t="s">
        <v>18</v>
      </c>
      <c r="I19" s="2">
        <v>9.77</v>
      </c>
      <c r="J19" s="1" t="s">
        <v>18</v>
      </c>
      <c r="K19" s="1">
        <v>31</v>
      </c>
      <c r="L19" s="1" t="s">
        <v>18</v>
      </c>
      <c r="M19" s="1">
        <v>7</v>
      </c>
      <c r="N19" s="1" t="s">
        <v>18</v>
      </c>
      <c r="O19" s="1" t="s">
        <v>12</v>
      </c>
      <c r="P19" s="9" t="s">
        <v>19</v>
      </c>
    </row>
    <row r="20" spans="1:16" x14ac:dyDescent="0.25">
      <c r="A20" s="1">
        <v>18</v>
      </c>
      <c r="C20" s="1" t="s">
        <v>5</v>
      </c>
      <c r="D20" s="1" t="s">
        <v>18</v>
      </c>
      <c r="E20" s="1" t="s">
        <v>6</v>
      </c>
      <c r="F20" s="1" t="s">
        <v>18</v>
      </c>
      <c r="G20" s="1">
        <v>2</v>
      </c>
      <c r="H20" s="1" t="s">
        <v>18</v>
      </c>
      <c r="I20" s="2">
        <v>9.8000000000000007</v>
      </c>
      <c r="J20" s="1" t="s">
        <v>18</v>
      </c>
      <c r="K20" s="1">
        <v>39</v>
      </c>
      <c r="L20" s="1" t="s">
        <v>18</v>
      </c>
      <c r="M20" s="1">
        <v>7</v>
      </c>
      <c r="N20" s="1" t="s">
        <v>18</v>
      </c>
      <c r="O20" s="1" t="s">
        <v>13</v>
      </c>
      <c r="P20" s="9" t="s">
        <v>19</v>
      </c>
    </row>
    <row r="21" spans="1:16" x14ac:dyDescent="0.25">
      <c r="A21" s="1">
        <v>19</v>
      </c>
      <c r="C21" s="1" t="s">
        <v>4</v>
      </c>
      <c r="D21" s="1" t="s">
        <v>18</v>
      </c>
      <c r="E21" s="1" t="s">
        <v>8</v>
      </c>
      <c r="F21" s="1" t="s">
        <v>18</v>
      </c>
      <c r="G21" s="1" t="s">
        <v>9</v>
      </c>
      <c r="H21" s="1" t="s">
        <v>18</v>
      </c>
      <c r="I21" s="2">
        <v>10.53</v>
      </c>
      <c r="J21" s="1" t="s">
        <v>18</v>
      </c>
      <c r="K21" s="1">
        <v>25</v>
      </c>
      <c r="L21" s="1" t="s">
        <v>18</v>
      </c>
      <c r="M21" s="1">
        <v>8</v>
      </c>
      <c r="N21" s="1" t="s">
        <v>18</v>
      </c>
      <c r="O21" s="1" t="s">
        <v>11</v>
      </c>
      <c r="P21" s="9" t="s">
        <v>19</v>
      </c>
    </row>
    <row r="22" spans="1:16" x14ac:dyDescent="0.25">
      <c r="A22" s="1">
        <v>20</v>
      </c>
      <c r="C22" s="1" t="s">
        <v>4</v>
      </c>
      <c r="D22" s="1" t="s">
        <v>18</v>
      </c>
      <c r="E22" s="1" t="s">
        <v>7</v>
      </c>
      <c r="F22" s="1" t="s">
        <v>18</v>
      </c>
      <c r="G22" s="1" t="s">
        <v>9</v>
      </c>
      <c r="H22" s="1" t="s">
        <v>18</v>
      </c>
      <c r="I22" s="2">
        <v>10.76</v>
      </c>
      <c r="J22" s="1" t="s">
        <v>18</v>
      </c>
      <c r="K22" s="1">
        <v>37</v>
      </c>
      <c r="L22" s="1" t="s">
        <v>18</v>
      </c>
      <c r="M22" s="1">
        <v>4</v>
      </c>
      <c r="N22" s="1" t="s">
        <v>18</v>
      </c>
      <c r="O22" s="1" t="s">
        <v>11</v>
      </c>
      <c r="P22" s="9" t="s">
        <v>19</v>
      </c>
    </row>
    <row r="23" spans="1:16" x14ac:dyDescent="0.25">
      <c r="A23" s="1">
        <v>21</v>
      </c>
      <c r="C23" s="1" t="s">
        <v>5</v>
      </c>
      <c r="D23" s="1" t="s">
        <v>18</v>
      </c>
      <c r="E23" s="1" t="s">
        <v>7</v>
      </c>
      <c r="F23" s="1" t="s">
        <v>18</v>
      </c>
      <c r="G23" s="1">
        <v>1</v>
      </c>
      <c r="H23" s="1" t="s">
        <v>18</v>
      </c>
      <c r="I23" s="2">
        <v>11.06</v>
      </c>
      <c r="J23" s="1" t="s">
        <v>18</v>
      </c>
      <c r="K23" s="1">
        <v>30</v>
      </c>
      <c r="L23" s="1" t="s">
        <v>18</v>
      </c>
      <c r="M23" s="1">
        <v>9</v>
      </c>
      <c r="N23" s="1" t="s">
        <v>18</v>
      </c>
      <c r="O23" s="1" t="s">
        <v>13</v>
      </c>
      <c r="P23" s="9" t="s">
        <v>19</v>
      </c>
    </row>
    <row r="24" spans="1:16" x14ac:dyDescent="0.25">
      <c r="A24" s="1">
        <v>22</v>
      </c>
      <c r="C24" s="1" t="s">
        <v>4</v>
      </c>
      <c r="D24" s="1" t="s">
        <v>18</v>
      </c>
      <c r="E24" s="1" t="s">
        <v>7</v>
      </c>
      <c r="F24" s="1" t="s">
        <v>18</v>
      </c>
      <c r="G24" s="1" t="s">
        <v>9</v>
      </c>
      <c r="H24" s="1" t="s">
        <v>18</v>
      </c>
      <c r="I24" s="2">
        <v>11.59</v>
      </c>
      <c r="J24" s="1" t="s">
        <v>18</v>
      </c>
      <c r="K24" s="1">
        <v>34</v>
      </c>
      <c r="L24" s="1" t="s">
        <v>18</v>
      </c>
      <c r="M24" s="1">
        <v>2</v>
      </c>
      <c r="N24" s="1" t="s">
        <v>18</v>
      </c>
      <c r="O24" s="1" t="s">
        <v>12</v>
      </c>
      <c r="P24" s="9" t="s">
        <v>19</v>
      </c>
    </row>
    <row r="25" spans="1:16" x14ac:dyDescent="0.25">
      <c r="A25" s="1">
        <v>23</v>
      </c>
      <c r="C25" s="1" t="s">
        <v>4</v>
      </c>
      <c r="D25" s="1" t="s">
        <v>18</v>
      </c>
      <c r="E25" s="1" t="s">
        <v>6</v>
      </c>
      <c r="F25" s="1" t="s">
        <v>18</v>
      </c>
      <c r="G25" s="1" t="s">
        <v>9</v>
      </c>
      <c r="H25" s="1" t="s">
        <v>18</v>
      </c>
      <c r="I25" s="2">
        <v>12</v>
      </c>
      <c r="J25" s="1" t="s">
        <v>18</v>
      </c>
      <c r="K25" s="1">
        <v>41</v>
      </c>
      <c r="L25" s="1" t="s">
        <v>18</v>
      </c>
      <c r="M25" s="1">
        <v>0</v>
      </c>
      <c r="N25" s="1" t="s">
        <v>18</v>
      </c>
      <c r="O25" s="1" t="s">
        <v>13</v>
      </c>
      <c r="P25" s="9" t="s">
        <v>19</v>
      </c>
    </row>
    <row r="26" spans="1:16" x14ac:dyDescent="0.25">
      <c r="A26" s="1">
        <v>24</v>
      </c>
      <c r="C26" s="1" t="s">
        <v>5</v>
      </c>
      <c r="D26" s="1" t="s">
        <v>18</v>
      </c>
      <c r="E26" s="1" t="s">
        <v>8</v>
      </c>
      <c r="F26" s="1" t="s">
        <v>18</v>
      </c>
      <c r="G26" s="1">
        <v>0</v>
      </c>
      <c r="H26" s="1" t="s">
        <v>18</v>
      </c>
      <c r="I26" s="2">
        <v>12.79</v>
      </c>
      <c r="J26" s="1" t="s">
        <v>18</v>
      </c>
      <c r="K26" s="1">
        <v>26</v>
      </c>
      <c r="L26" s="1" t="s">
        <v>18</v>
      </c>
      <c r="M26" s="1">
        <v>1</v>
      </c>
      <c r="N26" s="1" t="s">
        <v>18</v>
      </c>
      <c r="O26" s="1" t="s">
        <v>13</v>
      </c>
      <c r="P26" s="9" t="s">
        <v>19</v>
      </c>
    </row>
    <row r="27" spans="1:16" x14ac:dyDescent="0.25">
      <c r="A27" s="1">
        <v>25</v>
      </c>
      <c r="C27" s="1" t="s">
        <v>5</v>
      </c>
      <c r="D27" s="1" t="s">
        <v>18</v>
      </c>
      <c r="E27" s="1" t="s">
        <v>7</v>
      </c>
      <c r="F27" s="1" t="s">
        <v>18</v>
      </c>
      <c r="G27" s="1">
        <v>2</v>
      </c>
      <c r="H27" s="1" t="s">
        <v>18</v>
      </c>
      <c r="I27" s="2">
        <v>13.23</v>
      </c>
      <c r="J27" s="1" t="s">
        <v>18</v>
      </c>
      <c r="K27" s="1">
        <v>32</v>
      </c>
      <c r="L27" s="1" t="s">
        <v>18</v>
      </c>
      <c r="M27" s="1">
        <v>5</v>
      </c>
      <c r="N27" s="1" t="s">
        <v>18</v>
      </c>
      <c r="O27" s="1" t="s">
        <v>11</v>
      </c>
      <c r="P27" s="9" t="s">
        <v>19</v>
      </c>
    </row>
    <row r="28" spans="1:16" x14ac:dyDescent="0.25">
      <c r="A28" s="1">
        <v>26</v>
      </c>
      <c r="C28" s="1" t="s">
        <v>5</v>
      </c>
      <c r="D28" s="1" t="s">
        <v>18</v>
      </c>
      <c r="E28" s="1" t="s">
        <v>7</v>
      </c>
      <c r="F28" s="1" t="s">
        <v>18</v>
      </c>
      <c r="G28" s="1">
        <v>2</v>
      </c>
      <c r="H28" s="1" t="s">
        <v>18</v>
      </c>
      <c r="I28" s="2">
        <v>13.6</v>
      </c>
      <c r="J28" s="1" t="s">
        <v>18</v>
      </c>
      <c r="K28" s="1">
        <v>35</v>
      </c>
      <c r="L28" s="1" t="s">
        <v>18</v>
      </c>
      <c r="M28" s="1">
        <v>0</v>
      </c>
      <c r="N28" s="1" t="s">
        <v>18</v>
      </c>
      <c r="O28" s="1" t="s">
        <v>13</v>
      </c>
      <c r="P28" s="9" t="s">
        <v>19</v>
      </c>
    </row>
    <row r="29" spans="1:16" x14ac:dyDescent="0.25">
      <c r="A29" s="1">
        <v>27</v>
      </c>
      <c r="C29" s="1" t="s">
        <v>4</v>
      </c>
      <c r="D29" s="1" t="s">
        <v>18</v>
      </c>
      <c r="E29" s="1" t="s">
        <v>6</v>
      </c>
      <c r="F29" s="1" t="s">
        <v>18</v>
      </c>
      <c r="G29" s="1" t="s">
        <v>9</v>
      </c>
      <c r="H29" s="1" t="s">
        <v>18</v>
      </c>
      <c r="I29" s="2">
        <v>13.85</v>
      </c>
      <c r="J29" s="1" t="s">
        <v>18</v>
      </c>
      <c r="K29" s="1">
        <v>46</v>
      </c>
      <c r="L29" s="1" t="s">
        <v>18</v>
      </c>
      <c r="M29" s="1">
        <v>7</v>
      </c>
      <c r="N29" s="1" t="s">
        <v>18</v>
      </c>
      <c r="O29" s="1" t="s">
        <v>13</v>
      </c>
      <c r="P29" s="9" t="s">
        <v>19</v>
      </c>
    </row>
    <row r="30" spans="1:16" x14ac:dyDescent="0.25">
      <c r="A30" s="1">
        <v>28</v>
      </c>
      <c r="C30" s="1" t="s">
        <v>5</v>
      </c>
      <c r="D30" s="1" t="s">
        <v>18</v>
      </c>
      <c r="E30" s="1" t="s">
        <v>7</v>
      </c>
      <c r="F30" s="1" t="s">
        <v>18</v>
      </c>
      <c r="G30" s="1">
        <v>0</v>
      </c>
      <c r="H30" s="1" t="s">
        <v>18</v>
      </c>
      <c r="I30" s="2">
        <v>14.69</v>
      </c>
      <c r="J30" s="1" t="s">
        <v>18</v>
      </c>
      <c r="K30" s="1">
        <v>29</v>
      </c>
      <c r="L30" s="1" t="s">
        <v>18</v>
      </c>
      <c r="M30" s="1">
        <v>8</v>
      </c>
      <c r="N30" s="1" t="s">
        <v>18</v>
      </c>
      <c r="O30" s="1" t="s">
        <v>11</v>
      </c>
      <c r="P30" s="9" t="s">
        <v>19</v>
      </c>
    </row>
    <row r="31" spans="1:16" x14ac:dyDescent="0.25">
      <c r="A31" s="1">
        <v>29</v>
      </c>
      <c r="C31" s="1" t="s">
        <v>5</v>
      </c>
      <c r="D31" s="1" t="s">
        <v>18</v>
      </c>
      <c r="E31" s="1" t="s">
        <v>7</v>
      </c>
      <c r="F31" s="1" t="s">
        <v>18</v>
      </c>
      <c r="G31" s="1">
        <v>5</v>
      </c>
      <c r="H31" s="1" t="s">
        <v>18</v>
      </c>
      <c r="I31" s="2">
        <v>14.71</v>
      </c>
      <c r="J31" s="1" t="s">
        <v>18</v>
      </c>
      <c r="K31" s="1">
        <v>40</v>
      </c>
      <c r="L31" s="1" t="s">
        <v>18</v>
      </c>
      <c r="M31" s="1">
        <v>6</v>
      </c>
      <c r="N31" s="1" t="s">
        <v>18</v>
      </c>
      <c r="O31" s="1" t="s">
        <v>11</v>
      </c>
      <c r="P31" s="9" t="s">
        <v>19</v>
      </c>
    </row>
    <row r="32" spans="1:16" x14ac:dyDescent="0.25">
      <c r="A32" s="1">
        <v>30</v>
      </c>
      <c r="C32" s="1" t="s">
        <v>5</v>
      </c>
      <c r="D32" s="1" t="s">
        <v>18</v>
      </c>
      <c r="E32" s="1" t="s">
        <v>7</v>
      </c>
      <c r="F32" s="1" t="s">
        <v>18</v>
      </c>
      <c r="G32" s="1">
        <v>2</v>
      </c>
      <c r="H32" s="1" t="s">
        <v>18</v>
      </c>
      <c r="I32" s="2">
        <v>15.99</v>
      </c>
      <c r="J32" s="1" t="s">
        <v>18</v>
      </c>
      <c r="K32" s="1">
        <v>35</v>
      </c>
      <c r="L32" s="1" t="s">
        <v>18</v>
      </c>
      <c r="M32" s="1">
        <v>10</v>
      </c>
      <c r="N32" s="1" t="s">
        <v>18</v>
      </c>
      <c r="O32" s="1" t="s">
        <v>12</v>
      </c>
      <c r="P32" s="9" t="s">
        <v>19</v>
      </c>
    </row>
    <row r="33" spans="1:16" x14ac:dyDescent="0.25">
      <c r="A33" s="1">
        <v>31</v>
      </c>
      <c r="C33" s="1" t="s">
        <v>4</v>
      </c>
      <c r="D33" s="1" t="s">
        <v>18</v>
      </c>
      <c r="E33" s="1" t="s">
        <v>8</v>
      </c>
      <c r="F33" s="1" t="s">
        <v>18</v>
      </c>
      <c r="G33" s="1" t="s">
        <v>9</v>
      </c>
      <c r="H33" s="1" t="s">
        <v>18</v>
      </c>
      <c r="I33" s="2">
        <v>16.22</v>
      </c>
      <c r="J33" s="1" t="s">
        <v>18</v>
      </c>
      <c r="K33" s="1">
        <v>31</v>
      </c>
      <c r="L33" s="1" t="s">
        <v>18</v>
      </c>
      <c r="M33" s="1">
        <v>5</v>
      </c>
      <c r="N33" s="1" t="s">
        <v>18</v>
      </c>
      <c r="O33" s="1" t="s">
        <v>13</v>
      </c>
      <c r="P33" s="9" t="s">
        <v>19</v>
      </c>
    </row>
    <row r="34" spans="1:16" x14ac:dyDescent="0.25">
      <c r="A34" s="1">
        <v>32</v>
      </c>
      <c r="C34" s="1" t="s">
        <v>5</v>
      </c>
      <c r="D34" s="1" t="s">
        <v>18</v>
      </c>
      <c r="E34" s="1" t="s">
        <v>7</v>
      </c>
      <c r="F34" s="1" t="s">
        <v>18</v>
      </c>
      <c r="G34" s="1">
        <v>1</v>
      </c>
      <c r="H34" s="1" t="s">
        <v>18</v>
      </c>
      <c r="I34" s="2">
        <v>16.61</v>
      </c>
      <c r="J34" s="1" t="s">
        <v>18</v>
      </c>
      <c r="K34" s="1">
        <v>36</v>
      </c>
      <c r="L34" s="1" t="s">
        <v>18</v>
      </c>
      <c r="M34" s="1">
        <v>4</v>
      </c>
      <c r="N34" s="1" t="s">
        <v>18</v>
      </c>
      <c r="O34" s="1" t="s">
        <v>11</v>
      </c>
      <c r="P34" s="9" t="s">
        <v>19</v>
      </c>
    </row>
    <row r="35" spans="1:16" x14ac:dyDescent="0.25">
      <c r="A35" s="1">
        <v>33</v>
      </c>
      <c r="C35" s="1" t="s">
        <v>5</v>
      </c>
      <c r="D35" s="1" t="s">
        <v>18</v>
      </c>
      <c r="E35" s="1" t="s">
        <v>8</v>
      </c>
      <c r="F35" s="1" t="s">
        <v>18</v>
      </c>
      <c r="G35" s="1">
        <v>3</v>
      </c>
      <c r="H35" s="1" t="s">
        <v>18</v>
      </c>
      <c r="I35" s="2">
        <v>17.260000000000002</v>
      </c>
      <c r="J35" s="1" t="s">
        <v>18</v>
      </c>
      <c r="K35" s="1">
        <v>43</v>
      </c>
      <c r="L35" s="1" t="s">
        <v>18</v>
      </c>
      <c r="M35" s="1">
        <v>7</v>
      </c>
      <c r="N35" s="1" t="s">
        <v>18</v>
      </c>
      <c r="O35" s="1" t="s">
        <v>12</v>
      </c>
      <c r="P35" s="9" t="s">
        <v>19</v>
      </c>
    </row>
    <row r="36" spans="1:16" x14ac:dyDescent="0.25">
      <c r="A36" s="1">
        <v>34</v>
      </c>
      <c r="C36" s="1" t="s">
        <v>4</v>
      </c>
      <c r="D36" s="1" t="s">
        <v>18</v>
      </c>
      <c r="E36" s="1" t="s">
        <v>8</v>
      </c>
      <c r="F36" s="1" t="s">
        <v>18</v>
      </c>
      <c r="G36" s="1" t="s">
        <v>9</v>
      </c>
      <c r="H36" s="1" t="s">
        <v>18</v>
      </c>
      <c r="I36" s="2">
        <v>18.75</v>
      </c>
      <c r="J36" s="1" t="s">
        <v>18</v>
      </c>
      <c r="K36" s="1">
        <v>33</v>
      </c>
      <c r="L36" s="1" t="s">
        <v>18</v>
      </c>
      <c r="M36" s="1">
        <v>7</v>
      </c>
      <c r="N36" s="1" t="s">
        <v>18</v>
      </c>
      <c r="O36" s="1" t="s">
        <v>12</v>
      </c>
      <c r="P36" s="9" t="s">
        <v>19</v>
      </c>
    </row>
    <row r="37" spans="1:16" x14ac:dyDescent="0.25">
      <c r="A37" s="5">
        <v>35</v>
      </c>
      <c r="B37" s="5"/>
      <c r="C37" s="5" t="s">
        <v>5</v>
      </c>
      <c r="D37" s="1" t="s">
        <v>18</v>
      </c>
      <c r="E37" s="5" t="s">
        <v>7</v>
      </c>
      <c r="F37" s="1" t="s">
        <v>18</v>
      </c>
      <c r="G37" s="5">
        <v>2</v>
      </c>
      <c r="H37" s="1" t="s">
        <v>18</v>
      </c>
      <c r="I37" s="6">
        <v>19.399999999999999</v>
      </c>
      <c r="J37" s="1" t="s">
        <v>18</v>
      </c>
      <c r="K37" s="5">
        <v>48</v>
      </c>
      <c r="L37" s="1" t="s">
        <v>18</v>
      </c>
      <c r="M37" s="5">
        <v>11</v>
      </c>
      <c r="N37" s="1" t="s">
        <v>18</v>
      </c>
      <c r="O37" s="5" t="s">
        <v>12</v>
      </c>
      <c r="P37" s="9" t="s">
        <v>19</v>
      </c>
    </row>
    <row r="38" spans="1:16" x14ac:dyDescent="0.25">
      <c r="A38" s="3">
        <v>36</v>
      </c>
      <c r="B38" s="3"/>
      <c r="C38" s="3" t="s">
        <v>5</v>
      </c>
      <c r="D38" s="1" t="s">
        <v>18</v>
      </c>
      <c r="E38" s="3" t="s">
        <v>8</v>
      </c>
      <c r="F38" s="1" t="s">
        <v>18</v>
      </c>
      <c r="G38" s="3">
        <v>3</v>
      </c>
      <c r="H38" s="1" t="s">
        <v>18</v>
      </c>
      <c r="I38" s="4">
        <v>23.3</v>
      </c>
      <c r="J38" s="1" t="s">
        <v>18</v>
      </c>
      <c r="K38" s="3">
        <v>42</v>
      </c>
      <c r="L38" s="1" t="s">
        <v>18</v>
      </c>
      <c r="M38" s="3">
        <v>2</v>
      </c>
      <c r="N38" s="1" t="s">
        <v>18</v>
      </c>
      <c r="O38" s="3" t="s">
        <v>11</v>
      </c>
      <c r="P38" s="9" t="s">
        <v>19</v>
      </c>
    </row>
  </sheetData>
  <mergeCells count="1">
    <mergeCell ref="K1:M1"/>
  </mergeCells>
  <hyperlinks>
    <hyperlink ref="P3" r:id="rId1"/>
    <hyperlink ref="P4:P38" r:id="rId2" display="\\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cnaber</dc:creator>
  <cp:lastModifiedBy>Fernando Bastos</cp:lastModifiedBy>
  <cp:lastPrinted>2013-03-04T17:44:36Z</cp:lastPrinted>
  <dcterms:created xsi:type="dcterms:W3CDTF">2013-03-04T17:01:50Z</dcterms:created>
  <dcterms:modified xsi:type="dcterms:W3CDTF">2018-08-07T14:17:05Z</dcterms:modified>
</cp:coreProperties>
</file>