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4"/>
  </bookViews>
  <sheets>
    <sheet name="10.1" sheetId="1" r:id="rId1"/>
    <sheet name="10.2" sheetId="2" r:id="rId2"/>
    <sheet name="10.3" sheetId="3" r:id="rId3"/>
    <sheet name="10.4" sheetId="4" r:id="rId4"/>
    <sheet name="10.5" sheetId="5" r:id="rId5"/>
  </sheets>
  <calcPr calcId="145621"/>
</workbook>
</file>

<file path=xl/calcChain.xml><?xml version="1.0" encoding="utf-8"?>
<calcChain xmlns="http://schemas.openxmlformats.org/spreadsheetml/2006/main">
  <c r="H4" i="4" l="1"/>
  <c r="G5" i="4"/>
  <c r="G4" i="4"/>
  <c r="C3" i="4" l="1"/>
  <c r="C4" i="4"/>
  <c r="C5" i="4"/>
  <c r="C6" i="4"/>
  <c r="C7" i="4"/>
  <c r="C2" i="4"/>
  <c r="H12" i="3"/>
  <c r="H3" i="3"/>
  <c r="H4" i="3"/>
  <c r="H5" i="3"/>
  <c r="H6" i="3"/>
  <c r="H7" i="3"/>
  <c r="H8" i="3"/>
  <c r="H9" i="3"/>
  <c r="H10" i="3"/>
  <c r="H11" i="3"/>
  <c r="H2" i="3"/>
  <c r="G3" i="3"/>
  <c r="G4" i="3"/>
  <c r="G5" i="3"/>
  <c r="G6" i="3"/>
  <c r="G7" i="3"/>
  <c r="G8" i="3"/>
  <c r="G9" i="3"/>
  <c r="G10" i="3"/>
  <c r="G11" i="3"/>
  <c r="G2" i="3"/>
  <c r="E12" i="3"/>
  <c r="E3" i="3"/>
  <c r="E4" i="3"/>
  <c r="E5" i="3"/>
  <c r="E6" i="3"/>
  <c r="E7" i="3"/>
  <c r="E8" i="3"/>
  <c r="E9" i="3"/>
  <c r="E10" i="3"/>
  <c r="E11" i="3"/>
  <c r="E2" i="3"/>
  <c r="D3" i="3"/>
  <c r="D4" i="3"/>
  <c r="D5" i="3"/>
  <c r="D6" i="3"/>
  <c r="D7" i="3"/>
  <c r="D8" i="3"/>
  <c r="D9" i="3"/>
  <c r="D10" i="3"/>
  <c r="D11" i="3"/>
  <c r="D2" i="3"/>
  <c r="C3" i="3"/>
  <c r="C4" i="3"/>
  <c r="C5" i="3"/>
  <c r="C6" i="3"/>
  <c r="C7" i="3"/>
  <c r="C8" i="3"/>
  <c r="C9" i="3"/>
  <c r="C10" i="3"/>
  <c r="C11" i="3"/>
  <c r="C2" i="3"/>
  <c r="G3" i="2"/>
  <c r="H3" i="2" s="1"/>
  <c r="G4" i="2"/>
  <c r="H4" i="2" s="1"/>
  <c r="G5" i="2"/>
  <c r="H5" i="2" s="1"/>
  <c r="G2" i="2"/>
  <c r="H2" i="2" s="1"/>
  <c r="C3" i="2"/>
  <c r="D3" i="2" s="1"/>
  <c r="E3" i="2" s="1"/>
  <c r="C4" i="2"/>
  <c r="D4" i="2" s="1"/>
  <c r="E4" i="2" s="1"/>
  <c r="C5" i="2"/>
  <c r="D5" i="2" s="1"/>
  <c r="E5" i="2" s="1"/>
  <c r="C2" i="2"/>
  <c r="D2" i="2" s="1"/>
  <c r="E2" i="2" s="1"/>
  <c r="D18" i="1"/>
  <c r="D14" i="1"/>
  <c r="D15" i="1"/>
  <c r="D16" i="1"/>
  <c r="D17" i="1"/>
  <c r="D13" i="1"/>
  <c r="C14" i="1"/>
  <c r="C15" i="1"/>
  <c r="C16" i="1"/>
  <c r="C17" i="1"/>
  <c r="C13" i="1"/>
  <c r="B10" i="1"/>
  <c r="E8" i="1"/>
  <c r="E4" i="1"/>
  <c r="E5" i="1"/>
  <c r="E6" i="1"/>
  <c r="E7" i="1"/>
  <c r="E3" i="1"/>
  <c r="D4" i="1"/>
  <c r="D5" i="1"/>
  <c r="D6" i="1"/>
  <c r="D7" i="1"/>
  <c r="D3" i="1"/>
  <c r="C4" i="1"/>
  <c r="C5" i="1"/>
  <c r="C6" i="1"/>
  <c r="C7" i="1"/>
  <c r="C3" i="1"/>
  <c r="E6" i="2" l="1"/>
  <c r="H6" i="2"/>
</calcChain>
</file>

<file path=xl/sharedStrings.xml><?xml version="1.0" encoding="utf-8"?>
<sst xmlns="http://schemas.openxmlformats.org/spreadsheetml/2006/main" count="175" uniqueCount="57">
  <si>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</si>
  <si>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</si>
  <si>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</si>
  <si>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</si>
  <si>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</si>
  <si>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</si>
  <si>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</si>
  <si>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</si>
  <si>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</si>
  <si>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</si>
  <si>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</si>
  <si>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</si>
  <si>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</si>
  <si>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</si>
  <si>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</si>
  <si>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</si>
  <si>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</si>
  <si>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</si>
  <si>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</si>
  <si>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</si>
  <si>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</si>
  <si>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</si>
  <si>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</si>
  <si>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</si>
  <si>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</si>
  <si>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</si>
  <si>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Resíduos</t>
  </si>
  <si>
    <t>temp</t>
  </si>
  <si>
    <t>comp</t>
  </si>
  <si>
    <t>Predito</t>
  </si>
  <si>
    <t>Residuo</t>
  </si>
  <si>
    <t>Residuo^2</t>
  </si>
  <si>
    <t>média de y</t>
  </si>
  <si>
    <t>média de y predito</t>
  </si>
  <si>
    <t>diferença</t>
  </si>
  <si>
    <t>difrença^2</t>
  </si>
  <si>
    <t>soma de quadrado total</t>
  </si>
  <si>
    <t>UR</t>
  </si>
  <si>
    <t>Germ</t>
  </si>
  <si>
    <t>Previsto(a) Germ</t>
  </si>
  <si>
    <t>predito</t>
  </si>
  <si>
    <t>residuos</t>
  </si>
  <si>
    <t>residuos^2</t>
  </si>
  <si>
    <t>média de predito</t>
  </si>
  <si>
    <t>diferença^2</t>
  </si>
  <si>
    <t>soma</t>
  </si>
  <si>
    <t>X</t>
  </si>
  <si>
    <t>Y</t>
  </si>
  <si>
    <t>residuos(r)</t>
  </si>
  <si>
    <t>r^2</t>
  </si>
  <si>
    <t>predito (yi)</t>
  </si>
  <si>
    <t>média de yi</t>
  </si>
  <si>
    <t>y-média de yi</t>
  </si>
  <si>
    <t>X^2</t>
  </si>
  <si>
    <t>Ração</t>
  </si>
  <si>
    <t>leite</t>
  </si>
  <si>
    <t>Previsto(a)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</si>
</sst>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'10.1'!$B$2</c:f>
              <c:strCache>
                <c:ptCount val="1"/>
                <c:pt idx="0">
                  <c:v>comp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5.9527559055118112E-2"/>
                  <c:y val="-5.3810513269174687E-2"/>
                </c:manualLayout>
              </c:layout>
              <c:numFmt formatCode="General" sourceLinked="0"/>
            </c:trendlineLbl>
          </c:trendline>
          <c:xVal>
            <c:numRef>
              <c:f>'10.1'!$A$3:$A$7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'10.1'!$B$3:$B$7</c:f>
              <c:numCache>
                <c:formatCode>General</c:formatCode>
                <c:ptCount val="5"/>
                <c:pt idx="0">
                  <c:v>1003</c:v>
                </c:pt>
                <c:pt idx="1">
                  <c:v>1005</c:v>
                </c:pt>
                <c:pt idx="2">
                  <c:v>1010</c:v>
                </c:pt>
                <c:pt idx="3">
                  <c:v>1011</c:v>
                </c:pt>
                <c:pt idx="4">
                  <c:v>1014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99200"/>
        <c:axId val="149299776"/>
      </c:scatterChart>
      <c:valAx>
        <c:axId val="14929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299776"/>
        <c:crosses val="autoZero"/>
        <c:crossBetween val="midCat"/>
      </c:valAx>
      <c:valAx>
        <c:axId val="14929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29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'10.2'!$B$1</c:f>
              <c:strCache>
                <c:ptCount val="1"/>
                <c:pt idx="0">
                  <c:v>Germ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'10.2'!$A$2:$A$5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'10.2'!$B$2:$B$5</c:f>
              <c:numCache>
                <c:formatCode>General</c:formatCode>
                <c:ptCount val="4"/>
                <c:pt idx="0">
                  <c:v>94</c:v>
                </c:pt>
                <c:pt idx="1">
                  <c:v>96</c:v>
                </c:pt>
                <c:pt idx="2">
                  <c:v>95</c:v>
                </c:pt>
                <c:pt idx="3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01504"/>
        <c:axId val="149302080"/>
      </c:scatterChart>
      <c:valAx>
        <c:axId val="14930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302080"/>
        <c:crosses val="autoZero"/>
        <c:crossBetween val="midCat"/>
      </c:valAx>
      <c:valAx>
        <c:axId val="14930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0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'10.3'!$B$1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'10.3'!$A$2:$A$11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'10.3'!$B$2:$B$11</c:f>
              <c:numCache>
                <c:formatCode>General</c:formatCode>
                <c:ptCount val="10"/>
                <c:pt idx="0">
                  <c:v>10.3</c:v>
                </c:pt>
                <c:pt idx="1">
                  <c:v>18.2</c:v>
                </c:pt>
                <c:pt idx="2">
                  <c:v>25.1</c:v>
                </c:pt>
                <c:pt idx="3">
                  <c:v>35.6</c:v>
                </c:pt>
                <c:pt idx="4">
                  <c:v>43</c:v>
                </c:pt>
                <c:pt idx="5">
                  <c:v>50</c:v>
                </c:pt>
                <c:pt idx="6">
                  <c:v>59.1</c:v>
                </c:pt>
                <c:pt idx="7">
                  <c:v>67.8</c:v>
                </c:pt>
                <c:pt idx="8">
                  <c:v>75.2</c:v>
                </c:pt>
                <c:pt idx="9">
                  <c:v>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03808"/>
        <c:axId val="149304384"/>
      </c:scatterChart>
      <c:valAx>
        <c:axId val="14930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304384"/>
        <c:crosses val="autoZero"/>
        <c:crossBetween val="midCat"/>
      </c:valAx>
      <c:valAx>
        <c:axId val="14930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0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X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'10.4'!$B$2:$B$7</c:f>
              <c:numCache>
                <c:formatCode>General</c:formatCode>
                <c:ptCount val="6"/>
                <c:pt idx="0">
                  <c:v>1</c:v>
                </c:pt>
                <c:pt idx="1">
                  <c:v>2.5</c:v>
                </c:pt>
                <c:pt idx="2">
                  <c:v>4</c:v>
                </c:pt>
                <c:pt idx="3">
                  <c:v>5.5</c:v>
                </c:pt>
                <c:pt idx="4">
                  <c:v>7</c:v>
                </c:pt>
                <c:pt idx="5">
                  <c:v>8.5</c:v>
                </c:pt>
              </c:numCache>
            </c:numRef>
          </c:xVal>
          <c:yVal>
            <c:numRef>
              <c:f>'10.4'!$A$2:$A$7</c:f>
              <c:numCache>
                <c:formatCode>General</c:formatCode>
                <c:ptCount val="6"/>
                <c:pt idx="0">
                  <c:v>20.3</c:v>
                </c:pt>
                <c:pt idx="1">
                  <c:v>31.3</c:v>
                </c:pt>
                <c:pt idx="2">
                  <c:v>34.6</c:v>
                </c:pt>
                <c:pt idx="3">
                  <c:v>35.1</c:v>
                </c:pt>
                <c:pt idx="4">
                  <c:v>30.2</c:v>
                </c:pt>
                <c:pt idx="5">
                  <c:v>19.7</c:v>
                </c:pt>
              </c:numCache>
            </c:numRef>
          </c:yVal>
          <c:smooth val="0"/>
        </c:ser>
        <c:ser>
          <c:idx val="1"/>
          <c:order val="1"/>
          <c:tx>
            <c:v>Previsto(a) Y</c:v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'10.4'!$B$2:$B$7</c:f>
              <c:numCache>
                <c:formatCode>General</c:formatCode>
                <c:ptCount val="6"/>
                <c:pt idx="0">
                  <c:v>1</c:v>
                </c:pt>
                <c:pt idx="1">
                  <c:v>2.5</c:v>
                </c:pt>
                <c:pt idx="2">
                  <c:v>4</c:v>
                </c:pt>
                <c:pt idx="3">
                  <c:v>5.5</c:v>
                </c:pt>
                <c:pt idx="4">
                  <c:v>7</c:v>
                </c:pt>
                <c:pt idx="5">
                  <c:v>8.5</c:v>
                </c:pt>
              </c:numCache>
            </c:numRef>
          </c:xVal>
          <c:yVal>
            <c:numRef>
              <c:f>'10.4'!$E$26:$E$31</c:f>
              <c:numCache>
                <c:formatCode>General</c:formatCode>
                <c:ptCount val="6"/>
                <c:pt idx="0">
                  <c:v>20.596428571428575</c:v>
                </c:pt>
                <c:pt idx="1">
                  <c:v>30.452142857142857</c:v>
                </c:pt>
                <c:pt idx="2">
                  <c:v>35.297142857142852</c:v>
                </c:pt>
                <c:pt idx="3">
                  <c:v>35.131428571428565</c:v>
                </c:pt>
                <c:pt idx="4">
                  <c:v>29.954999999999998</c:v>
                </c:pt>
                <c:pt idx="5">
                  <c:v>19.767857142857125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60480"/>
        <c:axId val="79258752"/>
      </c:scatterChart>
      <c:valAx>
        <c:axId val="7926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258752"/>
        <c:crosses val="autoZero"/>
        <c:crossBetween val="midCat"/>
      </c:valAx>
      <c:valAx>
        <c:axId val="7925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26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X^2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'10.4'!$C$2:$C$7</c:f>
              <c:numCache>
                <c:formatCode>General</c:formatCode>
                <c:ptCount val="6"/>
                <c:pt idx="0">
                  <c:v>1</c:v>
                </c:pt>
                <c:pt idx="1">
                  <c:v>6.25</c:v>
                </c:pt>
                <c:pt idx="2">
                  <c:v>16</c:v>
                </c:pt>
                <c:pt idx="3">
                  <c:v>30.25</c:v>
                </c:pt>
                <c:pt idx="4">
                  <c:v>49</c:v>
                </c:pt>
                <c:pt idx="5">
                  <c:v>72.25</c:v>
                </c:pt>
              </c:numCache>
            </c:numRef>
          </c:xVal>
          <c:yVal>
            <c:numRef>
              <c:f>'10.4'!$A$2:$A$7</c:f>
              <c:numCache>
                <c:formatCode>General</c:formatCode>
                <c:ptCount val="6"/>
                <c:pt idx="0">
                  <c:v>20.3</c:v>
                </c:pt>
                <c:pt idx="1">
                  <c:v>31.3</c:v>
                </c:pt>
                <c:pt idx="2">
                  <c:v>34.6</c:v>
                </c:pt>
                <c:pt idx="3">
                  <c:v>35.1</c:v>
                </c:pt>
                <c:pt idx="4">
                  <c:v>30.2</c:v>
                </c:pt>
                <c:pt idx="5">
                  <c:v>19.7</c:v>
                </c:pt>
              </c:numCache>
            </c:numRef>
          </c:yVal>
          <c:smooth val="0"/>
        </c:ser>
        <c:ser>
          <c:idx val="1"/>
          <c:order val="1"/>
          <c:tx>
            <c:v>Previsto(a) Y</c:v>
          </c:tx>
          <c:spPr>
            <a:ln w="28575">
              <a:noFill/>
            </a:ln>
          </c:spPr>
          <c:xVal>
            <c:numRef>
              <c:f>'10.4'!$C$2:$C$7</c:f>
              <c:numCache>
                <c:formatCode>General</c:formatCode>
                <c:ptCount val="6"/>
                <c:pt idx="0">
                  <c:v>1</c:v>
                </c:pt>
                <c:pt idx="1">
                  <c:v>6.25</c:v>
                </c:pt>
                <c:pt idx="2">
                  <c:v>16</c:v>
                </c:pt>
                <c:pt idx="3">
                  <c:v>30.25</c:v>
                </c:pt>
                <c:pt idx="4">
                  <c:v>49</c:v>
                </c:pt>
                <c:pt idx="5">
                  <c:v>72.25</c:v>
                </c:pt>
              </c:numCache>
            </c:numRef>
          </c:xVal>
          <c:yVal>
            <c:numRef>
              <c:f>'10.4'!$E$26:$E$31</c:f>
              <c:numCache>
                <c:formatCode>General</c:formatCode>
                <c:ptCount val="6"/>
                <c:pt idx="0">
                  <c:v>20.596428571428575</c:v>
                </c:pt>
                <c:pt idx="1">
                  <c:v>30.452142857142857</c:v>
                </c:pt>
                <c:pt idx="2">
                  <c:v>35.297142857142852</c:v>
                </c:pt>
                <c:pt idx="3">
                  <c:v>35.131428571428565</c:v>
                </c:pt>
                <c:pt idx="4">
                  <c:v>29.954999999999998</c:v>
                </c:pt>
                <c:pt idx="5">
                  <c:v>19.767857142857125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62784"/>
        <c:axId val="79259904"/>
      </c:scatterChart>
      <c:valAx>
        <c:axId val="7926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X^2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259904"/>
        <c:crosses val="autoZero"/>
        <c:crossBetween val="midCat"/>
      </c:valAx>
      <c:valAx>
        <c:axId val="7925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26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'10.5'!$B$1</c:f>
              <c:strCache>
                <c:ptCount val="1"/>
                <c:pt idx="0">
                  <c:v>leite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5.9645669291338584E-2"/>
                  <c:y val="4.033865558471858E-2"/>
                </c:manualLayout>
              </c:layout>
              <c:numFmt formatCode="General" sourceLinked="0"/>
            </c:trendlineLbl>
          </c:trendline>
          <c:xVal>
            <c:numRef>
              <c:f>'10.5'!$A$2:$A$6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</c:numCache>
            </c:numRef>
          </c:xVal>
          <c:yVal>
            <c:numRef>
              <c:f>'10.5'!$B$2:$B$6</c:f>
              <c:numCache>
                <c:formatCode>General</c:formatCode>
                <c:ptCount val="5"/>
                <c:pt idx="0">
                  <c:v>1.2</c:v>
                </c:pt>
                <c:pt idx="1">
                  <c:v>1.7</c:v>
                </c:pt>
                <c:pt idx="2">
                  <c:v>2</c:v>
                </c:pt>
                <c:pt idx="3">
                  <c:v>2.1</c:v>
                </c:pt>
                <c:pt idx="4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06112"/>
        <c:axId val="149306688"/>
      </c:scatterChart>
      <c:valAx>
        <c:axId val="14930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306688"/>
        <c:crosses val="autoZero"/>
        <c:crossBetween val="midCat"/>
      </c:valAx>
      <c:valAx>
        <c:axId val="14930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06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0</xdr:row>
      <xdr:rowOff>0</xdr:rowOff>
    </xdr:from>
    <xdr:to>
      <xdr:col>20</xdr:col>
      <xdr:colOff>47625</xdr:colOff>
      <xdr:row>14</xdr:row>
      <xdr:rowOff>38100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195262</xdr:rowOff>
    </xdr:from>
    <xdr:to>
      <xdr:col>7</xdr:col>
      <xdr:colOff>209550</xdr:colOff>
      <xdr:row>22</xdr:row>
      <xdr:rowOff>33337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33337</xdr:rowOff>
    </xdr:from>
    <xdr:to>
      <xdr:col>6</xdr:col>
      <xdr:colOff>600075</xdr:colOff>
      <xdr:row>27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0</xdr:row>
      <xdr:rowOff>180975</xdr:rowOff>
    </xdr:from>
    <xdr:to>
      <xdr:col>18</xdr:col>
      <xdr:colOff>238125</xdr:colOff>
      <xdr:row>10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371475</xdr:colOff>
      <xdr:row>11</xdr:row>
      <xdr:rowOff>38100</xdr:rowOff>
    </xdr:from>
    <xdr:to>
      <xdr:col>19</xdr:col>
      <xdr:colOff>371475</xdr:colOff>
      <xdr:row>21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7</xdr:row>
      <xdr:rowOff>80962</xdr:rowOff>
    </xdr:from>
    <xdr:to>
      <xdr:col>8</xdr:col>
      <xdr:colOff>285750</xdr:colOff>
      <xdr:row>21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D21" sqref="D21"/>
    </sheetView>
  </sheetViews>
  <sheetFormatPr defaultRowHeight="15" x14ac:dyDescent="0.25"/>
  <cols>
    <col min="1" max="1" width="10.7109375" bestFit="1" customWidth="1"/>
    <col min="2" max="2" width="18" bestFit="1" customWidth="1"/>
    <col min="3" max="3" width="9.42578125" bestFit="1" customWidth="1"/>
    <col min="4" max="4" width="10.28515625" bestFit="1" customWidth="1"/>
    <col min="7" max="7" width="24.85546875" bestFit="1" customWidth="1"/>
  </cols>
  <sheetData>
    <row r="1" spans="1:15" x14ac:dyDescent="0.25">
      <c r="G1" t="s">
        <v>0</v>
      </c>
    </row>
    <row r="2" spans="1:15" ht="15.75" thickBot="1" x14ac:dyDescent="0.3">
      <c r="A2" t="s">
        <v>27</v>
      </c>
      <c r="B2" t="s">
        <v>28</v>
      </c>
      <c r="C2" t="s">
        <v>29</v>
      </c>
      <c r="D2" t="s">
        <v>30</v>
      </c>
      <c r="E2" t="s">
        <v>31</v>
      </c>
    </row>
    <row r="3" spans="1:15" x14ac:dyDescent="0.25">
      <c r="A3">
        <v>10</v>
      </c>
      <c r="B3">
        <v>1003</v>
      </c>
      <c r="C3">
        <f>997.4+0.56*A3</f>
        <v>1003</v>
      </c>
      <c r="D3">
        <f>B3-C3</f>
        <v>0</v>
      </c>
      <c r="E3">
        <f>D3^2</f>
        <v>0</v>
      </c>
      <c r="G3" s="4" t="s">
        <v>1</v>
      </c>
      <c r="H3" s="4"/>
    </row>
    <row r="4" spans="1:15" x14ac:dyDescent="0.25">
      <c r="A4">
        <v>15</v>
      </c>
      <c r="B4">
        <v>1005</v>
      </c>
      <c r="C4">
        <f t="shared" ref="C4:C7" si="0">997.4+0.56*A4</f>
        <v>1005.8</v>
      </c>
      <c r="D4">
        <f t="shared" ref="D4:D7" si="1">B4-C4</f>
        <v>-0.79999999999995453</v>
      </c>
      <c r="E4">
        <f t="shared" ref="E4:E7" si="2">D4^2</f>
        <v>0.63999999999992729</v>
      </c>
      <c r="G4" s="1" t="s">
        <v>2</v>
      </c>
      <c r="H4" s="1">
        <v>0.98260736888103495</v>
      </c>
    </row>
    <row r="5" spans="1:15" x14ac:dyDescent="0.25">
      <c r="A5">
        <v>20</v>
      </c>
      <c r="B5">
        <v>1010</v>
      </c>
      <c r="C5">
        <f t="shared" si="0"/>
        <v>1008.6</v>
      </c>
      <c r="D5">
        <f t="shared" si="1"/>
        <v>1.3999999999999773</v>
      </c>
      <c r="E5">
        <f t="shared" si="2"/>
        <v>1.9599999999999362</v>
      </c>
      <c r="G5" s="1" t="s">
        <v>3</v>
      </c>
      <c r="H5" s="1">
        <v>0.96551724137931039</v>
      </c>
    </row>
    <row r="6" spans="1:15" x14ac:dyDescent="0.25">
      <c r="A6">
        <v>25</v>
      </c>
      <c r="B6">
        <v>1011</v>
      </c>
      <c r="C6">
        <f t="shared" si="0"/>
        <v>1011.4</v>
      </c>
      <c r="D6">
        <f t="shared" si="1"/>
        <v>-0.39999999999997726</v>
      </c>
      <c r="E6">
        <f t="shared" si="2"/>
        <v>0.15999999999998182</v>
      </c>
      <c r="G6" s="1" t="s">
        <v>4</v>
      </c>
      <c r="H6" s="1">
        <v>0.95402298850574718</v>
      </c>
    </row>
    <row r="7" spans="1:15" x14ac:dyDescent="0.25">
      <c r="A7">
        <v>30</v>
      </c>
      <c r="B7">
        <v>1014</v>
      </c>
      <c r="C7">
        <f t="shared" si="0"/>
        <v>1014.1999999999999</v>
      </c>
      <c r="D7">
        <f t="shared" si="1"/>
        <v>-0.19999999999993179</v>
      </c>
      <c r="E7">
        <f t="shared" si="2"/>
        <v>3.9999999999972717E-2</v>
      </c>
      <c r="G7" s="1" t="s">
        <v>5</v>
      </c>
      <c r="H7" s="1">
        <v>0.96609178307929555</v>
      </c>
    </row>
    <row r="8" spans="1:15" ht="15.75" thickBot="1" x14ac:dyDescent="0.3">
      <c r="E8">
        <f>SUM(E3:E7)</f>
        <v>2.7999999999998182</v>
      </c>
      <c r="G8" s="2" t="s">
        <v>6</v>
      </c>
      <c r="H8" s="2">
        <v>5</v>
      </c>
    </row>
    <row r="10" spans="1:15" ht="15.75" thickBot="1" x14ac:dyDescent="0.3">
      <c r="A10" t="s">
        <v>32</v>
      </c>
      <c r="B10">
        <f>AVERAGE(C3:C7)</f>
        <v>1008.6</v>
      </c>
      <c r="G10" t="s">
        <v>7</v>
      </c>
    </row>
    <row r="11" spans="1:15" x14ac:dyDescent="0.25">
      <c r="G11" s="3"/>
      <c r="H11" s="3" t="s">
        <v>12</v>
      </c>
      <c r="I11" s="3" t="s">
        <v>13</v>
      </c>
      <c r="J11" s="3" t="s">
        <v>14</v>
      </c>
      <c r="K11" s="3" t="s">
        <v>15</v>
      </c>
      <c r="L11" s="3" t="s">
        <v>16</v>
      </c>
    </row>
    <row r="12" spans="1:15" x14ac:dyDescent="0.25">
      <c r="A12" t="s">
        <v>28</v>
      </c>
      <c r="B12" t="s">
        <v>33</v>
      </c>
      <c r="C12" t="s">
        <v>34</v>
      </c>
      <c r="D12" t="s">
        <v>35</v>
      </c>
      <c r="G12" s="1" t="s">
        <v>8</v>
      </c>
      <c r="H12" s="1">
        <v>1</v>
      </c>
      <c r="I12" s="1">
        <v>78.400000000000006</v>
      </c>
      <c r="J12" s="1">
        <v>78.400000000000006</v>
      </c>
      <c r="K12" s="1">
        <v>84.000000000000071</v>
      </c>
      <c r="L12" s="1">
        <v>2.7462843835195272E-3</v>
      </c>
    </row>
    <row r="13" spans="1:15" x14ac:dyDescent="0.25">
      <c r="A13">
        <v>1003</v>
      </c>
      <c r="B13">
        <v>1008.6</v>
      </c>
      <c r="C13">
        <f>A13-B13</f>
        <v>-5.6000000000000227</v>
      </c>
      <c r="D13">
        <f>C13^2</f>
        <v>31.360000000000255</v>
      </c>
      <c r="G13" s="1" t="s">
        <v>9</v>
      </c>
      <c r="H13" s="1">
        <v>3</v>
      </c>
      <c r="I13" s="1">
        <v>2.799999999999998</v>
      </c>
      <c r="J13" s="1">
        <v>0.93333333333333268</v>
      </c>
      <c r="K13" s="1"/>
      <c r="L13" s="1"/>
    </row>
    <row r="14" spans="1:15" ht="15.75" thickBot="1" x14ac:dyDescent="0.3">
      <c r="A14">
        <v>1005</v>
      </c>
      <c r="B14">
        <v>1008.6</v>
      </c>
      <c r="C14">
        <f t="shared" ref="C14:C17" si="3">A14-B14</f>
        <v>-3.6000000000000227</v>
      </c>
      <c r="D14">
        <f t="shared" ref="D14:D17" si="4">C14^2</f>
        <v>12.960000000000164</v>
      </c>
      <c r="G14" s="2" t="s">
        <v>10</v>
      </c>
      <c r="H14" s="2">
        <v>4</v>
      </c>
      <c r="I14" s="2">
        <v>81.2</v>
      </c>
      <c r="J14" s="2"/>
      <c r="K14" s="2"/>
      <c r="L14" s="2"/>
    </row>
    <row r="15" spans="1:15" ht="15.75" thickBot="1" x14ac:dyDescent="0.3">
      <c r="A15">
        <v>1010</v>
      </c>
      <c r="B15">
        <v>1008.6</v>
      </c>
      <c r="C15">
        <f t="shared" si="3"/>
        <v>1.3999999999999773</v>
      </c>
      <c r="D15">
        <f t="shared" si="4"/>
        <v>1.9599999999999362</v>
      </c>
    </row>
    <row r="16" spans="1:15" x14ac:dyDescent="0.25">
      <c r="A16">
        <v>1011</v>
      </c>
      <c r="B16">
        <v>1008.6</v>
      </c>
      <c r="C16">
        <f t="shared" si="3"/>
        <v>2.3999999999999773</v>
      </c>
      <c r="D16">
        <f t="shared" si="4"/>
        <v>5.7599999999998905</v>
      </c>
      <c r="G16" s="3"/>
      <c r="H16" s="3" t="s">
        <v>17</v>
      </c>
      <c r="I16" s="3" t="s">
        <v>5</v>
      </c>
      <c r="J16" s="3" t="s">
        <v>18</v>
      </c>
      <c r="K16" s="3" t="s">
        <v>19</v>
      </c>
      <c r="L16" s="3" t="s">
        <v>20</v>
      </c>
      <c r="M16" s="3" t="s">
        <v>21</v>
      </c>
      <c r="N16" s="3" t="s">
        <v>22</v>
      </c>
      <c r="O16" s="3" t="s">
        <v>23</v>
      </c>
    </row>
    <row r="17" spans="1:15" x14ac:dyDescent="0.25">
      <c r="A17">
        <v>1014</v>
      </c>
      <c r="B17">
        <v>1008.6</v>
      </c>
      <c r="C17">
        <f t="shared" si="3"/>
        <v>5.3999999999999773</v>
      </c>
      <c r="D17">
        <f t="shared" si="4"/>
        <v>29.159999999999755</v>
      </c>
      <c r="G17" s="1" t="s">
        <v>11</v>
      </c>
      <c r="H17" s="1">
        <v>997.4</v>
      </c>
      <c r="I17" s="1">
        <v>1.2961481396815713</v>
      </c>
      <c r="J17" s="1">
        <v>769.51080626095279</v>
      </c>
      <c r="K17" s="1">
        <v>4.8397612344161049E-9</v>
      </c>
      <c r="L17" s="1">
        <v>993.27507814177</v>
      </c>
      <c r="M17" s="1">
        <v>1001.52492185823</v>
      </c>
      <c r="N17" s="1">
        <v>993.27507814177</v>
      </c>
      <c r="O17" s="1">
        <v>1001.52492185823</v>
      </c>
    </row>
    <row r="18" spans="1:15" ht="15.75" thickBot="1" x14ac:dyDescent="0.3">
      <c r="B18" s="8" t="s">
        <v>36</v>
      </c>
      <c r="C18" s="8"/>
      <c r="D18">
        <f>SUM(D13:D17)</f>
        <v>81.2</v>
      </c>
      <c r="G18" s="2" t="s">
        <v>27</v>
      </c>
      <c r="H18" s="2">
        <v>0.55999999999999994</v>
      </c>
      <c r="I18" s="2">
        <v>6.1101009266077838E-2</v>
      </c>
      <c r="J18" s="2">
        <v>9.1651513899116832</v>
      </c>
      <c r="K18" s="2">
        <v>2.7462843835195294E-3</v>
      </c>
      <c r="L18" s="2">
        <v>0.36554931881206487</v>
      </c>
      <c r="M18" s="2">
        <v>0.75445068118793501</v>
      </c>
      <c r="N18" s="2">
        <v>0.36554931881206487</v>
      </c>
      <c r="O18" s="2">
        <v>0.75445068118793501</v>
      </c>
    </row>
  </sheetData>
  <mergeCells count="1">
    <mergeCell ref="B18:C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M7" sqref="M7"/>
    </sheetView>
  </sheetViews>
  <sheetFormatPr defaultRowHeight="15" x14ac:dyDescent="0.25"/>
  <cols>
    <col min="5" max="5" width="10.5703125" bestFit="1" customWidth="1"/>
    <col min="8" max="8" width="11.42578125" bestFit="1" customWidth="1"/>
  </cols>
  <sheetData>
    <row r="1" spans="1:18" ht="45" x14ac:dyDescent="0.25">
      <c r="A1" s="5" t="s">
        <v>37</v>
      </c>
      <c r="B1" s="5" t="s">
        <v>38</v>
      </c>
      <c r="C1" s="5" t="s">
        <v>40</v>
      </c>
      <c r="D1" s="5" t="s">
        <v>41</v>
      </c>
      <c r="E1" s="5" t="s">
        <v>42</v>
      </c>
      <c r="F1" s="6" t="s">
        <v>43</v>
      </c>
      <c r="G1" s="5" t="s">
        <v>34</v>
      </c>
      <c r="H1" s="5" t="s">
        <v>44</v>
      </c>
      <c r="J1" t="s">
        <v>0</v>
      </c>
    </row>
    <row r="2" spans="1:18" ht="15.75" thickBot="1" x14ac:dyDescent="0.3">
      <c r="A2">
        <v>20</v>
      </c>
      <c r="B2">
        <v>94</v>
      </c>
      <c r="C2">
        <f>92.7+0.08*A2</f>
        <v>94.3</v>
      </c>
      <c r="D2">
        <f>B2-C2</f>
        <v>-0.29999999999999716</v>
      </c>
      <c r="E2">
        <f>D2^2</f>
        <v>8.999999999999829E-2</v>
      </c>
      <c r="F2">
        <v>95.5</v>
      </c>
      <c r="G2">
        <f>B2-F2</f>
        <v>-1.5</v>
      </c>
      <c r="H2">
        <f>G2^2</f>
        <v>2.25</v>
      </c>
    </row>
    <row r="3" spans="1:18" x14ac:dyDescent="0.25">
      <c r="A3">
        <v>30</v>
      </c>
      <c r="B3">
        <v>96</v>
      </c>
      <c r="C3">
        <f t="shared" ref="C3:C5" si="0">92.7+0.08*A3</f>
        <v>95.100000000000009</v>
      </c>
      <c r="D3">
        <f t="shared" ref="D3:D5" si="1">B3-C3</f>
        <v>0.89999999999999147</v>
      </c>
      <c r="E3">
        <f t="shared" ref="E3:E5" si="2">D3^2</f>
        <v>0.80999999999998462</v>
      </c>
      <c r="F3">
        <v>95.5</v>
      </c>
      <c r="G3">
        <f t="shared" ref="G3:G5" si="3">B3-F3</f>
        <v>0.5</v>
      </c>
      <c r="H3">
        <f t="shared" ref="H3:H5" si="4">G3^2</f>
        <v>0.25</v>
      </c>
      <c r="J3" s="4" t="s">
        <v>1</v>
      </c>
      <c r="K3" s="4"/>
    </row>
    <row r="4" spans="1:18" x14ac:dyDescent="0.25">
      <c r="A4">
        <v>40</v>
      </c>
      <c r="B4">
        <v>95</v>
      </c>
      <c r="C4">
        <f t="shared" si="0"/>
        <v>95.9</v>
      </c>
      <c r="D4">
        <f t="shared" si="1"/>
        <v>-0.90000000000000568</v>
      </c>
      <c r="E4">
        <f t="shared" si="2"/>
        <v>0.81000000000001027</v>
      </c>
      <c r="F4">
        <v>95.5</v>
      </c>
      <c r="G4">
        <f t="shared" si="3"/>
        <v>-0.5</v>
      </c>
      <c r="H4">
        <f t="shared" si="4"/>
        <v>0.25</v>
      </c>
      <c r="J4" s="1" t="s">
        <v>2</v>
      </c>
      <c r="K4" s="1">
        <v>0.79999999999999993</v>
      </c>
    </row>
    <row r="5" spans="1:18" x14ac:dyDescent="0.25">
      <c r="A5">
        <v>50</v>
      </c>
      <c r="B5">
        <v>97</v>
      </c>
      <c r="C5">
        <f t="shared" si="0"/>
        <v>96.7</v>
      </c>
      <c r="D5">
        <f t="shared" si="1"/>
        <v>0.29999999999999716</v>
      </c>
      <c r="E5">
        <f t="shared" si="2"/>
        <v>8.999999999999829E-2</v>
      </c>
      <c r="F5">
        <v>95.5</v>
      </c>
      <c r="G5">
        <f t="shared" si="3"/>
        <v>1.5</v>
      </c>
      <c r="H5">
        <f t="shared" si="4"/>
        <v>2.25</v>
      </c>
      <c r="J5" s="1" t="s">
        <v>3</v>
      </c>
      <c r="K5" s="1">
        <v>0.6399999999999999</v>
      </c>
    </row>
    <row r="6" spans="1:18" x14ac:dyDescent="0.25">
      <c r="D6" t="s">
        <v>45</v>
      </c>
      <c r="E6">
        <f>SUM(E2:E5)</f>
        <v>1.7999999999999916</v>
      </c>
      <c r="G6" t="s">
        <v>45</v>
      </c>
      <c r="H6">
        <f>SUM(H2:H5)</f>
        <v>5</v>
      </c>
      <c r="J6" s="1" t="s">
        <v>4</v>
      </c>
      <c r="K6" s="1">
        <v>0.45999999999999985</v>
      </c>
    </row>
    <row r="7" spans="1:18" x14ac:dyDescent="0.25">
      <c r="J7" s="1" t="s">
        <v>5</v>
      </c>
      <c r="K7" s="1">
        <v>0.94868329805051388</v>
      </c>
    </row>
    <row r="8" spans="1:18" ht="15.75" thickBot="1" x14ac:dyDescent="0.3">
      <c r="J8" s="2" t="s">
        <v>6</v>
      </c>
      <c r="K8" s="2">
        <v>4</v>
      </c>
    </row>
    <row r="10" spans="1:18" ht="15.75" thickBot="1" x14ac:dyDescent="0.3">
      <c r="J10" t="s">
        <v>7</v>
      </c>
    </row>
    <row r="11" spans="1:18" x14ac:dyDescent="0.25">
      <c r="J11" s="3"/>
      <c r="K11" s="3" t="s">
        <v>12</v>
      </c>
      <c r="L11" s="3" t="s">
        <v>13</v>
      </c>
      <c r="M11" s="3" t="s">
        <v>14</v>
      </c>
      <c r="N11" s="3" t="s">
        <v>15</v>
      </c>
      <c r="O11" s="3" t="s">
        <v>16</v>
      </c>
    </row>
    <row r="12" spans="1:18" x14ac:dyDescent="0.25">
      <c r="J12" s="1" t="s">
        <v>8</v>
      </c>
      <c r="K12" s="1">
        <v>1</v>
      </c>
      <c r="L12" s="1">
        <v>3.1999999999999993</v>
      </c>
      <c r="M12" s="1">
        <v>3.1999999999999993</v>
      </c>
      <c r="N12" s="1">
        <v>3.5555555555555536</v>
      </c>
      <c r="O12" s="1">
        <v>0.20000000000000007</v>
      </c>
    </row>
    <row r="13" spans="1:18" x14ac:dyDescent="0.25">
      <c r="J13" s="1" t="s">
        <v>9</v>
      </c>
      <c r="K13" s="1">
        <v>2</v>
      </c>
      <c r="L13" s="1">
        <v>1.8000000000000005</v>
      </c>
      <c r="M13" s="1">
        <v>0.90000000000000024</v>
      </c>
      <c r="N13" s="1"/>
      <c r="O13" s="1"/>
    </row>
    <row r="14" spans="1:18" ht="15.75" thickBot="1" x14ac:dyDescent="0.3">
      <c r="J14" s="2" t="s">
        <v>10</v>
      </c>
      <c r="K14" s="2">
        <v>3</v>
      </c>
      <c r="L14" s="2">
        <v>5</v>
      </c>
      <c r="M14" s="2"/>
      <c r="N14" s="2"/>
      <c r="O14" s="2"/>
    </row>
    <row r="15" spans="1:18" ht="15.75" thickBot="1" x14ac:dyDescent="0.3"/>
    <row r="16" spans="1:18" x14ac:dyDescent="0.25">
      <c r="J16" s="3"/>
      <c r="K16" s="3" t="s">
        <v>17</v>
      </c>
      <c r="L16" s="3" t="s">
        <v>5</v>
      </c>
      <c r="M16" s="3" t="s">
        <v>18</v>
      </c>
      <c r="N16" s="3" t="s">
        <v>19</v>
      </c>
      <c r="O16" s="3" t="s">
        <v>20</v>
      </c>
      <c r="P16" s="3" t="s">
        <v>21</v>
      </c>
      <c r="Q16" s="3" t="s">
        <v>22</v>
      </c>
      <c r="R16" s="3" t="s">
        <v>23</v>
      </c>
    </row>
    <row r="17" spans="10:18" x14ac:dyDescent="0.25">
      <c r="J17" s="1" t="s">
        <v>11</v>
      </c>
      <c r="K17" s="1">
        <v>92.7</v>
      </c>
      <c r="L17" s="1">
        <v>1.5588457268119897</v>
      </c>
      <c r="M17" s="1">
        <v>59.46707772653145</v>
      </c>
      <c r="N17" s="1">
        <v>2.8265888349088459E-4</v>
      </c>
      <c r="O17" s="1">
        <v>85.99282817827411</v>
      </c>
      <c r="P17" s="1">
        <v>99.407171821725896</v>
      </c>
      <c r="Q17" s="1">
        <v>85.99282817827411</v>
      </c>
      <c r="R17" s="1">
        <v>99.407171821725896</v>
      </c>
    </row>
    <row r="18" spans="10:18" ht="15.75" thickBot="1" x14ac:dyDescent="0.3">
      <c r="J18" s="2" t="s">
        <v>37</v>
      </c>
      <c r="K18" s="2">
        <v>7.9999999999999988E-2</v>
      </c>
      <c r="L18" s="2">
        <v>4.2426406871192861E-2</v>
      </c>
      <c r="M18" s="2">
        <v>1.885618083164126</v>
      </c>
      <c r="N18" s="2">
        <v>0.20000000000000007</v>
      </c>
      <c r="O18" s="2">
        <v>-0.10254609533779938</v>
      </c>
      <c r="P18" s="2">
        <v>0.26254609533779938</v>
      </c>
      <c r="Q18" s="2">
        <v>-0.10254609533779938</v>
      </c>
      <c r="R18" s="2">
        <v>0.26254609533779938</v>
      </c>
    </row>
    <row r="22" spans="10:18" x14ac:dyDescent="0.25">
      <c r="J22" t="s">
        <v>24</v>
      </c>
    </row>
    <row r="23" spans="10:18" ht="15.75" thickBot="1" x14ac:dyDescent="0.3"/>
    <row r="24" spans="10:18" x14ac:dyDescent="0.25">
      <c r="J24" s="3" t="s">
        <v>25</v>
      </c>
      <c r="K24" s="3" t="s">
        <v>39</v>
      </c>
      <c r="L24" s="3" t="s">
        <v>26</v>
      </c>
    </row>
    <row r="25" spans="10:18" x14ac:dyDescent="0.25">
      <c r="J25" s="1">
        <v>1</v>
      </c>
      <c r="K25" s="1">
        <v>94.3</v>
      </c>
      <c r="L25" s="1">
        <v>-0.29999999999999716</v>
      </c>
    </row>
    <row r="26" spans="10:18" x14ac:dyDescent="0.25">
      <c r="J26" s="1">
        <v>2</v>
      </c>
      <c r="K26" s="1">
        <v>95.100000000000009</v>
      </c>
      <c r="L26" s="1">
        <v>0.89999999999999147</v>
      </c>
    </row>
    <row r="27" spans="10:18" x14ac:dyDescent="0.25">
      <c r="J27" s="1">
        <v>3</v>
      </c>
      <c r="K27" s="1">
        <v>95.9</v>
      </c>
      <c r="L27" s="1">
        <v>-0.90000000000000568</v>
      </c>
    </row>
    <row r="28" spans="10:18" ht="15.75" thickBot="1" x14ac:dyDescent="0.3">
      <c r="J28" s="2">
        <v>4</v>
      </c>
      <c r="K28" s="2">
        <v>96.7</v>
      </c>
      <c r="L28" s="2">
        <v>0.29999999999999716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H21" sqref="H21"/>
    </sheetView>
  </sheetViews>
  <sheetFormatPr defaultRowHeight="15" x14ac:dyDescent="0.25"/>
  <cols>
    <col min="3" max="3" width="11" bestFit="1" customWidth="1"/>
    <col min="4" max="4" width="10.7109375" bestFit="1" customWidth="1"/>
    <col min="6" max="6" width="11.28515625" bestFit="1" customWidth="1"/>
    <col min="7" max="7" width="13.140625" bestFit="1" customWidth="1"/>
    <col min="8" max="8" width="11.42578125" bestFit="1" customWidth="1"/>
    <col min="10" max="10" width="24.85546875" bestFit="1" customWidth="1"/>
    <col min="15" max="15" width="16" bestFit="1" customWidth="1"/>
  </cols>
  <sheetData>
    <row r="1" spans="1:18" x14ac:dyDescent="0.25">
      <c r="A1" s="7" t="s">
        <v>46</v>
      </c>
      <c r="B1" s="7" t="s">
        <v>47</v>
      </c>
      <c r="C1" s="7" t="s">
        <v>50</v>
      </c>
      <c r="D1" s="7" t="s">
        <v>48</v>
      </c>
      <c r="E1" s="7" t="s">
        <v>49</v>
      </c>
      <c r="F1" s="7" t="s">
        <v>51</v>
      </c>
      <c r="G1" s="7" t="s">
        <v>52</v>
      </c>
      <c r="H1" s="7" t="s">
        <v>44</v>
      </c>
      <c r="J1" t="s">
        <v>0</v>
      </c>
    </row>
    <row r="2" spans="1:18" ht="15.75" thickBot="1" x14ac:dyDescent="0.3">
      <c r="A2">
        <v>2</v>
      </c>
      <c r="B2">
        <v>10.3</v>
      </c>
      <c r="C2">
        <f>1.52+4.128182*A2</f>
        <v>9.7763639999999992</v>
      </c>
      <c r="D2">
        <f>B2-C2</f>
        <v>0.52363600000000154</v>
      </c>
      <c r="E2">
        <f>D2^2</f>
        <v>0.27419466049600161</v>
      </c>
      <c r="F2">
        <v>46.93</v>
      </c>
      <c r="G2">
        <f>B2-F2</f>
        <v>-36.629999999999995</v>
      </c>
      <c r="H2">
        <f>G2^2</f>
        <v>1341.7568999999996</v>
      </c>
    </row>
    <row r="3" spans="1:18" x14ac:dyDescent="0.25">
      <c r="A3">
        <v>4</v>
      </c>
      <c r="B3">
        <v>18.2</v>
      </c>
      <c r="C3">
        <f t="shared" ref="C3:C11" si="0">1.52+4.128182*A3</f>
        <v>18.032727999999999</v>
      </c>
      <c r="D3">
        <f t="shared" ref="D3:D11" si="1">B3-C3</f>
        <v>0.16727200000000053</v>
      </c>
      <c r="E3">
        <f t="shared" ref="E3:E11" si="2">D3^2</f>
        <v>2.7979921984000178E-2</v>
      </c>
      <c r="F3">
        <v>46.93</v>
      </c>
      <c r="G3">
        <f t="shared" ref="G3:G11" si="3">B3-F3</f>
        <v>-28.73</v>
      </c>
      <c r="H3">
        <f t="shared" ref="H3:H11" si="4">G3^2</f>
        <v>825.41290000000004</v>
      </c>
      <c r="J3" s="4" t="s">
        <v>1</v>
      </c>
      <c r="K3" s="4"/>
    </row>
    <row r="4" spans="1:18" x14ac:dyDescent="0.25">
      <c r="A4">
        <v>6</v>
      </c>
      <c r="B4">
        <v>25.1</v>
      </c>
      <c r="C4">
        <f t="shared" si="0"/>
        <v>26.289092</v>
      </c>
      <c r="D4">
        <f t="shared" si="1"/>
        <v>-1.1890919999999987</v>
      </c>
      <c r="E4">
        <f t="shared" si="2"/>
        <v>1.4139397844639969</v>
      </c>
      <c r="F4">
        <v>46.93</v>
      </c>
      <c r="G4">
        <f t="shared" si="3"/>
        <v>-21.83</v>
      </c>
      <c r="H4">
        <f t="shared" si="4"/>
        <v>476.54889999999995</v>
      </c>
      <c r="J4" s="1" t="s">
        <v>2</v>
      </c>
      <c r="K4" s="1">
        <v>0.99952744422918949</v>
      </c>
    </row>
    <row r="5" spans="1:18" x14ac:dyDescent="0.25">
      <c r="A5">
        <v>8</v>
      </c>
      <c r="B5">
        <v>35.6</v>
      </c>
      <c r="C5">
        <f t="shared" si="0"/>
        <v>34.545456000000001</v>
      </c>
      <c r="D5">
        <f t="shared" si="1"/>
        <v>1.0545439999999999</v>
      </c>
      <c r="E5">
        <f t="shared" si="2"/>
        <v>1.1120630479359999</v>
      </c>
      <c r="F5">
        <v>46.93</v>
      </c>
      <c r="G5">
        <f t="shared" si="3"/>
        <v>-11.329999999999998</v>
      </c>
      <c r="H5">
        <f t="shared" si="4"/>
        <v>128.36889999999997</v>
      </c>
      <c r="J5" s="1" t="s">
        <v>3</v>
      </c>
      <c r="K5" s="1">
        <v>0.99905511176733552</v>
      </c>
    </row>
    <row r="6" spans="1:18" x14ac:dyDescent="0.25">
      <c r="A6">
        <v>10</v>
      </c>
      <c r="B6">
        <v>43</v>
      </c>
      <c r="C6">
        <f t="shared" si="0"/>
        <v>42.801819999999999</v>
      </c>
      <c r="D6">
        <f t="shared" si="1"/>
        <v>0.19818000000000069</v>
      </c>
      <c r="E6">
        <f t="shared" si="2"/>
        <v>3.9275312400000276E-2</v>
      </c>
      <c r="F6">
        <v>46.93</v>
      </c>
      <c r="G6">
        <f t="shared" si="3"/>
        <v>-3.9299999999999997</v>
      </c>
      <c r="H6">
        <f t="shared" si="4"/>
        <v>15.444899999999997</v>
      </c>
      <c r="J6" s="1" t="s">
        <v>4</v>
      </c>
      <c r="K6" s="1">
        <v>0.99893700073825253</v>
      </c>
    </row>
    <row r="7" spans="1:18" x14ac:dyDescent="0.25">
      <c r="A7">
        <v>12</v>
      </c>
      <c r="B7">
        <v>50</v>
      </c>
      <c r="C7">
        <f t="shared" si="0"/>
        <v>51.058184000000004</v>
      </c>
      <c r="D7">
        <f t="shared" si="1"/>
        <v>-1.0581840000000042</v>
      </c>
      <c r="E7">
        <f t="shared" si="2"/>
        <v>1.1197533778560089</v>
      </c>
      <c r="F7">
        <v>46.93</v>
      </c>
      <c r="G7">
        <f t="shared" si="3"/>
        <v>3.0700000000000003</v>
      </c>
      <c r="H7">
        <f t="shared" si="4"/>
        <v>9.4249000000000009</v>
      </c>
      <c r="J7" s="1" t="s">
        <v>5</v>
      </c>
      <c r="K7" s="1">
        <v>0.81539170731841237</v>
      </c>
    </row>
    <row r="8" spans="1:18" ht="15.75" thickBot="1" x14ac:dyDescent="0.3">
      <c r="A8">
        <v>14</v>
      </c>
      <c r="B8">
        <v>59.1</v>
      </c>
      <c r="C8">
        <f t="shared" si="0"/>
        <v>59.314548000000002</v>
      </c>
      <c r="D8">
        <f t="shared" si="1"/>
        <v>-0.21454800000000063</v>
      </c>
      <c r="E8">
        <f t="shared" si="2"/>
        <v>4.6030844304000271E-2</v>
      </c>
      <c r="F8">
        <v>46.93</v>
      </c>
      <c r="G8">
        <f t="shared" si="3"/>
        <v>12.170000000000002</v>
      </c>
      <c r="H8">
        <f t="shared" si="4"/>
        <v>148.10890000000003</v>
      </c>
      <c r="J8" s="2" t="s">
        <v>6</v>
      </c>
      <c r="K8" s="2">
        <v>10</v>
      </c>
    </row>
    <row r="9" spans="1:18" x14ac:dyDescent="0.25">
      <c r="A9">
        <v>16</v>
      </c>
      <c r="B9">
        <v>67.8</v>
      </c>
      <c r="C9">
        <f t="shared" si="0"/>
        <v>67.570911999999993</v>
      </c>
      <c r="D9">
        <f t="shared" si="1"/>
        <v>0.2290880000000044</v>
      </c>
      <c r="E9">
        <f t="shared" si="2"/>
        <v>5.2481311744002015E-2</v>
      </c>
      <c r="F9">
        <v>46.93</v>
      </c>
      <c r="G9">
        <f t="shared" si="3"/>
        <v>20.869999999999997</v>
      </c>
      <c r="H9">
        <f t="shared" si="4"/>
        <v>435.55689999999987</v>
      </c>
    </row>
    <row r="10" spans="1:18" ht="15.75" thickBot="1" x14ac:dyDescent="0.3">
      <c r="A10">
        <v>18</v>
      </c>
      <c r="B10">
        <v>75.2</v>
      </c>
      <c r="C10">
        <f t="shared" si="0"/>
        <v>75.827275999999998</v>
      </c>
      <c r="D10">
        <f t="shared" si="1"/>
        <v>-0.62727599999999484</v>
      </c>
      <c r="E10">
        <f t="shared" si="2"/>
        <v>0.39347518017599353</v>
      </c>
      <c r="F10">
        <v>46.93</v>
      </c>
      <c r="G10">
        <f t="shared" si="3"/>
        <v>28.270000000000003</v>
      </c>
      <c r="H10">
        <f t="shared" si="4"/>
        <v>799.19290000000012</v>
      </c>
      <c r="J10" t="s">
        <v>7</v>
      </c>
    </row>
    <row r="11" spans="1:18" x14ac:dyDescent="0.25">
      <c r="A11">
        <v>20</v>
      </c>
      <c r="B11">
        <v>85</v>
      </c>
      <c r="C11">
        <f t="shared" si="0"/>
        <v>84.083639999999988</v>
      </c>
      <c r="D11">
        <f t="shared" si="1"/>
        <v>0.91636000000001161</v>
      </c>
      <c r="E11">
        <f t="shared" si="2"/>
        <v>0.83971564960002132</v>
      </c>
      <c r="F11">
        <v>46.93</v>
      </c>
      <c r="G11">
        <f t="shared" si="3"/>
        <v>38.07</v>
      </c>
      <c r="H11">
        <f t="shared" si="4"/>
        <v>1449.3249000000001</v>
      </c>
      <c r="J11" s="3"/>
      <c r="K11" s="3" t="s">
        <v>12</v>
      </c>
      <c r="L11" s="3" t="s">
        <v>13</v>
      </c>
      <c r="M11" s="3" t="s">
        <v>14</v>
      </c>
      <c r="N11" s="3" t="s">
        <v>15</v>
      </c>
      <c r="O11" s="3" t="s">
        <v>16</v>
      </c>
    </row>
    <row r="12" spans="1:18" x14ac:dyDescent="0.25">
      <c r="D12" t="s">
        <v>45</v>
      </c>
      <c r="E12">
        <f>SUM(E2:E11)</f>
        <v>5.318909090960025</v>
      </c>
      <c r="G12" t="s">
        <v>45</v>
      </c>
      <c r="H12">
        <f>SUM(H2:H11)</f>
        <v>5629.1409999999996</v>
      </c>
      <c r="J12" s="1" t="s">
        <v>8</v>
      </c>
      <c r="K12" s="1">
        <v>1</v>
      </c>
      <c r="L12" s="1">
        <v>5623.8220909090915</v>
      </c>
      <c r="M12" s="1">
        <v>5623.8220909090915</v>
      </c>
      <c r="N12" s="1">
        <v>8458.6098311342157</v>
      </c>
      <c r="O12" s="1">
        <v>2.1804395273650765E-13</v>
      </c>
    </row>
    <row r="13" spans="1:18" x14ac:dyDescent="0.25">
      <c r="J13" s="1" t="s">
        <v>9</v>
      </c>
      <c r="K13" s="1">
        <v>8</v>
      </c>
      <c r="L13" s="1">
        <v>5.3189090909090835</v>
      </c>
      <c r="M13" s="1">
        <v>0.66486363636363544</v>
      </c>
      <c r="N13" s="1"/>
      <c r="O13" s="1"/>
    </row>
    <row r="14" spans="1:18" ht="15.75" thickBot="1" x14ac:dyDescent="0.3">
      <c r="J14" s="2" t="s">
        <v>10</v>
      </c>
      <c r="K14" s="2">
        <v>9</v>
      </c>
      <c r="L14" s="2">
        <v>5629.1410000000005</v>
      </c>
      <c r="M14" s="2"/>
      <c r="N14" s="2"/>
      <c r="O14" s="2"/>
    </row>
    <row r="15" spans="1:18" ht="15.75" thickBot="1" x14ac:dyDescent="0.3"/>
    <row r="16" spans="1:18" x14ac:dyDescent="0.25">
      <c r="J16" s="3"/>
      <c r="K16" s="3" t="s">
        <v>17</v>
      </c>
      <c r="L16" s="3" t="s">
        <v>5</v>
      </c>
      <c r="M16" s="3" t="s">
        <v>18</v>
      </c>
      <c r="N16" s="3" t="s">
        <v>19</v>
      </c>
      <c r="O16" s="3" t="s">
        <v>20</v>
      </c>
      <c r="P16" s="3" t="s">
        <v>21</v>
      </c>
      <c r="Q16" s="3" t="s">
        <v>22</v>
      </c>
      <c r="R16" s="3" t="s">
        <v>23</v>
      </c>
    </row>
    <row r="17" spans="10:18" x14ac:dyDescent="0.25">
      <c r="J17" s="1" t="s">
        <v>11</v>
      </c>
      <c r="K17" s="1">
        <v>1.5199999999999818</v>
      </c>
      <c r="L17" s="1">
        <v>0.55701857865756743</v>
      </c>
      <c r="M17" s="1">
        <v>2.7288138281908485</v>
      </c>
      <c r="N17" s="1">
        <v>2.5893258095607521E-2</v>
      </c>
      <c r="O17" s="1">
        <v>0.23551285423008372</v>
      </c>
      <c r="P17" s="1">
        <v>2.8044871457698797</v>
      </c>
      <c r="Q17" s="1">
        <v>0.23551285423008372</v>
      </c>
      <c r="R17" s="1">
        <v>2.8044871457698797</v>
      </c>
    </row>
    <row r="18" spans="10:18" ht="15.75" thickBot="1" x14ac:dyDescent="0.3">
      <c r="J18" s="2" t="s">
        <v>46</v>
      </c>
      <c r="K18" s="2">
        <v>4.1281818181818188</v>
      </c>
      <c r="L18" s="2">
        <v>4.488583620710454E-2</v>
      </c>
      <c r="M18" s="2">
        <v>91.970700938582695</v>
      </c>
      <c r="N18" s="2">
        <v>2.1804395273650765E-13</v>
      </c>
      <c r="O18" s="2">
        <v>4.0246748942761386</v>
      </c>
      <c r="P18" s="2">
        <v>4.2316887420874991</v>
      </c>
      <c r="Q18" s="2">
        <v>4.0246748942761386</v>
      </c>
      <c r="R18" s="2">
        <v>4.2316887420874991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G5" sqref="G5"/>
    </sheetView>
  </sheetViews>
  <sheetFormatPr defaultRowHeight="15" x14ac:dyDescent="0.25"/>
  <cols>
    <col min="4" max="4" width="24.85546875" bestFit="1" customWidth="1"/>
  </cols>
  <sheetData>
    <row r="1" spans="1:12" x14ac:dyDescent="0.25">
      <c r="A1" s="7" t="s">
        <v>47</v>
      </c>
      <c r="B1" s="7" t="s">
        <v>46</v>
      </c>
      <c r="C1" s="7" t="s">
        <v>53</v>
      </c>
      <c r="D1" t="s">
        <v>0</v>
      </c>
    </row>
    <row r="2" spans="1:12" ht="15.75" thickBot="1" x14ac:dyDescent="0.3">
      <c r="A2">
        <v>20.3</v>
      </c>
      <c r="B2">
        <v>1</v>
      </c>
      <c r="C2">
        <f>B2^2</f>
        <v>1</v>
      </c>
    </row>
    <row r="3" spans="1:12" x14ac:dyDescent="0.25">
      <c r="A3">
        <v>31.3</v>
      </c>
      <c r="B3">
        <v>2.5</v>
      </c>
      <c r="C3">
        <f>B3^2</f>
        <v>6.25</v>
      </c>
      <c r="D3" s="4" t="s">
        <v>1</v>
      </c>
      <c r="E3" s="4"/>
    </row>
    <row r="4" spans="1:12" x14ac:dyDescent="0.25">
      <c r="A4">
        <v>34.6</v>
      </c>
      <c r="B4">
        <v>4</v>
      </c>
      <c r="C4">
        <f>B4^2</f>
        <v>16</v>
      </c>
      <c r="D4" s="1" t="s">
        <v>2</v>
      </c>
      <c r="E4" s="1">
        <v>0.99712008989867473</v>
      </c>
      <c r="G4">
        <f>CORREL(B2:B7,A2:A7)</f>
        <v>-4.5109035771938116E-2</v>
      </c>
      <c r="H4">
        <f>CORREL(A2:A7,B2:B7)</f>
        <v>-4.5109035771938116E-2</v>
      </c>
    </row>
    <row r="5" spans="1:12" x14ac:dyDescent="0.25">
      <c r="A5">
        <v>35.1</v>
      </c>
      <c r="B5">
        <v>5.5</v>
      </c>
      <c r="C5">
        <f>B5^2</f>
        <v>30.25</v>
      </c>
      <c r="D5" s="1" t="s">
        <v>3</v>
      </c>
      <c r="E5" s="1">
        <v>0.99424847367954128</v>
      </c>
      <c r="G5">
        <f>F12/F14</f>
        <v>0.99424847367954128</v>
      </c>
    </row>
    <row r="6" spans="1:12" x14ac:dyDescent="0.25">
      <c r="A6">
        <v>30.2</v>
      </c>
      <c r="B6">
        <v>7</v>
      </c>
      <c r="C6">
        <f>B6^2</f>
        <v>49</v>
      </c>
      <c r="D6" s="1" t="s">
        <v>4</v>
      </c>
      <c r="E6" s="1">
        <v>0.99041412279923546</v>
      </c>
    </row>
    <row r="7" spans="1:12" x14ac:dyDescent="0.25">
      <c r="A7">
        <v>19.7</v>
      </c>
      <c r="B7">
        <v>8.5</v>
      </c>
      <c r="C7">
        <f>B7^2</f>
        <v>72.25</v>
      </c>
      <c r="D7" s="1" t="s">
        <v>5</v>
      </c>
      <c r="E7" s="1">
        <v>0.67289353859708667</v>
      </c>
    </row>
    <row r="8" spans="1:12" ht="15.75" thickBot="1" x14ac:dyDescent="0.3">
      <c r="D8" s="2" t="s">
        <v>6</v>
      </c>
      <c r="E8" s="2">
        <v>6</v>
      </c>
    </row>
    <row r="10" spans="1:12" ht="15.75" thickBot="1" x14ac:dyDescent="0.3">
      <c r="D10" t="s">
        <v>7</v>
      </c>
    </row>
    <row r="11" spans="1:12" x14ac:dyDescent="0.25">
      <c r="D11" s="3"/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</row>
    <row r="12" spans="1:12" x14ac:dyDescent="0.25">
      <c r="D12" s="1" t="s">
        <v>8</v>
      </c>
      <c r="E12" s="1">
        <v>2</v>
      </c>
      <c r="F12" s="1">
        <v>234.81497619047622</v>
      </c>
      <c r="G12" s="1">
        <v>117.40748809523811</v>
      </c>
      <c r="H12" s="1">
        <v>259.3003365409927</v>
      </c>
      <c r="I12" s="1">
        <v>4.3618895802230553E-4</v>
      </c>
    </row>
    <row r="13" spans="1:12" x14ac:dyDescent="0.25">
      <c r="D13" s="1" t="s">
        <v>9</v>
      </c>
      <c r="E13" s="1">
        <v>3</v>
      </c>
      <c r="F13" s="1">
        <v>1.3583571428571271</v>
      </c>
      <c r="G13" s="1">
        <v>0.45278571428570902</v>
      </c>
      <c r="H13" s="1"/>
      <c r="I13" s="1"/>
    </row>
    <row r="14" spans="1:12" ht="15.75" thickBot="1" x14ac:dyDescent="0.3">
      <c r="D14" s="2" t="s">
        <v>10</v>
      </c>
      <c r="E14" s="2">
        <v>5</v>
      </c>
      <c r="F14" s="2">
        <v>236.17333333333335</v>
      </c>
      <c r="G14" s="2"/>
      <c r="H14" s="2"/>
      <c r="I14" s="2"/>
    </row>
    <row r="15" spans="1:12" ht="15.75" thickBot="1" x14ac:dyDescent="0.3"/>
    <row r="16" spans="1:12" x14ac:dyDescent="0.25">
      <c r="D16" s="3"/>
      <c r="E16" s="3" t="s">
        <v>17</v>
      </c>
      <c r="F16" s="3" t="s">
        <v>5</v>
      </c>
      <c r="G16" s="3" t="s">
        <v>18</v>
      </c>
      <c r="H16" s="3" t="s">
        <v>19</v>
      </c>
      <c r="I16" s="3" t="s">
        <v>20</v>
      </c>
      <c r="J16" s="3" t="s">
        <v>21</v>
      </c>
      <c r="K16" s="3" t="s">
        <v>22</v>
      </c>
      <c r="L16" s="3" t="s">
        <v>23</v>
      </c>
    </row>
    <row r="17" spans="4:12" x14ac:dyDescent="0.25">
      <c r="D17" s="1" t="s">
        <v>11</v>
      </c>
      <c r="E17" s="1">
        <v>11.242222222222232</v>
      </c>
      <c r="F17" s="1">
        <v>0.97376318436723253</v>
      </c>
      <c r="G17" s="1">
        <v>11.545129660583353</v>
      </c>
      <c r="H17" s="1">
        <v>1.3952987810997072E-3</v>
      </c>
      <c r="I17" s="1">
        <v>8.1432731739114335</v>
      </c>
      <c r="J17" s="1">
        <v>14.34117127053303</v>
      </c>
      <c r="K17" s="1">
        <v>8.1432731739114335</v>
      </c>
      <c r="L17" s="1">
        <v>14.34117127053303</v>
      </c>
    </row>
    <row r="18" spans="4:12" x14ac:dyDescent="0.25">
      <c r="D18" s="1" t="s">
        <v>46</v>
      </c>
      <c r="E18" s="1">
        <v>10.467698412698407</v>
      </c>
      <c r="F18" s="1">
        <v>0.47719020057870193</v>
      </c>
      <c r="G18" s="1">
        <v>21.93611352455255</v>
      </c>
      <c r="H18" s="1">
        <v>2.0737293265148967E-4</v>
      </c>
      <c r="I18" s="1">
        <v>8.9490662219491259</v>
      </c>
      <c r="J18" s="1">
        <v>11.986330603447689</v>
      </c>
      <c r="K18" s="1">
        <v>8.9490662219491259</v>
      </c>
      <c r="L18" s="1">
        <v>11.986330603447689</v>
      </c>
    </row>
    <row r="19" spans="4:12" ht="15.75" thickBot="1" x14ac:dyDescent="0.3">
      <c r="D19" s="2" t="s">
        <v>53</v>
      </c>
      <c r="E19" s="2">
        <v>-1.1134920634920631</v>
      </c>
      <c r="F19" s="2">
        <v>4.8945802782029174E-2</v>
      </c>
      <c r="G19" s="2">
        <v>-22.749490256616859</v>
      </c>
      <c r="H19" s="2">
        <v>1.8601287751953102E-4</v>
      </c>
      <c r="I19" s="2">
        <v>-1.2692594527148768</v>
      </c>
      <c r="J19" s="2">
        <v>-0.95772467426924923</v>
      </c>
      <c r="K19" s="2">
        <v>-1.2692594527148768</v>
      </c>
      <c r="L19" s="2">
        <v>-0.95772467426924923</v>
      </c>
    </row>
    <row r="23" spans="4:12" x14ac:dyDescent="0.25">
      <c r="D23" t="s">
        <v>24</v>
      </c>
    </row>
    <row r="24" spans="4:12" ht="15.75" thickBot="1" x14ac:dyDescent="0.3"/>
    <row r="25" spans="4:12" x14ac:dyDescent="0.25">
      <c r="D25" s="3" t="s">
        <v>25</v>
      </c>
      <c r="E25" s="3" t="s">
        <v>56</v>
      </c>
      <c r="F25" s="3" t="s">
        <v>26</v>
      </c>
    </row>
    <row r="26" spans="4:12" x14ac:dyDescent="0.25">
      <c r="D26" s="1">
        <v>1</v>
      </c>
      <c r="E26" s="1">
        <v>20.596428571428575</v>
      </c>
      <c r="F26" s="1">
        <v>-0.29642857142857437</v>
      </c>
    </row>
    <row r="27" spans="4:12" x14ac:dyDescent="0.25">
      <c r="D27" s="1">
        <v>2</v>
      </c>
      <c r="E27" s="1">
        <v>30.452142857142857</v>
      </c>
      <c r="F27" s="1">
        <v>0.8478571428571442</v>
      </c>
    </row>
    <row r="28" spans="4:12" x14ac:dyDescent="0.25">
      <c r="D28" s="1">
        <v>3</v>
      </c>
      <c r="E28" s="1">
        <v>35.297142857142852</v>
      </c>
      <c r="F28" s="1">
        <v>-0.6971428571428504</v>
      </c>
    </row>
    <row r="29" spans="4:12" x14ac:dyDescent="0.25">
      <c r="D29" s="1">
        <v>4</v>
      </c>
      <c r="E29" s="1">
        <v>35.131428571428565</v>
      </c>
      <c r="F29" s="1">
        <v>-3.1428571428563146E-2</v>
      </c>
    </row>
    <row r="30" spans="4:12" x14ac:dyDescent="0.25">
      <c r="D30" s="1">
        <v>5</v>
      </c>
      <c r="E30" s="1">
        <v>29.954999999999998</v>
      </c>
      <c r="F30" s="1">
        <v>0.24500000000000099</v>
      </c>
    </row>
    <row r="31" spans="4:12" ht="15.75" thickBot="1" x14ac:dyDescent="0.3">
      <c r="D31" s="2">
        <v>6</v>
      </c>
      <c r="E31" s="2">
        <v>19.767857142857125</v>
      </c>
      <c r="F31" s="2">
        <v>-6.7857142857125297E-2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C1" sqref="C1"/>
    </sheetView>
  </sheetViews>
  <sheetFormatPr defaultRowHeight="15" x14ac:dyDescent="0.25"/>
  <cols>
    <col min="11" max="11" width="24.85546875" bestFit="1" customWidth="1"/>
    <col min="16" max="16" width="16" bestFit="1" customWidth="1"/>
  </cols>
  <sheetData>
    <row r="1" spans="1:19" x14ac:dyDescent="0.25">
      <c r="A1" t="s">
        <v>54</v>
      </c>
      <c r="B1" t="s">
        <v>55</v>
      </c>
      <c r="K1" t="s">
        <v>0</v>
      </c>
    </row>
    <row r="2" spans="1:19" ht="15.75" thickBot="1" x14ac:dyDescent="0.3">
      <c r="A2">
        <v>50</v>
      </c>
      <c r="B2">
        <v>1.2</v>
      </c>
    </row>
    <row r="3" spans="1:19" x14ac:dyDescent="0.25">
      <c r="A3">
        <v>75</v>
      </c>
      <c r="B3">
        <v>1.7</v>
      </c>
      <c r="K3" s="4" t="s">
        <v>1</v>
      </c>
      <c r="L3" s="4"/>
    </row>
    <row r="4" spans="1:19" x14ac:dyDescent="0.25">
      <c r="A4">
        <v>100</v>
      </c>
      <c r="B4">
        <v>2</v>
      </c>
      <c r="K4" s="1" t="s">
        <v>2</v>
      </c>
      <c r="L4" s="1">
        <v>0.97849210958016331</v>
      </c>
    </row>
    <row r="5" spans="1:19" x14ac:dyDescent="0.25">
      <c r="A5">
        <v>125</v>
      </c>
      <c r="B5">
        <v>2.1</v>
      </c>
      <c r="K5" s="1" t="s">
        <v>3</v>
      </c>
      <c r="L5" s="1">
        <v>0.95744680851063824</v>
      </c>
    </row>
    <row r="6" spans="1:19" x14ac:dyDescent="0.25">
      <c r="A6">
        <v>150</v>
      </c>
      <c r="B6">
        <v>2.5</v>
      </c>
      <c r="K6" s="1" t="s">
        <v>4</v>
      </c>
      <c r="L6" s="1">
        <v>0.94326241134751765</v>
      </c>
    </row>
    <row r="7" spans="1:19" x14ac:dyDescent="0.25">
      <c r="K7" s="1" t="s">
        <v>5</v>
      </c>
      <c r="L7" s="1">
        <v>0.11547005383792518</v>
      </c>
    </row>
    <row r="8" spans="1:19" ht="15.75" thickBot="1" x14ac:dyDescent="0.3">
      <c r="K8" s="2" t="s">
        <v>6</v>
      </c>
      <c r="L8" s="2">
        <v>5</v>
      </c>
    </row>
    <row r="10" spans="1:19" ht="15.75" thickBot="1" x14ac:dyDescent="0.3">
      <c r="K10" t="s">
        <v>7</v>
      </c>
    </row>
    <row r="11" spans="1:19" x14ac:dyDescent="0.25">
      <c r="K11" s="3"/>
      <c r="L11" s="3" t="s">
        <v>12</v>
      </c>
      <c r="M11" s="3" t="s">
        <v>13</v>
      </c>
      <c r="N11" s="3" t="s">
        <v>14</v>
      </c>
      <c r="O11" s="3" t="s">
        <v>15</v>
      </c>
      <c r="P11" s="3" t="s">
        <v>16</v>
      </c>
    </row>
    <row r="12" spans="1:19" x14ac:dyDescent="0.25">
      <c r="K12" s="1" t="s">
        <v>8</v>
      </c>
      <c r="L12" s="1">
        <v>1</v>
      </c>
      <c r="M12" s="1">
        <v>0.9</v>
      </c>
      <c r="N12" s="1">
        <v>0.9</v>
      </c>
      <c r="O12" s="1">
        <v>67.499999999999986</v>
      </c>
      <c r="P12" s="1">
        <v>3.7741963535228534E-3</v>
      </c>
    </row>
    <row r="13" spans="1:19" x14ac:dyDescent="0.25">
      <c r="K13" s="1" t="s">
        <v>9</v>
      </c>
      <c r="L13" s="1">
        <v>3</v>
      </c>
      <c r="M13" s="1">
        <v>4.0000000000000015E-2</v>
      </c>
      <c r="N13" s="1">
        <v>1.3333333333333338E-2</v>
      </c>
      <c r="O13" s="1"/>
      <c r="P13" s="1"/>
    </row>
    <row r="14" spans="1:19" ht="15.75" thickBot="1" x14ac:dyDescent="0.3">
      <c r="K14" s="2" t="s">
        <v>10</v>
      </c>
      <c r="L14" s="2">
        <v>4</v>
      </c>
      <c r="M14" s="2">
        <v>0.94000000000000006</v>
      </c>
      <c r="N14" s="2"/>
      <c r="O14" s="2"/>
      <c r="P14" s="2"/>
    </row>
    <row r="15" spans="1:19" ht="15.75" thickBot="1" x14ac:dyDescent="0.3"/>
    <row r="16" spans="1:19" x14ac:dyDescent="0.25">
      <c r="K16" s="3"/>
      <c r="L16" s="3" t="s">
        <v>17</v>
      </c>
      <c r="M16" s="3" t="s">
        <v>5</v>
      </c>
      <c r="N16" s="3" t="s">
        <v>18</v>
      </c>
      <c r="O16" s="3" t="s">
        <v>19</v>
      </c>
      <c r="P16" s="3" t="s">
        <v>20</v>
      </c>
      <c r="Q16" s="3" t="s">
        <v>21</v>
      </c>
      <c r="R16" s="3" t="s">
        <v>22</v>
      </c>
      <c r="S16" s="3" t="s">
        <v>23</v>
      </c>
    </row>
    <row r="17" spans="11:19" x14ac:dyDescent="0.25">
      <c r="K17" s="1" t="s">
        <v>11</v>
      </c>
      <c r="L17" s="1">
        <v>0.69999999999999973</v>
      </c>
      <c r="M17" s="1">
        <v>0.15491933384829668</v>
      </c>
      <c r="N17" s="1">
        <v>4.5184805705753179</v>
      </c>
      <c r="O17" s="1">
        <v>2.0265837315566689E-2</v>
      </c>
      <c r="P17" s="1">
        <v>0.20697753837747451</v>
      </c>
      <c r="Q17" s="1">
        <v>1.1930224616225249</v>
      </c>
      <c r="R17" s="1">
        <v>0.20697753837747451</v>
      </c>
      <c r="S17" s="1">
        <v>1.1930224616225249</v>
      </c>
    </row>
    <row r="18" spans="11:19" ht="15.75" thickBot="1" x14ac:dyDescent="0.3">
      <c r="K18" s="2" t="s">
        <v>54</v>
      </c>
      <c r="L18" s="2">
        <v>1.2000000000000002E-2</v>
      </c>
      <c r="M18" s="2">
        <v>1.460593486680443E-3</v>
      </c>
      <c r="N18" s="2">
        <v>8.2158383625774931</v>
      </c>
      <c r="O18" s="2">
        <v>3.7741963535228534E-3</v>
      </c>
      <c r="P18" s="2">
        <v>7.3517396547923761E-3</v>
      </c>
      <c r="Q18" s="2">
        <v>1.6648260345207628E-2</v>
      </c>
      <c r="R18" s="2">
        <v>7.3517396547923761E-3</v>
      </c>
      <c r="S18" s="2">
        <v>1.6648260345207628E-2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10.1</vt:lpstr>
      <vt:lpstr>10.2</vt:lpstr>
      <vt:lpstr>10.3</vt:lpstr>
      <vt:lpstr>10.4</vt:lpstr>
      <vt:lpstr>10.5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Bastos</dc:creator>
  <cp:lastModifiedBy>Fernando Bastos</cp:lastModifiedBy>
  <dcterms:created xsi:type="dcterms:W3CDTF">2012-10-09T23:58:42Z</dcterms:created>
  <dcterms:modified xsi:type="dcterms:W3CDTF">2012-10-10T14:28:05Z</dcterms:modified>
</cp:coreProperties>
</file>