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ive D Documents\Mafaz\Academic\School\University\Sheffield University\Modules\Year 2\Semester 2\MEC201 - Dynamics of Structures &amp; Machines\Labs\Vibrating Beam 2\"/>
    </mc:Choice>
  </mc:AlternateContent>
  <xr:revisionPtr revIDLastSave="0" documentId="8_{9AD6F87B-E421-4E6A-ACC9-733258C7C95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damped, free vibration" sheetId="1" r:id="rId1"/>
    <sheet name="Undamped, forced vibration" sheetId="2" r:id="rId2"/>
    <sheet name="Damped, free vibration" sheetId="3" r:id="rId3"/>
    <sheet name="Damped, forced vibration" sheetId="4" r:id="rId4"/>
    <sheet name="Frequency Response" sheetId="5" r:id="rId5"/>
    <sheet name="Line Stuff" sheetId="6" r:id="rId6"/>
  </sheets>
  <externalReferences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" i="6" l="1"/>
  <c r="Y14" i="6" s="1"/>
  <c r="Y13" i="6"/>
  <c r="Z56" i="6"/>
  <c r="Y7" i="6"/>
  <c r="Y6" i="6"/>
  <c r="Y4" i="6"/>
  <c r="Q5" i="4"/>
  <c r="Q4" i="4"/>
  <c r="Q6" i="2"/>
  <c r="Q5" i="2"/>
  <c r="Q3" i="4"/>
  <c r="Q2" i="4"/>
  <c r="Q4" i="2"/>
  <c r="Q3" i="2"/>
  <c r="B50" i="4"/>
  <c r="C50" i="4" s="1"/>
  <c r="E50" i="4" s="1"/>
  <c r="B49" i="4"/>
  <c r="C49" i="4" s="1"/>
  <c r="E49" i="4" s="1"/>
  <c r="B48" i="4"/>
  <c r="C48" i="4" s="1"/>
  <c r="E48" i="4" s="1"/>
  <c r="B47" i="4"/>
  <c r="C47" i="4" s="1"/>
  <c r="E47" i="4" s="1"/>
  <c r="B46" i="4"/>
  <c r="C46" i="4" s="1"/>
  <c r="E46" i="4" s="1"/>
  <c r="B45" i="4"/>
  <c r="C45" i="4" s="1"/>
  <c r="E45" i="4" s="1"/>
  <c r="B44" i="4"/>
  <c r="C44" i="4" s="1"/>
  <c r="E44" i="4" s="1"/>
  <c r="B43" i="4"/>
  <c r="C43" i="4" s="1"/>
  <c r="E43" i="4" s="1"/>
  <c r="B42" i="4"/>
  <c r="C42" i="4" s="1"/>
  <c r="E42" i="4" s="1"/>
  <c r="B41" i="4"/>
  <c r="C41" i="4" s="1"/>
  <c r="E41" i="4" s="1"/>
  <c r="B40" i="4"/>
  <c r="C40" i="4" s="1"/>
  <c r="E40" i="4" s="1"/>
  <c r="C39" i="4"/>
  <c r="E39" i="4" s="1"/>
  <c r="B39" i="4"/>
  <c r="B38" i="4"/>
  <c r="C38" i="4" s="1"/>
  <c r="E38" i="4" s="1"/>
  <c r="B37" i="4"/>
  <c r="C37" i="4" s="1"/>
  <c r="E37" i="4" s="1"/>
  <c r="B36" i="4"/>
  <c r="C36" i="4" s="1"/>
  <c r="E36" i="4" s="1"/>
  <c r="B35" i="4"/>
  <c r="C35" i="4" s="1"/>
  <c r="E35" i="4" s="1"/>
  <c r="B34" i="4"/>
  <c r="C34" i="4" s="1"/>
  <c r="E34" i="4" s="1"/>
  <c r="B33" i="4"/>
  <c r="C33" i="4" s="1"/>
  <c r="E33" i="4" s="1"/>
  <c r="B32" i="4"/>
  <c r="C32" i="4" s="1"/>
  <c r="E32" i="4" s="1"/>
  <c r="B31" i="4"/>
  <c r="C31" i="4" s="1"/>
  <c r="E31" i="4" s="1"/>
  <c r="B30" i="4"/>
  <c r="C30" i="4" s="1"/>
  <c r="E30" i="4" s="1"/>
  <c r="B29" i="4"/>
  <c r="C29" i="4" s="1"/>
  <c r="E29" i="4" s="1"/>
  <c r="B28" i="4"/>
  <c r="C28" i="4" s="1"/>
  <c r="E28" i="4" s="1"/>
  <c r="B27" i="4"/>
  <c r="C27" i="4" s="1"/>
  <c r="E27" i="4" s="1"/>
  <c r="B26" i="4"/>
  <c r="C26" i="4" s="1"/>
  <c r="E26" i="4" s="1"/>
  <c r="B25" i="4"/>
  <c r="C25" i="4" s="1"/>
  <c r="E25" i="4" s="1"/>
  <c r="B24" i="4"/>
  <c r="C24" i="4" s="1"/>
  <c r="E24" i="4" s="1"/>
  <c r="C23" i="4"/>
  <c r="E23" i="4" s="1"/>
  <c r="B23" i="4"/>
  <c r="B22" i="4"/>
  <c r="C22" i="4" s="1"/>
  <c r="E22" i="4" s="1"/>
  <c r="B21" i="4"/>
  <c r="C21" i="4" s="1"/>
  <c r="E21" i="4" s="1"/>
  <c r="B20" i="4"/>
  <c r="C20" i="4" s="1"/>
  <c r="E20" i="4" s="1"/>
  <c r="B19" i="4"/>
  <c r="C19" i="4" s="1"/>
  <c r="E19" i="4" s="1"/>
  <c r="B18" i="4"/>
  <c r="C18" i="4" s="1"/>
  <c r="E18" i="4" s="1"/>
  <c r="C17" i="4"/>
  <c r="E17" i="4" s="1"/>
  <c r="B17" i="4"/>
  <c r="B16" i="4"/>
  <c r="C16" i="4" s="1"/>
  <c r="E16" i="4" s="1"/>
  <c r="B15" i="4"/>
  <c r="C15" i="4" s="1"/>
  <c r="E15" i="4" s="1"/>
  <c r="B14" i="4"/>
  <c r="C14" i="4" s="1"/>
  <c r="E14" i="4" s="1"/>
  <c r="B13" i="4"/>
  <c r="C13" i="4" s="1"/>
  <c r="E13" i="4" s="1"/>
  <c r="B12" i="4"/>
  <c r="C12" i="4" s="1"/>
  <c r="E12" i="4" s="1"/>
  <c r="B11" i="4"/>
  <c r="C11" i="4" s="1"/>
  <c r="E11" i="4" s="1"/>
  <c r="B10" i="4"/>
  <c r="C10" i="4" s="1"/>
  <c r="E10" i="4" s="1"/>
  <c r="C9" i="4"/>
  <c r="E9" i="4" s="1"/>
  <c r="B9" i="4"/>
  <c r="B8" i="4"/>
  <c r="C8" i="4" s="1"/>
  <c r="E8" i="4" s="1"/>
  <c r="B7" i="4"/>
  <c r="C7" i="4" s="1"/>
  <c r="E7" i="4" s="1"/>
  <c r="B6" i="4"/>
  <c r="C6" i="4" s="1"/>
  <c r="E6" i="4" s="1"/>
  <c r="B5" i="4"/>
  <c r="C5" i="4" s="1"/>
  <c r="E5" i="4" s="1"/>
  <c r="B4" i="4"/>
  <c r="C4" i="4" s="1"/>
  <c r="E4" i="4" s="1"/>
  <c r="B3" i="4"/>
  <c r="C3" i="4" s="1"/>
  <c r="E3" i="4" s="1"/>
  <c r="B2" i="4"/>
  <c r="C2" i="4" s="1"/>
  <c r="E2" i="4" s="1"/>
  <c r="G22" i="3"/>
  <c r="H22" i="3" s="1"/>
  <c r="E22" i="3"/>
  <c r="D22" i="3"/>
  <c r="G21" i="3"/>
  <c r="H21" i="3" s="1"/>
  <c r="D21" i="3"/>
  <c r="E21" i="3" s="1"/>
  <c r="G20" i="3"/>
  <c r="H20" i="3" s="1"/>
  <c r="D20" i="3"/>
  <c r="E20" i="3" s="1"/>
  <c r="G19" i="3"/>
  <c r="H19" i="3" s="1"/>
  <c r="D19" i="3"/>
  <c r="E19" i="3" s="1"/>
  <c r="I19" i="3" s="1"/>
  <c r="G18" i="3"/>
  <c r="H18" i="3" s="1"/>
  <c r="E18" i="3"/>
  <c r="D18" i="3"/>
  <c r="G15" i="3"/>
  <c r="H15" i="3" s="1"/>
  <c r="I15" i="3" s="1"/>
  <c r="D15" i="3"/>
  <c r="E15" i="3" s="1"/>
  <c r="G14" i="3"/>
  <c r="H14" i="3" s="1"/>
  <c r="D14" i="3"/>
  <c r="E14" i="3" s="1"/>
  <c r="G13" i="3"/>
  <c r="H13" i="3" s="1"/>
  <c r="D13" i="3"/>
  <c r="E13" i="3" s="1"/>
  <c r="I13" i="3" s="1"/>
  <c r="G12" i="3"/>
  <c r="H12" i="3" s="1"/>
  <c r="E12" i="3"/>
  <c r="D12" i="3"/>
  <c r="G11" i="3"/>
  <c r="H11" i="3" s="1"/>
  <c r="D11" i="3"/>
  <c r="E11" i="3" s="1"/>
  <c r="I11" i="3" s="1"/>
  <c r="G8" i="3"/>
  <c r="H8" i="3" s="1"/>
  <c r="D8" i="3"/>
  <c r="E8" i="3" s="1"/>
  <c r="I8" i="3" s="1"/>
  <c r="G7" i="3"/>
  <c r="H7" i="3" s="1"/>
  <c r="E7" i="3"/>
  <c r="I7" i="3" s="1"/>
  <c r="D7" i="3"/>
  <c r="H6" i="3"/>
  <c r="G6" i="3"/>
  <c r="D6" i="3"/>
  <c r="E6" i="3" s="1"/>
  <c r="I6" i="3" s="1"/>
  <c r="G5" i="3"/>
  <c r="H5" i="3" s="1"/>
  <c r="D5" i="3"/>
  <c r="E5" i="3" s="1"/>
  <c r="G4" i="3"/>
  <c r="G26" i="3" s="1"/>
  <c r="D4" i="3"/>
  <c r="E4" i="3" s="1"/>
  <c r="B50" i="2"/>
  <c r="C50" i="2" s="1"/>
  <c r="E50" i="2" s="1"/>
  <c r="C49" i="2"/>
  <c r="E49" i="2" s="1"/>
  <c r="B49" i="2"/>
  <c r="B48" i="2"/>
  <c r="C48" i="2" s="1"/>
  <c r="E48" i="2" s="1"/>
  <c r="B47" i="2"/>
  <c r="C47" i="2" s="1"/>
  <c r="E47" i="2" s="1"/>
  <c r="B46" i="2"/>
  <c r="C46" i="2" s="1"/>
  <c r="E46" i="2" s="1"/>
  <c r="B45" i="2"/>
  <c r="C45" i="2" s="1"/>
  <c r="E45" i="2" s="1"/>
  <c r="B44" i="2"/>
  <c r="C44" i="2" s="1"/>
  <c r="E44" i="2" s="1"/>
  <c r="B43" i="2"/>
  <c r="C43" i="2" s="1"/>
  <c r="E43" i="2" s="1"/>
  <c r="B42" i="2"/>
  <c r="C42" i="2" s="1"/>
  <c r="E42" i="2" s="1"/>
  <c r="C41" i="2"/>
  <c r="E41" i="2" s="1"/>
  <c r="B41" i="2"/>
  <c r="B40" i="2"/>
  <c r="C40" i="2" s="1"/>
  <c r="E40" i="2" s="1"/>
  <c r="B39" i="2"/>
  <c r="C39" i="2" s="1"/>
  <c r="E39" i="2" s="1"/>
  <c r="B38" i="2"/>
  <c r="C38" i="2" s="1"/>
  <c r="E38" i="2" s="1"/>
  <c r="B37" i="2"/>
  <c r="C37" i="2" s="1"/>
  <c r="E37" i="2" s="1"/>
  <c r="B36" i="2"/>
  <c r="C36" i="2" s="1"/>
  <c r="E36" i="2" s="1"/>
  <c r="B35" i="2"/>
  <c r="C35" i="2" s="1"/>
  <c r="E35" i="2" s="1"/>
  <c r="B34" i="2"/>
  <c r="C34" i="2" s="1"/>
  <c r="E34" i="2" s="1"/>
  <c r="B33" i="2"/>
  <c r="C33" i="2" s="1"/>
  <c r="E33" i="2" s="1"/>
  <c r="B32" i="2"/>
  <c r="C32" i="2" s="1"/>
  <c r="E32" i="2" s="1"/>
  <c r="B31" i="2"/>
  <c r="C31" i="2" s="1"/>
  <c r="E31" i="2" s="1"/>
  <c r="B30" i="2"/>
  <c r="C30" i="2" s="1"/>
  <c r="E30" i="2" s="1"/>
  <c r="B29" i="2"/>
  <c r="C29" i="2" s="1"/>
  <c r="E29" i="2" s="1"/>
  <c r="B28" i="2"/>
  <c r="C28" i="2" s="1"/>
  <c r="E28" i="2" s="1"/>
  <c r="B27" i="2"/>
  <c r="C27" i="2" s="1"/>
  <c r="E27" i="2" s="1"/>
  <c r="B26" i="2"/>
  <c r="C26" i="2" s="1"/>
  <c r="E26" i="2" s="1"/>
  <c r="B25" i="2"/>
  <c r="C25" i="2" s="1"/>
  <c r="E25" i="2" s="1"/>
  <c r="B24" i="2"/>
  <c r="C24" i="2" s="1"/>
  <c r="E24" i="2" s="1"/>
  <c r="B23" i="2"/>
  <c r="C23" i="2" s="1"/>
  <c r="E23" i="2" s="1"/>
  <c r="B22" i="2"/>
  <c r="C22" i="2" s="1"/>
  <c r="E22" i="2" s="1"/>
  <c r="C21" i="2"/>
  <c r="E21" i="2" s="1"/>
  <c r="B21" i="2"/>
  <c r="B20" i="2"/>
  <c r="C20" i="2" s="1"/>
  <c r="E20" i="2" s="1"/>
  <c r="B19" i="2"/>
  <c r="C19" i="2" s="1"/>
  <c r="E19" i="2" s="1"/>
  <c r="B18" i="2"/>
  <c r="C18" i="2" s="1"/>
  <c r="E18" i="2" s="1"/>
  <c r="B17" i="2"/>
  <c r="C17" i="2" s="1"/>
  <c r="E17" i="2" s="1"/>
  <c r="B16" i="2"/>
  <c r="C16" i="2" s="1"/>
  <c r="E16" i="2" s="1"/>
  <c r="B15" i="2"/>
  <c r="C15" i="2" s="1"/>
  <c r="E15" i="2" s="1"/>
  <c r="B14" i="2"/>
  <c r="C14" i="2" s="1"/>
  <c r="E14" i="2" s="1"/>
  <c r="E13" i="2"/>
  <c r="C13" i="2"/>
  <c r="B13" i="2"/>
  <c r="B12" i="2"/>
  <c r="C12" i="2" s="1"/>
  <c r="E12" i="2" s="1"/>
  <c r="B11" i="2"/>
  <c r="C11" i="2" s="1"/>
  <c r="E11" i="2" s="1"/>
  <c r="B10" i="2"/>
  <c r="C10" i="2" s="1"/>
  <c r="E10" i="2" s="1"/>
  <c r="B9" i="2"/>
  <c r="C9" i="2" s="1"/>
  <c r="E9" i="2" s="1"/>
  <c r="B8" i="2"/>
  <c r="C8" i="2" s="1"/>
  <c r="E8" i="2" s="1"/>
  <c r="B7" i="2"/>
  <c r="C7" i="2" s="1"/>
  <c r="E7" i="2" s="1"/>
  <c r="B6" i="2"/>
  <c r="C6" i="2" s="1"/>
  <c r="E6" i="2" s="1"/>
  <c r="E5" i="2"/>
  <c r="C5" i="2"/>
  <c r="B5" i="2"/>
  <c r="B4" i="2"/>
  <c r="C4" i="2" s="1"/>
  <c r="E4" i="2" s="1"/>
  <c r="B3" i="2"/>
  <c r="C3" i="2" s="1"/>
  <c r="E3" i="2" s="1"/>
  <c r="B2" i="2"/>
  <c r="C2" i="2" s="1"/>
  <c r="E2" i="2" s="1"/>
  <c r="G22" i="1"/>
  <c r="H22" i="1" s="1"/>
  <c r="D22" i="1"/>
  <c r="E22" i="1" s="1"/>
  <c r="I22" i="1" s="1"/>
  <c r="G21" i="1"/>
  <c r="H21" i="1" s="1"/>
  <c r="D21" i="1"/>
  <c r="E21" i="1" s="1"/>
  <c r="H20" i="1"/>
  <c r="G20" i="1"/>
  <c r="D20" i="1"/>
  <c r="E20" i="1" s="1"/>
  <c r="G19" i="1"/>
  <c r="H19" i="1" s="1"/>
  <c r="D19" i="1"/>
  <c r="E19" i="1" s="1"/>
  <c r="I19" i="1" s="1"/>
  <c r="G18" i="1"/>
  <c r="H18" i="1" s="1"/>
  <c r="D18" i="1"/>
  <c r="E18" i="1" s="1"/>
  <c r="I18" i="1" s="1"/>
  <c r="G15" i="1"/>
  <c r="H15" i="1" s="1"/>
  <c r="D15" i="1"/>
  <c r="E15" i="1" s="1"/>
  <c r="I14" i="1"/>
  <c r="H14" i="1"/>
  <c r="G14" i="1"/>
  <c r="E14" i="1"/>
  <c r="D14" i="1"/>
  <c r="G13" i="1"/>
  <c r="H13" i="1" s="1"/>
  <c r="D13" i="1"/>
  <c r="E13" i="1" s="1"/>
  <c r="G12" i="1"/>
  <c r="H12" i="1" s="1"/>
  <c r="D12" i="1"/>
  <c r="E12" i="1" s="1"/>
  <c r="H11" i="1"/>
  <c r="G11" i="1"/>
  <c r="D11" i="1"/>
  <c r="E11" i="1" s="1"/>
  <c r="H8" i="1"/>
  <c r="G8" i="1"/>
  <c r="D8" i="1"/>
  <c r="E8" i="1" s="1"/>
  <c r="G7" i="1"/>
  <c r="H7" i="1" s="1"/>
  <c r="D7" i="1"/>
  <c r="E7" i="1" s="1"/>
  <c r="I7" i="1" s="1"/>
  <c r="G6" i="1"/>
  <c r="H6" i="1" s="1"/>
  <c r="D6" i="1"/>
  <c r="E6" i="1" s="1"/>
  <c r="I6" i="1" s="1"/>
  <c r="G5" i="1"/>
  <c r="D5" i="1"/>
  <c r="E5" i="1" s="1"/>
  <c r="H4" i="1"/>
  <c r="G4" i="1"/>
  <c r="G26" i="1" s="1"/>
  <c r="D4" i="1"/>
  <c r="E4" i="1" s="1"/>
  <c r="I4" i="1" s="1"/>
  <c r="I12" i="1" l="1"/>
  <c r="I8" i="1"/>
  <c r="I20" i="1"/>
  <c r="I14" i="3"/>
  <c r="H4" i="3"/>
  <c r="H26" i="3" s="1"/>
  <c r="I20" i="3"/>
  <c r="I5" i="3"/>
  <c r="I11" i="1"/>
  <c r="I12" i="3"/>
  <c r="G25" i="1"/>
  <c r="I4" i="3"/>
  <c r="I25" i="3" s="1"/>
  <c r="I21" i="1"/>
  <c r="I15" i="1"/>
  <c r="I26" i="3"/>
  <c r="I13" i="1"/>
  <c r="I18" i="3"/>
  <c r="I21" i="3"/>
  <c r="I22" i="3"/>
  <c r="G25" i="3"/>
  <c r="H5" i="1"/>
  <c r="H25" i="3"/>
  <c r="H25" i="1" l="1"/>
  <c r="H26" i="1"/>
  <c r="I5" i="1"/>
  <c r="I25" i="1" l="1"/>
  <c r="I26" i="1"/>
</calcChain>
</file>

<file path=xl/sharedStrings.xml><?xml version="1.0" encoding="utf-8"?>
<sst xmlns="http://schemas.openxmlformats.org/spreadsheetml/2006/main" count="77" uniqueCount="35">
  <si>
    <t>Test No.</t>
  </si>
  <si>
    <t>Peak No.</t>
  </si>
  <si>
    <t>Time (ms)</t>
  </si>
  <si>
    <t>Period (ms)</t>
  </si>
  <si>
    <t>Damped natural 
frequency (Hz)</t>
  </si>
  <si>
    <t>Acceleration (m/s²)</t>
  </si>
  <si>
    <t>Log decrement</t>
  </si>
  <si>
    <t>Damping ratio</t>
  </si>
  <si>
    <t>Undamped natural 
frequency (Hz)</t>
  </si>
  <si>
    <t>AVERAGES:</t>
  </si>
  <si>
    <t>Speed (rpm)</t>
  </si>
  <si>
    <t>Frequency (Hz)</t>
  </si>
  <si>
    <t>Frequency (rad/s)</t>
  </si>
  <si>
    <t>Displacement (m)</t>
  </si>
  <si>
    <t>STANDARD DEVIATIONS:</t>
  </si>
  <si>
    <t>Damped Force</t>
  </si>
  <si>
    <t>Undamped, Forced</t>
  </si>
  <si>
    <t>Q</t>
  </si>
  <si>
    <t>Q/sqrt(2)</t>
  </si>
  <si>
    <t>90 percent</t>
  </si>
  <si>
    <t>110 percent</t>
  </si>
  <si>
    <t>Line 1</t>
  </si>
  <si>
    <t>y=0.021215x-1.3472</t>
  </si>
  <si>
    <t>Line 2</t>
  </si>
  <si>
    <t>y=0.01767x-1.1322</t>
  </si>
  <si>
    <t>At Q/sqrt(2)</t>
  </si>
  <si>
    <t>x=64.0023</t>
  </si>
  <si>
    <t>x=64.675</t>
  </si>
  <si>
    <t>Upper 10</t>
  </si>
  <si>
    <t>Lower 10</t>
  </si>
  <si>
    <t>At 1.1Q</t>
  </si>
  <si>
    <t>At 0.9Q</t>
  </si>
  <si>
    <t>Uncertainty</t>
  </si>
  <si>
    <t>Undamped</t>
  </si>
  <si>
    <t>Damped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</si>
</sst>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0"/>
    <numFmt numFmtId="166" formatCode="0.0000000"/>
    <numFmt numFmtId="167" formatCode="0.0000"/>
    <numFmt numFmtId="168" formatCode="0.00000000"/>
    <numFmt numFmtId="169" formatCode="0.0"/>
    <numFmt numFmtId="170" formatCode="0.0000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98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 applyAlignment="1"/>
    <xf numFmtId="0" fontId="3" fillId="2" borderId="0" xfId="0" applyFont="1" applyFill="1" applyAlignment="1"/>
    <xf numFmtId="165" fontId="2" fillId="2" borderId="0" xfId="0" applyNumberFormat="1" applyFont="1" applyFill="1"/>
    <xf numFmtId="166" fontId="2" fillId="2" borderId="0" xfId="0" applyNumberFormat="1" applyFont="1" applyFill="1"/>
    <xf numFmtId="0" fontId="4" fillId="3" borderId="0" xfId="0" applyFont="1" applyFill="1" applyAlignment="1"/>
    <xf numFmtId="164" fontId="2" fillId="2" borderId="0" xfId="0" applyNumberFormat="1" applyFont="1" applyFill="1"/>
    <xf numFmtId="0" fontId="1" fillId="0" borderId="0" xfId="0" applyFont="1"/>
    <xf numFmtId="0" fontId="2" fillId="2" borderId="0" xfId="0" applyFont="1" applyFill="1"/>
    <xf numFmtId="167" fontId="2" fillId="0" borderId="0" xfId="0" applyNumberFormat="1" applyFont="1" applyAlignment="1"/>
    <xf numFmtId="168" fontId="2" fillId="0" borderId="0" xfId="0" applyNumberFormat="1" applyFont="1" applyAlignment="1"/>
    <xf numFmtId="167" fontId="2" fillId="0" borderId="0" xfId="0" applyNumberFormat="1" applyFont="1"/>
    <xf numFmtId="169" fontId="2" fillId="0" borderId="0" xfId="0" applyNumberFormat="1" applyFont="1"/>
    <xf numFmtId="1" fontId="2" fillId="0" borderId="0" xfId="0" applyNumberFormat="1" applyFont="1" applyAlignment="1"/>
    <xf numFmtId="170" fontId="2" fillId="0" borderId="0" xfId="0" applyNumberFormat="1" applyFont="1"/>
    <xf numFmtId="2" fontId="2" fillId="0" borderId="0" xfId="0" applyNumberFormat="1" applyFont="1" applyAlignment="1"/>
    <xf numFmtId="169" fontId="2" fillId="0" borderId="0" xfId="0" applyNumberFormat="1" applyFont="1" applyAlignment="1"/>
    <xf numFmtId="165" fontId="2" fillId="0" borderId="0" xfId="0" applyNumberFormat="1" applyFont="1" applyAlignment="1"/>
    <xf numFmtId="170" fontId="2" fillId="0" borderId="0" xfId="0" applyNumberFormat="1" applyFont="1" applyAlignment="1"/>
    <xf numFmtId="165" fontId="0" fillId="0" borderId="0" xfId="0" applyNumberFormat="1" applyFont="1" applyAlignment="1"/>
    <xf numFmtId="170" fontId="0" fillId="0" borderId="0" xfId="0" applyNumberFormat="1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Frequency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'Undamped, forced vibration'!$E$1</c:f>
              <c:strCache>
                <c:ptCount val="1"/>
                <c:pt idx="0">
                  <c:v>Displacement (m)</c:v>
                </c:pt>
              </c:strCache>
            </c:strRef>
          </c:tx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'Undamped, forced vibration'!$B$2:$B$50</c:f>
              <c:numCache>
                <c:formatCode>0.0</c:formatCode>
                <c:ptCount val="49"/>
                <c:pt idx="0">
                  <c:v>9.3333333333333339</c:v>
                </c:pt>
                <c:pt idx="1">
                  <c:v>9.5</c:v>
                </c:pt>
                <c:pt idx="2">
                  <c:v>9.6666666666666661</c:v>
                </c:pt>
                <c:pt idx="3">
                  <c:v>9.8333333333333339</c:v>
                </c:pt>
                <c:pt idx="4">
                  <c:v>10</c:v>
                </c:pt>
                <c:pt idx="5">
                  <c:v>10.166666666666666</c:v>
                </c:pt>
                <c:pt idx="6">
                  <c:v>10.333333333333334</c:v>
                </c:pt>
                <c:pt idx="7">
                  <c:v>10.5</c:v>
                </c:pt>
                <c:pt idx="8">
                  <c:v>10.666666666666666</c:v>
                </c:pt>
                <c:pt idx="9">
                  <c:v>10.833333333333334</c:v>
                </c:pt>
                <c:pt idx="10">
                  <c:v>11</c:v>
                </c:pt>
                <c:pt idx="11">
                  <c:v>10.083333333333334</c:v>
                </c:pt>
                <c:pt idx="12">
                  <c:v>10.25</c:v>
                </c:pt>
                <c:pt idx="13">
                  <c:v>10.416666666666666</c:v>
                </c:pt>
                <c:pt idx="14">
                  <c:v>10.199999999999999</c:v>
                </c:pt>
                <c:pt idx="15">
                  <c:v>10.283333333333333</c:v>
                </c:pt>
                <c:pt idx="16">
                  <c:v>10.366666666666667</c:v>
                </c:pt>
                <c:pt idx="17">
                  <c:v>10.116666666666667</c:v>
                </c:pt>
                <c:pt idx="18">
                  <c:v>10.233333333333333</c:v>
                </c:pt>
                <c:pt idx="19">
                  <c:v>10.216666666666667</c:v>
                </c:pt>
                <c:pt idx="20">
                  <c:v>10.183333333333334</c:v>
                </c:pt>
                <c:pt idx="21">
                  <c:v>10.266666666666667</c:v>
                </c:pt>
                <c:pt idx="22">
                  <c:v>10.3</c:v>
                </c:pt>
                <c:pt idx="23" formatCode="0.0000">
                  <c:v>0</c:v>
                </c:pt>
                <c:pt idx="24" formatCode="0.0000">
                  <c:v>0</c:v>
                </c:pt>
                <c:pt idx="25" formatCode="0.0000">
                  <c:v>0</c:v>
                </c:pt>
                <c:pt idx="26" formatCode="0.0000">
                  <c:v>0</c:v>
                </c:pt>
                <c:pt idx="27" formatCode="0.0000">
                  <c:v>0</c:v>
                </c:pt>
                <c:pt idx="28" formatCode="0.0000">
                  <c:v>0</c:v>
                </c:pt>
                <c:pt idx="29" formatCode="0.0000">
                  <c:v>0</c:v>
                </c:pt>
                <c:pt idx="30" formatCode="0.0000">
                  <c:v>0</c:v>
                </c:pt>
                <c:pt idx="31" formatCode="0.0000">
                  <c:v>0</c:v>
                </c:pt>
                <c:pt idx="32" formatCode="0.0000">
                  <c:v>0</c:v>
                </c:pt>
                <c:pt idx="33" formatCode="0.0000">
                  <c:v>0</c:v>
                </c:pt>
                <c:pt idx="34" formatCode="0.0000">
                  <c:v>0</c:v>
                </c:pt>
                <c:pt idx="35" formatCode="0.0000">
                  <c:v>0</c:v>
                </c:pt>
                <c:pt idx="36" formatCode="0.0000">
                  <c:v>0</c:v>
                </c:pt>
                <c:pt idx="37" formatCode="0.0000">
                  <c:v>0</c:v>
                </c:pt>
                <c:pt idx="38" formatCode="0.0000">
                  <c:v>0</c:v>
                </c:pt>
                <c:pt idx="39" formatCode="0.0000">
                  <c:v>0</c:v>
                </c:pt>
                <c:pt idx="40" formatCode="0.0000">
                  <c:v>0</c:v>
                </c:pt>
                <c:pt idx="41" formatCode="0.0000">
                  <c:v>0</c:v>
                </c:pt>
                <c:pt idx="42" formatCode="0.0000">
                  <c:v>0</c:v>
                </c:pt>
                <c:pt idx="43" formatCode="0.0000">
                  <c:v>0</c:v>
                </c:pt>
                <c:pt idx="44" formatCode="0.0000">
                  <c:v>0</c:v>
                </c:pt>
                <c:pt idx="45" formatCode="0.0000">
                  <c:v>0</c:v>
                </c:pt>
                <c:pt idx="46" formatCode="0.0000">
                  <c:v>0</c:v>
                </c:pt>
                <c:pt idx="47" formatCode="0.0000">
                  <c:v>0</c:v>
                </c:pt>
                <c:pt idx="48" formatCode="0.0000">
                  <c:v>0</c:v>
                </c:pt>
              </c:numCache>
            </c:numRef>
          </c:xVal>
          <c:yVal>
            <c:numRef>
              <c:f>'Undamped, forced vibration'!$E$2:$E$50</c:f>
              <c:numCache>
                <c:formatCode>0.000000</c:formatCode>
                <c:ptCount val="49"/>
                <c:pt idx="0">
                  <c:v>6.484426516905991E-4</c:v>
                </c:pt>
                <c:pt idx="1">
                  <c:v>8.1113080533616686E-4</c:v>
                </c:pt>
                <c:pt idx="2">
                  <c:v>1.0571859529863426E-3</c:v>
                </c:pt>
                <c:pt idx="3">
                  <c:v>1.4955425845236876E-3</c:v>
                </c:pt>
                <c:pt idx="4">
                  <c:v>2.4575453092449029E-3</c:v>
                </c:pt>
                <c:pt idx="5">
                  <c:v>7.7538888078452313E-3</c:v>
                </c:pt>
                <c:pt idx="6">
                  <c:v>7.2922785292635723E-3</c:v>
                </c:pt>
                <c:pt idx="7">
                  <c:v>3.0534207043235121E-3</c:v>
                </c:pt>
                <c:pt idx="8">
                  <c:v>1.8876759875318455E-3</c:v>
                </c:pt>
                <c:pt idx="9">
                  <c:v>1.3791671647978331E-3</c:v>
                </c:pt>
                <c:pt idx="10">
                  <c:v>1.0739208100933738E-3</c:v>
                </c:pt>
                <c:pt idx="11">
                  <c:v>3.7394928483692122E-3</c:v>
                </c:pt>
                <c:pt idx="12">
                  <c:v>1.3665400806300312E-2</c:v>
                </c:pt>
                <c:pt idx="13">
                  <c:v>4.4377705751980981E-3</c:v>
                </c:pt>
                <c:pt idx="14">
                  <c:v>1.2774708058711707E-2</c:v>
                </c:pt>
                <c:pt idx="15">
                  <c:v>1.0611484943930631E-2</c:v>
                </c:pt>
                <c:pt idx="16">
                  <c:v>5.9679571469525581E-3</c:v>
                </c:pt>
                <c:pt idx="17">
                  <c:v>4.6306202794778265E-3</c:v>
                </c:pt>
                <c:pt idx="18">
                  <c:v>1.5001606989326177E-2</c:v>
                </c:pt>
                <c:pt idx="19">
                  <c:v>1.4693862193499716E-2</c:v>
                </c:pt>
                <c:pt idx="20">
                  <c:v>1.0728096589836436E-2</c:v>
                </c:pt>
                <c:pt idx="21">
                  <c:v>1.2240457496890881E-2</c:v>
                </c:pt>
                <c:pt idx="22">
                  <c:v>9.4048482978407108E-3</c:v>
                </c:pt>
                <c:pt idx="23" formatCode="0.00000000">
                  <c:v>0</c:v>
                </c:pt>
                <c:pt idx="24" formatCode="0.00000000">
                  <c:v>0</c:v>
                </c:pt>
                <c:pt idx="25" formatCode="0.00000000">
                  <c:v>0</c:v>
                </c:pt>
                <c:pt idx="26" formatCode="0.00000000">
                  <c:v>0</c:v>
                </c:pt>
                <c:pt idx="27" formatCode="0.00000000">
                  <c:v>0</c:v>
                </c:pt>
                <c:pt idx="28" formatCode="0.00000000">
                  <c:v>0</c:v>
                </c:pt>
                <c:pt idx="29" formatCode="0.00000000">
                  <c:v>0</c:v>
                </c:pt>
                <c:pt idx="30" formatCode="0.00000000">
                  <c:v>0</c:v>
                </c:pt>
                <c:pt idx="31" formatCode="0.00000000">
                  <c:v>0</c:v>
                </c:pt>
                <c:pt idx="32" formatCode="0.00000000">
                  <c:v>0</c:v>
                </c:pt>
                <c:pt idx="33" formatCode="0.00000000">
                  <c:v>0</c:v>
                </c:pt>
                <c:pt idx="34" formatCode="0.00000000">
                  <c:v>0</c:v>
                </c:pt>
                <c:pt idx="35" formatCode="0.00000000">
                  <c:v>0</c:v>
                </c:pt>
                <c:pt idx="36" formatCode="0.00000000">
                  <c:v>0</c:v>
                </c:pt>
                <c:pt idx="37" formatCode="0.00000000">
                  <c:v>0</c:v>
                </c:pt>
                <c:pt idx="38" formatCode="0.00000000">
                  <c:v>0</c:v>
                </c:pt>
                <c:pt idx="39" formatCode="0.00000000">
                  <c:v>0</c:v>
                </c:pt>
                <c:pt idx="40" formatCode="0.00000000">
                  <c:v>0</c:v>
                </c:pt>
                <c:pt idx="41" formatCode="0.00000000">
                  <c:v>0</c:v>
                </c:pt>
                <c:pt idx="42" formatCode="0.00000000">
                  <c:v>0</c:v>
                </c:pt>
                <c:pt idx="43" formatCode="0.00000000">
                  <c:v>0</c:v>
                </c:pt>
                <c:pt idx="44" formatCode="0.00000000">
                  <c:v>0</c:v>
                </c:pt>
                <c:pt idx="45" formatCode="0.00000000">
                  <c:v>0</c:v>
                </c:pt>
                <c:pt idx="46" formatCode="0.00000000">
                  <c:v>0</c:v>
                </c:pt>
                <c:pt idx="47" formatCode="0.00000000">
                  <c:v>0</c:v>
                </c:pt>
                <c:pt idx="48" formatCode="0.00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F-43F1-81AB-11365AEE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1248"/>
        <c:axId val="40918016"/>
      </c:scatterChart>
      <c:valAx>
        <c:axId val="409012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Frequency (rad/s)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0918016"/>
        <c:crosses val="autoZero"/>
        <c:crossBetween val="midCat"/>
      </c:valAx>
      <c:valAx>
        <c:axId val="40918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0.00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09012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Frequency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'Undamped, forced vibration'!$E$1</c:f>
              <c:strCache>
                <c:ptCount val="1"/>
                <c:pt idx="0">
                  <c:v>Displacement 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'Undamped, forced vibration'!$B$2:$B$50</c:f>
              <c:numCache>
                <c:formatCode>0.0</c:formatCode>
                <c:ptCount val="49"/>
                <c:pt idx="0">
                  <c:v>9.3333333333333339</c:v>
                </c:pt>
                <c:pt idx="1">
                  <c:v>9.5</c:v>
                </c:pt>
                <c:pt idx="2">
                  <c:v>9.6666666666666661</c:v>
                </c:pt>
                <c:pt idx="3">
                  <c:v>9.8333333333333339</c:v>
                </c:pt>
                <c:pt idx="4">
                  <c:v>10</c:v>
                </c:pt>
                <c:pt idx="5">
                  <c:v>10.166666666666666</c:v>
                </c:pt>
                <c:pt idx="6">
                  <c:v>10.333333333333334</c:v>
                </c:pt>
                <c:pt idx="7">
                  <c:v>10.5</c:v>
                </c:pt>
                <c:pt idx="8">
                  <c:v>10.666666666666666</c:v>
                </c:pt>
                <c:pt idx="9">
                  <c:v>10.833333333333334</c:v>
                </c:pt>
                <c:pt idx="10">
                  <c:v>11</c:v>
                </c:pt>
                <c:pt idx="11">
                  <c:v>10.083333333333334</c:v>
                </c:pt>
                <c:pt idx="12">
                  <c:v>10.25</c:v>
                </c:pt>
                <c:pt idx="13">
                  <c:v>10.416666666666666</c:v>
                </c:pt>
                <c:pt idx="14">
                  <c:v>10.199999999999999</c:v>
                </c:pt>
                <c:pt idx="15">
                  <c:v>10.283333333333333</c:v>
                </c:pt>
                <c:pt idx="16">
                  <c:v>10.366666666666667</c:v>
                </c:pt>
                <c:pt idx="17">
                  <c:v>10.116666666666667</c:v>
                </c:pt>
                <c:pt idx="18">
                  <c:v>10.233333333333333</c:v>
                </c:pt>
                <c:pt idx="19">
                  <c:v>10.216666666666667</c:v>
                </c:pt>
                <c:pt idx="20">
                  <c:v>10.183333333333334</c:v>
                </c:pt>
                <c:pt idx="21">
                  <c:v>10.266666666666667</c:v>
                </c:pt>
                <c:pt idx="22">
                  <c:v>10.3</c:v>
                </c:pt>
                <c:pt idx="23" formatCode="0.0000">
                  <c:v>0</c:v>
                </c:pt>
                <c:pt idx="24" formatCode="0.0000">
                  <c:v>0</c:v>
                </c:pt>
                <c:pt idx="25" formatCode="0.0000">
                  <c:v>0</c:v>
                </c:pt>
                <c:pt idx="26" formatCode="0.0000">
                  <c:v>0</c:v>
                </c:pt>
                <c:pt idx="27" formatCode="0.0000">
                  <c:v>0</c:v>
                </c:pt>
                <c:pt idx="28" formatCode="0.0000">
                  <c:v>0</c:v>
                </c:pt>
                <c:pt idx="29" formatCode="0.0000">
                  <c:v>0</c:v>
                </c:pt>
                <c:pt idx="30" formatCode="0.0000">
                  <c:v>0</c:v>
                </c:pt>
                <c:pt idx="31" formatCode="0.0000">
                  <c:v>0</c:v>
                </c:pt>
                <c:pt idx="32" formatCode="0.0000">
                  <c:v>0</c:v>
                </c:pt>
                <c:pt idx="33" formatCode="0.0000">
                  <c:v>0</c:v>
                </c:pt>
                <c:pt idx="34" formatCode="0.0000">
                  <c:v>0</c:v>
                </c:pt>
                <c:pt idx="35" formatCode="0.0000">
                  <c:v>0</c:v>
                </c:pt>
                <c:pt idx="36" formatCode="0.0000">
                  <c:v>0</c:v>
                </c:pt>
                <c:pt idx="37" formatCode="0.0000">
                  <c:v>0</c:v>
                </c:pt>
                <c:pt idx="38" formatCode="0.0000">
                  <c:v>0</c:v>
                </c:pt>
                <c:pt idx="39" formatCode="0.0000">
                  <c:v>0</c:v>
                </c:pt>
                <c:pt idx="40" formatCode="0.0000">
                  <c:v>0</c:v>
                </c:pt>
                <c:pt idx="41" formatCode="0.0000">
                  <c:v>0</c:v>
                </c:pt>
                <c:pt idx="42" formatCode="0.0000">
                  <c:v>0</c:v>
                </c:pt>
                <c:pt idx="43" formatCode="0.0000">
                  <c:v>0</c:v>
                </c:pt>
                <c:pt idx="44" formatCode="0.0000">
                  <c:v>0</c:v>
                </c:pt>
                <c:pt idx="45" formatCode="0.0000">
                  <c:v>0</c:v>
                </c:pt>
                <c:pt idx="46" formatCode="0.0000">
                  <c:v>0</c:v>
                </c:pt>
                <c:pt idx="47" formatCode="0.0000">
                  <c:v>0</c:v>
                </c:pt>
                <c:pt idx="48" formatCode="0.0000">
                  <c:v>0</c:v>
                </c:pt>
              </c:numCache>
            </c:numRef>
          </c:xVal>
          <c:yVal>
            <c:numRef>
              <c:f>'Undamped, forced vibration'!$E$2:$E$50</c:f>
              <c:numCache>
                <c:formatCode>0.000000</c:formatCode>
                <c:ptCount val="49"/>
                <c:pt idx="0">
                  <c:v>6.484426516905991E-4</c:v>
                </c:pt>
                <c:pt idx="1">
                  <c:v>8.1113080533616686E-4</c:v>
                </c:pt>
                <c:pt idx="2">
                  <c:v>1.0571859529863426E-3</c:v>
                </c:pt>
                <c:pt idx="3">
                  <c:v>1.4955425845236876E-3</c:v>
                </c:pt>
                <c:pt idx="4">
                  <c:v>2.4575453092449029E-3</c:v>
                </c:pt>
                <c:pt idx="5">
                  <c:v>7.7538888078452313E-3</c:v>
                </c:pt>
                <c:pt idx="6">
                  <c:v>7.2922785292635723E-3</c:v>
                </c:pt>
                <c:pt idx="7">
                  <c:v>3.0534207043235121E-3</c:v>
                </c:pt>
                <c:pt idx="8">
                  <c:v>1.8876759875318455E-3</c:v>
                </c:pt>
                <c:pt idx="9">
                  <c:v>1.3791671647978331E-3</c:v>
                </c:pt>
                <c:pt idx="10">
                  <c:v>1.0739208100933738E-3</c:v>
                </c:pt>
                <c:pt idx="11">
                  <c:v>3.7394928483692122E-3</c:v>
                </c:pt>
                <c:pt idx="12">
                  <c:v>1.3665400806300312E-2</c:v>
                </c:pt>
                <c:pt idx="13">
                  <c:v>4.4377705751980981E-3</c:v>
                </c:pt>
                <c:pt idx="14">
                  <c:v>1.2774708058711707E-2</c:v>
                </c:pt>
                <c:pt idx="15">
                  <c:v>1.0611484943930631E-2</c:v>
                </c:pt>
                <c:pt idx="16">
                  <c:v>5.9679571469525581E-3</c:v>
                </c:pt>
                <c:pt idx="17">
                  <c:v>4.6306202794778265E-3</c:v>
                </c:pt>
                <c:pt idx="18">
                  <c:v>1.5001606989326177E-2</c:v>
                </c:pt>
                <c:pt idx="19">
                  <c:v>1.4693862193499716E-2</c:v>
                </c:pt>
                <c:pt idx="20">
                  <c:v>1.0728096589836436E-2</c:v>
                </c:pt>
                <c:pt idx="21">
                  <c:v>1.2240457496890881E-2</c:v>
                </c:pt>
                <c:pt idx="22">
                  <c:v>9.4048482978407108E-3</c:v>
                </c:pt>
                <c:pt idx="23" formatCode="0.00000000">
                  <c:v>0</c:v>
                </c:pt>
                <c:pt idx="24" formatCode="0.00000000">
                  <c:v>0</c:v>
                </c:pt>
                <c:pt idx="25" formatCode="0.00000000">
                  <c:v>0</c:v>
                </c:pt>
                <c:pt idx="26" formatCode="0.00000000">
                  <c:v>0</c:v>
                </c:pt>
                <c:pt idx="27" formatCode="0.00000000">
                  <c:v>0</c:v>
                </c:pt>
                <c:pt idx="28" formatCode="0.00000000">
                  <c:v>0</c:v>
                </c:pt>
                <c:pt idx="29" formatCode="0.00000000">
                  <c:v>0</c:v>
                </c:pt>
                <c:pt idx="30" formatCode="0.00000000">
                  <c:v>0</c:v>
                </c:pt>
                <c:pt idx="31" formatCode="0.00000000">
                  <c:v>0</c:v>
                </c:pt>
                <c:pt idx="32" formatCode="0.00000000">
                  <c:v>0</c:v>
                </c:pt>
                <c:pt idx="33" formatCode="0.00000000">
                  <c:v>0</c:v>
                </c:pt>
                <c:pt idx="34" formatCode="0.00000000">
                  <c:v>0</c:v>
                </c:pt>
                <c:pt idx="35" formatCode="0.00000000">
                  <c:v>0</c:v>
                </c:pt>
                <c:pt idx="36" formatCode="0.00000000">
                  <c:v>0</c:v>
                </c:pt>
                <c:pt idx="37" formatCode="0.00000000">
                  <c:v>0</c:v>
                </c:pt>
                <c:pt idx="38" formatCode="0.00000000">
                  <c:v>0</c:v>
                </c:pt>
                <c:pt idx="39" formatCode="0.00000000">
                  <c:v>0</c:v>
                </c:pt>
                <c:pt idx="40" formatCode="0.00000000">
                  <c:v>0</c:v>
                </c:pt>
                <c:pt idx="41" formatCode="0.00000000">
                  <c:v>0</c:v>
                </c:pt>
                <c:pt idx="42" formatCode="0.00000000">
                  <c:v>0</c:v>
                </c:pt>
                <c:pt idx="43" formatCode="0.00000000">
                  <c:v>0</c:v>
                </c:pt>
                <c:pt idx="44" formatCode="0.00000000">
                  <c:v>0</c:v>
                </c:pt>
                <c:pt idx="45" formatCode="0.00000000">
                  <c:v>0</c:v>
                </c:pt>
                <c:pt idx="46" formatCode="0.00000000">
                  <c:v>0</c:v>
                </c:pt>
                <c:pt idx="47" formatCode="0.00000000">
                  <c:v>0</c:v>
                </c:pt>
                <c:pt idx="48" formatCode="0.0000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5-4EE6-95B6-9DA3F892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31904"/>
        <c:axId val="111578496"/>
      </c:scatterChart>
      <c:valAx>
        <c:axId val="109931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Frequency (rad/s)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1578496"/>
        <c:crosses val="autoZero"/>
        <c:crossBetween val="midCat"/>
      </c:valAx>
      <c:valAx>
        <c:axId val="111578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0.00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9319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Frequency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'Damped, forced vibration'!$E$1</c:f>
              <c:strCache>
                <c:ptCount val="1"/>
                <c:pt idx="0">
                  <c:v>Displacement (m)</c:v>
                </c:pt>
              </c:strCache>
            </c:strRef>
          </c:tx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'Damped, forced vibration'!$B$2:$B$50</c:f>
              <c:numCache>
                <c:formatCode>0.0</c:formatCode>
                <c:ptCount val="49"/>
                <c:pt idx="0">
                  <c:v>9.3333333333333339</c:v>
                </c:pt>
                <c:pt idx="1">
                  <c:v>9.5</c:v>
                </c:pt>
                <c:pt idx="2">
                  <c:v>9.6666666666666661</c:v>
                </c:pt>
                <c:pt idx="3">
                  <c:v>9.8333333333333339</c:v>
                </c:pt>
                <c:pt idx="4">
                  <c:v>10</c:v>
                </c:pt>
                <c:pt idx="5">
                  <c:v>10.166666666666666</c:v>
                </c:pt>
                <c:pt idx="6">
                  <c:v>10.333333333333334</c:v>
                </c:pt>
                <c:pt idx="7">
                  <c:v>10.5</c:v>
                </c:pt>
                <c:pt idx="8">
                  <c:v>10.666666666666666</c:v>
                </c:pt>
                <c:pt idx="9">
                  <c:v>10.833333333333334</c:v>
                </c:pt>
                <c:pt idx="10">
                  <c:v>11</c:v>
                </c:pt>
                <c:pt idx="11">
                  <c:v>10.083333333333334</c:v>
                </c:pt>
                <c:pt idx="12">
                  <c:v>10.25</c:v>
                </c:pt>
                <c:pt idx="13">
                  <c:v>10.416666666666666</c:v>
                </c:pt>
                <c:pt idx="14">
                  <c:v>10.199999999999999</c:v>
                </c:pt>
                <c:pt idx="15">
                  <c:v>10.283333333333333</c:v>
                </c:pt>
                <c:pt idx="16">
                  <c:v>10.366666666666667</c:v>
                </c:pt>
                <c:pt idx="17">
                  <c:v>10.116666666666667</c:v>
                </c:pt>
                <c:pt idx="18">
                  <c:v>10.233333333333333</c:v>
                </c:pt>
                <c:pt idx="19" formatCode="0.0000">
                  <c:v>0</c:v>
                </c:pt>
                <c:pt idx="20" formatCode="0.0000">
                  <c:v>0</c:v>
                </c:pt>
                <c:pt idx="21" formatCode="0.0000">
                  <c:v>0</c:v>
                </c:pt>
                <c:pt idx="22" formatCode="0.0000">
                  <c:v>0</c:v>
                </c:pt>
                <c:pt idx="23" formatCode="0.0000">
                  <c:v>0</c:v>
                </c:pt>
                <c:pt idx="24" formatCode="0.0000">
                  <c:v>0</c:v>
                </c:pt>
                <c:pt idx="25" formatCode="0.0000">
                  <c:v>0</c:v>
                </c:pt>
                <c:pt idx="26" formatCode="0.0000">
                  <c:v>0</c:v>
                </c:pt>
                <c:pt idx="27" formatCode="0.0000">
                  <c:v>0</c:v>
                </c:pt>
                <c:pt idx="28" formatCode="0.0000">
                  <c:v>0</c:v>
                </c:pt>
                <c:pt idx="29" formatCode="0.0000">
                  <c:v>0</c:v>
                </c:pt>
                <c:pt idx="30" formatCode="0.0000">
                  <c:v>0</c:v>
                </c:pt>
                <c:pt idx="31" formatCode="0.0000">
                  <c:v>0</c:v>
                </c:pt>
                <c:pt idx="32" formatCode="0.0000">
                  <c:v>0</c:v>
                </c:pt>
                <c:pt idx="33" formatCode="0.0000">
                  <c:v>0</c:v>
                </c:pt>
                <c:pt idx="34" formatCode="0.0000">
                  <c:v>0</c:v>
                </c:pt>
                <c:pt idx="35" formatCode="0.0000">
                  <c:v>0</c:v>
                </c:pt>
                <c:pt idx="36" formatCode="0.0000">
                  <c:v>0</c:v>
                </c:pt>
                <c:pt idx="37" formatCode="0.0000">
                  <c:v>0</c:v>
                </c:pt>
                <c:pt idx="38" formatCode="0.0000">
                  <c:v>0</c:v>
                </c:pt>
                <c:pt idx="39" formatCode="0.0000">
                  <c:v>0</c:v>
                </c:pt>
                <c:pt idx="40" formatCode="0.0000">
                  <c:v>0</c:v>
                </c:pt>
                <c:pt idx="41" formatCode="0.0000">
                  <c:v>0</c:v>
                </c:pt>
                <c:pt idx="42" formatCode="0.0000">
                  <c:v>0</c:v>
                </c:pt>
                <c:pt idx="43" formatCode="0.0000">
                  <c:v>0</c:v>
                </c:pt>
                <c:pt idx="44" formatCode="0.0000">
                  <c:v>0</c:v>
                </c:pt>
                <c:pt idx="45" formatCode="0.0000">
                  <c:v>0</c:v>
                </c:pt>
                <c:pt idx="46" formatCode="0.0000">
                  <c:v>0</c:v>
                </c:pt>
                <c:pt idx="47" formatCode="0.0000">
                  <c:v>0</c:v>
                </c:pt>
                <c:pt idx="48" formatCode="0.0000">
                  <c:v>0</c:v>
                </c:pt>
              </c:numCache>
            </c:numRef>
          </c:xVal>
          <c:yVal>
            <c:numRef>
              <c:f>'Damped, forced vibration'!$E$2:$E$50</c:f>
              <c:numCache>
                <c:formatCode>0.00000</c:formatCode>
                <c:ptCount val="49"/>
                <c:pt idx="0">
                  <c:v>6.5425828085374348E-4</c:v>
                </c:pt>
                <c:pt idx="1">
                  <c:v>8.0649978170708482E-4</c:v>
                </c:pt>
                <c:pt idx="2">
                  <c:v>1.0813114785801336E-3</c:v>
                </c:pt>
                <c:pt idx="3">
                  <c:v>1.5272400188777544E-3</c:v>
                </c:pt>
                <c:pt idx="4">
                  <c:v>2.5659589757422042E-3</c:v>
                </c:pt>
                <c:pt idx="5">
                  <c:v>4.940530921812891E-3</c:v>
                </c:pt>
                <c:pt idx="6">
                  <c:v>4.8037944117627638E-3</c:v>
                </c:pt>
                <c:pt idx="7">
                  <c:v>2.6099969301064787E-3</c:v>
                </c:pt>
                <c:pt idx="8">
                  <c:v>1.7142475650424828E-3</c:v>
                </c:pt>
                <c:pt idx="9">
                  <c:v>1.310100890504358E-3</c:v>
                </c:pt>
                <c:pt idx="10">
                  <c:v>1.0215854879640669E-3</c:v>
                </c:pt>
                <c:pt idx="11">
                  <c:v>3.5675907787239922E-3</c:v>
                </c:pt>
                <c:pt idx="12">
                  <c:v>5.8225022842652175E-3</c:v>
                </c:pt>
                <c:pt idx="13">
                  <c:v>3.5180011871770297E-3</c:v>
                </c:pt>
                <c:pt idx="14">
                  <c:v>5.5081950661386254E-3</c:v>
                </c:pt>
                <c:pt idx="15">
                  <c:v>5.4590460919227779E-3</c:v>
                </c:pt>
                <c:pt idx="16">
                  <c:v>4.1671991452654506E-3</c:v>
                </c:pt>
                <c:pt idx="17">
                  <c:v>4.1222667757874224E-3</c:v>
                </c:pt>
                <c:pt idx="18">
                  <c:v>5.8400322339614832E-3</c:v>
                </c:pt>
                <c:pt idx="19" formatCode="0.00000000">
                  <c:v>0</c:v>
                </c:pt>
                <c:pt idx="20" formatCode="0.00000000">
                  <c:v>0</c:v>
                </c:pt>
                <c:pt idx="21" formatCode="0.00000000">
                  <c:v>0</c:v>
                </c:pt>
                <c:pt idx="22" formatCode="0.00000000">
                  <c:v>0</c:v>
                </c:pt>
                <c:pt idx="23" formatCode="0.00000000">
                  <c:v>0</c:v>
                </c:pt>
                <c:pt idx="24" formatCode="0.00000000">
                  <c:v>0</c:v>
                </c:pt>
                <c:pt idx="25" formatCode="0.00000000">
                  <c:v>0</c:v>
                </c:pt>
                <c:pt idx="26" formatCode="0.00000000">
                  <c:v>0</c:v>
                </c:pt>
                <c:pt idx="27" formatCode="0.00000000">
                  <c:v>0</c:v>
                </c:pt>
                <c:pt idx="28" formatCode="0.00000000">
                  <c:v>0</c:v>
                </c:pt>
                <c:pt idx="29" formatCode="0.00000000">
                  <c:v>0</c:v>
                </c:pt>
                <c:pt idx="30" formatCode="0.00000000">
                  <c:v>0</c:v>
                </c:pt>
                <c:pt idx="31" formatCode="0.00000000">
                  <c:v>0</c:v>
                </c:pt>
                <c:pt idx="32" formatCode="0.00000000">
                  <c:v>0</c:v>
                </c:pt>
                <c:pt idx="33" formatCode="0.00000000">
                  <c:v>0</c:v>
                </c:pt>
                <c:pt idx="34" formatCode="0.00000000">
                  <c:v>0</c:v>
                </c:pt>
                <c:pt idx="35" formatCode="0.00000000">
                  <c:v>0</c:v>
                </c:pt>
                <c:pt idx="36" formatCode="0.00000000">
                  <c:v>0</c:v>
                </c:pt>
                <c:pt idx="37" formatCode="0.00000000">
                  <c:v>0</c:v>
                </c:pt>
                <c:pt idx="38" formatCode="0.00000000">
                  <c:v>0</c:v>
                </c:pt>
                <c:pt idx="39" formatCode="0.00000000">
                  <c:v>0</c:v>
                </c:pt>
                <c:pt idx="40" formatCode="0.00000000">
                  <c:v>0</c:v>
                </c:pt>
                <c:pt idx="41" formatCode="0.00000000">
                  <c:v>0</c:v>
                </c:pt>
                <c:pt idx="42" formatCode="0.00000000">
                  <c:v>0</c:v>
                </c:pt>
                <c:pt idx="43" formatCode="0.00000000">
                  <c:v>0</c:v>
                </c:pt>
                <c:pt idx="44" formatCode="0.00000000">
                  <c:v>0</c:v>
                </c:pt>
                <c:pt idx="45" formatCode="0.00000000">
                  <c:v>0</c:v>
                </c:pt>
                <c:pt idx="46" formatCode="0.00000000">
                  <c:v>0</c:v>
                </c:pt>
                <c:pt idx="47" formatCode="0.00000000">
                  <c:v>0</c:v>
                </c:pt>
                <c:pt idx="48" formatCode="0.00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1-4FD3-A58B-922363EF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68192"/>
        <c:axId val="139769728"/>
      </c:scatterChart>
      <c:valAx>
        <c:axId val="139768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Frequency (rad/s)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9769728"/>
        <c:crosses val="autoZero"/>
        <c:crossBetween val="midCat"/>
      </c:valAx>
      <c:valAx>
        <c:axId val="13976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0.0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97681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Frequency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'Damped, forced vibration'!$E$1</c:f>
              <c:strCache>
                <c:ptCount val="1"/>
                <c:pt idx="0">
                  <c:v>Displacement 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'Damped, forced vibration'!$B$2:$B$50</c:f>
              <c:numCache>
                <c:formatCode>0.0</c:formatCode>
                <c:ptCount val="49"/>
                <c:pt idx="0">
                  <c:v>9.3333333333333339</c:v>
                </c:pt>
                <c:pt idx="1">
                  <c:v>9.5</c:v>
                </c:pt>
                <c:pt idx="2">
                  <c:v>9.6666666666666661</c:v>
                </c:pt>
                <c:pt idx="3">
                  <c:v>9.8333333333333339</c:v>
                </c:pt>
                <c:pt idx="4">
                  <c:v>10</c:v>
                </c:pt>
                <c:pt idx="5">
                  <c:v>10.166666666666666</c:v>
                </c:pt>
                <c:pt idx="6">
                  <c:v>10.333333333333334</c:v>
                </c:pt>
                <c:pt idx="7">
                  <c:v>10.5</c:v>
                </c:pt>
                <c:pt idx="8">
                  <c:v>10.666666666666666</c:v>
                </c:pt>
                <c:pt idx="9">
                  <c:v>10.833333333333334</c:v>
                </c:pt>
                <c:pt idx="10">
                  <c:v>11</c:v>
                </c:pt>
                <c:pt idx="11">
                  <c:v>10.083333333333334</c:v>
                </c:pt>
                <c:pt idx="12">
                  <c:v>10.25</c:v>
                </c:pt>
                <c:pt idx="13">
                  <c:v>10.416666666666666</c:v>
                </c:pt>
                <c:pt idx="14">
                  <c:v>10.199999999999999</c:v>
                </c:pt>
                <c:pt idx="15">
                  <c:v>10.283333333333333</c:v>
                </c:pt>
                <c:pt idx="16">
                  <c:v>10.366666666666667</c:v>
                </c:pt>
                <c:pt idx="17">
                  <c:v>10.116666666666667</c:v>
                </c:pt>
                <c:pt idx="18">
                  <c:v>10.233333333333333</c:v>
                </c:pt>
                <c:pt idx="19" formatCode="0.0000">
                  <c:v>0</c:v>
                </c:pt>
                <c:pt idx="20" formatCode="0.0000">
                  <c:v>0</c:v>
                </c:pt>
                <c:pt idx="21" formatCode="0.0000">
                  <c:v>0</c:v>
                </c:pt>
                <c:pt idx="22" formatCode="0.0000">
                  <c:v>0</c:v>
                </c:pt>
                <c:pt idx="23" formatCode="0.0000">
                  <c:v>0</c:v>
                </c:pt>
                <c:pt idx="24" formatCode="0.0000">
                  <c:v>0</c:v>
                </c:pt>
                <c:pt idx="25" formatCode="0.0000">
                  <c:v>0</c:v>
                </c:pt>
                <c:pt idx="26" formatCode="0.0000">
                  <c:v>0</c:v>
                </c:pt>
                <c:pt idx="27" formatCode="0.0000">
                  <c:v>0</c:v>
                </c:pt>
                <c:pt idx="28" formatCode="0.0000">
                  <c:v>0</c:v>
                </c:pt>
                <c:pt idx="29" formatCode="0.0000">
                  <c:v>0</c:v>
                </c:pt>
                <c:pt idx="30" formatCode="0.0000">
                  <c:v>0</c:v>
                </c:pt>
                <c:pt idx="31" formatCode="0.0000">
                  <c:v>0</c:v>
                </c:pt>
                <c:pt idx="32" formatCode="0.0000">
                  <c:v>0</c:v>
                </c:pt>
                <c:pt idx="33" formatCode="0.0000">
                  <c:v>0</c:v>
                </c:pt>
                <c:pt idx="34" formatCode="0.0000">
                  <c:v>0</c:v>
                </c:pt>
                <c:pt idx="35" formatCode="0.0000">
                  <c:v>0</c:v>
                </c:pt>
                <c:pt idx="36" formatCode="0.0000">
                  <c:v>0</c:v>
                </c:pt>
                <c:pt idx="37" formatCode="0.0000">
                  <c:v>0</c:v>
                </c:pt>
                <c:pt idx="38" formatCode="0.0000">
                  <c:v>0</c:v>
                </c:pt>
                <c:pt idx="39" formatCode="0.0000">
                  <c:v>0</c:v>
                </c:pt>
                <c:pt idx="40" formatCode="0.0000">
                  <c:v>0</c:v>
                </c:pt>
                <c:pt idx="41" formatCode="0.0000">
                  <c:v>0</c:v>
                </c:pt>
                <c:pt idx="42" formatCode="0.0000">
                  <c:v>0</c:v>
                </c:pt>
                <c:pt idx="43" formatCode="0.0000">
                  <c:v>0</c:v>
                </c:pt>
                <c:pt idx="44" formatCode="0.0000">
                  <c:v>0</c:v>
                </c:pt>
                <c:pt idx="45" formatCode="0.0000">
                  <c:v>0</c:v>
                </c:pt>
                <c:pt idx="46" formatCode="0.0000">
                  <c:v>0</c:v>
                </c:pt>
                <c:pt idx="47" formatCode="0.0000">
                  <c:v>0</c:v>
                </c:pt>
                <c:pt idx="48" formatCode="0.0000">
                  <c:v>0</c:v>
                </c:pt>
              </c:numCache>
            </c:numRef>
          </c:xVal>
          <c:yVal>
            <c:numRef>
              <c:f>'Damped, forced vibration'!$E$2:$E$50</c:f>
              <c:numCache>
                <c:formatCode>0.00000</c:formatCode>
                <c:ptCount val="49"/>
                <c:pt idx="0">
                  <c:v>6.5425828085374348E-4</c:v>
                </c:pt>
                <c:pt idx="1">
                  <c:v>8.0649978170708482E-4</c:v>
                </c:pt>
                <c:pt idx="2">
                  <c:v>1.0813114785801336E-3</c:v>
                </c:pt>
                <c:pt idx="3">
                  <c:v>1.5272400188777544E-3</c:v>
                </c:pt>
                <c:pt idx="4">
                  <c:v>2.5659589757422042E-3</c:v>
                </c:pt>
                <c:pt idx="5">
                  <c:v>4.940530921812891E-3</c:v>
                </c:pt>
                <c:pt idx="6">
                  <c:v>4.8037944117627638E-3</c:v>
                </c:pt>
                <c:pt idx="7">
                  <c:v>2.6099969301064787E-3</c:v>
                </c:pt>
                <c:pt idx="8">
                  <c:v>1.7142475650424828E-3</c:v>
                </c:pt>
                <c:pt idx="9">
                  <c:v>1.310100890504358E-3</c:v>
                </c:pt>
                <c:pt idx="10">
                  <c:v>1.0215854879640669E-3</c:v>
                </c:pt>
                <c:pt idx="11">
                  <c:v>3.5675907787239922E-3</c:v>
                </c:pt>
                <c:pt idx="12">
                  <c:v>5.8225022842652175E-3</c:v>
                </c:pt>
                <c:pt idx="13">
                  <c:v>3.5180011871770297E-3</c:v>
                </c:pt>
                <c:pt idx="14">
                  <c:v>5.5081950661386254E-3</c:v>
                </c:pt>
                <c:pt idx="15">
                  <c:v>5.4590460919227779E-3</c:v>
                </c:pt>
                <c:pt idx="16">
                  <c:v>4.1671991452654506E-3</c:v>
                </c:pt>
                <c:pt idx="17">
                  <c:v>4.1222667757874224E-3</c:v>
                </c:pt>
                <c:pt idx="18">
                  <c:v>5.8400322339614832E-3</c:v>
                </c:pt>
                <c:pt idx="19" formatCode="0.00000000">
                  <c:v>0</c:v>
                </c:pt>
                <c:pt idx="20" formatCode="0.00000000">
                  <c:v>0</c:v>
                </c:pt>
                <c:pt idx="21" formatCode="0.00000000">
                  <c:v>0</c:v>
                </c:pt>
                <c:pt idx="22" formatCode="0.00000000">
                  <c:v>0</c:v>
                </c:pt>
                <c:pt idx="23" formatCode="0.00000000">
                  <c:v>0</c:v>
                </c:pt>
                <c:pt idx="24" formatCode="0.00000000">
                  <c:v>0</c:v>
                </c:pt>
                <c:pt idx="25" formatCode="0.00000000">
                  <c:v>0</c:v>
                </c:pt>
                <c:pt idx="26" formatCode="0.00000000">
                  <c:v>0</c:v>
                </c:pt>
                <c:pt idx="27" formatCode="0.00000000">
                  <c:v>0</c:v>
                </c:pt>
                <c:pt idx="28" formatCode="0.00000000">
                  <c:v>0</c:v>
                </c:pt>
                <c:pt idx="29" formatCode="0.00000000">
                  <c:v>0</c:v>
                </c:pt>
                <c:pt idx="30" formatCode="0.00000000">
                  <c:v>0</c:v>
                </c:pt>
                <c:pt idx="31" formatCode="0.00000000">
                  <c:v>0</c:v>
                </c:pt>
                <c:pt idx="32" formatCode="0.00000000">
                  <c:v>0</c:v>
                </c:pt>
                <c:pt idx="33" formatCode="0.00000000">
                  <c:v>0</c:v>
                </c:pt>
                <c:pt idx="34" formatCode="0.00000000">
                  <c:v>0</c:v>
                </c:pt>
                <c:pt idx="35" formatCode="0.00000000">
                  <c:v>0</c:v>
                </c:pt>
                <c:pt idx="36" formatCode="0.00000000">
                  <c:v>0</c:v>
                </c:pt>
                <c:pt idx="37" formatCode="0.00000000">
                  <c:v>0</c:v>
                </c:pt>
                <c:pt idx="38" formatCode="0.00000000">
                  <c:v>0</c:v>
                </c:pt>
                <c:pt idx="39" formatCode="0.00000000">
                  <c:v>0</c:v>
                </c:pt>
                <c:pt idx="40" formatCode="0.00000000">
                  <c:v>0</c:v>
                </c:pt>
                <c:pt idx="41" formatCode="0.00000000">
                  <c:v>0</c:v>
                </c:pt>
                <c:pt idx="42" formatCode="0.00000000">
                  <c:v>0</c:v>
                </c:pt>
                <c:pt idx="43" formatCode="0.00000000">
                  <c:v>0</c:v>
                </c:pt>
                <c:pt idx="44" formatCode="0.00000000">
                  <c:v>0</c:v>
                </c:pt>
                <c:pt idx="45" formatCode="0.00000000">
                  <c:v>0</c:v>
                </c:pt>
                <c:pt idx="46" formatCode="0.00000000">
                  <c:v>0</c:v>
                </c:pt>
                <c:pt idx="47" formatCode="0.00000000">
                  <c:v>0</c:v>
                </c:pt>
                <c:pt idx="48" formatCode="0.0000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1-4FD3-A58B-922363EF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68192"/>
        <c:axId val="139769728"/>
      </c:scatterChart>
      <c:valAx>
        <c:axId val="139768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Frequency (rad/s)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9769728"/>
        <c:crosses val="autoZero"/>
        <c:crossBetween val="midCat"/>
      </c:valAx>
      <c:valAx>
        <c:axId val="13976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Displacement (m)</a:t>
                </a:r>
              </a:p>
            </c:rich>
          </c:tx>
          <c:overlay val="0"/>
        </c:title>
        <c:numFmt formatCode="0.0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97681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Response'!$D$3</c:f>
              <c:strCache>
                <c:ptCount val="1"/>
                <c:pt idx="0">
                  <c:v>Displacement (m)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Response'!$C$4:$C$22</c:f>
              <c:numCache>
                <c:formatCode>0.0</c:formatCode>
                <c:ptCount val="19"/>
                <c:pt idx="0">
                  <c:v>58.643062867009476</c:v>
                </c:pt>
                <c:pt idx="1">
                  <c:v>59.690260418206066</c:v>
                </c:pt>
                <c:pt idx="2">
                  <c:v>60.737457969402662</c:v>
                </c:pt>
                <c:pt idx="3">
                  <c:v>61.784655520599266</c:v>
                </c:pt>
                <c:pt idx="4">
                  <c:v>62.831853071795862</c:v>
                </c:pt>
                <c:pt idx="5">
                  <c:v>63.879050622992459</c:v>
                </c:pt>
                <c:pt idx="6">
                  <c:v>64.926248174189055</c:v>
                </c:pt>
                <c:pt idx="7">
                  <c:v>65.973445725385659</c:v>
                </c:pt>
                <c:pt idx="8">
                  <c:v>67.020643276582248</c:v>
                </c:pt>
                <c:pt idx="9">
                  <c:v>68.067840827778852</c:v>
                </c:pt>
                <c:pt idx="10">
                  <c:v>69.115038378975441</c:v>
                </c:pt>
                <c:pt idx="11">
                  <c:v>63.355451847394164</c:v>
                </c:pt>
                <c:pt idx="12">
                  <c:v>64.402649398590754</c:v>
                </c:pt>
                <c:pt idx="13">
                  <c:v>65.449846949787357</c:v>
                </c:pt>
                <c:pt idx="14">
                  <c:v>64.088490133231772</c:v>
                </c:pt>
                <c:pt idx="15">
                  <c:v>64.612088908830074</c:v>
                </c:pt>
                <c:pt idx="16">
                  <c:v>65.135687684428376</c:v>
                </c:pt>
                <c:pt idx="17">
                  <c:v>63.564891357633485</c:v>
                </c:pt>
                <c:pt idx="18">
                  <c:v>64.297929643471093</c:v>
                </c:pt>
              </c:numCache>
            </c:numRef>
          </c:xVal>
          <c:yVal>
            <c:numRef>
              <c:f>'Frequency Response'!$D$4:$D$22</c:f>
              <c:numCache>
                <c:formatCode>0.0000</c:formatCode>
                <c:ptCount val="19"/>
                <c:pt idx="0">
                  <c:v>6.5425828085374348E-4</c:v>
                </c:pt>
                <c:pt idx="1">
                  <c:v>8.0649978170708482E-4</c:v>
                </c:pt>
                <c:pt idx="2">
                  <c:v>1.0813114785801336E-3</c:v>
                </c:pt>
                <c:pt idx="3">
                  <c:v>1.5272400188777544E-3</c:v>
                </c:pt>
                <c:pt idx="4">
                  <c:v>2.5659589757422042E-3</c:v>
                </c:pt>
                <c:pt idx="5">
                  <c:v>4.940530921812891E-3</c:v>
                </c:pt>
                <c:pt idx="6">
                  <c:v>4.8037944117627638E-3</c:v>
                </c:pt>
                <c:pt idx="7">
                  <c:v>2.6099969301064787E-3</c:v>
                </c:pt>
                <c:pt idx="8">
                  <c:v>1.7142475650424828E-3</c:v>
                </c:pt>
                <c:pt idx="9">
                  <c:v>1.310100890504358E-3</c:v>
                </c:pt>
                <c:pt idx="10">
                  <c:v>1.0215854879640669E-3</c:v>
                </c:pt>
                <c:pt idx="11">
                  <c:v>3.5675907787239922E-3</c:v>
                </c:pt>
                <c:pt idx="12">
                  <c:v>5.8225022842652175E-3</c:v>
                </c:pt>
                <c:pt idx="13">
                  <c:v>3.5180011871770297E-3</c:v>
                </c:pt>
                <c:pt idx="14">
                  <c:v>5.5081950661386254E-3</c:v>
                </c:pt>
                <c:pt idx="15">
                  <c:v>5.4590460919227779E-3</c:v>
                </c:pt>
                <c:pt idx="16">
                  <c:v>4.1671991452654506E-3</c:v>
                </c:pt>
                <c:pt idx="17">
                  <c:v>4.1222667757874224E-3</c:v>
                </c:pt>
                <c:pt idx="18">
                  <c:v>5.8400322339614832E-3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4DD9-A2EF-C6261639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31456"/>
        <c:axId val="453829376"/>
      </c:scatterChart>
      <c:valAx>
        <c:axId val="4538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29376"/>
        <c:crosses val="autoZero"/>
        <c:crossBetween val="midCat"/>
      </c:valAx>
      <c:valAx>
        <c:axId val="4538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Response'!$H$3</c:f>
              <c:strCache>
                <c:ptCount val="1"/>
                <c:pt idx="0">
                  <c:v>Displacement (m)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Response'!$G$4:$G$26</c:f>
              <c:numCache>
                <c:formatCode>0.0</c:formatCode>
                <c:ptCount val="23"/>
                <c:pt idx="0">
                  <c:v>58.643062867009476</c:v>
                </c:pt>
                <c:pt idx="1">
                  <c:v>59.690260418206066</c:v>
                </c:pt>
                <c:pt idx="2">
                  <c:v>60.737457969402662</c:v>
                </c:pt>
                <c:pt idx="3">
                  <c:v>61.784655520599266</c:v>
                </c:pt>
                <c:pt idx="4">
                  <c:v>62.831853071795862</c:v>
                </c:pt>
                <c:pt idx="5">
                  <c:v>63.879050622992459</c:v>
                </c:pt>
                <c:pt idx="6">
                  <c:v>64.926248174189055</c:v>
                </c:pt>
                <c:pt idx="7">
                  <c:v>65.973445725385659</c:v>
                </c:pt>
                <c:pt idx="8">
                  <c:v>67.020643276582248</c:v>
                </c:pt>
                <c:pt idx="9">
                  <c:v>68.067840827778852</c:v>
                </c:pt>
                <c:pt idx="10">
                  <c:v>69.115038378975441</c:v>
                </c:pt>
                <c:pt idx="11">
                  <c:v>63.355451847394164</c:v>
                </c:pt>
                <c:pt idx="12">
                  <c:v>64.402649398590754</c:v>
                </c:pt>
                <c:pt idx="13">
                  <c:v>65.449846949787357</c:v>
                </c:pt>
                <c:pt idx="14">
                  <c:v>64.088490133231772</c:v>
                </c:pt>
                <c:pt idx="15">
                  <c:v>64.612088908830074</c:v>
                </c:pt>
                <c:pt idx="16">
                  <c:v>65.135687684428376</c:v>
                </c:pt>
                <c:pt idx="17">
                  <c:v>63.564891357633485</c:v>
                </c:pt>
                <c:pt idx="18">
                  <c:v>64.297929643471093</c:v>
                </c:pt>
                <c:pt idx="19">
                  <c:v>64.193209888351447</c:v>
                </c:pt>
                <c:pt idx="20">
                  <c:v>63.983770378112119</c:v>
                </c:pt>
                <c:pt idx="21">
                  <c:v>64.507369153710428</c:v>
                </c:pt>
                <c:pt idx="22">
                  <c:v>64.716808663949749</c:v>
                </c:pt>
              </c:numCache>
            </c:numRef>
          </c:xVal>
          <c:yVal>
            <c:numRef>
              <c:f>'Frequency Response'!$H$4:$H$26</c:f>
              <c:numCache>
                <c:formatCode>0.00000</c:formatCode>
                <c:ptCount val="23"/>
                <c:pt idx="0">
                  <c:v>6.484426516905991E-4</c:v>
                </c:pt>
                <c:pt idx="1">
                  <c:v>8.1113080533616686E-4</c:v>
                </c:pt>
                <c:pt idx="2">
                  <c:v>1.0571859529863426E-3</c:v>
                </c:pt>
                <c:pt idx="3">
                  <c:v>1.4955425845236876E-3</c:v>
                </c:pt>
                <c:pt idx="4">
                  <c:v>2.4575453092449029E-3</c:v>
                </c:pt>
                <c:pt idx="5">
                  <c:v>7.7538888078452313E-3</c:v>
                </c:pt>
                <c:pt idx="6">
                  <c:v>7.2922785292635723E-3</c:v>
                </c:pt>
                <c:pt idx="7">
                  <c:v>3.0534207043235121E-3</c:v>
                </c:pt>
                <c:pt idx="8">
                  <c:v>1.8876759875318455E-3</c:v>
                </c:pt>
                <c:pt idx="9">
                  <c:v>1.3791671647978331E-3</c:v>
                </c:pt>
                <c:pt idx="10">
                  <c:v>1.0739208100933738E-3</c:v>
                </c:pt>
                <c:pt idx="11">
                  <c:v>3.7394928483692122E-3</c:v>
                </c:pt>
                <c:pt idx="12">
                  <c:v>1.3665400806300312E-2</c:v>
                </c:pt>
                <c:pt idx="13">
                  <c:v>4.4377705751980981E-3</c:v>
                </c:pt>
                <c:pt idx="14">
                  <c:v>1.2774708058711707E-2</c:v>
                </c:pt>
                <c:pt idx="15">
                  <c:v>1.0611484943930631E-2</c:v>
                </c:pt>
                <c:pt idx="16">
                  <c:v>5.9679571469525581E-3</c:v>
                </c:pt>
                <c:pt idx="17">
                  <c:v>4.6306202794778265E-3</c:v>
                </c:pt>
                <c:pt idx="18">
                  <c:v>1.5001606989326177E-2</c:v>
                </c:pt>
                <c:pt idx="19">
                  <c:v>1.4693862193499716E-2</c:v>
                </c:pt>
                <c:pt idx="20">
                  <c:v>1.0728096589836436E-2</c:v>
                </c:pt>
                <c:pt idx="21">
                  <c:v>1.2240457496890881E-2</c:v>
                </c:pt>
                <c:pt idx="22">
                  <c:v>9.4048482978407108E-3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1-43B9-B65E-FC035210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04752"/>
        <c:axId val="2104100176"/>
      </c:scatterChart>
      <c:valAx>
        <c:axId val="21041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0176"/>
        <c:crosses val="autoZero"/>
        <c:crossBetween val="midCat"/>
      </c:valAx>
      <c:valAx>
        <c:axId val="21041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Damped, Forced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[1]Sheet1!$D$3:$D$21</c:f>
              <c:numCache>
                <c:formatCode>General</c:formatCode>
                <c:ptCount val="19"/>
                <c:pt idx="0">
                  <c:v>58.643062867009476</c:v>
                </c:pt>
                <c:pt idx="1">
                  <c:v>59.690260418206066</c:v>
                </c:pt>
                <c:pt idx="2">
                  <c:v>60.737457969402662</c:v>
                </c:pt>
                <c:pt idx="3">
                  <c:v>61.784655520599266</c:v>
                </c:pt>
                <c:pt idx="4">
                  <c:v>62.831853071795862</c:v>
                </c:pt>
                <c:pt idx="5">
                  <c:v>63.879050622992459</c:v>
                </c:pt>
                <c:pt idx="6">
                  <c:v>64.926248174189055</c:v>
                </c:pt>
                <c:pt idx="7">
                  <c:v>65.973445725385659</c:v>
                </c:pt>
                <c:pt idx="8">
                  <c:v>67.020643276582248</c:v>
                </c:pt>
                <c:pt idx="9">
                  <c:v>68.067840827778852</c:v>
                </c:pt>
                <c:pt idx="10">
                  <c:v>69.115038378975441</c:v>
                </c:pt>
                <c:pt idx="11">
                  <c:v>63.355451847394164</c:v>
                </c:pt>
                <c:pt idx="12">
                  <c:v>64.402649398590754</c:v>
                </c:pt>
                <c:pt idx="13">
                  <c:v>65.449846949787357</c:v>
                </c:pt>
                <c:pt idx="14">
                  <c:v>64.088490133231772</c:v>
                </c:pt>
                <c:pt idx="15">
                  <c:v>64.612088908830074</c:v>
                </c:pt>
                <c:pt idx="16">
                  <c:v>65.135687684428376</c:v>
                </c:pt>
                <c:pt idx="17">
                  <c:v>63.564891357633485</c:v>
                </c:pt>
                <c:pt idx="18">
                  <c:v>64.297929643471093</c:v>
                </c:pt>
              </c:numCache>
            </c:numRef>
          </c:xVal>
          <c:yVal>
            <c:numRef>
              <c:f>[1]Sheet1!$E$3:$E$21</c:f>
              <c:numCache>
                <c:formatCode>General</c:formatCode>
                <c:ptCount val="19"/>
                <c:pt idx="0">
                  <c:v>6.5425828085374348E-4</c:v>
                </c:pt>
                <c:pt idx="1">
                  <c:v>8.0649978170708482E-4</c:v>
                </c:pt>
                <c:pt idx="2">
                  <c:v>1.0813114785801336E-3</c:v>
                </c:pt>
                <c:pt idx="3">
                  <c:v>1.5272400188777544E-3</c:v>
                </c:pt>
                <c:pt idx="4">
                  <c:v>2.5659589757422042E-3</c:v>
                </c:pt>
                <c:pt idx="5">
                  <c:v>4.940530921812891E-3</c:v>
                </c:pt>
                <c:pt idx="6">
                  <c:v>4.8037944117627638E-3</c:v>
                </c:pt>
                <c:pt idx="7">
                  <c:v>2.6099969301064787E-3</c:v>
                </c:pt>
                <c:pt idx="8">
                  <c:v>1.7142475650424828E-3</c:v>
                </c:pt>
                <c:pt idx="9">
                  <c:v>1.310100890504358E-3</c:v>
                </c:pt>
                <c:pt idx="10">
                  <c:v>1.0215854879640669E-3</c:v>
                </c:pt>
                <c:pt idx="11">
                  <c:v>3.5675907787239922E-3</c:v>
                </c:pt>
                <c:pt idx="12">
                  <c:v>5.8225022842652175E-3</c:v>
                </c:pt>
                <c:pt idx="13">
                  <c:v>3.5180011871770297E-3</c:v>
                </c:pt>
                <c:pt idx="14">
                  <c:v>5.5081950661386254E-3</c:v>
                </c:pt>
                <c:pt idx="15">
                  <c:v>5.4590460919227779E-3</c:v>
                </c:pt>
                <c:pt idx="16">
                  <c:v>4.1671991452654506E-3</c:v>
                </c:pt>
                <c:pt idx="17">
                  <c:v>4.1222667757874224E-3</c:v>
                </c:pt>
                <c:pt idx="18">
                  <c:v>5.8400322339614832E-3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5-415F-9221-6444F69BA5CE}"/>
            </c:ext>
          </c:extLst>
        </c:ser>
        <c:ser>
          <c:idx val="0"/>
          <c:order val="1"/>
          <c:tx>
            <c:strRef>
              <c:f>[1]Sheet1!$G$1</c:f>
              <c:strCache>
                <c:ptCount val="1"/>
                <c:pt idx="0">
                  <c:v>Undamped, Forced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[1]Sheet1!$I$3:$I$25</c:f>
              <c:numCache>
                <c:formatCode>General</c:formatCode>
                <c:ptCount val="23"/>
                <c:pt idx="0">
                  <c:v>58.643062867009476</c:v>
                </c:pt>
                <c:pt idx="1">
                  <c:v>59.690260418206066</c:v>
                </c:pt>
                <c:pt idx="2">
                  <c:v>60.737457969402662</c:v>
                </c:pt>
                <c:pt idx="3">
                  <c:v>61.784655520599266</c:v>
                </c:pt>
                <c:pt idx="4">
                  <c:v>62.831853071795862</c:v>
                </c:pt>
                <c:pt idx="5">
                  <c:v>63.879050622992459</c:v>
                </c:pt>
                <c:pt idx="6">
                  <c:v>64.926248174189055</c:v>
                </c:pt>
                <c:pt idx="7">
                  <c:v>65.973445725385659</c:v>
                </c:pt>
                <c:pt idx="8">
                  <c:v>67.020643276582248</c:v>
                </c:pt>
                <c:pt idx="9">
                  <c:v>68.067840827778852</c:v>
                </c:pt>
                <c:pt idx="10">
                  <c:v>69.115038378975441</c:v>
                </c:pt>
                <c:pt idx="11">
                  <c:v>63.355451847394164</c:v>
                </c:pt>
                <c:pt idx="12">
                  <c:v>64.402649398590754</c:v>
                </c:pt>
                <c:pt idx="13">
                  <c:v>65.449846949787357</c:v>
                </c:pt>
                <c:pt idx="14">
                  <c:v>64.088490133231772</c:v>
                </c:pt>
                <c:pt idx="15">
                  <c:v>64.612088908830074</c:v>
                </c:pt>
                <c:pt idx="16">
                  <c:v>65.135687684428376</c:v>
                </c:pt>
                <c:pt idx="17">
                  <c:v>63.564891357633485</c:v>
                </c:pt>
                <c:pt idx="18">
                  <c:v>64.297929643471093</c:v>
                </c:pt>
                <c:pt idx="19">
                  <c:v>64.193209888351447</c:v>
                </c:pt>
                <c:pt idx="20">
                  <c:v>63.983770378112119</c:v>
                </c:pt>
                <c:pt idx="21">
                  <c:v>64.507369153710428</c:v>
                </c:pt>
                <c:pt idx="22">
                  <c:v>64.716808663949749</c:v>
                </c:pt>
              </c:numCache>
            </c:numRef>
          </c:xVal>
          <c:yVal>
            <c:numRef>
              <c:f>[1]Sheet1!$J$3:$J$25</c:f>
              <c:numCache>
                <c:formatCode>General</c:formatCode>
                <c:ptCount val="23"/>
                <c:pt idx="0">
                  <c:v>6.484426516905991E-4</c:v>
                </c:pt>
                <c:pt idx="1">
                  <c:v>8.1113080533616686E-4</c:v>
                </c:pt>
                <c:pt idx="2">
                  <c:v>1.0571859529863426E-3</c:v>
                </c:pt>
                <c:pt idx="3">
                  <c:v>1.4955425845236876E-3</c:v>
                </c:pt>
                <c:pt idx="4">
                  <c:v>2.4575453092449029E-3</c:v>
                </c:pt>
                <c:pt idx="5">
                  <c:v>7.7538888078452313E-3</c:v>
                </c:pt>
                <c:pt idx="6">
                  <c:v>7.2922785292635723E-3</c:v>
                </c:pt>
                <c:pt idx="7">
                  <c:v>3.0534207043235121E-3</c:v>
                </c:pt>
                <c:pt idx="8">
                  <c:v>1.8876759875318455E-3</c:v>
                </c:pt>
                <c:pt idx="9">
                  <c:v>1.3791671647978331E-3</c:v>
                </c:pt>
                <c:pt idx="10">
                  <c:v>1.0739208100933738E-3</c:v>
                </c:pt>
                <c:pt idx="11">
                  <c:v>3.7394928483692122E-3</c:v>
                </c:pt>
                <c:pt idx="12">
                  <c:v>1.3665400806300312E-2</c:v>
                </c:pt>
                <c:pt idx="13">
                  <c:v>4.4377705751980981E-3</c:v>
                </c:pt>
                <c:pt idx="14">
                  <c:v>1.2774708058711707E-2</c:v>
                </c:pt>
                <c:pt idx="15">
                  <c:v>1.0611484943930631E-2</c:v>
                </c:pt>
                <c:pt idx="16">
                  <c:v>5.9679571469525581E-3</c:v>
                </c:pt>
                <c:pt idx="17">
                  <c:v>4.6306202794778265E-3</c:v>
                </c:pt>
                <c:pt idx="18">
                  <c:v>1.5001606989326177E-2</c:v>
                </c:pt>
                <c:pt idx="19">
                  <c:v>1.4693862193499716E-2</c:v>
                </c:pt>
                <c:pt idx="20">
                  <c:v>1.0728096589836436E-2</c:v>
                </c:pt>
                <c:pt idx="21">
                  <c:v>1.2240457496890881E-2</c:v>
                </c:pt>
                <c:pt idx="22">
                  <c:v>9.4048482978407108E-3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5-415F-9221-6444F69B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67808"/>
        <c:axId val="455168224"/>
      </c:scatterChart>
      <c:valAx>
        <c:axId val="4551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8224"/>
        <c:crosses val="autoZero"/>
        <c:crossBetween val="midCat"/>
      </c:valAx>
      <c:valAx>
        <c:axId val="4551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Damped, Forced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[1]Sheet1!$D$3:$D$21</c:f>
              <c:numCache>
                <c:formatCode>General</c:formatCode>
                <c:ptCount val="19"/>
                <c:pt idx="0">
                  <c:v>58.643062867009476</c:v>
                </c:pt>
                <c:pt idx="1">
                  <c:v>59.690260418206066</c:v>
                </c:pt>
                <c:pt idx="2">
                  <c:v>60.737457969402662</c:v>
                </c:pt>
                <c:pt idx="3">
                  <c:v>61.784655520599266</c:v>
                </c:pt>
                <c:pt idx="4">
                  <c:v>62.831853071795862</c:v>
                </c:pt>
                <c:pt idx="5">
                  <c:v>63.879050622992459</c:v>
                </c:pt>
                <c:pt idx="6">
                  <c:v>64.926248174189055</c:v>
                </c:pt>
                <c:pt idx="7">
                  <c:v>65.973445725385659</c:v>
                </c:pt>
                <c:pt idx="8">
                  <c:v>67.020643276582248</c:v>
                </c:pt>
                <c:pt idx="9">
                  <c:v>68.067840827778852</c:v>
                </c:pt>
                <c:pt idx="10">
                  <c:v>69.115038378975441</c:v>
                </c:pt>
                <c:pt idx="11">
                  <c:v>63.355451847394164</c:v>
                </c:pt>
                <c:pt idx="12">
                  <c:v>64.402649398590754</c:v>
                </c:pt>
                <c:pt idx="13">
                  <c:v>65.449846949787357</c:v>
                </c:pt>
                <c:pt idx="14">
                  <c:v>64.088490133231772</c:v>
                </c:pt>
                <c:pt idx="15">
                  <c:v>64.612088908830074</c:v>
                </c:pt>
                <c:pt idx="16">
                  <c:v>65.135687684428376</c:v>
                </c:pt>
                <c:pt idx="17">
                  <c:v>63.564891357633485</c:v>
                </c:pt>
                <c:pt idx="18">
                  <c:v>64.297929643471093</c:v>
                </c:pt>
              </c:numCache>
            </c:numRef>
          </c:xVal>
          <c:yVal>
            <c:numRef>
              <c:f>[1]Sheet1!$E$3:$E$21</c:f>
              <c:numCache>
                <c:formatCode>General</c:formatCode>
                <c:ptCount val="19"/>
                <c:pt idx="0">
                  <c:v>6.5425828085374348E-4</c:v>
                </c:pt>
                <c:pt idx="1">
                  <c:v>8.0649978170708482E-4</c:v>
                </c:pt>
                <c:pt idx="2">
                  <c:v>1.0813114785801336E-3</c:v>
                </c:pt>
                <c:pt idx="3">
                  <c:v>1.5272400188777544E-3</c:v>
                </c:pt>
                <c:pt idx="4">
                  <c:v>2.5659589757422042E-3</c:v>
                </c:pt>
                <c:pt idx="5">
                  <c:v>4.940530921812891E-3</c:v>
                </c:pt>
                <c:pt idx="6">
                  <c:v>4.8037944117627638E-3</c:v>
                </c:pt>
                <c:pt idx="7">
                  <c:v>2.6099969301064787E-3</c:v>
                </c:pt>
                <c:pt idx="8">
                  <c:v>1.7142475650424828E-3</c:v>
                </c:pt>
                <c:pt idx="9">
                  <c:v>1.310100890504358E-3</c:v>
                </c:pt>
                <c:pt idx="10">
                  <c:v>1.0215854879640669E-3</c:v>
                </c:pt>
                <c:pt idx="11">
                  <c:v>3.5675907787239922E-3</c:v>
                </c:pt>
                <c:pt idx="12">
                  <c:v>5.8225022842652175E-3</c:v>
                </c:pt>
                <c:pt idx="13">
                  <c:v>3.5180011871770297E-3</c:v>
                </c:pt>
                <c:pt idx="14">
                  <c:v>5.5081950661386254E-3</c:v>
                </c:pt>
                <c:pt idx="15">
                  <c:v>5.4590460919227779E-3</c:v>
                </c:pt>
                <c:pt idx="16">
                  <c:v>4.1671991452654506E-3</c:v>
                </c:pt>
                <c:pt idx="17">
                  <c:v>4.1222667757874224E-3</c:v>
                </c:pt>
                <c:pt idx="18">
                  <c:v>5.8400322339614832E-3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7-4418-B605-0F43FBDF6FD1}"/>
            </c:ext>
          </c:extLst>
        </c:ser>
        <c:ser>
          <c:idx val="0"/>
          <c:order val="1"/>
          <c:tx>
            <c:strRef>
              <c:f>[1]Sheet1!$G$1</c:f>
              <c:strCache>
                <c:ptCount val="1"/>
                <c:pt idx="0">
                  <c:v>Undamped, Forced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[1]Sheet1!$I$3:$I$25</c:f>
              <c:numCache>
                <c:formatCode>General</c:formatCode>
                <c:ptCount val="23"/>
                <c:pt idx="0">
                  <c:v>58.643062867009476</c:v>
                </c:pt>
                <c:pt idx="1">
                  <c:v>59.690260418206066</c:v>
                </c:pt>
                <c:pt idx="2">
                  <c:v>60.737457969402662</c:v>
                </c:pt>
                <c:pt idx="3">
                  <c:v>61.784655520599266</c:v>
                </c:pt>
                <c:pt idx="4">
                  <c:v>62.831853071795862</c:v>
                </c:pt>
                <c:pt idx="5">
                  <c:v>63.879050622992459</c:v>
                </c:pt>
                <c:pt idx="6">
                  <c:v>64.926248174189055</c:v>
                </c:pt>
                <c:pt idx="7">
                  <c:v>65.973445725385659</c:v>
                </c:pt>
                <c:pt idx="8">
                  <c:v>67.020643276582248</c:v>
                </c:pt>
                <c:pt idx="9">
                  <c:v>68.067840827778852</c:v>
                </c:pt>
                <c:pt idx="10">
                  <c:v>69.115038378975441</c:v>
                </c:pt>
                <c:pt idx="11">
                  <c:v>63.355451847394164</c:v>
                </c:pt>
                <c:pt idx="12">
                  <c:v>64.402649398590754</c:v>
                </c:pt>
                <c:pt idx="13">
                  <c:v>65.449846949787357</c:v>
                </c:pt>
                <c:pt idx="14">
                  <c:v>64.088490133231772</c:v>
                </c:pt>
                <c:pt idx="15">
                  <c:v>64.612088908830074</c:v>
                </c:pt>
                <c:pt idx="16">
                  <c:v>65.135687684428376</c:v>
                </c:pt>
                <c:pt idx="17">
                  <c:v>63.564891357633485</c:v>
                </c:pt>
                <c:pt idx="18">
                  <c:v>64.297929643471093</c:v>
                </c:pt>
                <c:pt idx="19">
                  <c:v>64.193209888351447</c:v>
                </c:pt>
                <c:pt idx="20">
                  <c:v>63.983770378112119</c:v>
                </c:pt>
                <c:pt idx="21">
                  <c:v>64.507369153710428</c:v>
                </c:pt>
                <c:pt idx="22">
                  <c:v>64.716808663949749</c:v>
                </c:pt>
              </c:numCache>
            </c:numRef>
          </c:xVal>
          <c:yVal>
            <c:numRef>
              <c:f>[1]Sheet1!$J$3:$J$25</c:f>
              <c:numCache>
                <c:formatCode>General</c:formatCode>
                <c:ptCount val="23"/>
                <c:pt idx="0">
                  <c:v>6.484426516905991E-4</c:v>
                </c:pt>
                <c:pt idx="1">
                  <c:v>8.1113080533616686E-4</c:v>
                </c:pt>
                <c:pt idx="2">
                  <c:v>1.0571859529863426E-3</c:v>
                </c:pt>
                <c:pt idx="3">
                  <c:v>1.4955425845236876E-3</c:v>
                </c:pt>
                <c:pt idx="4">
                  <c:v>2.4575453092449029E-3</c:v>
                </c:pt>
                <c:pt idx="5">
                  <c:v>7.7538888078452313E-3</c:v>
                </c:pt>
                <c:pt idx="6">
                  <c:v>7.2922785292635723E-3</c:v>
                </c:pt>
                <c:pt idx="7">
                  <c:v>3.0534207043235121E-3</c:v>
                </c:pt>
                <c:pt idx="8">
                  <c:v>1.8876759875318455E-3</c:v>
                </c:pt>
                <c:pt idx="9">
                  <c:v>1.3791671647978331E-3</c:v>
                </c:pt>
                <c:pt idx="10">
                  <c:v>1.0739208100933738E-3</c:v>
                </c:pt>
                <c:pt idx="11">
                  <c:v>3.7394928483692122E-3</c:v>
                </c:pt>
                <c:pt idx="12">
                  <c:v>1.3665400806300312E-2</c:v>
                </c:pt>
                <c:pt idx="13">
                  <c:v>4.4377705751980981E-3</c:v>
                </c:pt>
                <c:pt idx="14">
                  <c:v>1.2774708058711707E-2</c:v>
                </c:pt>
                <c:pt idx="15">
                  <c:v>1.0611484943930631E-2</c:v>
                </c:pt>
                <c:pt idx="16">
                  <c:v>5.9679571469525581E-3</c:v>
                </c:pt>
                <c:pt idx="17">
                  <c:v>4.6306202794778265E-3</c:v>
                </c:pt>
                <c:pt idx="18">
                  <c:v>1.5001606989326177E-2</c:v>
                </c:pt>
                <c:pt idx="19">
                  <c:v>1.4693862193499716E-2</c:v>
                </c:pt>
                <c:pt idx="20">
                  <c:v>1.0728096589836436E-2</c:v>
                </c:pt>
                <c:pt idx="21">
                  <c:v>1.2240457496890881E-2</c:v>
                </c:pt>
                <c:pt idx="22">
                  <c:v>9.4048482978407108E-3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7-4418-B605-0F43FBDF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67808"/>
        <c:axId val="455168224"/>
      </c:scatterChart>
      <c:valAx>
        <c:axId val="4551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8224"/>
        <c:crosses val="autoZero"/>
        <c:crossBetween val="midCat"/>
        <c:majorUnit val="0.5"/>
      </c:valAx>
      <c:valAx>
        <c:axId val="4551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Damped, Forced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[1]Sheet1!$D$3:$D$21</c:f>
              <c:numCache>
                <c:formatCode>General</c:formatCode>
                <c:ptCount val="19"/>
                <c:pt idx="0">
                  <c:v>58.643062867009476</c:v>
                </c:pt>
                <c:pt idx="1">
                  <c:v>59.690260418206066</c:v>
                </c:pt>
                <c:pt idx="2">
                  <c:v>60.737457969402662</c:v>
                </c:pt>
                <c:pt idx="3">
                  <c:v>61.784655520599266</c:v>
                </c:pt>
                <c:pt idx="4">
                  <c:v>62.831853071795862</c:v>
                </c:pt>
                <c:pt idx="5">
                  <c:v>63.879050622992459</c:v>
                </c:pt>
                <c:pt idx="6">
                  <c:v>64.926248174189055</c:v>
                </c:pt>
                <c:pt idx="7">
                  <c:v>65.973445725385659</c:v>
                </c:pt>
                <c:pt idx="8">
                  <c:v>67.020643276582248</c:v>
                </c:pt>
                <c:pt idx="9">
                  <c:v>68.067840827778852</c:v>
                </c:pt>
                <c:pt idx="10">
                  <c:v>69.115038378975441</c:v>
                </c:pt>
                <c:pt idx="11">
                  <c:v>63.355451847394164</c:v>
                </c:pt>
                <c:pt idx="12">
                  <c:v>64.402649398590754</c:v>
                </c:pt>
                <c:pt idx="13">
                  <c:v>65.449846949787357</c:v>
                </c:pt>
                <c:pt idx="14">
                  <c:v>64.088490133231772</c:v>
                </c:pt>
                <c:pt idx="15">
                  <c:v>64.612088908830074</c:v>
                </c:pt>
                <c:pt idx="16">
                  <c:v>65.135687684428376</c:v>
                </c:pt>
                <c:pt idx="17">
                  <c:v>63.564891357633485</c:v>
                </c:pt>
                <c:pt idx="18">
                  <c:v>64.297929643471093</c:v>
                </c:pt>
              </c:numCache>
            </c:numRef>
          </c:xVal>
          <c:yVal>
            <c:numRef>
              <c:f>[1]Sheet1!$E$3:$E$21</c:f>
              <c:numCache>
                <c:formatCode>General</c:formatCode>
                <c:ptCount val="19"/>
                <c:pt idx="0">
                  <c:v>6.5425828085374348E-4</c:v>
                </c:pt>
                <c:pt idx="1">
                  <c:v>8.0649978170708482E-4</c:v>
                </c:pt>
                <c:pt idx="2">
                  <c:v>1.0813114785801336E-3</c:v>
                </c:pt>
                <c:pt idx="3">
                  <c:v>1.5272400188777544E-3</c:v>
                </c:pt>
                <c:pt idx="4">
                  <c:v>2.5659589757422042E-3</c:v>
                </c:pt>
                <c:pt idx="5">
                  <c:v>4.940530921812891E-3</c:v>
                </c:pt>
                <c:pt idx="6">
                  <c:v>4.8037944117627638E-3</c:v>
                </c:pt>
                <c:pt idx="7">
                  <c:v>2.6099969301064787E-3</c:v>
                </c:pt>
                <c:pt idx="8">
                  <c:v>1.7142475650424828E-3</c:v>
                </c:pt>
                <c:pt idx="9">
                  <c:v>1.310100890504358E-3</c:v>
                </c:pt>
                <c:pt idx="10">
                  <c:v>1.0215854879640669E-3</c:v>
                </c:pt>
                <c:pt idx="11">
                  <c:v>3.5675907787239922E-3</c:v>
                </c:pt>
                <c:pt idx="12">
                  <c:v>5.8225022842652175E-3</c:v>
                </c:pt>
                <c:pt idx="13">
                  <c:v>3.5180011871770297E-3</c:v>
                </c:pt>
                <c:pt idx="14">
                  <c:v>5.5081950661386254E-3</c:v>
                </c:pt>
                <c:pt idx="15">
                  <c:v>5.4590460919227779E-3</c:v>
                </c:pt>
                <c:pt idx="16">
                  <c:v>4.1671991452654506E-3</c:v>
                </c:pt>
                <c:pt idx="17">
                  <c:v>4.1222667757874224E-3</c:v>
                </c:pt>
                <c:pt idx="18">
                  <c:v>5.8400322339614832E-3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7-4418-B605-0F43FBDF6FD1}"/>
            </c:ext>
          </c:extLst>
        </c:ser>
        <c:ser>
          <c:idx val="0"/>
          <c:order val="1"/>
          <c:tx>
            <c:strRef>
              <c:f>[1]Sheet1!$G$1</c:f>
              <c:strCache>
                <c:ptCount val="1"/>
                <c:pt idx="0">
                  <c:v>Undamped, Forced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[1]Sheet1!$I$3:$I$25</c:f>
              <c:numCache>
                <c:formatCode>General</c:formatCode>
                <c:ptCount val="23"/>
                <c:pt idx="0">
                  <c:v>58.643062867009476</c:v>
                </c:pt>
                <c:pt idx="1">
                  <c:v>59.690260418206066</c:v>
                </c:pt>
                <c:pt idx="2">
                  <c:v>60.737457969402662</c:v>
                </c:pt>
                <c:pt idx="3">
                  <c:v>61.784655520599266</c:v>
                </c:pt>
                <c:pt idx="4">
                  <c:v>62.831853071795862</c:v>
                </c:pt>
                <c:pt idx="5">
                  <c:v>63.879050622992459</c:v>
                </c:pt>
                <c:pt idx="6">
                  <c:v>64.926248174189055</c:v>
                </c:pt>
                <c:pt idx="7">
                  <c:v>65.973445725385659</c:v>
                </c:pt>
                <c:pt idx="8">
                  <c:v>67.020643276582248</c:v>
                </c:pt>
                <c:pt idx="9">
                  <c:v>68.067840827778852</c:v>
                </c:pt>
                <c:pt idx="10">
                  <c:v>69.115038378975441</c:v>
                </c:pt>
                <c:pt idx="11">
                  <c:v>63.355451847394164</c:v>
                </c:pt>
                <c:pt idx="12">
                  <c:v>64.402649398590754</c:v>
                </c:pt>
                <c:pt idx="13">
                  <c:v>65.449846949787357</c:v>
                </c:pt>
                <c:pt idx="14">
                  <c:v>64.088490133231772</c:v>
                </c:pt>
                <c:pt idx="15">
                  <c:v>64.612088908830074</c:v>
                </c:pt>
                <c:pt idx="16">
                  <c:v>65.135687684428376</c:v>
                </c:pt>
                <c:pt idx="17">
                  <c:v>63.564891357633485</c:v>
                </c:pt>
                <c:pt idx="18">
                  <c:v>64.297929643471093</c:v>
                </c:pt>
                <c:pt idx="19">
                  <c:v>64.193209888351447</c:v>
                </c:pt>
                <c:pt idx="20">
                  <c:v>63.983770378112119</c:v>
                </c:pt>
                <c:pt idx="21">
                  <c:v>64.507369153710428</c:v>
                </c:pt>
                <c:pt idx="22">
                  <c:v>64.716808663949749</c:v>
                </c:pt>
              </c:numCache>
            </c:numRef>
          </c:xVal>
          <c:yVal>
            <c:numRef>
              <c:f>[1]Sheet1!$J$3:$J$25</c:f>
              <c:numCache>
                <c:formatCode>General</c:formatCode>
                <c:ptCount val="23"/>
                <c:pt idx="0">
                  <c:v>6.484426516905991E-4</c:v>
                </c:pt>
                <c:pt idx="1">
                  <c:v>8.1113080533616686E-4</c:v>
                </c:pt>
                <c:pt idx="2">
                  <c:v>1.0571859529863426E-3</c:v>
                </c:pt>
                <c:pt idx="3">
                  <c:v>1.4955425845236876E-3</c:v>
                </c:pt>
                <c:pt idx="4">
                  <c:v>2.4575453092449029E-3</c:v>
                </c:pt>
                <c:pt idx="5">
                  <c:v>7.7538888078452313E-3</c:v>
                </c:pt>
                <c:pt idx="6">
                  <c:v>7.2922785292635723E-3</c:v>
                </c:pt>
                <c:pt idx="7">
                  <c:v>3.0534207043235121E-3</c:v>
                </c:pt>
                <c:pt idx="8">
                  <c:v>1.8876759875318455E-3</c:v>
                </c:pt>
                <c:pt idx="9">
                  <c:v>1.3791671647978331E-3</c:v>
                </c:pt>
                <c:pt idx="10">
                  <c:v>1.0739208100933738E-3</c:v>
                </c:pt>
                <c:pt idx="11">
                  <c:v>3.7394928483692122E-3</c:v>
                </c:pt>
                <c:pt idx="12">
                  <c:v>1.3665400806300312E-2</c:v>
                </c:pt>
                <c:pt idx="13">
                  <c:v>4.4377705751980981E-3</c:v>
                </c:pt>
                <c:pt idx="14">
                  <c:v>1.2774708058711707E-2</c:v>
                </c:pt>
                <c:pt idx="15">
                  <c:v>1.0611484943930631E-2</c:v>
                </c:pt>
                <c:pt idx="16">
                  <c:v>5.9679571469525581E-3</c:v>
                </c:pt>
                <c:pt idx="17">
                  <c:v>4.6306202794778265E-3</c:v>
                </c:pt>
                <c:pt idx="18">
                  <c:v>1.5001606989326177E-2</c:v>
                </c:pt>
                <c:pt idx="19">
                  <c:v>1.4693862193499716E-2</c:v>
                </c:pt>
                <c:pt idx="20">
                  <c:v>1.0728096589836436E-2</c:v>
                </c:pt>
                <c:pt idx="21">
                  <c:v>1.2240457496890881E-2</c:v>
                </c:pt>
                <c:pt idx="22">
                  <c:v>9.4048482978407108E-3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7-4418-B605-0F43FBDF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67808"/>
        <c:axId val="455168224"/>
      </c:scatterChart>
      <c:valAx>
        <c:axId val="4551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8224"/>
        <c:crosses val="autoZero"/>
        <c:crossBetween val="midCat"/>
        <c:majorUnit val="0.5"/>
      </c:valAx>
      <c:valAx>
        <c:axId val="4551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85725</xdr:rowOff>
    </xdr:from>
    <xdr:to>
      <xdr:col>14</xdr:col>
      <xdr:colOff>295275</xdr:colOff>
      <xdr:row>27</xdr:row>
      <xdr:rowOff>180975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0</xdr:colOff>
      <xdr:row>35</xdr:row>
      <xdr:rowOff>0</xdr:rowOff>
    </xdr:from>
    <xdr:to>
      <xdr:col>16</xdr:col>
      <xdr:colOff>876300</xdr:colOff>
      <xdr:row>61</xdr:row>
      <xdr:rowOff>95250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85725</xdr:rowOff>
    </xdr:from>
    <xdr:to>
      <xdr:col>14</xdr:col>
      <xdr:colOff>295275</xdr:colOff>
      <xdr:row>27</xdr:row>
      <xdr:rowOff>180975</xdr:rowOff>
    </xdr:to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533400</xdr:colOff>
      <xdr:row>33</xdr:row>
      <xdr:rowOff>57150</xdr:rowOff>
    </xdr:from>
    <xdr:to>
      <xdr:col>16</xdr:col>
      <xdr:colOff>447675</xdr:colOff>
      <xdr:row>62</xdr:row>
      <xdr:rowOff>85725</xdr:rowOff>
    </xdr:to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DA3465DD-8B48-4944-B8C3-99E9A20EC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24</xdr:row>
      <xdr:rowOff>76200</xdr:rowOff>
    </xdr:from>
    <xdr:to>
      <xdr:col>5</xdr:col>
      <xdr:colOff>390525</xdr:colOff>
      <xdr:row>41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F15C4-9B7B-4D81-82CC-BDC2D6FFF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</xdr:row>
      <xdr:rowOff>161924</xdr:rowOff>
    </xdr:from>
    <xdr:to>
      <xdr:col>18</xdr:col>
      <xdr:colOff>339724</xdr:colOff>
      <xdr:row>23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C8008-0580-45D8-9D59-21BE0432B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19</xdr:col>
      <xdr:colOff>334963</xdr:colOff>
      <xdr:row>54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AD262F-3DC7-44AF-B4E6-CAED21777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76199</xdr:rowOff>
    </xdr:from>
    <xdr:to>
      <xdr:col>21</xdr:col>
      <xdr:colOff>352429</xdr:colOff>
      <xdr:row>39</xdr:row>
      <xdr:rowOff>36200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32A4385-8D7E-4342-9CB1-A7A839068578}"/>
            </a:ext>
          </a:extLst>
        </xdr:cNvPr>
        <xdr:cNvGrpSpPr/>
      </xdr:nvGrpSpPr>
      <xdr:grpSpPr>
        <a:xfrm>
          <a:off x="3521765" y="573156"/>
          <a:ext cx="9701838" cy="5923479"/>
          <a:chOff x="3505200" y="561974"/>
          <a:chExt cx="9648825" cy="578929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2EBE8B8-0582-4109-8D49-4AD6F4F976F9}"/>
              </a:ext>
            </a:extLst>
          </xdr:cNvPr>
          <xdr:cNvGraphicFramePr>
            <a:graphicFrameLocks/>
          </xdr:cNvGraphicFramePr>
        </xdr:nvGraphicFramePr>
        <xdr:xfrm>
          <a:off x="3505200" y="561974"/>
          <a:ext cx="9648825" cy="57892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AC7A44DE-5C06-4D10-B02F-43175423A074}"/>
              </a:ext>
            </a:extLst>
          </xdr:cNvPr>
          <xdr:cNvCxnSpPr/>
        </xdr:nvCxnSpPr>
        <xdr:spPr>
          <a:xfrm flipV="1">
            <a:off x="4219575" y="2581275"/>
            <a:ext cx="8743950" cy="9525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3B506B50-B7B4-4480-81C4-E62BD73EE48A}"/>
              </a:ext>
            </a:extLst>
          </xdr:cNvPr>
          <xdr:cNvCxnSpPr/>
        </xdr:nvCxnSpPr>
        <xdr:spPr>
          <a:xfrm flipV="1">
            <a:off x="4219575" y="2762250"/>
            <a:ext cx="8734425" cy="9525"/>
          </a:xfrm>
          <a:prstGeom prst="line">
            <a:avLst/>
          </a:prstGeom>
          <a:ln>
            <a:solidFill>
              <a:sysClr val="windowText" lastClr="0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CBF1082A-1A78-4700-BF7C-FE9D908AD354}"/>
              </a:ext>
            </a:extLst>
          </xdr:cNvPr>
          <xdr:cNvCxnSpPr/>
        </xdr:nvCxnSpPr>
        <xdr:spPr>
          <a:xfrm flipV="1">
            <a:off x="4210050" y="2352675"/>
            <a:ext cx="8743950" cy="28575"/>
          </a:xfrm>
          <a:prstGeom prst="line">
            <a:avLst/>
          </a:prstGeom>
          <a:ln>
            <a:solidFill>
              <a:sysClr val="windowText" lastClr="0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4FC3FD03-5D7A-4B7C-A097-F2AC18A273CD}"/>
              </a:ext>
            </a:extLst>
          </xdr:cNvPr>
          <xdr:cNvCxnSpPr/>
        </xdr:nvCxnSpPr>
        <xdr:spPr>
          <a:xfrm flipV="1">
            <a:off x="4201944" y="4344839"/>
            <a:ext cx="8743950" cy="9525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BF9EADA3-4082-452F-B522-B8A330C6D35C}"/>
              </a:ext>
            </a:extLst>
          </xdr:cNvPr>
          <xdr:cNvCxnSpPr/>
        </xdr:nvCxnSpPr>
        <xdr:spPr>
          <a:xfrm flipV="1">
            <a:off x="4208579" y="4426859"/>
            <a:ext cx="8743950" cy="28575"/>
          </a:xfrm>
          <a:prstGeom prst="line">
            <a:avLst/>
          </a:prstGeom>
          <a:ln>
            <a:solidFill>
              <a:sysClr val="windowText" lastClr="0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A5224163-F6AE-4A88-88DB-0A2511E74C7D}"/>
              </a:ext>
            </a:extLst>
          </xdr:cNvPr>
          <xdr:cNvCxnSpPr/>
        </xdr:nvCxnSpPr>
        <xdr:spPr>
          <a:xfrm flipV="1">
            <a:off x="4229139" y="4226658"/>
            <a:ext cx="8743950" cy="28575"/>
          </a:xfrm>
          <a:prstGeom prst="line">
            <a:avLst/>
          </a:prstGeom>
          <a:ln>
            <a:solidFill>
              <a:sysClr val="windowText" lastClr="0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438150</xdr:colOff>
      <xdr:row>43</xdr:row>
      <xdr:rowOff>19049</xdr:rowOff>
    </xdr:from>
    <xdr:to>
      <xdr:col>21</xdr:col>
      <xdr:colOff>333375</xdr:colOff>
      <xdr:row>78</xdr:row>
      <xdr:rowOff>140969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72BE404-68BC-40D6-9461-B7CBB1EA2EC6}"/>
            </a:ext>
          </a:extLst>
        </xdr:cNvPr>
        <xdr:cNvGrpSpPr/>
      </xdr:nvGrpSpPr>
      <xdr:grpSpPr>
        <a:xfrm>
          <a:off x="3502715" y="7142092"/>
          <a:ext cx="9701834" cy="5919747"/>
          <a:chOff x="3505200" y="561974"/>
          <a:chExt cx="9648825" cy="5789295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158C8137-56C5-4570-BA2E-F505FEDF65B6}"/>
              </a:ext>
            </a:extLst>
          </xdr:cNvPr>
          <xdr:cNvGraphicFramePr>
            <a:graphicFrameLocks/>
          </xdr:cNvGraphicFramePr>
        </xdr:nvGraphicFramePr>
        <xdr:xfrm>
          <a:off x="3505200" y="561974"/>
          <a:ext cx="9648825" cy="57892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368D8AA1-8562-4F6F-A7ED-EF1CF64FB6CF}"/>
              </a:ext>
            </a:extLst>
          </xdr:cNvPr>
          <xdr:cNvCxnSpPr/>
        </xdr:nvCxnSpPr>
        <xdr:spPr>
          <a:xfrm flipV="1">
            <a:off x="4219575" y="2581275"/>
            <a:ext cx="8743950" cy="9525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6CCEEBA8-9C7A-4560-BDEC-FCA3D6376CA0}"/>
              </a:ext>
            </a:extLst>
          </xdr:cNvPr>
          <xdr:cNvCxnSpPr/>
        </xdr:nvCxnSpPr>
        <xdr:spPr>
          <a:xfrm flipV="1">
            <a:off x="4219575" y="2762250"/>
            <a:ext cx="8734425" cy="9525"/>
          </a:xfrm>
          <a:prstGeom prst="line">
            <a:avLst/>
          </a:prstGeom>
          <a:ln>
            <a:solidFill>
              <a:sysClr val="windowText" lastClr="0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FC90D4C0-C953-4CEF-866D-4E3138CAA4C4}"/>
              </a:ext>
            </a:extLst>
          </xdr:cNvPr>
          <xdr:cNvCxnSpPr/>
        </xdr:nvCxnSpPr>
        <xdr:spPr>
          <a:xfrm flipV="1">
            <a:off x="4210050" y="2352675"/>
            <a:ext cx="8743950" cy="28575"/>
          </a:xfrm>
          <a:prstGeom prst="line">
            <a:avLst/>
          </a:prstGeom>
          <a:ln>
            <a:solidFill>
              <a:sysClr val="windowText" lastClr="0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5499</xdr:colOff>
      <xdr:row>46</xdr:row>
      <xdr:rowOff>2721</xdr:rowOff>
    </xdr:from>
    <xdr:to>
      <xdr:col>14</xdr:col>
      <xdr:colOff>21827</xdr:colOff>
      <xdr:row>73</xdr:row>
      <xdr:rowOff>95250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95975A7-7899-454B-99B8-227DF1CFC69B}"/>
            </a:ext>
          </a:extLst>
        </xdr:cNvPr>
        <xdr:cNvCxnSpPr/>
      </xdr:nvCxnSpPr>
      <xdr:spPr>
        <a:xfrm flipV="1">
          <a:off x="8517201" y="7460593"/>
          <a:ext cx="16328" cy="446997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478971</xdr:colOff>
      <xdr:row>46</xdr:row>
      <xdr:rowOff>12246</xdr:rowOff>
    </xdr:from>
    <xdr:to>
      <xdr:col>14</xdr:col>
      <xdr:colOff>495299</xdr:colOff>
      <xdr:row>73</xdr:row>
      <xdr:rowOff>104775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AFEE113-EAB4-4629-AF71-5F92DFD6D941}"/>
            </a:ext>
          </a:extLst>
        </xdr:cNvPr>
        <xdr:cNvCxnSpPr/>
      </xdr:nvCxnSpPr>
      <xdr:spPr>
        <a:xfrm flipV="1">
          <a:off x="9051471" y="7523389"/>
          <a:ext cx="16328" cy="450124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603268</xdr:colOff>
      <xdr:row>55</xdr:row>
      <xdr:rowOff>78935</xdr:rowOff>
    </xdr:from>
    <xdr:to>
      <xdr:col>14</xdr:col>
      <xdr:colOff>39388</xdr:colOff>
      <xdr:row>55</xdr:row>
      <xdr:rowOff>124655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FE35D9D4-F523-4DDA-B97B-3B3ABC8DC805}"/>
            </a:ext>
          </a:extLst>
        </xdr:cNvPr>
        <xdr:cNvSpPr/>
      </xdr:nvSpPr>
      <xdr:spPr>
        <a:xfrm>
          <a:off x="8528068" y="8984810"/>
          <a:ext cx="45720" cy="45720"/>
        </a:xfrm>
        <a:prstGeom prst="ellipse">
          <a:avLst/>
        </a:prstGeom>
        <a:solidFill>
          <a:schemeClr val="tx1"/>
        </a:solidFill>
        <a:ln w="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465156</xdr:colOff>
      <xdr:row>55</xdr:row>
      <xdr:rowOff>78935</xdr:rowOff>
    </xdr:from>
    <xdr:to>
      <xdr:col>14</xdr:col>
      <xdr:colOff>510876</xdr:colOff>
      <xdr:row>55</xdr:row>
      <xdr:rowOff>124655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8213B810-6D8A-41A4-BE6E-2E7F31874E63}"/>
            </a:ext>
          </a:extLst>
        </xdr:cNvPr>
        <xdr:cNvSpPr/>
      </xdr:nvSpPr>
      <xdr:spPr>
        <a:xfrm>
          <a:off x="8999556" y="8984810"/>
          <a:ext cx="45720" cy="45720"/>
        </a:xfrm>
        <a:prstGeom prst="ellipse">
          <a:avLst/>
        </a:prstGeom>
        <a:solidFill>
          <a:schemeClr val="tx1"/>
        </a:solidFill>
        <a:ln w="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584219</xdr:colOff>
      <xdr:row>56</xdr:row>
      <xdr:rowOff>90841</xdr:rowOff>
    </xdr:from>
    <xdr:to>
      <xdr:col>14</xdr:col>
      <xdr:colOff>20339</xdr:colOff>
      <xdr:row>56</xdr:row>
      <xdr:rowOff>136561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E00FF665-83B8-4039-899F-C9A6FEE25BD1}"/>
            </a:ext>
          </a:extLst>
        </xdr:cNvPr>
        <xdr:cNvSpPr/>
      </xdr:nvSpPr>
      <xdr:spPr>
        <a:xfrm>
          <a:off x="8509019" y="9158641"/>
          <a:ext cx="45720" cy="45720"/>
        </a:xfrm>
        <a:prstGeom prst="ellipse">
          <a:avLst/>
        </a:prstGeom>
        <a:solidFill>
          <a:schemeClr val="tx1"/>
        </a:solidFill>
        <a:ln w="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508018</xdr:colOff>
      <xdr:row>56</xdr:row>
      <xdr:rowOff>97985</xdr:rowOff>
    </xdr:from>
    <xdr:to>
      <xdr:col>14</xdr:col>
      <xdr:colOff>553738</xdr:colOff>
      <xdr:row>56</xdr:row>
      <xdr:rowOff>143705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5CDC0E65-BE66-4AD5-8E02-AC192C768B3D}"/>
            </a:ext>
          </a:extLst>
        </xdr:cNvPr>
        <xdr:cNvSpPr/>
      </xdr:nvSpPr>
      <xdr:spPr>
        <a:xfrm>
          <a:off x="9042418" y="9165785"/>
          <a:ext cx="45720" cy="45720"/>
        </a:xfrm>
        <a:prstGeom prst="ellipse">
          <a:avLst/>
        </a:prstGeom>
        <a:solidFill>
          <a:schemeClr val="tx1"/>
        </a:solidFill>
        <a:ln w="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22244</xdr:colOff>
      <xdr:row>54</xdr:row>
      <xdr:rowOff>21785</xdr:rowOff>
    </xdr:from>
    <xdr:to>
      <xdr:col>14</xdr:col>
      <xdr:colOff>67964</xdr:colOff>
      <xdr:row>54</xdr:row>
      <xdr:rowOff>67505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A429483F-21B8-411C-B20A-B42F43898CD2}"/>
            </a:ext>
          </a:extLst>
        </xdr:cNvPr>
        <xdr:cNvSpPr/>
      </xdr:nvSpPr>
      <xdr:spPr>
        <a:xfrm>
          <a:off x="8556644" y="8765735"/>
          <a:ext cx="45720" cy="45720"/>
        </a:xfrm>
        <a:prstGeom prst="ellipse">
          <a:avLst/>
        </a:prstGeom>
        <a:solidFill>
          <a:schemeClr val="tx1"/>
        </a:solidFill>
        <a:ln w="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424675</xdr:colOff>
      <xdr:row>54</xdr:row>
      <xdr:rowOff>17023</xdr:rowOff>
    </xdr:from>
    <xdr:to>
      <xdr:col>14</xdr:col>
      <xdr:colOff>470395</xdr:colOff>
      <xdr:row>54</xdr:row>
      <xdr:rowOff>62743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D01F8C15-ED98-42A4-80A1-60B9A42B3413}"/>
            </a:ext>
          </a:extLst>
        </xdr:cNvPr>
        <xdr:cNvSpPr/>
      </xdr:nvSpPr>
      <xdr:spPr>
        <a:xfrm>
          <a:off x="8959075" y="8760973"/>
          <a:ext cx="45720" cy="45720"/>
        </a:xfrm>
        <a:prstGeom prst="ellipse">
          <a:avLst/>
        </a:prstGeom>
        <a:solidFill>
          <a:schemeClr val="tx1"/>
        </a:solidFill>
        <a:ln w="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520390</xdr:colOff>
      <xdr:row>56</xdr:row>
      <xdr:rowOff>120845</xdr:rowOff>
    </xdr:from>
    <xdr:to>
      <xdr:col>14</xdr:col>
      <xdr:colOff>531248</xdr:colOff>
      <xdr:row>73</xdr:row>
      <xdr:rowOff>88281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7D49CFD-48E0-4A91-B63A-04C901C67EF4}"/>
            </a:ext>
          </a:extLst>
        </xdr:cNvPr>
        <xdr:cNvCxnSpPr/>
      </xdr:nvCxnSpPr>
      <xdr:spPr>
        <a:xfrm flipV="1">
          <a:off x="9041780" y="9227674"/>
          <a:ext cx="10858" cy="273200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590808</xdr:colOff>
      <xdr:row>56</xdr:row>
      <xdr:rowOff>137158</xdr:rowOff>
    </xdr:from>
    <xdr:to>
      <xdr:col>13</xdr:col>
      <xdr:colOff>601666</xdr:colOff>
      <xdr:row>73</xdr:row>
      <xdr:rowOff>104594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B70AFF40-246F-4AB3-80C5-1E0CC0D29B4E}"/>
            </a:ext>
          </a:extLst>
        </xdr:cNvPr>
        <xdr:cNvCxnSpPr/>
      </xdr:nvCxnSpPr>
      <xdr:spPr>
        <a:xfrm flipV="1">
          <a:off x="8503528" y="9243987"/>
          <a:ext cx="10858" cy="273200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436756</xdr:colOff>
      <xdr:row>54</xdr:row>
      <xdr:rowOff>62743</xdr:rowOff>
    </xdr:from>
    <xdr:to>
      <xdr:col>14</xdr:col>
      <xdr:colOff>447535</xdr:colOff>
      <xdr:row>73</xdr:row>
      <xdr:rowOff>102220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2E04F790-1C42-4129-A23E-F7417206CB09}"/>
            </a:ext>
          </a:extLst>
        </xdr:cNvPr>
        <xdr:cNvCxnSpPr>
          <a:endCxn id="32" idx="4"/>
        </xdr:cNvCxnSpPr>
      </xdr:nvCxnSpPr>
      <xdr:spPr>
        <a:xfrm flipV="1">
          <a:off x="8958146" y="8844328"/>
          <a:ext cx="10779" cy="31292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41094</xdr:colOff>
      <xdr:row>54</xdr:row>
      <xdr:rowOff>53376</xdr:rowOff>
    </xdr:from>
    <xdr:to>
      <xdr:col>14</xdr:col>
      <xdr:colOff>51873</xdr:colOff>
      <xdr:row>73</xdr:row>
      <xdr:rowOff>92853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B2F35EE5-6F70-4FCB-8ACB-5E8EAE7A360B}"/>
            </a:ext>
          </a:extLst>
        </xdr:cNvPr>
        <xdr:cNvCxnSpPr/>
      </xdr:nvCxnSpPr>
      <xdr:spPr>
        <a:xfrm flipV="1">
          <a:off x="8562484" y="8834961"/>
          <a:ext cx="10779" cy="31292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534865</xdr:colOff>
      <xdr:row>66</xdr:row>
      <xdr:rowOff>81009</xdr:rowOff>
    </xdr:from>
    <xdr:to>
      <xdr:col>21</xdr:col>
      <xdr:colOff>135552</xdr:colOff>
      <xdr:row>66</xdr:row>
      <xdr:rowOff>90491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61D68B83-B36C-468C-927D-8717CD67D70C}"/>
            </a:ext>
          </a:extLst>
        </xdr:cNvPr>
        <xdr:cNvCxnSpPr/>
      </xdr:nvCxnSpPr>
      <xdr:spPr>
        <a:xfrm flipV="1">
          <a:off x="4183673" y="10719701"/>
          <a:ext cx="8722706" cy="948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541484</xdr:colOff>
      <xdr:row>67</xdr:row>
      <xdr:rowOff>1462</xdr:rowOff>
    </xdr:from>
    <xdr:to>
      <xdr:col>21</xdr:col>
      <xdr:colOff>142171</xdr:colOff>
      <xdr:row>67</xdr:row>
      <xdr:rowOff>29907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12468B77-8D6F-49BD-AF80-0FD30294DD44}"/>
            </a:ext>
          </a:extLst>
        </xdr:cNvPr>
        <xdr:cNvCxnSpPr/>
      </xdr:nvCxnSpPr>
      <xdr:spPr>
        <a:xfrm flipV="1">
          <a:off x="4190292" y="10801347"/>
          <a:ext cx="8722706" cy="2844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561994</xdr:colOff>
      <xdr:row>65</xdr:row>
      <xdr:rowOff>124558</xdr:rowOff>
    </xdr:from>
    <xdr:to>
      <xdr:col>21</xdr:col>
      <xdr:colOff>162681</xdr:colOff>
      <xdr:row>65</xdr:row>
      <xdr:rowOff>153003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E90006BB-F6B2-4A76-A425-435F689F225F}"/>
            </a:ext>
          </a:extLst>
        </xdr:cNvPr>
        <xdr:cNvCxnSpPr/>
      </xdr:nvCxnSpPr>
      <xdr:spPr>
        <a:xfrm flipV="1">
          <a:off x="4210802" y="10602058"/>
          <a:ext cx="8722706" cy="2844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177800</xdr:colOff>
      <xdr:row>65</xdr:row>
      <xdr:rowOff>6350</xdr:rowOff>
    </xdr:from>
    <xdr:to>
      <xdr:col>13</xdr:col>
      <xdr:colOff>565150</xdr:colOff>
      <xdr:row>67</xdr:row>
      <xdr:rowOff>88900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BD04412-BE22-462D-8C73-F7AAD6F69188}"/>
            </a:ext>
          </a:extLst>
        </xdr:cNvPr>
        <xdr:cNvCxnSpPr/>
      </xdr:nvCxnSpPr>
      <xdr:spPr>
        <a:xfrm flipH="1">
          <a:off x="8102600" y="10737850"/>
          <a:ext cx="387350" cy="412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65</xdr:row>
      <xdr:rowOff>57150</xdr:rowOff>
    </xdr:from>
    <xdr:to>
      <xdr:col>15</xdr:col>
      <xdr:colOff>488950</xdr:colOff>
      <xdr:row>67</xdr:row>
      <xdr:rowOff>88900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15632406-BA4E-4FDB-AA20-00F5A58FF89C}"/>
            </a:ext>
          </a:extLst>
        </xdr:cNvPr>
        <xdr:cNvCxnSpPr/>
      </xdr:nvCxnSpPr>
      <xdr:spPr>
        <a:xfrm>
          <a:off x="9245600" y="10788650"/>
          <a:ext cx="387350" cy="36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336550</xdr:colOff>
      <xdr:row>66</xdr:row>
      <xdr:rowOff>76200</xdr:rowOff>
    </xdr:from>
    <xdr:to>
      <xdr:col>13</xdr:col>
      <xdr:colOff>336550</xdr:colOff>
      <xdr:row>73</xdr:row>
      <xdr:rowOff>120650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8961F7B4-9FAB-4ACC-97DF-8060A0793866}"/>
            </a:ext>
          </a:extLst>
        </xdr:cNvPr>
        <xdr:cNvCxnSpPr/>
      </xdr:nvCxnSpPr>
      <xdr:spPr>
        <a:xfrm>
          <a:off x="8261350" y="10972800"/>
          <a:ext cx="0" cy="1200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273050</xdr:colOff>
      <xdr:row>66</xdr:row>
      <xdr:rowOff>76200</xdr:rowOff>
    </xdr:from>
    <xdr:to>
      <xdr:col>15</xdr:col>
      <xdr:colOff>273050</xdr:colOff>
      <xdr:row>73</xdr:row>
      <xdr:rowOff>120650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1BE6A1F6-48FA-4D52-A528-9EECC42EC093}"/>
            </a:ext>
          </a:extLst>
        </xdr:cNvPr>
        <xdr:cNvCxnSpPr/>
      </xdr:nvCxnSpPr>
      <xdr:spPr>
        <a:xfrm>
          <a:off x="9417050" y="10972800"/>
          <a:ext cx="0" cy="1200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406400</xdr:colOff>
      <xdr:row>67</xdr:row>
      <xdr:rowOff>6350</xdr:rowOff>
    </xdr:from>
    <xdr:to>
      <xdr:col>15</xdr:col>
      <xdr:colOff>412750</xdr:colOff>
      <xdr:row>73</xdr:row>
      <xdr:rowOff>114300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6800421F-838C-4FAD-B1B6-625402794712}"/>
            </a:ext>
          </a:extLst>
        </xdr:cNvPr>
        <xdr:cNvCxnSpPr/>
      </xdr:nvCxnSpPr>
      <xdr:spPr>
        <a:xfrm flipH="1">
          <a:off x="9550400" y="11068050"/>
          <a:ext cx="6350" cy="10985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177800</xdr:colOff>
      <xdr:row>65</xdr:row>
      <xdr:rowOff>146050</xdr:rowOff>
    </xdr:from>
    <xdr:to>
      <xdr:col>15</xdr:col>
      <xdr:colOff>178340</xdr:colOff>
      <xdr:row>73</xdr:row>
      <xdr:rowOff>97277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F17D489E-2FA5-4660-B25D-D2C220B81378}"/>
            </a:ext>
          </a:extLst>
        </xdr:cNvPr>
        <xdr:cNvCxnSpPr/>
      </xdr:nvCxnSpPr>
      <xdr:spPr>
        <a:xfrm>
          <a:off x="9297481" y="10684348"/>
          <a:ext cx="540" cy="124824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444500</xdr:colOff>
      <xdr:row>65</xdr:row>
      <xdr:rowOff>139700</xdr:rowOff>
    </xdr:from>
    <xdr:to>
      <xdr:col>13</xdr:col>
      <xdr:colOff>457200</xdr:colOff>
      <xdr:row>73</xdr:row>
      <xdr:rowOff>107950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CEC1178C-E652-47AA-9204-E5DE276D2A38}"/>
            </a:ext>
          </a:extLst>
        </xdr:cNvPr>
        <xdr:cNvCxnSpPr/>
      </xdr:nvCxnSpPr>
      <xdr:spPr>
        <a:xfrm flipH="1">
          <a:off x="8369300" y="10871200"/>
          <a:ext cx="12700" cy="1289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67</xdr:row>
      <xdr:rowOff>0</xdr:rowOff>
    </xdr:from>
    <xdr:to>
      <xdr:col>13</xdr:col>
      <xdr:colOff>247650</xdr:colOff>
      <xdr:row>73</xdr:row>
      <xdr:rowOff>107950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4B43638E-EB4E-4BDC-BE0C-87562A3A368A}"/>
            </a:ext>
          </a:extLst>
        </xdr:cNvPr>
        <xdr:cNvCxnSpPr/>
      </xdr:nvCxnSpPr>
      <xdr:spPr>
        <a:xfrm>
          <a:off x="8172450" y="11061700"/>
          <a:ext cx="0" cy="10985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329433</xdr:colOff>
      <xdr:row>54</xdr:row>
      <xdr:rowOff>37772</xdr:rowOff>
    </xdr:from>
    <xdr:to>
      <xdr:col>14</xdr:col>
      <xdr:colOff>81783</xdr:colOff>
      <xdr:row>56</xdr:row>
      <xdr:rowOff>37771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F51C64C-D247-434F-8A64-F7C353B1C085}"/>
            </a:ext>
          </a:extLst>
        </xdr:cNvPr>
        <xdr:cNvSpPr txBox="1"/>
      </xdr:nvSpPr>
      <xdr:spPr>
        <a:xfrm>
          <a:off x="8271312" y="8905875"/>
          <a:ext cx="363264" cy="3284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</a:t>
          </a:r>
          <a:r>
            <a:rPr lang="en-GB" sz="11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1</a:t>
          </a:r>
          <a:endParaRPr lang="en-US" sz="1100"/>
        </a:p>
      </xdr:txBody>
    </xdr:sp>
    <xdr:clientData/>
  </xdr:twoCellAnchor>
  <xdr:oneCellAnchor>
    <xdr:from>
      <xdr:col>23</xdr:col>
      <xdr:colOff>371475</xdr:colOff>
      <xdr:row>67</xdr:row>
      <xdr:rowOff>9525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D40B0711-828A-405D-A443-3F959DC3D3A1}"/>
            </a:ext>
          </a:extLst>
        </xdr:cNvPr>
        <xdr:cNvSpPr txBox="1"/>
      </xdr:nvSpPr>
      <xdr:spPr>
        <a:xfrm>
          <a:off x="14392275" y="1085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442419</xdr:colOff>
      <xdr:row>54</xdr:row>
      <xdr:rowOff>39085</xdr:rowOff>
    </xdr:from>
    <xdr:to>
      <xdr:col>15</xdr:col>
      <xdr:colOff>194769</xdr:colOff>
      <xdr:row>56</xdr:row>
      <xdr:rowOff>39084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F31D86BF-588D-4B17-BB6B-98CB86AD6BC2}"/>
            </a:ext>
          </a:extLst>
        </xdr:cNvPr>
        <xdr:cNvSpPr txBox="1"/>
      </xdr:nvSpPr>
      <xdr:spPr>
        <a:xfrm>
          <a:off x="8995212" y="8907188"/>
          <a:ext cx="363264" cy="3284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</a:t>
          </a:r>
          <a:r>
            <a:rPr lang="en-GB" sz="11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2</a:t>
          </a:r>
          <a:endParaRPr lang="en-US" sz="1100"/>
        </a:p>
      </xdr:txBody>
    </xdr:sp>
    <xdr:clientData/>
  </xdr:twoCellAnchor>
  <xdr:twoCellAnchor>
    <xdr:from>
      <xdr:col>13</xdr:col>
      <xdr:colOff>48282</xdr:colOff>
      <xdr:row>65</xdr:row>
      <xdr:rowOff>32516</xdr:rowOff>
    </xdr:from>
    <xdr:to>
      <xdr:col>13</xdr:col>
      <xdr:colOff>411546</xdr:colOff>
      <xdr:row>67</xdr:row>
      <xdr:rowOff>32516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306CBA15-47DC-43EA-8F93-35EAC638A615}"/>
            </a:ext>
          </a:extLst>
        </xdr:cNvPr>
        <xdr:cNvSpPr txBox="1"/>
      </xdr:nvSpPr>
      <xdr:spPr>
        <a:xfrm>
          <a:off x="7990161" y="10707085"/>
          <a:ext cx="363264" cy="3284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</a:t>
          </a:r>
          <a:r>
            <a:rPr lang="en-GB" sz="11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1</a:t>
          </a:r>
          <a:endParaRPr lang="en-US" sz="1100"/>
        </a:p>
      </xdr:txBody>
    </xdr:sp>
    <xdr:clientData/>
  </xdr:twoCellAnchor>
  <xdr:twoCellAnchor>
    <xdr:from>
      <xdr:col>15</xdr:col>
      <xdr:colOff>200683</xdr:colOff>
      <xdr:row>65</xdr:row>
      <xdr:rowOff>27261</xdr:rowOff>
    </xdr:from>
    <xdr:to>
      <xdr:col>15</xdr:col>
      <xdr:colOff>563947</xdr:colOff>
      <xdr:row>67</xdr:row>
      <xdr:rowOff>27261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4236A6E-F6AF-465E-9F94-6F8CC54B9A8D}"/>
            </a:ext>
          </a:extLst>
        </xdr:cNvPr>
        <xdr:cNvSpPr txBox="1"/>
      </xdr:nvSpPr>
      <xdr:spPr>
        <a:xfrm>
          <a:off x="9364390" y="10701830"/>
          <a:ext cx="363264" cy="3284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</a:t>
          </a:r>
          <a:r>
            <a:rPr lang="en-GB" sz="11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2</a:t>
          </a:r>
          <a:endParaRPr lang="en-US" sz="1100"/>
        </a:p>
      </xdr:txBody>
    </xdr:sp>
    <xdr:clientData/>
  </xdr:twoCellAnchor>
  <xdr:twoCellAnchor>
    <xdr:from>
      <xdr:col>13</xdr:col>
      <xdr:colOff>595820</xdr:colOff>
      <xdr:row>61</xdr:row>
      <xdr:rowOff>141862</xdr:rowOff>
    </xdr:from>
    <xdr:to>
      <xdr:col>14</xdr:col>
      <xdr:colOff>526915</xdr:colOff>
      <xdr:row>61</xdr:row>
      <xdr:rowOff>145915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90CDC55C-3593-4745-9E32-B6A1D08E1D63}"/>
            </a:ext>
          </a:extLst>
        </xdr:cNvPr>
        <xdr:cNvCxnSpPr/>
      </xdr:nvCxnSpPr>
      <xdr:spPr>
        <a:xfrm flipV="1">
          <a:off x="8499543" y="10031649"/>
          <a:ext cx="539074" cy="405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48638</xdr:colOff>
      <xdr:row>59</xdr:row>
      <xdr:rowOff>145915</xdr:rowOff>
    </xdr:from>
    <xdr:to>
      <xdr:col>14</xdr:col>
      <xdr:colOff>449904</xdr:colOff>
      <xdr:row>59</xdr:row>
      <xdr:rowOff>149968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81FDEEA1-E49E-4DB4-AFFF-5E74FC24808C}"/>
            </a:ext>
          </a:extLst>
        </xdr:cNvPr>
        <xdr:cNvCxnSpPr/>
      </xdr:nvCxnSpPr>
      <xdr:spPr>
        <a:xfrm flipV="1">
          <a:off x="8560340" y="9711447"/>
          <a:ext cx="401266" cy="405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64354</xdr:colOff>
      <xdr:row>60</xdr:row>
      <xdr:rowOff>80736</xdr:rowOff>
    </xdr:from>
    <xdr:to>
      <xdr:col>14</xdr:col>
      <xdr:colOff>462064</xdr:colOff>
      <xdr:row>62</xdr:row>
      <xdr:rowOff>80735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D3BD398F-C7C4-4E41-8564-5205E12A9F4E}"/>
            </a:ext>
          </a:extLst>
        </xdr:cNvPr>
        <xdr:cNvSpPr txBox="1"/>
      </xdr:nvSpPr>
      <xdr:spPr>
        <a:xfrm>
          <a:off x="8576056" y="9808396"/>
          <a:ext cx="397710" cy="3242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x</a:t>
          </a:r>
          <a:r>
            <a:rPr lang="en-GB" sz="11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2</a:t>
          </a:r>
          <a:endParaRPr lang="en-US" sz="1100"/>
        </a:p>
      </xdr:txBody>
    </xdr:sp>
    <xdr:clientData/>
  </xdr:twoCellAnchor>
  <xdr:twoCellAnchor>
    <xdr:from>
      <xdr:col>14</xdr:col>
      <xdr:colOff>66786</xdr:colOff>
      <xdr:row>58</xdr:row>
      <xdr:rowOff>79115</xdr:rowOff>
    </xdr:from>
    <xdr:to>
      <xdr:col>14</xdr:col>
      <xdr:colOff>458011</xdr:colOff>
      <xdr:row>60</xdr:row>
      <xdr:rowOff>79113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847CF894-4A1B-409E-8CE9-3401B863D929}"/>
            </a:ext>
          </a:extLst>
        </xdr:cNvPr>
        <xdr:cNvSpPr txBox="1"/>
      </xdr:nvSpPr>
      <xdr:spPr>
        <a:xfrm>
          <a:off x="8578488" y="9482519"/>
          <a:ext cx="391225" cy="3242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x</a:t>
          </a:r>
          <a:r>
            <a:rPr lang="en-GB" sz="11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1</a:t>
          </a:r>
          <a:endParaRPr lang="en-US" sz="1100"/>
        </a:p>
      </xdr:txBody>
    </xdr:sp>
    <xdr:clientData/>
  </xdr:twoCellAnchor>
  <xdr:twoCellAnchor>
    <xdr:from>
      <xdr:col>13</xdr:col>
      <xdr:colOff>245624</xdr:colOff>
      <xdr:row>72</xdr:row>
      <xdr:rowOff>64852</xdr:rowOff>
    </xdr:from>
    <xdr:to>
      <xdr:col>15</xdr:col>
      <xdr:colOff>401266</xdr:colOff>
      <xdr:row>72</xdr:row>
      <xdr:rowOff>67283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53570D40-FC38-4761-96E3-71403A97AC75}"/>
            </a:ext>
          </a:extLst>
        </xdr:cNvPr>
        <xdr:cNvCxnSpPr/>
      </xdr:nvCxnSpPr>
      <xdr:spPr>
        <a:xfrm flipV="1">
          <a:off x="8149347" y="11738043"/>
          <a:ext cx="1371600" cy="243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444231</xdr:colOff>
      <xdr:row>70</xdr:row>
      <xdr:rowOff>22698</xdr:rowOff>
    </xdr:from>
    <xdr:to>
      <xdr:col>15</xdr:col>
      <xdr:colOff>170234</xdr:colOff>
      <xdr:row>70</xdr:row>
      <xdr:rowOff>24319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B2C3A50-74B9-4731-A088-84D2F7EF043D}"/>
            </a:ext>
          </a:extLst>
        </xdr:cNvPr>
        <xdr:cNvCxnSpPr/>
      </xdr:nvCxnSpPr>
      <xdr:spPr>
        <a:xfrm>
          <a:off x="8347954" y="11371634"/>
          <a:ext cx="941961" cy="162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87052</xdr:colOff>
      <xdr:row>71</xdr:row>
      <xdr:rowOff>2104</xdr:rowOff>
    </xdr:from>
    <xdr:to>
      <xdr:col>14</xdr:col>
      <xdr:colOff>484762</xdr:colOff>
      <xdr:row>73</xdr:row>
      <xdr:rowOff>2103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8EEFE3CD-C6A7-4EE9-BDBA-37D33D65704A}"/>
            </a:ext>
          </a:extLst>
        </xdr:cNvPr>
        <xdr:cNvSpPr txBox="1"/>
      </xdr:nvSpPr>
      <xdr:spPr>
        <a:xfrm>
          <a:off x="8598754" y="11513168"/>
          <a:ext cx="397710" cy="3242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x</a:t>
          </a:r>
          <a:r>
            <a:rPr lang="en-GB" sz="11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4</a:t>
          </a:r>
          <a:endParaRPr lang="en-US" sz="1100"/>
        </a:p>
      </xdr:txBody>
    </xdr:sp>
    <xdr:clientData/>
  </xdr:twoCellAnchor>
  <xdr:twoCellAnchor>
    <xdr:from>
      <xdr:col>14</xdr:col>
      <xdr:colOff>95159</xdr:colOff>
      <xdr:row>68</xdr:row>
      <xdr:rowOff>107487</xdr:rowOff>
    </xdr:from>
    <xdr:to>
      <xdr:col>14</xdr:col>
      <xdr:colOff>492869</xdr:colOff>
      <xdr:row>70</xdr:row>
      <xdr:rowOff>107486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3723F8E-9D25-482B-9B68-6FD9BC54F534}"/>
            </a:ext>
          </a:extLst>
        </xdr:cNvPr>
        <xdr:cNvSpPr txBox="1"/>
      </xdr:nvSpPr>
      <xdr:spPr>
        <a:xfrm>
          <a:off x="8606861" y="11132168"/>
          <a:ext cx="397710" cy="3242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x</a:t>
          </a:r>
          <a:r>
            <a:rPr lang="en-GB" sz="110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3</a:t>
          </a:r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0.51706</cdr:x>
      <cdr:y>0.23452</cdr:y>
    </cdr:from>
    <cdr:to>
      <cdr:x>0.5325</cdr:x>
      <cdr:y>0.48046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1505181-1FDC-4DD0-A1EA-C930A872E089}"/>
            </a:ext>
          </a:extLst>
        </cdr:cNvPr>
        <cdr:cNvCxnSpPr/>
      </cdr:nvCxnSpPr>
      <cdr:spPr>
        <a:xfrm xmlns:a="http://schemas.openxmlformats.org/drawingml/2006/main" flipH="1">
          <a:off x="5011511" y="1368879"/>
          <a:ext cx="149678" cy="143555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0.56409</cdr:x>
      <cdr:y>0.25783</cdr:y>
    </cdr:from>
    <cdr:to>
      <cdr:x>0.58023</cdr:x>
      <cdr:y>0.4012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47782F9-FB9C-4DFA-8410-42613F59B1C4}"/>
            </a:ext>
          </a:extLst>
        </cdr:cNvPr>
        <cdr:cNvCxnSpPr/>
      </cdr:nvCxnSpPr>
      <cdr:spPr>
        <a:xfrm xmlns:a="http://schemas.openxmlformats.org/drawingml/2006/main">
          <a:off x="5467350" y="1504951"/>
          <a:ext cx="156482" cy="8368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Damped, Forced</v>
          </cell>
          <cell r="G1" t="str">
            <v>Undamped, Forced</v>
          </cell>
        </row>
        <row r="3">
          <cell r="D3">
            <v>58.643062867009476</v>
          </cell>
          <cell r="E3">
            <v>6.5425828085374348E-4</v>
          </cell>
          <cell r="I3">
            <v>58.643062867009476</v>
          </cell>
          <cell r="J3">
            <v>6.484426516905991E-4</v>
          </cell>
        </row>
        <row r="4">
          <cell r="D4">
            <v>59.690260418206066</v>
          </cell>
          <cell r="E4">
            <v>8.0649978170708482E-4</v>
          </cell>
          <cell r="I4">
            <v>59.690260418206066</v>
          </cell>
          <cell r="J4">
            <v>8.1113080533616686E-4</v>
          </cell>
        </row>
        <row r="5">
          <cell r="D5">
            <v>60.737457969402662</v>
          </cell>
          <cell r="E5">
            <v>1.0813114785801336E-3</v>
          </cell>
          <cell r="I5">
            <v>60.737457969402662</v>
          </cell>
          <cell r="J5">
            <v>1.0571859529863426E-3</v>
          </cell>
        </row>
        <row r="6">
          <cell r="D6">
            <v>61.784655520599266</v>
          </cell>
          <cell r="E6">
            <v>1.5272400188777544E-3</v>
          </cell>
          <cell r="I6">
            <v>61.784655520599266</v>
          </cell>
          <cell r="J6">
            <v>1.4955425845236876E-3</v>
          </cell>
        </row>
        <row r="7">
          <cell r="D7">
            <v>62.831853071795862</v>
          </cell>
          <cell r="E7">
            <v>2.5659589757422042E-3</v>
          </cell>
          <cell r="I7">
            <v>62.831853071795862</v>
          </cell>
          <cell r="J7">
            <v>2.4575453092449029E-3</v>
          </cell>
        </row>
        <row r="8">
          <cell r="D8">
            <v>63.879050622992459</v>
          </cell>
          <cell r="E8">
            <v>4.940530921812891E-3</v>
          </cell>
          <cell r="I8">
            <v>63.879050622992459</v>
          </cell>
          <cell r="J8">
            <v>7.7538888078452313E-3</v>
          </cell>
        </row>
        <row r="9">
          <cell r="D9">
            <v>64.926248174189055</v>
          </cell>
          <cell r="E9">
            <v>4.8037944117627638E-3</v>
          </cell>
          <cell r="I9">
            <v>64.926248174189055</v>
          </cell>
          <cell r="J9">
            <v>7.2922785292635723E-3</v>
          </cell>
        </row>
        <row r="10">
          <cell r="D10">
            <v>65.973445725385659</v>
          </cell>
          <cell r="E10">
            <v>2.6099969301064787E-3</v>
          </cell>
          <cell r="I10">
            <v>65.973445725385659</v>
          </cell>
          <cell r="J10">
            <v>3.0534207043235121E-3</v>
          </cell>
        </row>
        <row r="11">
          <cell r="D11">
            <v>67.020643276582248</v>
          </cell>
          <cell r="E11">
            <v>1.7142475650424828E-3</v>
          </cell>
          <cell r="I11">
            <v>67.020643276582248</v>
          </cell>
          <cell r="J11">
            <v>1.8876759875318455E-3</v>
          </cell>
        </row>
        <row r="12">
          <cell r="D12">
            <v>68.067840827778852</v>
          </cell>
          <cell r="E12">
            <v>1.310100890504358E-3</v>
          </cell>
          <cell r="I12">
            <v>68.067840827778852</v>
          </cell>
          <cell r="J12">
            <v>1.3791671647978331E-3</v>
          </cell>
        </row>
        <row r="13">
          <cell r="D13">
            <v>69.115038378975441</v>
          </cell>
          <cell r="E13">
            <v>1.0215854879640669E-3</v>
          </cell>
          <cell r="I13">
            <v>69.115038378975441</v>
          </cell>
          <cell r="J13">
            <v>1.0739208100933738E-3</v>
          </cell>
        </row>
        <row r="14">
          <cell r="D14">
            <v>63.355451847394164</v>
          </cell>
          <cell r="E14">
            <v>3.5675907787239922E-3</v>
          </cell>
          <cell r="I14">
            <v>63.355451847394164</v>
          </cell>
          <cell r="J14">
            <v>3.7394928483692122E-3</v>
          </cell>
        </row>
        <row r="15">
          <cell r="D15">
            <v>64.402649398590754</v>
          </cell>
          <cell r="E15">
            <v>5.8225022842652175E-3</v>
          </cell>
          <cell r="I15">
            <v>64.402649398590754</v>
          </cell>
          <cell r="J15">
            <v>1.3665400806300312E-2</v>
          </cell>
        </row>
        <row r="16">
          <cell r="D16">
            <v>65.449846949787357</v>
          </cell>
          <cell r="E16">
            <v>3.5180011871770297E-3</v>
          </cell>
          <cell r="I16">
            <v>65.449846949787357</v>
          </cell>
          <cell r="J16">
            <v>4.4377705751980981E-3</v>
          </cell>
        </row>
        <row r="17">
          <cell r="D17">
            <v>64.088490133231772</v>
          </cell>
          <cell r="E17">
            <v>5.5081950661386254E-3</v>
          </cell>
          <cell r="I17">
            <v>64.088490133231772</v>
          </cell>
          <cell r="J17">
            <v>1.2774708058711707E-2</v>
          </cell>
        </row>
        <row r="18">
          <cell r="D18">
            <v>64.612088908830074</v>
          </cell>
          <cell r="E18">
            <v>5.4590460919227779E-3</v>
          </cell>
          <cell r="I18">
            <v>64.612088908830074</v>
          </cell>
          <cell r="J18">
            <v>1.0611484943930631E-2</v>
          </cell>
        </row>
        <row r="19">
          <cell r="D19">
            <v>65.135687684428376</v>
          </cell>
          <cell r="E19">
            <v>4.1671991452654506E-3</v>
          </cell>
          <cell r="I19">
            <v>65.135687684428376</v>
          </cell>
          <cell r="J19">
            <v>5.9679571469525581E-3</v>
          </cell>
        </row>
        <row r="20">
          <cell r="D20">
            <v>63.564891357633485</v>
          </cell>
          <cell r="E20">
            <v>4.1222667757874224E-3</v>
          </cell>
          <cell r="I20">
            <v>63.564891357633485</v>
          </cell>
          <cell r="J20">
            <v>4.6306202794778265E-3</v>
          </cell>
        </row>
        <row r="21">
          <cell r="D21">
            <v>64.297929643471093</v>
          </cell>
          <cell r="E21">
            <v>5.8400322339614832E-3</v>
          </cell>
          <cell r="I21">
            <v>64.297929643471093</v>
          </cell>
          <cell r="J21">
            <v>1.5001606989326177E-2</v>
          </cell>
        </row>
        <row r="22">
          <cell r="I22">
            <v>64.193209888351447</v>
          </cell>
          <cell r="J22">
            <v>1.4693862193499716E-2</v>
          </cell>
        </row>
        <row r="23">
          <cell r="I23">
            <v>63.983770378112119</v>
          </cell>
          <cell r="J23">
            <v>1.0728096589836436E-2</v>
          </cell>
        </row>
        <row r="24">
          <cell r="I24">
            <v>64.507369153710428</v>
          </cell>
          <cell r="J24">
            <v>1.2240457496890881E-2</v>
          </cell>
        </row>
        <row r="25">
          <cell r="I25">
            <v>64.716808663949749</v>
          </cell>
          <cell r="J25">
            <v>9.4048482978407108E-3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H25" sqref="H25"/>
    </sheetView>
  </sheetViews>
  <sheetFormatPr defaultColWidth="14.42578125" defaultRowHeight="15.75" customHeight="1" x14ac:dyDescent="0.2"/>
  <cols>
    <col min="1" max="1" width="9.28515625" customWidth="1"/>
    <col min="2" max="2" width="10.140625" customWidth="1"/>
    <col min="3" max="3" width="11.5703125" customWidth="1"/>
    <col min="4" max="4" width="13.140625" customWidth="1"/>
    <col min="5" max="5" width="17.5703125" customWidth="1"/>
    <col min="6" max="6" width="23.5703125" customWidth="1"/>
    <col min="7" max="7" width="15.140625" customWidth="1"/>
    <col min="9" max="9" width="18.7109375" customWidth="1"/>
  </cols>
  <sheetData>
    <row r="1" spans="1:9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1:9" ht="12.75" x14ac:dyDescent="0.2">
      <c r="A3" s="2">
        <v>1</v>
      </c>
      <c r="B3" s="2">
        <v>0</v>
      </c>
      <c r="C3" s="18">
        <v>202.5</v>
      </c>
      <c r="E3" s="3"/>
      <c r="F3" s="17">
        <v>19.4117</v>
      </c>
      <c r="G3" s="4"/>
      <c r="H3" s="5"/>
      <c r="I3" s="3"/>
    </row>
    <row r="4" spans="1:9" ht="12.75" x14ac:dyDescent="0.2">
      <c r="B4" s="2">
        <v>1</v>
      </c>
      <c r="C4" s="18">
        <v>300</v>
      </c>
      <c r="D4">
        <f>C4-C3</f>
        <v>97.5</v>
      </c>
      <c r="E4" s="17">
        <f>1000/D4</f>
        <v>10.256410256410257</v>
      </c>
      <c r="F4" s="17">
        <v>18.8141</v>
      </c>
      <c r="G4" s="16">
        <f>LN(F3/F4)</f>
        <v>3.1269388338971471E-2</v>
      </c>
      <c r="H4" s="19">
        <f>G4/(2*PI())</f>
        <v>4.9766777216073803E-3</v>
      </c>
      <c r="I4" s="17">
        <f>E4/(SQRT(1-H4^2))</f>
        <v>10.25653727067292</v>
      </c>
    </row>
    <row r="5" spans="1:9" ht="12.75" x14ac:dyDescent="0.2">
      <c r="B5" s="2">
        <v>2</v>
      </c>
      <c r="C5" s="18">
        <v>397.5</v>
      </c>
      <c r="D5">
        <f>C5-C4</f>
        <v>97.5</v>
      </c>
      <c r="E5" s="17">
        <f>1000/D5</f>
        <v>10.256410256410257</v>
      </c>
      <c r="F5" s="17">
        <v>18.593999999999998</v>
      </c>
      <c r="G5" s="16">
        <f>LN(F4/F5)</f>
        <v>1.1767640692783349E-2</v>
      </c>
      <c r="H5" s="19">
        <f>G5/(2*PI())</f>
        <v>1.8728781847858057E-3</v>
      </c>
      <c r="I5" s="17">
        <f>E5/(SQRT(1-H5^2))</f>
        <v>10.256428244522683</v>
      </c>
    </row>
    <row r="6" spans="1:9" ht="12.75" x14ac:dyDescent="0.2">
      <c r="B6" s="2">
        <v>3</v>
      </c>
      <c r="C6" s="18">
        <v>496.2</v>
      </c>
      <c r="D6">
        <f>C6-C5</f>
        <v>98.699999999999989</v>
      </c>
      <c r="E6" s="17">
        <f>1000/D6</f>
        <v>10.131712259371835</v>
      </c>
      <c r="F6" s="17">
        <v>18.200900000000001</v>
      </c>
      <c r="G6" s="16">
        <f>LN(F5/F6)</f>
        <v>2.1367904624103838E-2</v>
      </c>
      <c r="H6" s="19">
        <f>G6/(2*PI())</f>
        <v>3.4008076444422938E-3</v>
      </c>
      <c r="I6" s="17">
        <f>E6/(SQRT(1-H6^2))</f>
        <v>10.131770849001803</v>
      </c>
    </row>
    <row r="7" spans="1:9" ht="12.75" x14ac:dyDescent="0.2">
      <c r="B7" s="2">
        <v>4</v>
      </c>
      <c r="C7" s="18">
        <v>593.70000000000005</v>
      </c>
      <c r="D7">
        <f>C7-C6</f>
        <v>97.500000000000057</v>
      </c>
      <c r="E7" s="17">
        <f>1000/D7</f>
        <v>10.25641025641025</v>
      </c>
      <c r="F7" s="17">
        <v>17.744899999999998</v>
      </c>
      <c r="G7" s="16">
        <f>LN(F6/F7)</f>
        <v>2.5372892717232091E-2</v>
      </c>
      <c r="H7" s="19">
        <f>G7/(2*PI())</f>
        <v>4.0382212964878393E-3</v>
      </c>
      <c r="I7" s="17">
        <f>E7/(SQRT(1-H7^2))</f>
        <v>10.256493884259923</v>
      </c>
    </row>
    <row r="8" spans="1:9" ht="12.75" x14ac:dyDescent="0.2">
      <c r="B8" s="2">
        <v>5</v>
      </c>
      <c r="C8" s="18">
        <v>691.1</v>
      </c>
      <c r="D8">
        <f>C8-C7</f>
        <v>97.399999999999977</v>
      </c>
      <c r="E8" s="17">
        <f>1000/D8</f>
        <v>10.266940451745382</v>
      </c>
      <c r="F8" s="17">
        <v>17.273099999999999</v>
      </c>
      <c r="G8" s="16">
        <f>LN(F7/F8)</f>
        <v>2.6947772615668088E-2</v>
      </c>
      <c r="H8" s="19">
        <f>G8/(2*PI())</f>
        <v>4.2888712170999904E-3</v>
      </c>
      <c r="I8" s="17">
        <f>E8/(SQRT(1-H8^2))</f>
        <v>10.267034880236587</v>
      </c>
    </row>
    <row r="9" spans="1:9" ht="12.75" x14ac:dyDescent="0.2">
      <c r="E9" s="3"/>
      <c r="F9" s="3"/>
      <c r="G9" s="4"/>
      <c r="H9" s="5"/>
      <c r="I9" s="3"/>
    </row>
    <row r="10" spans="1:9" ht="12.75" x14ac:dyDescent="0.2">
      <c r="A10" s="2">
        <v>2</v>
      </c>
      <c r="B10" s="2">
        <v>0</v>
      </c>
      <c r="C10" s="18">
        <v>274.7</v>
      </c>
      <c r="E10" s="3"/>
      <c r="F10" s="20">
        <v>8.68</v>
      </c>
      <c r="G10" s="4"/>
      <c r="H10" s="5"/>
      <c r="I10" s="3"/>
    </row>
    <row r="11" spans="1:9" ht="12.75" x14ac:dyDescent="0.2">
      <c r="B11" s="2">
        <v>1</v>
      </c>
      <c r="C11" s="18">
        <v>370.9</v>
      </c>
      <c r="D11">
        <f>C11-C10</f>
        <v>96.199999999999989</v>
      </c>
      <c r="E11" s="17">
        <f>1000/D11</f>
        <v>10.395010395010397</v>
      </c>
      <c r="F11" s="20">
        <v>8.2420000000000009</v>
      </c>
      <c r="G11" s="16">
        <f>LN(F10/F11)</f>
        <v>5.177849575563314E-2</v>
      </c>
      <c r="H11" s="19">
        <f>G11/(2*PI())</f>
        <v>8.240803545371737E-3</v>
      </c>
      <c r="I11" s="17">
        <f>E11/(SQRT(1-H11^2))</f>
        <v>10.39536337994897</v>
      </c>
    </row>
    <row r="12" spans="1:9" ht="12.75" x14ac:dyDescent="0.2">
      <c r="B12" s="2">
        <v>2</v>
      </c>
      <c r="C12" s="18">
        <v>469.6</v>
      </c>
      <c r="D12">
        <f>C12-C11</f>
        <v>98.700000000000045</v>
      </c>
      <c r="E12" s="17">
        <f>1000/D12</f>
        <v>10.131712259371829</v>
      </c>
      <c r="F12" s="20">
        <v>8.1010000000000009</v>
      </c>
      <c r="G12" s="16">
        <f>LN(F11/F12)</f>
        <v>1.7255522068271432E-2</v>
      </c>
      <c r="H12" s="19">
        <f>G12/(2*PI())</f>
        <v>2.746301632796684E-3</v>
      </c>
      <c r="I12" s="17">
        <f>E12/(SQRT(1-H12^2))</f>
        <v>10.13175046714955</v>
      </c>
    </row>
    <row r="13" spans="1:9" ht="12.75" x14ac:dyDescent="0.2">
      <c r="B13" s="2">
        <v>3</v>
      </c>
      <c r="C13" s="18">
        <v>565.79999999999995</v>
      </c>
      <c r="D13">
        <f>C13-C12</f>
        <v>96.199999999999932</v>
      </c>
      <c r="E13" s="17">
        <f>1000/D13</f>
        <v>10.395010395010402</v>
      </c>
      <c r="F13" s="20">
        <v>7.9589999999999996</v>
      </c>
      <c r="G13" s="16">
        <f>LN(F12/F13)</f>
        <v>1.7684147024642022E-2</v>
      </c>
      <c r="H13" s="19">
        <f>G13/(2*PI())</f>
        <v>2.8145194133356111E-3</v>
      </c>
      <c r="I13" s="17">
        <f>E13/(SQRT(1-H13^2))</f>
        <v>10.395051567393933</v>
      </c>
    </row>
    <row r="14" spans="1:9" ht="12.75" x14ac:dyDescent="0.2">
      <c r="B14" s="2">
        <v>4</v>
      </c>
      <c r="C14" s="18">
        <v>665.8</v>
      </c>
      <c r="D14">
        <f>C14-C13</f>
        <v>100</v>
      </c>
      <c r="E14" s="17">
        <f>1000/D14</f>
        <v>10</v>
      </c>
      <c r="F14" s="20">
        <v>7.6760000000000002</v>
      </c>
      <c r="G14" s="16">
        <f>LN(F13/F14)</f>
        <v>3.62047856782588E-2</v>
      </c>
      <c r="H14" s="19">
        <f>G14/(2*PI())</f>
        <v>5.7621706042775469E-3</v>
      </c>
      <c r="I14" s="17">
        <f>E14/(SQRT(1-H14^2))</f>
        <v>10.000166017184528</v>
      </c>
    </row>
    <row r="15" spans="1:9" ht="12.75" x14ac:dyDescent="0.2">
      <c r="B15" s="2">
        <v>5</v>
      </c>
      <c r="C15" s="18">
        <v>763.3</v>
      </c>
      <c r="D15">
        <f>C15-C14</f>
        <v>97.5</v>
      </c>
      <c r="E15" s="17">
        <f>1000/D15</f>
        <v>10.256410256410257</v>
      </c>
      <c r="F15" s="20">
        <v>7.4870000000000001</v>
      </c>
      <c r="G15" s="16">
        <f>LN(F14/F15)</f>
        <v>2.4930394896905263E-2</v>
      </c>
      <c r="H15" s="19">
        <f>G15/(2*PI())</f>
        <v>3.9677955810754348E-3</v>
      </c>
      <c r="I15" s="17">
        <f>E15/(SQRT(1-H15^2))</f>
        <v>10.256490992757266</v>
      </c>
    </row>
    <row r="16" spans="1:9" ht="12.75" x14ac:dyDescent="0.2">
      <c r="E16" s="3"/>
      <c r="F16" s="3"/>
      <c r="G16" s="4"/>
      <c r="H16" s="5"/>
      <c r="I16" s="3"/>
    </row>
    <row r="17" spans="1:9" ht="12.75" x14ac:dyDescent="0.2">
      <c r="A17" s="2">
        <v>3</v>
      </c>
      <c r="B17" s="2">
        <v>0</v>
      </c>
      <c r="C17" s="18">
        <v>300</v>
      </c>
      <c r="E17" s="3"/>
      <c r="F17" s="21">
        <v>19.375</v>
      </c>
      <c r="G17" s="4"/>
      <c r="H17" s="5"/>
      <c r="I17" s="3"/>
    </row>
    <row r="18" spans="1:9" ht="12.75" x14ac:dyDescent="0.2">
      <c r="B18" s="2">
        <v>1</v>
      </c>
      <c r="C18" s="18">
        <v>398.7</v>
      </c>
      <c r="D18">
        <f>C18-C17</f>
        <v>98.699999999999989</v>
      </c>
      <c r="E18" s="17">
        <f>1000/D18</f>
        <v>10.131712259371835</v>
      </c>
      <c r="F18" s="21">
        <v>18.306000000000001</v>
      </c>
      <c r="G18" s="16">
        <f>LN(F17/F18)</f>
        <v>5.6754700276823035E-2</v>
      </c>
      <c r="H18" s="19">
        <f>G18/(2*PI())</f>
        <v>9.0327910927553469E-3</v>
      </c>
      <c r="I18" s="17">
        <f>E18/(SQRT(1-H18^2))</f>
        <v>10.132125614529494</v>
      </c>
    </row>
    <row r="19" spans="1:9" ht="12.75" x14ac:dyDescent="0.2">
      <c r="B19" s="2">
        <v>2</v>
      </c>
      <c r="C19" s="18">
        <v>497.5</v>
      </c>
      <c r="D19">
        <f>C19-C18</f>
        <v>98.800000000000011</v>
      </c>
      <c r="E19" s="17">
        <f>1000/D19</f>
        <v>10.121457489878541</v>
      </c>
      <c r="F19" s="21">
        <v>18.010000000000002</v>
      </c>
      <c r="G19" s="16">
        <f>LN(F18/F19)</f>
        <v>1.6301715774722822E-2</v>
      </c>
      <c r="H19" s="19">
        <f>G19/(2*PI())</f>
        <v>2.5944986464262634E-3</v>
      </c>
      <c r="I19" s="17">
        <f>E19/(SQRT(1-H19^2))</f>
        <v>10.121491555957542</v>
      </c>
    </row>
    <row r="20" spans="1:9" ht="12.75" x14ac:dyDescent="0.2">
      <c r="B20" s="2">
        <v>3</v>
      </c>
      <c r="C20" s="18">
        <v>594.9</v>
      </c>
      <c r="D20">
        <f>C20-C19</f>
        <v>97.399999999999977</v>
      </c>
      <c r="E20" s="17">
        <f>1000/D20</f>
        <v>10.266940451745382</v>
      </c>
      <c r="F20" s="21">
        <v>17.760000000000002</v>
      </c>
      <c r="G20" s="16">
        <f>LN(F19/F20)</f>
        <v>1.397842162384081E-2</v>
      </c>
      <c r="H20" s="19">
        <f>G20/(2*PI())</f>
        <v>2.2247348980569035E-3</v>
      </c>
      <c r="I20" s="17">
        <f>E20/(SQRT(1-H20^2))</f>
        <v>10.266965859670123</v>
      </c>
    </row>
    <row r="21" spans="1:9" ht="12.75" x14ac:dyDescent="0.2">
      <c r="B21" s="2">
        <v>4</v>
      </c>
      <c r="C21" s="18">
        <v>692.4</v>
      </c>
      <c r="D21">
        <f>C21-C20</f>
        <v>97.5</v>
      </c>
      <c r="E21" s="17">
        <f>1000/D21</f>
        <v>10.256410256410257</v>
      </c>
      <c r="F21" s="21">
        <v>17.170000000000002</v>
      </c>
      <c r="G21" s="16">
        <f>LN(F20/F21)</f>
        <v>3.3785062654639743E-2</v>
      </c>
      <c r="H21" s="19">
        <f>G21/(2*PI())</f>
        <v>5.3770597241553069E-3</v>
      </c>
      <c r="I21" s="17">
        <f>E21/(SQRT(1-H21^2))</f>
        <v>10.256558530247455</v>
      </c>
    </row>
    <row r="22" spans="1:9" ht="12.75" x14ac:dyDescent="0.2">
      <c r="B22" s="2">
        <v>5</v>
      </c>
      <c r="C22" s="18">
        <v>789.9</v>
      </c>
      <c r="D22">
        <f>C22-C21</f>
        <v>97.5</v>
      </c>
      <c r="E22" s="17">
        <f>1000/D22</f>
        <v>10.256410256410257</v>
      </c>
      <c r="F22" s="21">
        <v>16.95</v>
      </c>
      <c r="G22" s="16">
        <f>LN(F21/F22)</f>
        <v>1.2895841082925033E-2</v>
      </c>
      <c r="H22" s="19">
        <f>G22/(2*PI())</f>
        <v>2.0524368536750598E-3</v>
      </c>
      <c r="I22" s="17">
        <f>E22/(SQRT(1-H22^2))</f>
        <v>10.256431859027423</v>
      </c>
    </row>
    <row r="25" spans="1:9" ht="12.75" x14ac:dyDescent="0.2">
      <c r="F25" s="7" t="s">
        <v>9</v>
      </c>
      <c r="G25" s="8">
        <f>AVERAGE(G3:G22)</f>
        <v>2.6552979055028066E-2</v>
      </c>
      <c r="H25" s="9">
        <f>AVERAGE(H3:H22)</f>
        <v>4.2260378704232797E-3</v>
      </c>
      <c r="I25" s="11">
        <f>AVERAGE(I3:I22)</f>
        <v>10.22537739817068</v>
      </c>
    </row>
    <row r="26" spans="1:9" ht="12.75" x14ac:dyDescent="0.2">
      <c r="F26" s="7" t="s">
        <v>14</v>
      </c>
      <c r="G26" s="13">
        <f>STDEV(G3:G22)</f>
        <v>1.3576955922826083E-2</v>
      </c>
      <c r="H26" s="13">
        <f>STDEV(H3:H22)</f>
        <v>2.1608396472585609E-3</v>
      </c>
      <c r="I26" s="13">
        <f>STDEV(I3:I22)</f>
        <v>0.1051169580309689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workbookViewId="0">
      <selection activeCell="F35" sqref="F35"/>
    </sheetView>
  </sheetViews>
  <sheetFormatPr defaultColWidth="14.42578125" defaultRowHeight="15.75" customHeight="1" x14ac:dyDescent="0.2"/>
  <cols>
    <col min="2" max="2" width="16.140625" customWidth="1"/>
    <col min="3" max="3" width="18.5703125" customWidth="1"/>
    <col min="4" max="4" width="18.140625" customWidth="1"/>
    <col min="5" max="5" width="19.28515625" customWidth="1"/>
  </cols>
  <sheetData>
    <row r="1" spans="1:17" ht="15.75" customHeight="1" x14ac:dyDescent="0.2">
      <c r="A1" s="1" t="s">
        <v>10</v>
      </c>
      <c r="B1" s="1" t="s">
        <v>11</v>
      </c>
      <c r="C1" s="1" t="s">
        <v>12</v>
      </c>
      <c r="D1" s="10" t="s">
        <v>5</v>
      </c>
      <c r="E1" s="1" t="s">
        <v>13</v>
      </c>
      <c r="F1" s="12"/>
    </row>
    <row r="2" spans="1:17" ht="15.75" customHeight="1" x14ac:dyDescent="0.2">
      <c r="A2" s="2">
        <v>560</v>
      </c>
      <c r="B2" s="21">
        <f t="shared" ref="B2:B50" si="0">A2/60</f>
        <v>9.3333333333333339</v>
      </c>
      <c r="C2" s="21">
        <f t="shared" ref="C2:C50" si="1">B2*2*PI()</f>
        <v>58.643062867009476</v>
      </c>
      <c r="D2" s="21">
        <v>2.23</v>
      </c>
      <c r="E2" s="22">
        <f t="shared" ref="E2:E50" si="2">D2/(C2^2)</f>
        <v>6.484426516905991E-4</v>
      </c>
    </row>
    <row r="3" spans="1:17" ht="15.75" customHeight="1" x14ac:dyDescent="0.2">
      <c r="A3" s="2">
        <v>570</v>
      </c>
      <c r="B3" s="21">
        <f t="shared" si="0"/>
        <v>9.5</v>
      </c>
      <c r="C3" s="21">
        <f t="shared" si="1"/>
        <v>59.690260418206066</v>
      </c>
      <c r="D3" s="21">
        <v>2.89</v>
      </c>
      <c r="E3" s="22">
        <f t="shared" si="2"/>
        <v>8.1113080533616686E-4</v>
      </c>
      <c r="P3" t="s">
        <v>17</v>
      </c>
      <c r="Q3" s="24">
        <f>MAX(E2:E24)</f>
        <v>1.5001606989326177E-2</v>
      </c>
    </row>
    <row r="4" spans="1:17" ht="15.75" customHeight="1" x14ac:dyDescent="0.2">
      <c r="A4" s="2">
        <v>580</v>
      </c>
      <c r="B4" s="21">
        <f t="shared" si="0"/>
        <v>9.6666666666666661</v>
      </c>
      <c r="C4" s="21">
        <f t="shared" si="1"/>
        <v>60.737457969402662</v>
      </c>
      <c r="D4" s="21">
        <v>3.9</v>
      </c>
      <c r="E4" s="22">
        <f t="shared" si="2"/>
        <v>1.0571859529863426E-3</v>
      </c>
      <c r="P4" t="s">
        <v>18</v>
      </c>
      <c r="Q4">
        <f>Q3/SQRT(2)</f>
        <v>1.0607738030848047E-2</v>
      </c>
    </row>
    <row r="5" spans="1:17" ht="15.75" customHeight="1" x14ac:dyDescent="0.2">
      <c r="A5" s="2">
        <v>590</v>
      </c>
      <c r="B5" s="21">
        <f t="shared" si="0"/>
        <v>9.8333333333333339</v>
      </c>
      <c r="C5" s="21">
        <f t="shared" si="1"/>
        <v>61.784655520599266</v>
      </c>
      <c r="D5" s="21">
        <v>5.7089999999999996</v>
      </c>
      <c r="E5" s="22">
        <f t="shared" si="2"/>
        <v>1.4955425845236876E-3</v>
      </c>
      <c r="P5" t="s">
        <v>19</v>
      </c>
      <c r="Q5">
        <f>0.9*Q4</f>
        <v>9.5469642277632421E-3</v>
      </c>
    </row>
    <row r="6" spans="1:17" ht="15.75" customHeight="1" x14ac:dyDescent="0.2">
      <c r="A6" s="2">
        <v>600</v>
      </c>
      <c r="B6" s="21">
        <f t="shared" si="0"/>
        <v>10</v>
      </c>
      <c r="C6" s="21">
        <f t="shared" si="1"/>
        <v>62.831853071795862</v>
      </c>
      <c r="D6" s="21">
        <v>9.702</v>
      </c>
      <c r="E6" s="22">
        <f t="shared" si="2"/>
        <v>2.4575453092449029E-3</v>
      </c>
      <c r="P6" t="s">
        <v>20</v>
      </c>
      <c r="Q6">
        <f>1.1*Q4</f>
        <v>1.1668511833932853E-2</v>
      </c>
    </row>
    <row r="7" spans="1:17" ht="15.75" customHeight="1" x14ac:dyDescent="0.2">
      <c r="A7" s="2">
        <v>610</v>
      </c>
      <c r="B7" s="21">
        <f t="shared" si="0"/>
        <v>10.166666666666666</v>
      </c>
      <c r="C7" s="21">
        <f t="shared" si="1"/>
        <v>63.879050622992459</v>
      </c>
      <c r="D7" s="21">
        <v>31.64</v>
      </c>
      <c r="E7" s="22">
        <f t="shared" si="2"/>
        <v>7.7538888078452313E-3</v>
      </c>
    </row>
    <row r="8" spans="1:17" ht="15.75" customHeight="1" x14ac:dyDescent="0.2">
      <c r="A8" s="2">
        <v>620</v>
      </c>
      <c r="B8" s="21">
        <f t="shared" si="0"/>
        <v>10.333333333333334</v>
      </c>
      <c r="C8" s="21">
        <f t="shared" si="1"/>
        <v>64.926248174189055</v>
      </c>
      <c r="D8" s="21">
        <v>30.74</v>
      </c>
      <c r="E8" s="22">
        <f t="shared" si="2"/>
        <v>7.2922785292635723E-3</v>
      </c>
    </row>
    <row r="9" spans="1:17" ht="15.75" customHeight="1" x14ac:dyDescent="0.2">
      <c r="A9" s="2">
        <v>630</v>
      </c>
      <c r="B9" s="21">
        <f t="shared" si="0"/>
        <v>10.5</v>
      </c>
      <c r="C9" s="21">
        <f t="shared" si="1"/>
        <v>65.973445725385659</v>
      </c>
      <c r="D9" s="21">
        <v>13.29</v>
      </c>
      <c r="E9" s="22">
        <f t="shared" si="2"/>
        <v>3.0534207043235121E-3</v>
      </c>
    </row>
    <row r="10" spans="1:17" ht="15.75" customHeight="1" x14ac:dyDescent="0.2">
      <c r="A10" s="2">
        <v>640</v>
      </c>
      <c r="B10" s="21">
        <f t="shared" si="0"/>
        <v>10.666666666666666</v>
      </c>
      <c r="C10" s="21">
        <f t="shared" si="1"/>
        <v>67.020643276582248</v>
      </c>
      <c r="D10" s="21">
        <v>8.4789999999999992</v>
      </c>
      <c r="E10" s="22">
        <f t="shared" si="2"/>
        <v>1.8876759875318455E-3</v>
      </c>
    </row>
    <row r="11" spans="1:17" ht="15.75" customHeight="1" x14ac:dyDescent="0.2">
      <c r="A11" s="2">
        <v>650</v>
      </c>
      <c r="B11" s="21">
        <f t="shared" si="0"/>
        <v>10.833333333333334</v>
      </c>
      <c r="C11" s="21">
        <f t="shared" si="1"/>
        <v>68.067840827778852</v>
      </c>
      <c r="D11" s="21">
        <v>6.39</v>
      </c>
      <c r="E11" s="22">
        <f t="shared" si="2"/>
        <v>1.3791671647978331E-3</v>
      </c>
    </row>
    <row r="12" spans="1:17" ht="15.75" customHeight="1" x14ac:dyDescent="0.2">
      <c r="A12" s="2">
        <v>660</v>
      </c>
      <c r="B12" s="21">
        <f t="shared" si="0"/>
        <v>11</v>
      </c>
      <c r="C12" s="21">
        <f t="shared" si="1"/>
        <v>69.115038378975441</v>
      </c>
      <c r="D12" s="21">
        <v>5.13</v>
      </c>
      <c r="E12" s="22">
        <f t="shared" si="2"/>
        <v>1.0739208100933738E-3</v>
      </c>
    </row>
    <row r="13" spans="1:17" ht="15.75" customHeight="1" x14ac:dyDescent="0.2">
      <c r="A13" s="2">
        <v>605</v>
      </c>
      <c r="B13" s="21">
        <f t="shared" si="0"/>
        <v>10.083333333333334</v>
      </c>
      <c r="C13" s="21">
        <f t="shared" si="1"/>
        <v>63.355451847394164</v>
      </c>
      <c r="D13" s="21">
        <v>15.01</v>
      </c>
      <c r="E13" s="22">
        <f t="shared" si="2"/>
        <v>3.7394928483692122E-3</v>
      </c>
    </row>
    <row r="14" spans="1:17" ht="15.75" customHeight="1" x14ac:dyDescent="0.2">
      <c r="A14" s="2">
        <v>615</v>
      </c>
      <c r="B14" s="21">
        <f t="shared" si="0"/>
        <v>10.25</v>
      </c>
      <c r="C14" s="21">
        <f t="shared" si="1"/>
        <v>64.402649398590754</v>
      </c>
      <c r="D14" s="21">
        <v>56.68</v>
      </c>
      <c r="E14" s="22">
        <f t="shared" si="2"/>
        <v>1.3665400806300312E-2</v>
      </c>
    </row>
    <row r="15" spans="1:17" ht="15.75" customHeight="1" x14ac:dyDescent="0.2">
      <c r="A15" s="2">
        <v>625</v>
      </c>
      <c r="B15" s="21">
        <f t="shared" si="0"/>
        <v>10.416666666666666</v>
      </c>
      <c r="C15" s="21">
        <f t="shared" si="1"/>
        <v>65.449846949787357</v>
      </c>
      <c r="D15" s="21">
        <v>19.010000000000002</v>
      </c>
      <c r="E15" s="22">
        <f t="shared" si="2"/>
        <v>4.4377705751980981E-3</v>
      </c>
    </row>
    <row r="16" spans="1:17" ht="15.75" customHeight="1" x14ac:dyDescent="0.2">
      <c r="A16" s="2">
        <v>612</v>
      </c>
      <c r="B16" s="21">
        <f t="shared" si="0"/>
        <v>10.199999999999999</v>
      </c>
      <c r="C16" s="21">
        <f t="shared" si="1"/>
        <v>64.088490133231772</v>
      </c>
      <c r="D16" s="21">
        <v>52.47</v>
      </c>
      <c r="E16" s="22">
        <f t="shared" si="2"/>
        <v>1.2774708058711707E-2</v>
      </c>
    </row>
    <row r="17" spans="1:5" ht="15.75" customHeight="1" x14ac:dyDescent="0.2">
      <c r="A17" s="2">
        <v>617</v>
      </c>
      <c r="B17" s="21">
        <f t="shared" si="0"/>
        <v>10.283333333333333</v>
      </c>
      <c r="C17" s="21">
        <f t="shared" si="1"/>
        <v>64.612088908830074</v>
      </c>
      <c r="D17" s="21">
        <v>44.3</v>
      </c>
      <c r="E17" s="22">
        <f t="shared" si="2"/>
        <v>1.0611484943930631E-2</v>
      </c>
    </row>
    <row r="18" spans="1:5" ht="15.75" customHeight="1" x14ac:dyDescent="0.2">
      <c r="A18" s="2">
        <v>622</v>
      </c>
      <c r="B18" s="21">
        <f t="shared" si="0"/>
        <v>10.366666666666667</v>
      </c>
      <c r="C18" s="21">
        <f t="shared" si="1"/>
        <v>65.135687684428376</v>
      </c>
      <c r="D18" s="21">
        <v>25.32</v>
      </c>
      <c r="E18" s="22">
        <f t="shared" si="2"/>
        <v>5.9679571469525581E-3</v>
      </c>
    </row>
    <row r="19" spans="1:5" ht="15.75" customHeight="1" x14ac:dyDescent="0.2">
      <c r="A19" s="2">
        <v>607</v>
      </c>
      <c r="B19" s="21">
        <f t="shared" si="0"/>
        <v>10.116666666666667</v>
      </c>
      <c r="C19" s="21">
        <f t="shared" si="1"/>
        <v>63.564891357633485</v>
      </c>
      <c r="D19" s="21">
        <v>18.71</v>
      </c>
      <c r="E19" s="22">
        <f t="shared" si="2"/>
        <v>4.6306202794778265E-3</v>
      </c>
    </row>
    <row r="20" spans="1:5" ht="15.75" customHeight="1" x14ac:dyDescent="0.2">
      <c r="A20" s="2">
        <v>614</v>
      </c>
      <c r="B20" s="21">
        <f t="shared" si="0"/>
        <v>10.233333333333333</v>
      </c>
      <c r="C20" s="21">
        <f t="shared" si="1"/>
        <v>64.297929643471093</v>
      </c>
      <c r="D20" s="21">
        <v>62.02</v>
      </c>
      <c r="E20" s="22">
        <f t="shared" si="2"/>
        <v>1.5001606989326177E-2</v>
      </c>
    </row>
    <row r="21" spans="1:5" ht="15.75" customHeight="1" x14ac:dyDescent="0.2">
      <c r="A21" s="2">
        <v>613</v>
      </c>
      <c r="B21" s="21">
        <f t="shared" si="0"/>
        <v>10.216666666666667</v>
      </c>
      <c r="C21" s="21">
        <f t="shared" si="1"/>
        <v>64.193209888351447</v>
      </c>
      <c r="D21" s="21">
        <v>60.55</v>
      </c>
      <c r="E21" s="22">
        <f t="shared" si="2"/>
        <v>1.4693862193499716E-2</v>
      </c>
    </row>
    <row r="22" spans="1:5" ht="15.75" customHeight="1" x14ac:dyDescent="0.2">
      <c r="A22" s="2">
        <v>611</v>
      </c>
      <c r="B22" s="21">
        <f t="shared" si="0"/>
        <v>10.183333333333334</v>
      </c>
      <c r="C22" s="21">
        <f t="shared" si="1"/>
        <v>63.983770378112119</v>
      </c>
      <c r="D22" s="21">
        <v>43.92</v>
      </c>
      <c r="E22" s="22">
        <f t="shared" si="2"/>
        <v>1.0728096589836436E-2</v>
      </c>
    </row>
    <row r="23" spans="1:5" ht="15.75" customHeight="1" x14ac:dyDescent="0.2">
      <c r="A23" s="2">
        <v>616</v>
      </c>
      <c r="B23" s="21">
        <f t="shared" si="0"/>
        <v>10.266666666666667</v>
      </c>
      <c r="C23" s="21">
        <f t="shared" si="1"/>
        <v>64.507369153710428</v>
      </c>
      <c r="D23" s="21">
        <v>50.935000000000002</v>
      </c>
      <c r="E23" s="22">
        <f t="shared" si="2"/>
        <v>1.2240457496890881E-2</v>
      </c>
    </row>
    <row r="24" spans="1:5" ht="15.75" customHeight="1" x14ac:dyDescent="0.2">
      <c r="A24" s="2">
        <v>618</v>
      </c>
      <c r="B24" s="21">
        <f t="shared" si="0"/>
        <v>10.3</v>
      </c>
      <c r="C24" s="21">
        <f t="shared" si="1"/>
        <v>64.716808663949749</v>
      </c>
      <c r="D24" s="21">
        <v>39.39</v>
      </c>
      <c r="E24" s="22">
        <f t="shared" si="2"/>
        <v>9.4048482978407108E-3</v>
      </c>
    </row>
    <row r="25" spans="1:5" ht="15.75" customHeight="1" x14ac:dyDescent="0.2">
      <c r="B25" s="14">
        <f t="shared" si="0"/>
        <v>0</v>
      </c>
      <c r="C25" s="6">
        <f t="shared" si="1"/>
        <v>0</v>
      </c>
      <c r="E25" s="15" t="e">
        <f t="shared" si="2"/>
        <v>#DIV/0!</v>
      </c>
    </row>
    <row r="26" spans="1:5" ht="15.75" customHeight="1" x14ac:dyDescent="0.2">
      <c r="B26" s="14">
        <f t="shared" si="0"/>
        <v>0</v>
      </c>
      <c r="C26" s="6">
        <f t="shared" si="1"/>
        <v>0</v>
      </c>
      <c r="E26" s="15" t="e">
        <f t="shared" si="2"/>
        <v>#DIV/0!</v>
      </c>
    </row>
    <row r="27" spans="1:5" ht="15.75" customHeight="1" x14ac:dyDescent="0.2">
      <c r="B27" s="14">
        <f t="shared" si="0"/>
        <v>0</v>
      </c>
      <c r="C27" s="6">
        <f t="shared" si="1"/>
        <v>0</v>
      </c>
      <c r="E27" s="15" t="e">
        <f t="shared" si="2"/>
        <v>#DIV/0!</v>
      </c>
    </row>
    <row r="28" spans="1:5" ht="15.75" customHeight="1" x14ac:dyDescent="0.2">
      <c r="B28" s="14">
        <f t="shared" si="0"/>
        <v>0</v>
      </c>
      <c r="C28" s="6">
        <f t="shared" si="1"/>
        <v>0</v>
      </c>
      <c r="E28" s="15" t="e">
        <f t="shared" si="2"/>
        <v>#DIV/0!</v>
      </c>
    </row>
    <row r="29" spans="1:5" ht="15.75" customHeight="1" x14ac:dyDescent="0.2">
      <c r="B29" s="14">
        <f t="shared" si="0"/>
        <v>0</v>
      </c>
      <c r="C29" s="6">
        <f t="shared" si="1"/>
        <v>0</v>
      </c>
      <c r="E29" s="15" t="e">
        <f t="shared" si="2"/>
        <v>#DIV/0!</v>
      </c>
    </row>
    <row r="30" spans="1:5" ht="15.75" customHeight="1" x14ac:dyDescent="0.2">
      <c r="B30" s="14">
        <f t="shared" si="0"/>
        <v>0</v>
      </c>
      <c r="C30" s="6">
        <f t="shared" si="1"/>
        <v>0</v>
      </c>
      <c r="E30" s="15" t="e">
        <f t="shared" si="2"/>
        <v>#DIV/0!</v>
      </c>
    </row>
    <row r="31" spans="1:5" ht="15.75" customHeight="1" x14ac:dyDescent="0.2">
      <c r="B31" s="14">
        <f t="shared" si="0"/>
        <v>0</v>
      </c>
      <c r="C31" s="6">
        <f t="shared" si="1"/>
        <v>0</v>
      </c>
      <c r="E31" s="15" t="e">
        <f t="shared" si="2"/>
        <v>#DIV/0!</v>
      </c>
    </row>
    <row r="32" spans="1:5" ht="15.75" customHeight="1" x14ac:dyDescent="0.2">
      <c r="B32" s="14">
        <f t="shared" si="0"/>
        <v>0</v>
      </c>
      <c r="C32" s="6">
        <f t="shared" si="1"/>
        <v>0</v>
      </c>
      <c r="E32" s="15" t="e">
        <f t="shared" si="2"/>
        <v>#DIV/0!</v>
      </c>
    </row>
    <row r="33" spans="2:5" ht="15.75" customHeight="1" x14ac:dyDescent="0.2">
      <c r="B33" s="14">
        <f t="shared" si="0"/>
        <v>0</v>
      </c>
      <c r="C33" s="6">
        <f t="shared" si="1"/>
        <v>0</v>
      </c>
      <c r="E33" s="15" t="e">
        <f t="shared" si="2"/>
        <v>#DIV/0!</v>
      </c>
    </row>
    <row r="34" spans="2:5" ht="15.75" customHeight="1" x14ac:dyDescent="0.2">
      <c r="B34" s="14">
        <f t="shared" si="0"/>
        <v>0</v>
      </c>
      <c r="C34" s="6">
        <f t="shared" si="1"/>
        <v>0</v>
      </c>
      <c r="E34" s="15" t="e">
        <f t="shared" si="2"/>
        <v>#DIV/0!</v>
      </c>
    </row>
    <row r="35" spans="2:5" ht="15.75" customHeight="1" x14ac:dyDescent="0.2">
      <c r="B35" s="14">
        <f t="shared" si="0"/>
        <v>0</v>
      </c>
      <c r="C35" s="6">
        <f t="shared" si="1"/>
        <v>0</v>
      </c>
      <c r="E35" s="15" t="e">
        <f t="shared" si="2"/>
        <v>#DIV/0!</v>
      </c>
    </row>
    <row r="36" spans="2:5" ht="15.75" customHeight="1" x14ac:dyDescent="0.2">
      <c r="B36" s="14">
        <f t="shared" si="0"/>
        <v>0</v>
      </c>
      <c r="C36" s="6">
        <f t="shared" si="1"/>
        <v>0</v>
      </c>
      <c r="E36" s="15" t="e">
        <f t="shared" si="2"/>
        <v>#DIV/0!</v>
      </c>
    </row>
    <row r="37" spans="2:5" ht="15.75" customHeight="1" x14ac:dyDescent="0.2">
      <c r="B37" s="14">
        <f t="shared" si="0"/>
        <v>0</v>
      </c>
      <c r="C37" s="6">
        <f t="shared" si="1"/>
        <v>0</v>
      </c>
      <c r="E37" s="15" t="e">
        <f t="shared" si="2"/>
        <v>#DIV/0!</v>
      </c>
    </row>
    <row r="38" spans="2:5" ht="12.75" x14ac:dyDescent="0.2">
      <c r="B38" s="14">
        <f t="shared" si="0"/>
        <v>0</v>
      </c>
      <c r="C38" s="6">
        <f t="shared" si="1"/>
        <v>0</v>
      </c>
      <c r="E38" s="15" t="e">
        <f t="shared" si="2"/>
        <v>#DIV/0!</v>
      </c>
    </row>
    <row r="39" spans="2:5" ht="12.75" x14ac:dyDescent="0.2">
      <c r="B39" s="14">
        <f t="shared" si="0"/>
        <v>0</v>
      </c>
      <c r="C39" s="6">
        <f t="shared" si="1"/>
        <v>0</v>
      </c>
      <c r="E39" s="15" t="e">
        <f t="shared" si="2"/>
        <v>#DIV/0!</v>
      </c>
    </row>
    <row r="40" spans="2:5" ht="12.75" x14ac:dyDescent="0.2">
      <c r="B40" s="14">
        <f t="shared" si="0"/>
        <v>0</v>
      </c>
      <c r="C40" s="6">
        <f t="shared" si="1"/>
        <v>0</v>
      </c>
      <c r="E40" s="15" t="e">
        <f t="shared" si="2"/>
        <v>#DIV/0!</v>
      </c>
    </row>
    <row r="41" spans="2:5" ht="12.75" x14ac:dyDescent="0.2">
      <c r="B41" s="14">
        <f t="shared" si="0"/>
        <v>0</v>
      </c>
      <c r="C41" s="6">
        <f t="shared" si="1"/>
        <v>0</v>
      </c>
      <c r="E41" s="15" t="e">
        <f t="shared" si="2"/>
        <v>#DIV/0!</v>
      </c>
    </row>
    <row r="42" spans="2:5" ht="12.75" x14ac:dyDescent="0.2">
      <c r="B42" s="14">
        <f t="shared" si="0"/>
        <v>0</v>
      </c>
      <c r="C42" s="6">
        <f t="shared" si="1"/>
        <v>0</v>
      </c>
      <c r="E42" s="15" t="e">
        <f t="shared" si="2"/>
        <v>#DIV/0!</v>
      </c>
    </row>
    <row r="43" spans="2:5" ht="12.75" x14ac:dyDescent="0.2">
      <c r="B43" s="14">
        <f t="shared" si="0"/>
        <v>0</v>
      </c>
      <c r="C43" s="6">
        <f t="shared" si="1"/>
        <v>0</v>
      </c>
      <c r="E43" s="15" t="e">
        <f t="shared" si="2"/>
        <v>#DIV/0!</v>
      </c>
    </row>
    <row r="44" spans="2:5" ht="12.75" x14ac:dyDescent="0.2">
      <c r="B44" s="14">
        <f t="shared" si="0"/>
        <v>0</v>
      </c>
      <c r="C44" s="6">
        <f t="shared" si="1"/>
        <v>0</v>
      </c>
      <c r="E44" s="15" t="e">
        <f t="shared" si="2"/>
        <v>#DIV/0!</v>
      </c>
    </row>
    <row r="45" spans="2:5" ht="12.75" x14ac:dyDescent="0.2">
      <c r="B45" s="14">
        <f t="shared" si="0"/>
        <v>0</v>
      </c>
      <c r="C45" s="6">
        <f t="shared" si="1"/>
        <v>0</v>
      </c>
      <c r="E45" s="15" t="e">
        <f t="shared" si="2"/>
        <v>#DIV/0!</v>
      </c>
    </row>
    <row r="46" spans="2:5" ht="12.75" x14ac:dyDescent="0.2">
      <c r="B46" s="14">
        <f t="shared" si="0"/>
        <v>0</v>
      </c>
      <c r="C46" s="6">
        <f t="shared" si="1"/>
        <v>0</v>
      </c>
      <c r="E46" s="15" t="e">
        <f t="shared" si="2"/>
        <v>#DIV/0!</v>
      </c>
    </row>
    <row r="47" spans="2:5" ht="12.75" x14ac:dyDescent="0.2">
      <c r="B47" s="14">
        <f t="shared" si="0"/>
        <v>0</v>
      </c>
      <c r="C47" s="6">
        <f t="shared" si="1"/>
        <v>0</v>
      </c>
      <c r="E47" s="15" t="e">
        <f t="shared" si="2"/>
        <v>#DIV/0!</v>
      </c>
    </row>
    <row r="48" spans="2:5" ht="12.75" x14ac:dyDescent="0.2">
      <c r="B48" s="14">
        <f t="shared" si="0"/>
        <v>0</v>
      </c>
      <c r="C48" s="6">
        <f t="shared" si="1"/>
        <v>0</v>
      </c>
      <c r="E48" s="15" t="e">
        <f t="shared" si="2"/>
        <v>#DIV/0!</v>
      </c>
    </row>
    <row r="49" spans="2:5" ht="12.75" x14ac:dyDescent="0.2">
      <c r="B49" s="14">
        <f t="shared" si="0"/>
        <v>0</v>
      </c>
      <c r="C49" s="6">
        <f t="shared" si="1"/>
        <v>0</v>
      </c>
      <c r="E49" s="15" t="e">
        <f t="shared" si="2"/>
        <v>#DIV/0!</v>
      </c>
    </row>
    <row r="50" spans="2:5" ht="12.75" x14ac:dyDescent="0.2">
      <c r="B50" s="14">
        <f t="shared" si="0"/>
        <v>0</v>
      </c>
      <c r="C50" s="6">
        <f t="shared" si="1"/>
        <v>0</v>
      </c>
      <c r="E50" s="15" t="e">
        <f t="shared" si="2"/>
        <v>#DIV/0!</v>
      </c>
    </row>
    <row r="51" spans="2:5" ht="12.75" x14ac:dyDescent="0.2">
      <c r="B51" s="2"/>
      <c r="C5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activeCell="H28" sqref="H28"/>
    </sheetView>
  </sheetViews>
  <sheetFormatPr defaultColWidth="14.42578125" defaultRowHeight="15.75" customHeight="1" x14ac:dyDescent="0.2"/>
  <cols>
    <col min="1" max="1" width="9.28515625" customWidth="1"/>
    <col min="2" max="2" width="10.140625" customWidth="1"/>
    <col min="3" max="3" width="11.5703125" customWidth="1"/>
    <col min="4" max="4" width="13.140625" customWidth="1"/>
    <col min="5" max="5" width="17.5703125" customWidth="1"/>
    <col min="6" max="6" width="23.5703125" customWidth="1"/>
    <col min="7" max="7" width="15.140625" customWidth="1"/>
    <col min="9" max="9" width="18.7109375" customWidth="1"/>
  </cols>
  <sheetData>
    <row r="1" spans="1:9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1:9" ht="12.75" x14ac:dyDescent="0.2">
      <c r="A3" s="2">
        <v>1</v>
      </c>
      <c r="B3" s="2">
        <v>0</v>
      </c>
      <c r="C3" s="18">
        <v>101.3</v>
      </c>
      <c r="E3" s="3"/>
      <c r="F3" s="17">
        <v>30.9695</v>
      </c>
      <c r="G3" s="4"/>
      <c r="H3" s="5"/>
      <c r="I3" s="3"/>
    </row>
    <row r="4" spans="1:9" ht="12.75" x14ac:dyDescent="0.2">
      <c r="B4" s="2">
        <v>1</v>
      </c>
      <c r="C4" s="18">
        <v>198.7</v>
      </c>
      <c r="D4">
        <f>C4-C3</f>
        <v>97.399999999999991</v>
      </c>
      <c r="E4" s="17">
        <f>1000/D4</f>
        <v>10.266940451745381</v>
      </c>
      <c r="F4" s="17">
        <v>28.736499999999999</v>
      </c>
      <c r="G4" s="16">
        <f>LN(F3/F4)</f>
        <v>7.4834757452968775E-2</v>
      </c>
      <c r="H4" s="16">
        <f>G4/(2*PI())</f>
        <v>1.1910321563723037E-2</v>
      </c>
      <c r="I4" s="17">
        <f>E4/(SQRT(1-H4^2))</f>
        <v>10.267668741549427</v>
      </c>
    </row>
    <row r="5" spans="1:9" ht="12.75" x14ac:dyDescent="0.2">
      <c r="B5" s="2">
        <v>2</v>
      </c>
      <c r="C5" s="18">
        <v>297.5</v>
      </c>
      <c r="D5">
        <f>C5-C4</f>
        <v>98.800000000000011</v>
      </c>
      <c r="E5" s="17">
        <f>1000/D5</f>
        <v>10.121457489878541</v>
      </c>
      <c r="F5" s="17">
        <v>26.535</v>
      </c>
      <c r="G5" s="16">
        <f>LN(F4/F5)</f>
        <v>7.970347546583921E-2</v>
      </c>
      <c r="H5" s="16">
        <f>G5/(2*PI())</f>
        <v>1.2685202101991916E-2</v>
      </c>
      <c r="I5" s="17">
        <f>E5/(SQRT(1-H5^2))</f>
        <v>10.12227193205994</v>
      </c>
    </row>
    <row r="6" spans="1:9" ht="12.75" x14ac:dyDescent="0.2">
      <c r="B6" s="2">
        <v>3</v>
      </c>
      <c r="C6" s="18">
        <v>394.9</v>
      </c>
      <c r="D6">
        <f>C6-C5</f>
        <v>97.399999999999977</v>
      </c>
      <c r="E6" s="17">
        <f>1000/D6</f>
        <v>10.266940451745382</v>
      </c>
      <c r="F6" s="17">
        <v>24.3965</v>
      </c>
      <c r="G6" s="16">
        <f>LN(F5/F6)</f>
        <v>8.402493689252985E-2</v>
      </c>
      <c r="H6" s="16">
        <f>G6/(2*PI())</f>
        <v>1.3372984049430686E-2</v>
      </c>
      <c r="I6" s="17">
        <f>E6/(SQRT(1-H6^2))</f>
        <v>10.267858627786893</v>
      </c>
    </row>
    <row r="7" spans="1:9" ht="12.75" x14ac:dyDescent="0.2">
      <c r="B7" s="2">
        <v>4</v>
      </c>
      <c r="C7" s="18">
        <v>492.4</v>
      </c>
      <c r="D7">
        <f>C7-C6</f>
        <v>97.5</v>
      </c>
      <c r="E7" s="17">
        <f>1000/D7</f>
        <v>10.256410256410257</v>
      </c>
      <c r="F7" s="17">
        <v>22.619599999999998</v>
      </c>
      <c r="G7" s="16">
        <f>LN(F6/F7)</f>
        <v>7.5622892321667759E-2</v>
      </c>
      <c r="H7" s="16">
        <f>G7/(2*PI())</f>
        <v>1.2035757123899562E-2</v>
      </c>
      <c r="I7" s="17">
        <f>E7/(SQRT(1-H7^2))</f>
        <v>10.257153206100723</v>
      </c>
    </row>
    <row r="8" spans="1:9" ht="12.75" x14ac:dyDescent="0.2">
      <c r="B8" s="2">
        <v>5</v>
      </c>
      <c r="C8" s="18">
        <v>589.9</v>
      </c>
      <c r="D8">
        <f>C8-C7</f>
        <v>97.5</v>
      </c>
      <c r="E8" s="17">
        <f>1000/D8</f>
        <v>10.256410256410257</v>
      </c>
      <c r="F8" s="17">
        <v>21.676099999999998</v>
      </c>
      <c r="G8" s="16">
        <f>LN(F7/F8)</f>
        <v>4.2606515975128954E-2</v>
      </c>
      <c r="H8" s="16">
        <f>G8/(2*PI())</f>
        <v>6.7810376253655781E-3</v>
      </c>
      <c r="I8" s="17">
        <f>E8/(SQRT(1-H8^2))</f>
        <v>10.256646072087838</v>
      </c>
    </row>
    <row r="9" spans="1:9" ht="12.75" x14ac:dyDescent="0.2">
      <c r="E9" s="3"/>
      <c r="F9" s="3"/>
      <c r="G9" s="4"/>
      <c r="H9" s="5"/>
      <c r="I9" s="3"/>
    </row>
    <row r="10" spans="1:9" ht="12.75" x14ac:dyDescent="0.2">
      <c r="A10" s="2">
        <v>2</v>
      </c>
      <c r="B10" s="2">
        <v>0</v>
      </c>
      <c r="C10" s="18">
        <v>307.60000000000002</v>
      </c>
      <c r="E10" s="3"/>
      <c r="F10" s="21">
        <v>11.6073</v>
      </c>
      <c r="G10" s="4"/>
      <c r="H10" s="5"/>
      <c r="I10" s="3"/>
    </row>
    <row r="11" spans="1:9" ht="12.75" x14ac:dyDescent="0.2">
      <c r="B11" s="2">
        <v>1</v>
      </c>
      <c r="C11" s="18">
        <v>405.1</v>
      </c>
      <c r="D11">
        <f>C11-C10</f>
        <v>97.5</v>
      </c>
      <c r="E11" s="17">
        <f>1000/D11</f>
        <v>10.256410256410257</v>
      </c>
      <c r="F11" s="21">
        <v>10.695</v>
      </c>
      <c r="G11" s="16">
        <f>LN(F10/F11)</f>
        <v>8.1857867990058869E-2</v>
      </c>
      <c r="H11" s="16">
        <f>G11/(2*PI())</f>
        <v>1.3028084321581701E-2</v>
      </c>
      <c r="I11" s="17">
        <f>E11/(SQRT(1-H11^2))</f>
        <v>10.257280782515904</v>
      </c>
    </row>
    <row r="12" spans="1:9" ht="12.75" x14ac:dyDescent="0.2">
      <c r="B12" s="2">
        <v>2</v>
      </c>
      <c r="C12" s="18">
        <v>502.5</v>
      </c>
      <c r="D12">
        <f>C12-C11</f>
        <v>97.399999999999977</v>
      </c>
      <c r="E12" s="17">
        <f>1000/D12</f>
        <v>10.266940451745382</v>
      </c>
      <c r="F12" s="21">
        <v>9.7360000000000007</v>
      </c>
      <c r="G12" s="16">
        <f>LN(F11/F12)</f>
        <v>9.3945986849142862E-2</v>
      </c>
      <c r="H12" s="16">
        <f>G12/(2*PI())</f>
        <v>1.495196819068728E-2</v>
      </c>
      <c r="I12" s="17">
        <f>E12/(SQRT(1-H12^2))</f>
        <v>10.26808828975626</v>
      </c>
    </row>
    <row r="13" spans="1:9" ht="12.75" x14ac:dyDescent="0.2">
      <c r="B13" s="2">
        <v>3</v>
      </c>
      <c r="C13" s="18">
        <v>601.29999999999995</v>
      </c>
      <c r="D13">
        <f>C13-C12</f>
        <v>98.799999999999955</v>
      </c>
      <c r="E13" s="17">
        <f>1000/D13</f>
        <v>10.121457489878548</v>
      </c>
      <c r="F13" s="21">
        <v>9.0280000000000005</v>
      </c>
      <c r="G13" s="16">
        <f>LN(F12/F13)</f>
        <v>7.5499496729936763E-2</v>
      </c>
      <c r="H13" s="16">
        <f>G13/(2*PI())</f>
        <v>1.2016118105519825E-2</v>
      </c>
      <c r="I13" s="17">
        <f>E13/(SQRT(1-H13^2))</f>
        <v>10.122188272934885</v>
      </c>
    </row>
    <row r="14" spans="1:9" ht="12.75" x14ac:dyDescent="0.2">
      <c r="B14" s="2">
        <v>4</v>
      </c>
      <c r="C14" s="18">
        <v>698.7</v>
      </c>
      <c r="D14">
        <f>C14-C13</f>
        <v>97.400000000000091</v>
      </c>
      <c r="E14" s="17">
        <f>1000/D14</f>
        <v>10.26694045174537</v>
      </c>
      <c r="F14" s="21">
        <v>8.8699999999999992</v>
      </c>
      <c r="G14" s="16">
        <f>LN(F13/F14)</f>
        <v>1.7656062633801282E-2</v>
      </c>
      <c r="H14" s="16">
        <f>G14/(2*PI())</f>
        <v>2.8100496437095828E-3</v>
      </c>
      <c r="I14" s="17">
        <f>E14/(SQRT(1-H14^2))</f>
        <v>10.266980987811925</v>
      </c>
    </row>
    <row r="15" spans="1:9" ht="12.75" x14ac:dyDescent="0.2">
      <c r="B15" s="2">
        <v>5</v>
      </c>
      <c r="C15" s="18">
        <v>797.5</v>
      </c>
      <c r="D15">
        <f>C15-C14</f>
        <v>98.799999999999955</v>
      </c>
      <c r="E15" s="17">
        <f>1000/D15</f>
        <v>10.121457489878548</v>
      </c>
      <c r="F15" s="21">
        <v>8.3989999999999991</v>
      </c>
      <c r="G15" s="16">
        <f>LN(F14/F15)</f>
        <v>5.456214517799813E-2</v>
      </c>
      <c r="H15" s="16">
        <f>G15/(2*PI())</f>
        <v>8.6838351107760246E-3</v>
      </c>
      <c r="I15" s="17">
        <f>E15/(SQRT(1-H15^2))</f>
        <v>10.121839135917952</v>
      </c>
    </row>
    <row r="16" spans="1:9" ht="12.75" x14ac:dyDescent="0.2">
      <c r="E16" s="3"/>
      <c r="F16" s="3"/>
      <c r="G16" s="4"/>
      <c r="H16" s="5"/>
      <c r="I16" s="3"/>
    </row>
    <row r="17" spans="1:9" ht="12.75" x14ac:dyDescent="0.2">
      <c r="A17" s="2">
        <v>3</v>
      </c>
      <c r="B17" s="2">
        <v>0</v>
      </c>
      <c r="C17" s="18">
        <v>294.89999999999998</v>
      </c>
      <c r="E17" s="3"/>
      <c r="F17" s="21">
        <v>22.326000000000001</v>
      </c>
      <c r="G17" s="4"/>
      <c r="H17" s="5"/>
      <c r="I17" s="3"/>
    </row>
    <row r="18" spans="1:9" ht="12.75" x14ac:dyDescent="0.2">
      <c r="B18" s="2">
        <v>1</v>
      </c>
      <c r="C18" s="18">
        <v>392.4</v>
      </c>
      <c r="D18">
        <f>C18-C17</f>
        <v>97.5</v>
      </c>
      <c r="E18" s="17">
        <f>1000/D18</f>
        <v>10.256410256410257</v>
      </c>
      <c r="F18" s="21">
        <v>20.209</v>
      </c>
      <c r="G18" s="16">
        <f>LN(F17/F18)</f>
        <v>9.9623868856429224E-2</v>
      </c>
      <c r="H18" s="16">
        <f>G18/(2*PI())</f>
        <v>1.5855631178439439E-2</v>
      </c>
      <c r="I18" s="17">
        <f>E18/(SQRT(1-H18^2))</f>
        <v>10.257699735650574</v>
      </c>
    </row>
    <row r="19" spans="1:9" ht="12.75" x14ac:dyDescent="0.2">
      <c r="B19" s="2">
        <v>2</v>
      </c>
      <c r="C19" s="18">
        <v>491.1</v>
      </c>
      <c r="D19">
        <f>C19-C18</f>
        <v>98.700000000000045</v>
      </c>
      <c r="E19" s="17">
        <f>1000/D19</f>
        <v>10.131712259371829</v>
      </c>
      <c r="F19" s="21">
        <v>19.12</v>
      </c>
      <c r="G19" s="16">
        <f>LN(F18/F19)</f>
        <v>5.539314211285605E-2</v>
      </c>
      <c r="H19" s="16">
        <f>G19/(2*PI())</f>
        <v>8.8160923806528766E-3</v>
      </c>
      <c r="I19" s="17">
        <f>E19/(SQRT(1-H19^2))</f>
        <v>10.132106018317437</v>
      </c>
    </row>
    <row r="20" spans="1:9" ht="12.75" x14ac:dyDescent="0.2">
      <c r="B20" s="2">
        <v>3</v>
      </c>
      <c r="C20" s="18">
        <v>589.9</v>
      </c>
      <c r="D20">
        <f>C20-C19</f>
        <v>98.799999999999955</v>
      </c>
      <c r="E20" s="17">
        <f>1000/D20</f>
        <v>10.121457489878548</v>
      </c>
      <c r="F20" s="21">
        <v>17.457000000000001</v>
      </c>
      <c r="G20" s="16">
        <f>LN(F19/F20)</f>
        <v>9.0994193280612576E-2</v>
      </c>
      <c r="H20" s="16">
        <f>G20/(2*PI())</f>
        <v>1.4482175653268819E-2</v>
      </c>
      <c r="I20" s="17">
        <f>E20/(SQRT(1-H20^2))</f>
        <v>10.122519060771753</v>
      </c>
    </row>
    <row r="21" spans="1:9" ht="12.75" x14ac:dyDescent="0.2">
      <c r="B21" s="2">
        <v>4</v>
      </c>
      <c r="C21" s="18">
        <v>687.3</v>
      </c>
      <c r="D21">
        <f>C21-C20</f>
        <v>97.399999999999977</v>
      </c>
      <c r="E21" s="17">
        <f>1000/D21</f>
        <v>10.266940451745382</v>
      </c>
      <c r="F21" s="21">
        <v>16.591999999999999</v>
      </c>
      <c r="G21" s="16">
        <f>LN(F20/F21)</f>
        <v>5.0820062855471269E-2</v>
      </c>
      <c r="H21" s="16">
        <f>G21/(2*PI())</f>
        <v>8.0882642116890738E-3</v>
      </c>
      <c r="I21" s="17">
        <f>E21/(SQRT(1-H21^2))</f>
        <v>10.267276299938233</v>
      </c>
    </row>
    <row r="22" spans="1:9" ht="12.75" x14ac:dyDescent="0.2">
      <c r="B22" s="2">
        <v>5</v>
      </c>
      <c r="C22" s="18">
        <v>784.8</v>
      </c>
      <c r="D22">
        <f>C22-C21</f>
        <v>97.5</v>
      </c>
      <c r="E22" s="17">
        <f>1000/D22</f>
        <v>10.256410256410257</v>
      </c>
      <c r="F22" s="21">
        <v>15.57</v>
      </c>
      <c r="G22" s="16">
        <f>LN(F21/F22)</f>
        <v>6.3574665641264377E-2</v>
      </c>
      <c r="H22" s="16">
        <f>G22/(2*PI())</f>
        <v>1.0118222292221707E-2</v>
      </c>
      <c r="I22" s="17">
        <f>E22/(SQRT(1-H22^2))</f>
        <v>10.256935314277085</v>
      </c>
    </row>
    <row r="25" spans="1:9" ht="12.75" x14ac:dyDescent="0.2">
      <c r="F25" s="7" t="s">
        <v>9</v>
      </c>
      <c r="G25" s="8">
        <f>AVERAGE(G3:G22)</f>
        <v>6.9381338015713737E-2</v>
      </c>
      <c r="H25" s="9">
        <f>AVERAGE(H3:H22)</f>
        <v>1.1042382903530471E-2</v>
      </c>
      <c r="I25" s="11">
        <f>AVERAGE(I3:I22)</f>
        <v>10.216300831831791</v>
      </c>
    </row>
    <row r="26" spans="1:9" ht="12.75" x14ac:dyDescent="0.2">
      <c r="F26" s="7" t="s">
        <v>14</v>
      </c>
      <c r="G26" s="13">
        <f>STDEV(G3:G22)</f>
        <v>2.196398644126548E-2</v>
      </c>
      <c r="H26" s="13">
        <f>STDEV(H3:H22)</f>
        <v>3.4956770121307855E-3</v>
      </c>
      <c r="I26" s="13">
        <f>STDEV(I3:I22)</f>
        <v>6.7608238307515819E-2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1"/>
  <sheetViews>
    <sheetView workbookViewId="0">
      <selection activeCell="E8" activeCellId="1" sqref="A13:E13 A8:E8"/>
    </sheetView>
  </sheetViews>
  <sheetFormatPr defaultColWidth="14.42578125" defaultRowHeight="15.75" customHeight="1" x14ac:dyDescent="0.2"/>
  <cols>
    <col min="2" max="2" width="16.140625" customWidth="1"/>
    <col min="3" max="3" width="18.5703125" customWidth="1"/>
    <col min="4" max="4" width="18.140625" customWidth="1"/>
    <col min="5" max="5" width="19.28515625" customWidth="1"/>
  </cols>
  <sheetData>
    <row r="1" spans="1:17" ht="15.75" customHeight="1" x14ac:dyDescent="0.2">
      <c r="A1" s="1" t="s">
        <v>10</v>
      </c>
      <c r="B1" s="1" t="s">
        <v>11</v>
      </c>
      <c r="C1" s="1" t="s">
        <v>12</v>
      </c>
      <c r="D1" s="10" t="s">
        <v>5</v>
      </c>
      <c r="E1" s="1" t="s">
        <v>13</v>
      </c>
      <c r="F1" s="12"/>
    </row>
    <row r="2" spans="1:17" ht="15.75" customHeight="1" x14ac:dyDescent="0.2">
      <c r="A2" s="2">
        <v>560</v>
      </c>
      <c r="B2" s="21">
        <f t="shared" ref="B2:B50" si="0">A2/60</f>
        <v>9.3333333333333339</v>
      </c>
      <c r="C2" s="21">
        <f t="shared" ref="C2:C50" si="1">B2*2*PI()</f>
        <v>58.643062867009476</v>
      </c>
      <c r="D2" s="21">
        <v>2.25</v>
      </c>
      <c r="E2" s="23">
        <f t="shared" ref="E2:E50" si="2">D2/(C2^2)</f>
        <v>6.5425828085374348E-4</v>
      </c>
      <c r="P2" t="s">
        <v>17</v>
      </c>
      <c r="Q2" s="25">
        <f>MAX(E2:E20)</f>
        <v>5.8400322339614832E-3</v>
      </c>
    </row>
    <row r="3" spans="1:17" ht="15.75" customHeight="1" x14ac:dyDescent="0.2">
      <c r="A3" s="2">
        <v>570</v>
      </c>
      <c r="B3" s="21">
        <f t="shared" si="0"/>
        <v>9.5</v>
      </c>
      <c r="C3" s="21">
        <f t="shared" si="1"/>
        <v>59.690260418206066</v>
      </c>
      <c r="D3" s="21">
        <v>2.8734999999999999</v>
      </c>
      <c r="E3" s="23">
        <f t="shared" si="2"/>
        <v>8.0649978170708482E-4</v>
      </c>
      <c r="P3" t="s">
        <v>18</v>
      </c>
      <c r="Q3">
        <f>Q2/SQRT(2)</f>
        <v>4.1295263949821864E-3</v>
      </c>
    </row>
    <row r="4" spans="1:17" ht="15.75" customHeight="1" x14ac:dyDescent="0.2">
      <c r="A4" s="2">
        <v>580</v>
      </c>
      <c r="B4" s="21">
        <f t="shared" si="0"/>
        <v>9.6666666666666661</v>
      </c>
      <c r="C4" s="21">
        <f t="shared" si="1"/>
        <v>60.737457969402662</v>
      </c>
      <c r="D4" s="21">
        <v>3.9889999999999999</v>
      </c>
      <c r="E4" s="23">
        <f t="shared" si="2"/>
        <v>1.0813114785801336E-3</v>
      </c>
      <c r="P4" t="s">
        <v>19</v>
      </c>
      <c r="Q4">
        <f>0.9*Q3</f>
        <v>3.7165737554839678E-3</v>
      </c>
    </row>
    <row r="5" spans="1:17" ht="15.75" customHeight="1" x14ac:dyDescent="0.2">
      <c r="A5" s="2">
        <v>590</v>
      </c>
      <c r="B5" s="21">
        <f t="shared" si="0"/>
        <v>9.8333333333333339</v>
      </c>
      <c r="C5" s="21">
        <f t="shared" si="1"/>
        <v>61.784655520599266</v>
      </c>
      <c r="D5" s="21">
        <v>5.83</v>
      </c>
      <c r="E5" s="23">
        <f t="shared" si="2"/>
        <v>1.5272400188777544E-3</v>
      </c>
      <c r="P5" t="s">
        <v>20</v>
      </c>
      <c r="Q5">
        <f>1.1*Q3</f>
        <v>4.5424790344804058E-3</v>
      </c>
    </row>
    <row r="6" spans="1:17" ht="15.75" customHeight="1" x14ac:dyDescent="0.2">
      <c r="A6" s="2">
        <v>600</v>
      </c>
      <c r="B6" s="21">
        <f t="shared" si="0"/>
        <v>10</v>
      </c>
      <c r="C6" s="21">
        <f t="shared" si="1"/>
        <v>62.831853071795862</v>
      </c>
      <c r="D6" s="21">
        <v>10.130000000000001</v>
      </c>
      <c r="E6" s="23">
        <f t="shared" si="2"/>
        <v>2.5659589757422042E-3</v>
      </c>
    </row>
    <row r="7" spans="1:17" ht="15.75" customHeight="1" x14ac:dyDescent="0.2">
      <c r="A7" s="2">
        <v>610</v>
      </c>
      <c r="B7" s="21">
        <f t="shared" si="0"/>
        <v>10.166666666666666</v>
      </c>
      <c r="C7" s="21">
        <f t="shared" si="1"/>
        <v>63.879050622992459</v>
      </c>
      <c r="D7" s="21">
        <v>20.16</v>
      </c>
      <c r="E7" s="23">
        <f t="shared" si="2"/>
        <v>4.940530921812891E-3</v>
      </c>
    </row>
    <row r="8" spans="1:17" ht="15.75" customHeight="1" x14ac:dyDescent="0.2">
      <c r="A8" s="2">
        <v>620</v>
      </c>
      <c r="B8" s="21">
        <f t="shared" si="0"/>
        <v>10.333333333333334</v>
      </c>
      <c r="C8" s="21">
        <f t="shared" si="1"/>
        <v>64.926248174189055</v>
      </c>
      <c r="D8" s="21">
        <v>20.25</v>
      </c>
      <c r="E8" s="23">
        <f t="shared" si="2"/>
        <v>4.8037944117627638E-3</v>
      </c>
    </row>
    <row r="9" spans="1:17" ht="15.75" customHeight="1" x14ac:dyDescent="0.2">
      <c r="A9" s="2">
        <v>630</v>
      </c>
      <c r="B9" s="21">
        <f t="shared" si="0"/>
        <v>10.5</v>
      </c>
      <c r="C9" s="21">
        <f t="shared" si="1"/>
        <v>65.973445725385659</v>
      </c>
      <c r="D9" s="21">
        <v>11.36</v>
      </c>
      <c r="E9" s="23">
        <f t="shared" si="2"/>
        <v>2.6099969301064787E-3</v>
      </c>
    </row>
    <row r="10" spans="1:17" ht="15.75" customHeight="1" x14ac:dyDescent="0.2">
      <c r="A10" s="2">
        <v>640</v>
      </c>
      <c r="B10" s="21">
        <f t="shared" si="0"/>
        <v>10.666666666666666</v>
      </c>
      <c r="C10" s="21">
        <f t="shared" si="1"/>
        <v>67.020643276582248</v>
      </c>
      <c r="D10" s="21">
        <v>7.7</v>
      </c>
      <c r="E10" s="23">
        <f t="shared" si="2"/>
        <v>1.7142475650424828E-3</v>
      </c>
    </row>
    <row r="11" spans="1:17" ht="15.75" customHeight="1" x14ac:dyDescent="0.2">
      <c r="A11" s="2">
        <v>650</v>
      </c>
      <c r="B11" s="21">
        <f t="shared" si="0"/>
        <v>10.833333333333334</v>
      </c>
      <c r="C11" s="21">
        <f t="shared" si="1"/>
        <v>68.067840827778852</v>
      </c>
      <c r="D11" s="21">
        <v>6.07</v>
      </c>
      <c r="E11" s="23">
        <f t="shared" si="2"/>
        <v>1.310100890504358E-3</v>
      </c>
    </row>
    <row r="12" spans="1:17" ht="15.75" customHeight="1" x14ac:dyDescent="0.2">
      <c r="A12" s="2">
        <v>660</v>
      </c>
      <c r="B12" s="21">
        <f t="shared" si="0"/>
        <v>11</v>
      </c>
      <c r="C12" s="21">
        <f t="shared" si="1"/>
        <v>69.115038378975441</v>
      </c>
      <c r="D12" s="21">
        <v>4.88</v>
      </c>
      <c r="E12" s="23">
        <f t="shared" si="2"/>
        <v>1.0215854879640669E-3</v>
      </c>
    </row>
    <row r="13" spans="1:17" ht="15.75" customHeight="1" x14ac:dyDescent="0.2">
      <c r="A13" s="2">
        <v>605</v>
      </c>
      <c r="B13" s="21">
        <f t="shared" si="0"/>
        <v>10.083333333333334</v>
      </c>
      <c r="C13" s="21">
        <f t="shared" si="1"/>
        <v>63.355451847394164</v>
      </c>
      <c r="D13" s="21">
        <v>14.32</v>
      </c>
      <c r="E13" s="23">
        <f t="shared" si="2"/>
        <v>3.5675907787239922E-3</v>
      </c>
    </row>
    <row r="14" spans="1:17" ht="15.75" customHeight="1" x14ac:dyDescent="0.2">
      <c r="A14" s="2">
        <v>615</v>
      </c>
      <c r="B14" s="21">
        <f t="shared" si="0"/>
        <v>10.25</v>
      </c>
      <c r="C14" s="21">
        <f t="shared" si="1"/>
        <v>64.402649398590754</v>
      </c>
      <c r="D14" s="21">
        <v>24.15</v>
      </c>
      <c r="E14" s="23">
        <f t="shared" si="2"/>
        <v>5.8225022842652175E-3</v>
      </c>
    </row>
    <row r="15" spans="1:17" ht="15.75" customHeight="1" x14ac:dyDescent="0.2">
      <c r="A15" s="2">
        <v>625</v>
      </c>
      <c r="B15" s="21">
        <f t="shared" si="0"/>
        <v>10.416666666666666</v>
      </c>
      <c r="C15" s="21">
        <f t="shared" si="1"/>
        <v>65.449846949787357</v>
      </c>
      <c r="D15" s="21">
        <v>15.07</v>
      </c>
      <c r="E15" s="23">
        <f t="shared" si="2"/>
        <v>3.5180011871770297E-3</v>
      </c>
    </row>
    <row r="16" spans="1:17" ht="15.75" customHeight="1" x14ac:dyDescent="0.2">
      <c r="A16" s="2">
        <v>612</v>
      </c>
      <c r="B16" s="21">
        <f t="shared" si="0"/>
        <v>10.199999999999999</v>
      </c>
      <c r="C16" s="21">
        <f t="shared" si="1"/>
        <v>64.088490133231772</v>
      </c>
      <c r="D16" s="21">
        <v>22.623999999999999</v>
      </c>
      <c r="E16" s="23">
        <f t="shared" si="2"/>
        <v>5.5081950661386254E-3</v>
      </c>
    </row>
    <row r="17" spans="1:5" ht="15.75" customHeight="1" x14ac:dyDescent="0.2">
      <c r="A17" s="2">
        <v>617</v>
      </c>
      <c r="B17" s="21">
        <f t="shared" si="0"/>
        <v>10.283333333333333</v>
      </c>
      <c r="C17" s="21">
        <f t="shared" si="1"/>
        <v>64.612088908830074</v>
      </c>
      <c r="D17" s="21">
        <v>22.79</v>
      </c>
      <c r="E17" s="23">
        <f t="shared" si="2"/>
        <v>5.4590460919227779E-3</v>
      </c>
    </row>
    <row r="18" spans="1:5" ht="15.75" customHeight="1" x14ac:dyDescent="0.2">
      <c r="A18" s="2">
        <v>622</v>
      </c>
      <c r="B18" s="21">
        <f t="shared" si="0"/>
        <v>10.366666666666667</v>
      </c>
      <c r="C18" s="21">
        <f t="shared" si="1"/>
        <v>65.135687684428376</v>
      </c>
      <c r="D18" s="21">
        <v>17.68</v>
      </c>
      <c r="E18" s="23">
        <f t="shared" si="2"/>
        <v>4.1671991452654506E-3</v>
      </c>
    </row>
    <row r="19" spans="1:5" ht="15.75" customHeight="1" x14ac:dyDescent="0.2">
      <c r="A19" s="2">
        <v>607</v>
      </c>
      <c r="B19" s="21">
        <f t="shared" si="0"/>
        <v>10.116666666666667</v>
      </c>
      <c r="C19" s="21">
        <f t="shared" si="1"/>
        <v>63.564891357633485</v>
      </c>
      <c r="D19" s="21">
        <v>16.655999999999999</v>
      </c>
      <c r="E19" s="23">
        <f t="shared" si="2"/>
        <v>4.1222667757874224E-3</v>
      </c>
    </row>
    <row r="20" spans="1:5" ht="15.75" customHeight="1" x14ac:dyDescent="0.2">
      <c r="A20" s="2">
        <v>614</v>
      </c>
      <c r="B20" s="21">
        <f t="shared" si="0"/>
        <v>10.233333333333333</v>
      </c>
      <c r="C20" s="21">
        <f t="shared" si="1"/>
        <v>64.297929643471093</v>
      </c>
      <c r="D20" s="21">
        <v>24.143999999999998</v>
      </c>
      <c r="E20" s="23">
        <f t="shared" si="2"/>
        <v>5.8400322339614832E-3</v>
      </c>
    </row>
    <row r="21" spans="1:5" ht="15.75" customHeight="1" x14ac:dyDescent="0.2">
      <c r="A21" s="2"/>
      <c r="B21" s="14">
        <f t="shared" si="0"/>
        <v>0</v>
      </c>
      <c r="C21" s="6">
        <f t="shared" si="1"/>
        <v>0</v>
      </c>
      <c r="E21" s="15" t="e">
        <f t="shared" si="2"/>
        <v>#DIV/0!</v>
      </c>
    </row>
    <row r="22" spans="1:5" ht="15.75" customHeight="1" x14ac:dyDescent="0.2">
      <c r="B22" s="14">
        <f t="shared" si="0"/>
        <v>0</v>
      </c>
      <c r="C22" s="6">
        <f t="shared" si="1"/>
        <v>0</v>
      </c>
      <c r="E22" s="15" t="e">
        <f t="shared" si="2"/>
        <v>#DIV/0!</v>
      </c>
    </row>
    <row r="23" spans="1:5" ht="15.75" customHeight="1" x14ac:dyDescent="0.2">
      <c r="B23" s="14">
        <f t="shared" si="0"/>
        <v>0</v>
      </c>
      <c r="C23" s="6">
        <f t="shared" si="1"/>
        <v>0</v>
      </c>
      <c r="E23" s="15" t="e">
        <f t="shared" si="2"/>
        <v>#DIV/0!</v>
      </c>
    </row>
    <row r="24" spans="1:5" ht="15.75" customHeight="1" x14ac:dyDescent="0.2">
      <c r="B24" s="14">
        <f t="shared" si="0"/>
        <v>0</v>
      </c>
      <c r="C24" s="6">
        <f t="shared" si="1"/>
        <v>0</v>
      </c>
      <c r="E24" s="15" t="e">
        <f t="shared" si="2"/>
        <v>#DIV/0!</v>
      </c>
    </row>
    <row r="25" spans="1:5" ht="15.75" customHeight="1" x14ac:dyDescent="0.2">
      <c r="B25" s="14">
        <f t="shared" si="0"/>
        <v>0</v>
      </c>
      <c r="C25" s="6">
        <f t="shared" si="1"/>
        <v>0</v>
      </c>
      <c r="E25" s="15" t="e">
        <f t="shared" si="2"/>
        <v>#DIV/0!</v>
      </c>
    </row>
    <row r="26" spans="1:5" ht="15.75" customHeight="1" x14ac:dyDescent="0.2">
      <c r="B26" s="14">
        <f t="shared" si="0"/>
        <v>0</v>
      </c>
      <c r="C26" s="6">
        <f t="shared" si="1"/>
        <v>0</v>
      </c>
      <c r="E26" s="15" t="e">
        <f t="shared" si="2"/>
        <v>#DIV/0!</v>
      </c>
    </row>
    <row r="27" spans="1:5" ht="15.75" customHeight="1" x14ac:dyDescent="0.2">
      <c r="B27" s="14">
        <f t="shared" si="0"/>
        <v>0</v>
      </c>
      <c r="C27" s="6">
        <f t="shared" si="1"/>
        <v>0</v>
      </c>
      <c r="E27" s="15" t="e">
        <f t="shared" si="2"/>
        <v>#DIV/0!</v>
      </c>
    </row>
    <row r="28" spans="1:5" ht="15.75" customHeight="1" x14ac:dyDescent="0.2">
      <c r="B28" s="14">
        <f t="shared" si="0"/>
        <v>0</v>
      </c>
      <c r="C28" s="6">
        <f t="shared" si="1"/>
        <v>0</v>
      </c>
      <c r="E28" s="15" t="e">
        <f t="shared" si="2"/>
        <v>#DIV/0!</v>
      </c>
    </row>
    <row r="29" spans="1:5" ht="15.75" customHeight="1" x14ac:dyDescent="0.2">
      <c r="B29" s="14">
        <f t="shared" si="0"/>
        <v>0</v>
      </c>
      <c r="C29" s="6">
        <f t="shared" si="1"/>
        <v>0</v>
      </c>
      <c r="E29" s="15" t="e">
        <f t="shared" si="2"/>
        <v>#DIV/0!</v>
      </c>
    </row>
    <row r="30" spans="1:5" ht="15.75" customHeight="1" x14ac:dyDescent="0.2">
      <c r="B30" s="14">
        <f t="shared" si="0"/>
        <v>0</v>
      </c>
      <c r="C30" s="6">
        <f t="shared" si="1"/>
        <v>0</v>
      </c>
      <c r="E30" s="15" t="e">
        <f t="shared" si="2"/>
        <v>#DIV/0!</v>
      </c>
    </row>
    <row r="31" spans="1:5" ht="15.75" customHeight="1" x14ac:dyDescent="0.2">
      <c r="B31" s="14">
        <f t="shared" si="0"/>
        <v>0</v>
      </c>
      <c r="C31" s="6">
        <f t="shared" si="1"/>
        <v>0</v>
      </c>
      <c r="E31" s="15" t="e">
        <f t="shared" si="2"/>
        <v>#DIV/0!</v>
      </c>
    </row>
    <row r="32" spans="1:5" ht="15.75" customHeight="1" x14ac:dyDescent="0.2">
      <c r="B32" s="14">
        <f t="shared" si="0"/>
        <v>0</v>
      </c>
      <c r="C32" s="6">
        <f t="shared" si="1"/>
        <v>0</v>
      </c>
      <c r="E32" s="15" t="e">
        <f t="shared" si="2"/>
        <v>#DIV/0!</v>
      </c>
    </row>
    <row r="33" spans="2:5" ht="15.75" customHeight="1" x14ac:dyDescent="0.2">
      <c r="B33" s="14">
        <f t="shared" si="0"/>
        <v>0</v>
      </c>
      <c r="C33" s="6">
        <f t="shared" si="1"/>
        <v>0</v>
      </c>
      <c r="E33" s="15" t="e">
        <f t="shared" si="2"/>
        <v>#DIV/0!</v>
      </c>
    </row>
    <row r="34" spans="2:5" ht="15.75" customHeight="1" x14ac:dyDescent="0.2">
      <c r="B34" s="14">
        <f t="shared" si="0"/>
        <v>0</v>
      </c>
      <c r="C34" s="6">
        <f t="shared" si="1"/>
        <v>0</v>
      </c>
      <c r="E34" s="15" t="e">
        <f t="shared" si="2"/>
        <v>#DIV/0!</v>
      </c>
    </row>
    <row r="35" spans="2:5" ht="15.75" customHeight="1" x14ac:dyDescent="0.2">
      <c r="B35" s="14">
        <f t="shared" si="0"/>
        <v>0</v>
      </c>
      <c r="C35" s="6">
        <f t="shared" si="1"/>
        <v>0</v>
      </c>
      <c r="E35" s="15" t="e">
        <f t="shared" si="2"/>
        <v>#DIV/0!</v>
      </c>
    </row>
    <row r="36" spans="2:5" ht="15.75" customHeight="1" x14ac:dyDescent="0.2">
      <c r="B36" s="14">
        <f t="shared" si="0"/>
        <v>0</v>
      </c>
      <c r="C36" s="6">
        <f t="shared" si="1"/>
        <v>0</v>
      </c>
      <c r="E36" s="15" t="e">
        <f t="shared" si="2"/>
        <v>#DIV/0!</v>
      </c>
    </row>
    <row r="37" spans="2:5" ht="15.75" customHeight="1" x14ac:dyDescent="0.2">
      <c r="B37" s="14">
        <f t="shared" si="0"/>
        <v>0</v>
      </c>
      <c r="C37" s="6">
        <f t="shared" si="1"/>
        <v>0</v>
      </c>
      <c r="E37" s="15" t="e">
        <f t="shared" si="2"/>
        <v>#DIV/0!</v>
      </c>
    </row>
    <row r="38" spans="2:5" ht="12.75" x14ac:dyDescent="0.2">
      <c r="B38" s="14">
        <f t="shared" si="0"/>
        <v>0</v>
      </c>
      <c r="C38" s="6">
        <f t="shared" si="1"/>
        <v>0</v>
      </c>
      <c r="E38" s="15" t="e">
        <f t="shared" si="2"/>
        <v>#DIV/0!</v>
      </c>
    </row>
    <row r="39" spans="2:5" ht="12.75" x14ac:dyDescent="0.2">
      <c r="B39" s="14">
        <f t="shared" si="0"/>
        <v>0</v>
      </c>
      <c r="C39" s="6">
        <f t="shared" si="1"/>
        <v>0</v>
      </c>
      <c r="E39" s="15" t="e">
        <f t="shared" si="2"/>
        <v>#DIV/0!</v>
      </c>
    </row>
    <row r="40" spans="2:5" ht="12.75" x14ac:dyDescent="0.2">
      <c r="B40" s="14">
        <f t="shared" si="0"/>
        <v>0</v>
      </c>
      <c r="C40" s="6">
        <f t="shared" si="1"/>
        <v>0</v>
      </c>
      <c r="E40" s="15" t="e">
        <f t="shared" si="2"/>
        <v>#DIV/0!</v>
      </c>
    </row>
    <row r="41" spans="2:5" ht="12.75" x14ac:dyDescent="0.2">
      <c r="B41" s="14">
        <f t="shared" si="0"/>
        <v>0</v>
      </c>
      <c r="C41" s="6">
        <f t="shared" si="1"/>
        <v>0</v>
      </c>
      <c r="E41" s="15" t="e">
        <f t="shared" si="2"/>
        <v>#DIV/0!</v>
      </c>
    </row>
    <row r="42" spans="2:5" ht="12.75" x14ac:dyDescent="0.2">
      <c r="B42" s="14">
        <f t="shared" si="0"/>
        <v>0</v>
      </c>
      <c r="C42" s="6">
        <f t="shared" si="1"/>
        <v>0</v>
      </c>
      <c r="E42" s="15" t="e">
        <f t="shared" si="2"/>
        <v>#DIV/0!</v>
      </c>
    </row>
    <row r="43" spans="2:5" ht="12.75" x14ac:dyDescent="0.2">
      <c r="B43" s="14">
        <f t="shared" si="0"/>
        <v>0</v>
      </c>
      <c r="C43" s="6">
        <f t="shared" si="1"/>
        <v>0</v>
      </c>
      <c r="E43" s="15" t="e">
        <f t="shared" si="2"/>
        <v>#DIV/0!</v>
      </c>
    </row>
    <row r="44" spans="2:5" ht="12.75" x14ac:dyDescent="0.2">
      <c r="B44" s="14">
        <f t="shared" si="0"/>
        <v>0</v>
      </c>
      <c r="C44" s="6">
        <f t="shared" si="1"/>
        <v>0</v>
      </c>
      <c r="E44" s="15" t="e">
        <f t="shared" si="2"/>
        <v>#DIV/0!</v>
      </c>
    </row>
    <row r="45" spans="2:5" ht="12.75" x14ac:dyDescent="0.2">
      <c r="B45" s="14">
        <f t="shared" si="0"/>
        <v>0</v>
      </c>
      <c r="C45" s="6">
        <f t="shared" si="1"/>
        <v>0</v>
      </c>
      <c r="E45" s="15" t="e">
        <f t="shared" si="2"/>
        <v>#DIV/0!</v>
      </c>
    </row>
    <row r="46" spans="2:5" ht="12.75" x14ac:dyDescent="0.2">
      <c r="B46" s="14">
        <f t="shared" si="0"/>
        <v>0</v>
      </c>
      <c r="C46" s="6">
        <f t="shared" si="1"/>
        <v>0</v>
      </c>
      <c r="E46" s="15" t="e">
        <f t="shared" si="2"/>
        <v>#DIV/0!</v>
      </c>
    </row>
    <row r="47" spans="2:5" ht="12.75" x14ac:dyDescent="0.2">
      <c r="B47" s="14">
        <f t="shared" si="0"/>
        <v>0</v>
      </c>
      <c r="C47" s="6">
        <f t="shared" si="1"/>
        <v>0</v>
      </c>
      <c r="E47" s="15" t="e">
        <f t="shared" si="2"/>
        <v>#DIV/0!</v>
      </c>
    </row>
    <row r="48" spans="2:5" ht="12.75" x14ac:dyDescent="0.2">
      <c r="B48" s="14">
        <f t="shared" si="0"/>
        <v>0</v>
      </c>
      <c r="C48" s="6">
        <f t="shared" si="1"/>
        <v>0</v>
      </c>
      <c r="E48" s="15" t="e">
        <f t="shared" si="2"/>
        <v>#DIV/0!</v>
      </c>
    </row>
    <row r="49" spans="2:5" ht="12.75" x14ac:dyDescent="0.2">
      <c r="B49" s="14">
        <f t="shared" si="0"/>
        <v>0</v>
      </c>
      <c r="C49" s="6">
        <f t="shared" si="1"/>
        <v>0</v>
      </c>
      <c r="E49" s="15" t="e">
        <f t="shared" si="2"/>
        <v>#DIV/0!</v>
      </c>
    </row>
    <row r="50" spans="2:5" ht="12.75" x14ac:dyDescent="0.2">
      <c r="B50" s="14">
        <f t="shared" si="0"/>
        <v>0</v>
      </c>
      <c r="C50" s="6">
        <f t="shared" si="1"/>
        <v>0</v>
      </c>
      <c r="E50" s="15" t="e">
        <f t="shared" si="2"/>
        <v>#DIV/0!</v>
      </c>
    </row>
    <row r="51" spans="2:5" ht="12.75" x14ac:dyDescent="0.2">
      <c r="B51" s="2"/>
      <c r="C5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2E83-521B-4E83-9769-A725EAD7CB25}">
  <dimension ref="B2:H26"/>
  <sheetViews>
    <sheetView topLeftCell="A16" workbookViewId="0">
      <selection activeCell="Q56" sqref="Q56"/>
    </sheetView>
  </sheetViews>
  <sheetFormatPr defaultRowHeight="12.75" x14ac:dyDescent="0.2"/>
  <cols>
    <col min="2" max="2" width="12.140625" bestFit="1" customWidth="1"/>
    <col min="3" max="4" width="16.85546875" bestFit="1" customWidth="1"/>
    <col min="6" max="6" width="12.140625" bestFit="1" customWidth="1"/>
    <col min="7" max="8" width="16.85546875" bestFit="1" customWidth="1"/>
  </cols>
  <sheetData>
    <row r="2" spans="2:8" x14ac:dyDescent="0.2">
      <c r="B2" s="26" t="s">
        <v>15</v>
      </c>
      <c r="C2" s="26"/>
      <c r="D2" s="26"/>
      <c r="F2" s="26" t="s">
        <v>16</v>
      </c>
      <c r="G2" s="26"/>
      <c r="H2" s="26"/>
    </row>
    <row r="3" spans="2:8" x14ac:dyDescent="0.2">
      <c r="B3" s="1" t="s">
        <v>10</v>
      </c>
      <c r="C3" s="1" t="s">
        <v>12</v>
      </c>
      <c r="D3" s="1" t="s">
        <v>13</v>
      </c>
      <c r="F3" s="1" t="s">
        <v>10</v>
      </c>
      <c r="G3" s="1" t="s">
        <v>12</v>
      </c>
      <c r="H3" s="1" t="s">
        <v>13</v>
      </c>
    </row>
    <row r="4" spans="2:8" x14ac:dyDescent="0.2">
      <c r="B4" s="2">
        <v>560</v>
      </c>
      <c r="C4" s="21">
        <v>58.643062867009476</v>
      </c>
      <c r="D4" s="14">
        <v>6.5425828085374348E-4</v>
      </c>
      <c r="F4" s="2">
        <v>560</v>
      </c>
      <c r="G4" s="21">
        <v>58.643062867009476</v>
      </c>
      <c r="H4" s="23">
        <v>6.484426516905991E-4</v>
      </c>
    </row>
    <row r="5" spans="2:8" x14ac:dyDescent="0.2">
      <c r="B5" s="2">
        <v>570</v>
      </c>
      <c r="C5" s="21">
        <v>59.690260418206066</v>
      </c>
      <c r="D5" s="14">
        <v>8.0649978170708482E-4</v>
      </c>
      <c r="F5" s="2">
        <v>570</v>
      </c>
      <c r="G5" s="21">
        <v>59.690260418206066</v>
      </c>
      <c r="H5" s="23">
        <v>8.1113080533616686E-4</v>
      </c>
    </row>
    <row r="6" spans="2:8" x14ac:dyDescent="0.2">
      <c r="B6" s="2">
        <v>580</v>
      </c>
      <c r="C6" s="21">
        <v>60.737457969402662</v>
      </c>
      <c r="D6" s="14">
        <v>1.0813114785801336E-3</v>
      </c>
      <c r="F6" s="2">
        <v>580</v>
      </c>
      <c r="G6" s="21">
        <v>60.737457969402662</v>
      </c>
      <c r="H6" s="23">
        <v>1.0571859529863426E-3</v>
      </c>
    </row>
    <row r="7" spans="2:8" x14ac:dyDescent="0.2">
      <c r="B7" s="2">
        <v>590</v>
      </c>
      <c r="C7" s="21">
        <v>61.784655520599266</v>
      </c>
      <c r="D7" s="14">
        <v>1.5272400188777544E-3</v>
      </c>
      <c r="F7" s="2">
        <v>590</v>
      </c>
      <c r="G7" s="21">
        <v>61.784655520599266</v>
      </c>
      <c r="H7" s="23">
        <v>1.4955425845236876E-3</v>
      </c>
    </row>
    <row r="8" spans="2:8" x14ac:dyDescent="0.2">
      <c r="B8" s="2">
        <v>600</v>
      </c>
      <c r="C8" s="21">
        <v>62.831853071795862</v>
      </c>
      <c r="D8" s="14">
        <v>2.5659589757422042E-3</v>
      </c>
      <c r="F8" s="2">
        <v>600</v>
      </c>
      <c r="G8" s="21">
        <v>62.831853071795862</v>
      </c>
      <c r="H8" s="23">
        <v>2.4575453092449029E-3</v>
      </c>
    </row>
    <row r="9" spans="2:8" x14ac:dyDescent="0.2">
      <c r="B9" s="2">
        <v>610</v>
      </c>
      <c r="C9" s="21">
        <v>63.879050622992459</v>
      </c>
      <c r="D9" s="14">
        <v>4.940530921812891E-3</v>
      </c>
      <c r="F9" s="2">
        <v>610</v>
      </c>
      <c r="G9" s="21">
        <v>63.879050622992459</v>
      </c>
      <c r="H9" s="23">
        <v>7.7538888078452313E-3</v>
      </c>
    </row>
    <row r="10" spans="2:8" x14ac:dyDescent="0.2">
      <c r="B10" s="2">
        <v>620</v>
      </c>
      <c r="C10" s="21">
        <v>64.926248174189055</v>
      </c>
      <c r="D10" s="14">
        <v>4.8037944117627638E-3</v>
      </c>
      <c r="F10" s="2">
        <v>620</v>
      </c>
      <c r="G10" s="21">
        <v>64.926248174189055</v>
      </c>
      <c r="H10" s="23">
        <v>7.2922785292635723E-3</v>
      </c>
    </row>
    <row r="11" spans="2:8" x14ac:dyDescent="0.2">
      <c r="B11" s="2">
        <v>630</v>
      </c>
      <c r="C11" s="21">
        <v>65.973445725385659</v>
      </c>
      <c r="D11" s="14">
        <v>2.6099969301064787E-3</v>
      </c>
      <c r="F11" s="2">
        <v>630</v>
      </c>
      <c r="G11" s="21">
        <v>65.973445725385659</v>
      </c>
      <c r="H11" s="23">
        <v>3.0534207043235121E-3</v>
      </c>
    </row>
    <row r="12" spans="2:8" x14ac:dyDescent="0.2">
      <c r="B12" s="2">
        <v>640</v>
      </c>
      <c r="C12" s="21">
        <v>67.020643276582248</v>
      </c>
      <c r="D12" s="14">
        <v>1.7142475650424828E-3</v>
      </c>
      <c r="F12" s="2">
        <v>640</v>
      </c>
      <c r="G12" s="21">
        <v>67.020643276582248</v>
      </c>
      <c r="H12" s="23">
        <v>1.8876759875318455E-3</v>
      </c>
    </row>
    <row r="13" spans="2:8" x14ac:dyDescent="0.2">
      <c r="B13" s="2">
        <v>650</v>
      </c>
      <c r="C13" s="21">
        <v>68.067840827778852</v>
      </c>
      <c r="D13" s="14">
        <v>1.310100890504358E-3</v>
      </c>
      <c r="F13" s="2">
        <v>650</v>
      </c>
      <c r="G13" s="21">
        <v>68.067840827778852</v>
      </c>
      <c r="H13" s="23">
        <v>1.3791671647978331E-3</v>
      </c>
    </row>
    <row r="14" spans="2:8" x14ac:dyDescent="0.2">
      <c r="B14" s="2">
        <v>660</v>
      </c>
      <c r="C14" s="21">
        <v>69.115038378975441</v>
      </c>
      <c r="D14" s="14">
        <v>1.0215854879640669E-3</v>
      </c>
      <c r="F14" s="2">
        <v>660</v>
      </c>
      <c r="G14" s="21">
        <v>69.115038378975441</v>
      </c>
      <c r="H14" s="23">
        <v>1.0739208100933738E-3</v>
      </c>
    </row>
    <row r="15" spans="2:8" x14ac:dyDescent="0.2">
      <c r="B15" s="2">
        <v>605</v>
      </c>
      <c r="C15" s="21">
        <v>63.355451847394164</v>
      </c>
      <c r="D15" s="14">
        <v>3.5675907787239922E-3</v>
      </c>
      <c r="F15" s="2">
        <v>605</v>
      </c>
      <c r="G15" s="21">
        <v>63.355451847394164</v>
      </c>
      <c r="H15" s="23">
        <v>3.7394928483692122E-3</v>
      </c>
    </row>
    <row r="16" spans="2:8" x14ac:dyDescent="0.2">
      <c r="B16" s="2">
        <v>615</v>
      </c>
      <c r="C16" s="21">
        <v>64.402649398590754</v>
      </c>
      <c r="D16" s="14">
        <v>5.8225022842652175E-3</v>
      </c>
      <c r="F16" s="2">
        <v>615</v>
      </c>
      <c r="G16" s="21">
        <v>64.402649398590754</v>
      </c>
      <c r="H16" s="23">
        <v>1.3665400806300312E-2</v>
      </c>
    </row>
    <row r="17" spans="2:8" x14ac:dyDescent="0.2">
      <c r="B17" s="2">
        <v>625</v>
      </c>
      <c r="C17" s="21">
        <v>65.449846949787357</v>
      </c>
      <c r="D17" s="14">
        <v>3.5180011871770297E-3</v>
      </c>
      <c r="F17" s="2">
        <v>625</v>
      </c>
      <c r="G17" s="21">
        <v>65.449846949787357</v>
      </c>
      <c r="H17" s="23">
        <v>4.4377705751980981E-3</v>
      </c>
    </row>
    <row r="18" spans="2:8" x14ac:dyDescent="0.2">
      <c r="B18" s="2">
        <v>612</v>
      </c>
      <c r="C18" s="21">
        <v>64.088490133231772</v>
      </c>
      <c r="D18" s="14">
        <v>5.5081950661386254E-3</v>
      </c>
      <c r="F18" s="2">
        <v>612</v>
      </c>
      <c r="G18" s="21">
        <v>64.088490133231772</v>
      </c>
      <c r="H18" s="23">
        <v>1.2774708058711707E-2</v>
      </c>
    </row>
    <row r="19" spans="2:8" x14ac:dyDescent="0.2">
      <c r="B19" s="2">
        <v>617</v>
      </c>
      <c r="C19" s="21">
        <v>64.612088908830074</v>
      </c>
      <c r="D19" s="14">
        <v>5.4590460919227779E-3</v>
      </c>
      <c r="F19" s="2">
        <v>617</v>
      </c>
      <c r="G19" s="21">
        <v>64.612088908830074</v>
      </c>
      <c r="H19" s="23">
        <v>1.0611484943930631E-2</v>
      </c>
    </row>
    <row r="20" spans="2:8" x14ac:dyDescent="0.2">
      <c r="B20" s="2">
        <v>622</v>
      </c>
      <c r="C20" s="21">
        <v>65.135687684428376</v>
      </c>
      <c r="D20" s="14">
        <v>4.1671991452654506E-3</v>
      </c>
      <c r="F20" s="2">
        <v>622</v>
      </c>
      <c r="G20" s="21">
        <v>65.135687684428376</v>
      </c>
      <c r="H20" s="23">
        <v>5.9679571469525581E-3</v>
      </c>
    </row>
    <row r="21" spans="2:8" x14ac:dyDescent="0.2">
      <c r="B21" s="2">
        <v>607</v>
      </c>
      <c r="C21" s="21">
        <v>63.564891357633485</v>
      </c>
      <c r="D21" s="14">
        <v>4.1222667757874224E-3</v>
      </c>
      <c r="F21" s="2">
        <v>607</v>
      </c>
      <c r="G21" s="21">
        <v>63.564891357633485</v>
      </c>
      <c r="H21" s="23">
        <v>4.6306202794778265E-3</v>
      </c>
    </row>
    <row r="22" spans="2:8" x14ac:dyDescent="0.2">
      <c r="B22" s="2">
        <v>614</v>
      </c>
      <c r="C22" s="21">
        <v>64.297929643471093</v>
      </c>
      <c r="D22" s="14">
        <v>5.8400322339614832E-3</v>
      </c>
      <c r="F22" s="2">
        <v>614</v>
      </c>
      <c r="G22" s="21">
        <v>64.297929643471093</v>
      </c>
      <c r="H22" s="23">
        <v>1.5001606989326177E-2</v>
      </c>
    </row>
    <row r="23" spans="2:8" x14ac:dyDescent="0.2">
      <c r="F23" s="2">
        <v>613</v>
      </c>
      <c r="G23" s="21">
        <v>64.193209888351447</v>
      </c>
      <c r="H23" s="23">
        <v>1.4693862193499716E-2</v>
      </c>
    </row>
    <row r="24" spans="2:8" x14ac:dyDescent="0.2">
      <c r="F24" s="2">
        <v>611</v>
      </c>
      <c r="G24" s="21">
        <v>63.983770378112119</v>
      </c>
      <c r="H24" s="23">
        <v>1.0728096589836436E-2</v>
      </c>
    </row>
    <row r="25" spans="2:8" x14ac:dyDescent="0.2">
      <c r="F25" s="2">
        <v>616</v>
      </c>
      <c r="G25" s="21">
        <v>64.507369153710428</v>
      </c>
      <c r="H25" s="23">
        <v>1.2240457496890881E-2</v>
      </c>
    </row>
    <row r="26" spans="2:8" x14ac:dyDescent="0.2">
      <c r="F26" s="2">
        <v>618</v>
      </c>
      <c r="G26" s="21">
        <v>64.716808663949749</v>
      </c>
      <c r="H26" s="23">
        <v>9.4048482978407108E-3</v>
      </c>
    </row>
  </sheetData>
  <mergeCells count="2">
    <mergeCell ref="B2:D2"/>
    <mergeCell ref="F2:H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96D7-72D1-40F5-8FE6-2C8005EAC1AA}">
  <dimension ref="W2:AB58"/>
  <sheetViews>
    <sheetView topLeftCell="D43" zoomScale="115" zoomScaleNormal="115" workbookViewId="0">
      <selection activeCell="V66" sqref="V66"/>
    </sheetView>
  </sheetViews>
  <sheetFormatPr defaultRowHeight="12.75" x14ac:dyDescent="0.2"/>
  <cols>
    <col min="24" max="24" width="10.7109375" customWidth="1"/>
    <col min="25" max="25" width="12" bestFit="1" customWidth="1"/>
    <col min="26" max="26" width="10.7109375" bestFit="1" customWidth="1"/>
  </cols>
  <sheetData>
    <row r="2" spans="24:28" x14ac:dyDescent="0.2">
      <c r="X2" s="26" t="s">
        <v>34</v>
      </c>
      <c r="Y2" s="26"/>
      <c r="Z2" s="26"/>
      <c r="AA2" s="26"/>
      <c r="AB2" s="26"/>
    </row>
    <row r="3" spans="24:28" x14ac:dyDescent="0.2">
      <c r="X3" t="s">
        <v>17</v>
      </c>
      <c r="Y3">
        <v>1.5001607E-2</v>
      </c>
      <c r="AA3">
        <v>58</v>
      </c>
      <c r="AB3">
        <v>1.0607738038395579E-2</v>
      </c>
    </row>
    <row r="4" spans="24:28" x14ac:dyDescent="0.2">
      <c r="X4" t="s">
        <v>18</v>
      </c>
      <c r="Y4">
        <f>Y3/SQRT(2)</f>
        <v>1.0607738038395579E-2</v>
      </c>
      <c r="AA4">
        <v>70</v>
      </c>
      <c r="AB4">
        <v>1.0607738038395579E-2</v>
      </c>
    </row>
    <row r="6" spans="24:28" x14ac:dyDescent="0.2">
      <c r="X6" t="s">
        <v>19</v>
      </c>
      <c r="Y6">
        <f>Y4*0.9</f>
        <v>9.5469642345560202E-3</v>
      </c>
    </row>
    <row r="7" spans="24:28" x14ac:dyDescent="0.2">
      <c r="X7" t="s">
        <v>20</v>
      </c>
      <c r="Y7">
        <f>1.1*Y4</f>
        <v>1.1668511842235137E-2</v>
      </c>
    </row>
    <row r="9" spans="24:28" x14ac:dyDescent="0.2">
      <c r="X9" s="26" t="s">
        <v>33</v>
      </c>
      <c r="Y9" s="26"/>
      <c r="Z9" s="26"/>
      <c r="AA9" s="26"/>
      <c r="AB9" s="26"/>
    </row>
    <row r="10" spans="24:28" x14ac:dyDescent="0.2">
      <c r="X10" t="s">
        <v>17</v>
      </c>
      <c r="Y10">
        <v>5.8399999999999997E-3</v>
      </c>
    </row>
    <row r="11" spans="24:28" x14ac:dyDescent="0.2">
      <c r="X11" t="s">
        <v>18</v>
      </c>
      <c r="Y11">
        <f>Y10/SQRT(2)</f>
        <v>4.1295036021294371E-3</v>
      </c>
    </row>
    <row r="13" spans="24:28" x14ac:dyDescent="0.2">
      <c r="X13" t="s">
        <v>19</v>
      </c>
      <c r="Y13">
        <f>0.9*Y11</f>
        <v>3.7165532419164934E-3</v>
      </c>
    </row>
    <row r="14" spans="24:28" x14ac:dyDescent="0.2">
      <c r="X14" t="s">
        <v>20</v>
      </c>
      <c r="Y14">
        <f>1.1*Y11</f>
        <v>4.5424539623423812E-3</v>
      </c>
    </row>
    <row r="43" spans="23:28" x14ac:dyDescent="0.2">
      <c r="W43" s="26" t="s">
        <v>33</v>
      </c>
      <c r="X43" s="26"/>
      <c r="Y43" s="26"/>
      <c r="Z43" s="26"/>
      <c r="AA43" s="26"/>
      <c r="AB43" s="26"/>
    </row>
    <row r="44" spans="23:28" x14ac:dyDescent="0.2">
      <c r="W44" s="26" t="s">
        <v>21</v>
      </c>
      <c r="X44" s="26"/>
      <c r="AA44" t="s">
        <v>30</v>
      </c>
      <c r="AB44" t="s">
        <v>31</v>
      </c>
    </row>
    <row r="45" spans="23:28" x14ac:dyDescent="0.2">
      <c r="W45">
        <v>63.95</v>
      </c>
      <c r="X45">
        <v>9.5469642345560202E-3</v>
      </c>
      <c r="Z45" t="s">
        <v>25</v>
      </c>
      <c r="AA45" t="s">
        <v>28</v>
      </c>
      <c r="AB45" t="s">
        <v>29</v>
      </c>
    </row>
    <row r="46" spans="23:28" x14ac:dyDescent="0.2">
      <c r="W46">
        <v>64.05</v>
      </c>
      <c r="X46">
        <v>1.1668511842235137E-2</v>
      </c>
      <c r="Z46" t="s">
        <v>26</v>
      </c>
      <c r="AA46">
        <v>64.052300000000002</v>
      </c>
      <c r="AB46">
        <v>63.952199999999998</v>
      </c>
    </row>
    <row r="48" spans="23:28" x14ac:dyDescent="0.2">
      <c r="W48" s="26" t="s">
        <v>22</v>
      </c>
      <c r="X48" s="26"/>
    </row>
    <row r="49" spans="23:28" x14ac:dyDescent="0.2">
      <c r="AA49" t="s">
        <v>30</v>
      </c>
      <c r="AB49" t="s">
        <v>31</v>
      </c>
    </row>
    <row r="50" spans="23:28" x14ac:dyDescent="0.2">
      <c r="W50" s="26" t="s">
        <v>23</v>
      </c>
      <c r="X50" s="26"/>
      <c r="Z50" t="s">
        <v>25</v>
      </c>
      <c r="AA50" t="s">
        <v>28</v>
      </c>
      <c r="AB50" t="s">
        <v>29</v>
      </c>
    </row>
    <row r="51" spans="23:28" x14ac:dyDescent="0.2">
      <c r="W51">
        <v>64.58</v>
      </c>
      <c r="X51">
        <v>9.5469642345560202E-3</v>
      </c>
      <c r="Z51" t="s">
        <v>27</v>
      </c>
      <c r="AA51">
        <v>64.735100000000003</v>
      </c>
      <c r="AB51">
        <v>64.614999999999995</v>
      </c>
    </row>
    <row r="52" spans="23:28" x14ac:dyDescent="0.2">
      <c r="W52">
        <v>64.7</v>
      </c>
      <c r="X52">
        <v>1.1668511842235137E-2</v>
      </c>
    </row>
    <row r="54" spans="23:28" x14ac:dyDescent="0.2">
      <c r="W54" s="26" t="s">
        <v>24</v>
      </c>
      <c r="X54" s="26"/>
    </row>
    <row r="55" spans="23:28" x14ac:dyDescent="0.2">
      <c r="Z55" t="s">
        <v>32</v>
      </c>
    </row>
    <row r="56" spans="23:28" x14ac:dyDescent="0.2">
      <c r="Z56">
        <f>(AB51-AB46)-(AA51-AA46)</f>
        <v>-2.0000000000003126E-2</v>
      </c>
    </row>
    <row r="58" spans="23:28" x14ac:dyDescent="0.2">
      <c r="W58" s="26" t="s">
        <v>34</v>
      </c>
      <c r="X58" s="26"/>
      <c r="Y58" s="26"/>
      <c r="Z58" s="26"/>
      <c r="AA58" s="26"/>
      <c r="AB58" s="26"/>
    </row>
  </sheetData>
  <mergeCells count="8">
    <mergeCell ref="X2:AB2"/>
    <mergeCell ref="X9:AB9"/>
    <mergeCell ref="W44:X44"/>
    <mergeCell ref="W48:X48"/>
    <mergeCell ref="W50:X50"/>
    <mergeCell ref="W54:X54"/>
    <mergeCell ref="W43:AB43"/>
    <mergeCell ref="W58:AB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Undamped, free vibration</vt:lpstr>
      <vt:lpstr>Undamped, forced vibration</vt:lpstr>
      <vt:lpstr>Damped, free vibration</vt:lpstr>
      <vt:lpstr>Damped, forced vibration</vt:lpstr>
      <vt:lpstr>Frequency Response</vt:lpstr>
      <vt:lpstr>Line 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Mafaz Syed</cp:lastModifiedBy>
  <dcterms:created xsi:type="dcterms:W3CDTF">2018-02-27T11:38:41Z</dcterms:created>
  <dcterms:modified xsi:type="dcterms:W3CDTF">2022-03-14T11:47:46Z</dcterms:modified>
</cp:coreProperties>
</file>