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activeTab="10"/>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9" l="1"/>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12" i="9" l="1"/>
  <c r="F10" i="9"/>
  <c r="D12" i="9"/>
  <c r="D14" i="7"/>
  <c r="C15" i="7" s="1"/>
  <c r="D15" i="7" s="1"/>
  <c r="C16" i="7"/>
  <c r="D16" i="7"/>
  <c r="D38" i="5"/>
  <c r="D10" i="4"/>
  <c r="F12" i="9" l="1"/>
  <c r="G10" i="9"/>
  <c r="G12" i="9" s="1"/>
  <c r="C17" i="7"/>
  <c r="D17" i="7" s="1"/>
  <c r="D12" i="6"/>
  <c r="D24" i="6"/>
  <c r="L13" i="9" l="1"/>
  <c r="D39" i="5"/>
  <c r="C39" i="5"/>
  <c r="C38" i="5"/>
  <c r="H23" i="5"/>
  <c r="D14" i="5"/>
  <c r="D15" i="5" s="1"/>
  <c r="D16" i="5" s="1"/>
  <c r="D17" i="5" s="1"/>
  <c r="D18" i="5" s="1"/>
  <c r="D19" i="5" s="1"/>
  <c r="D20" i="5" s="1"/>
  <c r="D21" i="5" s="1"/>
  <c r="D22" i="5" s="1"/>
  <c r="D23" i="5" s="1"/>
  <c r="D24" i="5" s="1"/>
  <c r="D13" i="5"/>
  <c r="C40" i="5" l="1"/>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alcChain>
</file>

<file path=xl/sharedStrings.xml><?xml version="1.0" encoding="utf-8"?>
<sst xmlns="http://schemas.openxmlformats.org/spreadsheetml/2006/main" count="151" uniqueCount="114">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</sst>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 #,##0;[Red]\-&quot;$&quot;\ #,##0"/>
    <numFmt numFmtId="8" formatCode="&quot;$&quot;\ #,##0.00;[Red]\-&quot;$&quot;\ #,##0.00"/>
    <numFmt numFmtId="41"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8">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87">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41" fontId="10" fillId="7" borderId="1" xfId="3" applyNumberFormat="1" applyBorder="1"/>
    <xf numFmtId="9" fontId="0" fillId="0" borderId="0" xfId="0" applyNumberFormat="1"/>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wrapText="1"/>
    </xf>
    <xf numFmtId="0" fontId="0" fillId="5" borderId="0" xfId="0" applyFill="1" applyAlignment="1">
      <alignment horizontal="center" vertical="top" wrapText="1"/>
    </xf>
    <xf numFmtId="0" fontId="8" fillId="5" borderId="0" xfId="0" applyFont="1" applyFill="1" applyAlignment="1">
      <alignment horizontal="center" vertical="center"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mc:Choice xmlns:a14="http://schemas.microsoft.com/office/drawing/2010/main"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mc:Choice xmlns:a14="http://schemas.microsoft.com/office/drawing/2010/main"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mc:Choice xmlns:a14="http://schemas.microsoft.com/office/drawing/2010/main"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50" t="s">
        <v>0</v>
      </c>
      <c r="E4" s="50"/>
      <c r="F4" s="50"/>
      <c r="G4" s="50"/>
      <c r="H4" s="50"/>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74" t="s">
        <v>105</v>
      </c>
      <c r="C2" s="74"/>
      <c r="D2" s="74"/>
      <c r="E2" s="74"/>
      <c r="F2" s="74"/>
      <c r="G2" s="74"/>
      <c r="H2" s="74"/>
      <c r="I2" s="74"/>
    </row>
    <row r="3" spans="1:9" x14ac:dyDescent="0.25">
      <c r="B3" s="74"/>
      <c r="C3" s="74"/>
      <c r="D3" s="74"/>
      <c r="E3" s="74"/>
      <c r="F3" s="74"/>
      <c r="G3" s="74"/>
      <c r="H3" s="74"/>
      <c r="I3" s="74"/>
    </row>
    <row r="4" spans="1:9" x14ac:dyDescent="0.25">
      <c r="B4" s="74"/>
      <c r="C4" s="74"/>
      <c r="D4" s="74"/>
      <c r="E4" s="74"/>
      <c r="F4" s="74"/>
      <c r="G4" s="74"/>
      <c r="H4" s="74"/>
      <c r="I4" s="74"/>
    </row>
    <row r="5" spans="1:9" x14ac:dyDescent="0.25">
      <c r="B5" s="74"/>
      <c r="C5" s="74"/>
      <c r="D5" s="74"/>
      <c r="E5" s="74"/>
      <c r="F5" s="74"/>
      <c r="G5" s="74"/>
      <c r="H5" s="74"/>
      <c r="I5" s="74"/>
    </row>
    <row r="6" spans="1:9" x14ac:dyDescent="0.25">
      <c r="B6" s="74"/>
      <c r="C6" s="74"/>
      <c r="D6" s="74"/>
      <c r="E6" s="74"/>
      <c r="F6" s="74"/>
      <c r="G6" s="74"/>
      <c r="H6" s="74"/>
      <c r="I6" s="74"/>
    </row>
    <row r="8" spans="1:9" x14ac:dyDescent="0.25">
      <c r="B8" t="s">
        <v>106</v>
      </c>
      <c r="C8" s="72">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
  <sheetViews>
    <sheetView tabSelected="1" workbookViewId="0">
      <selection activeCell="B6" sqref="B6"/>
    </sheetView>
  </sheetViews>
  <sheetFormatPr baseColWidth="10" defaultRowHeight="15" x14ac:dyDescent="0.25"/>
  <sheetData>
    <row r="2" spans="1:7" ht="15.75" x14ac:dyDescent="0.25">
      <c r="A2" s="46" t="s">
        <v>112</v>
      </c>
      <c r="B2" s="74" t="s">
        <v>113</v>
      </c>
      <c r="C2" s="74"/>
      <c r="D2" s="74"/>
      <c r="E2" s="74"/>
      <c r="F2" s="74"/>
      <c r="G2" s="74"/>
    </row>
    <row r="3" spans="1:7" x14ac:dyDescent="0.25">
      <c r="B3" s="74"/>
      <c r="C3" s="74"/>
      <c r="D3" s="74"/>
      <c r="E3" s="74"/>
      <c r="F3" s="74"/>
      <c r="G3" s="74"/>
    </row>
    <row r="4" spans="1:7" x14ac:dyDescent="0.25">
      <c r="B4" s="74"/>
      <c r="C4" s="74"/>
      <c r="D4" s="74"/>
      <c r="E4" s="74"/>
      <c r="F4" s="74"/>
      <c r="G4" s="74"/>
    </row>
  </sheetData>
  <mergeCells count="1">
    <mergeCell ref="B2: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51" t="s">
        <v>9</v>
      </c>
      <c r="C1" s="51"/>
      <c r="D1" s="51"/>
      <c r="E1" s="51"/>
      <c r="F1" s="51"/>
    </row>
    <row r="4" spans="1:17" x14ac:dyDescent="0.25">
      <c r="A4" s="5" t="s">
        <v>8</v>
      </c>
      <c r="B4" s="52" t="s">
        <v>10</v>
      </c>
      <c r="C4" s="52"/>
      <c r="D4" s="52"/>
      <c r="E4" s="52"/>
      <c r="F4" s="52"/>
      <c r="G4" s="52"/>
      <c r="H4" s="52"/>
      <c r="I4" s="52"/>
      <c r="J4" s="52"/>
      <c r="K4" s="52"/>
    </row>
    <row r="5" spans="1:17" x14ac:dyDescent="0.25">
      <c r="B5" s="52" t="s">
        <v>11</v>
      </c>
      <c r="C5" s="52"/>
      <c r="D5" s="52"/>
      <c r="E5" s="52"/>
      <c r="F5" s="52"/>
    </row>
    <row r="6" spans="1:17" ht="15.75" x14ac:dyDescent="0.25">
      <c r="B6" s="6"/>
      <c r="C6" s="6"/>
      <c r="D6" s="6"/>
      <c r="E6" s="6"/>
      <c r="F6" s="6"/>
    </row>
    <row r="7" spans="1:17" ht="15.75" x14ac:dyDescent="0.25">
      <c r="B7" s="55" t="s">
        <v>18</v>
      </c>
      <c r="C7" s="55"/>
      <c r="D7" s="13">
        <v>5000</v>
      </c>
      <c r="E7" s="6"/>
      <c r="F7" s="55" t="s">
        <v>19</v>
      </c>
      <c r="G7" s="55"/>
      <c r="H7" s="54"/>
      <c r="I7" s="54"/>
      <c r="K7" s="53" t="s">
        <v>20</v>
      </c>
      <c r="L7" s="53"/>
      <c r="M7" s="53"/>
      <c r="N7" s="53"/>
      <c r="O7" s="53"/>
      <c r="P7" s="53"/>
      <c r="Q7" s="53"/>
    </row>
    <row r="8" spans="1:17" x14ac:dyDescent="0.25">
      <c r="K8" s="54"/>
      <c r="L8" s="54"/>
      <c r="M8" s="54"/>
      <c r="N8" s="54"/>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56" t="s">
        <v>22</v>
      </c>
      <c r="F11" s="53"/>
      <c r="G11" s="53"/>
      <c r="H11" s="53"/>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57" t="s">
        <v>24</v>
      </c>
      <c r="G19" s="57"/>
      <c r="H19" s="57"/>
      <c r="I19" s="57"/>
      <c r="J19" s="57"/>
      <c r="K19" s="57"/>
      <c r="L19" s="57"/>
    </row>
    <row r="20" spans="2:12" x14ac:dyDescent="0.25">
      <c r="B20" s="11">
        <v>2010</v>
      </c>
      <c r="C20" s="12">
        <v>3.1699999999999999E-2</v>
      </c>
      <c r="D20" s="17">
        <f t="shared" si="0"/>
        <v>8946.3968661092094</v>
      </c>
      <c r="F20" s="57"/>
      <c r="G20" s="57"/>
      <c r="H20" s="57"/>
      <c r="I20" s="57"/>
      <c r="J20" s="57"/>
      <c r="K20" s="57"/>
      <c r="L20" s="57"/>
    </row>
    <row r="21" spans="2:12" x14ac:dyDescent="0.25">
      <c r="B21" s="11">
        <v>2011</v>
      </c>
      <c r="C21" s="12">
        <v>3.73E-2</v>
      </c>
      <c r="D21" s="17">
        <f t="shared" si="0"/>
        <v>9229.9976467648721</v>
      </c>
      <c r="F21" s="57"/>
      <c r="G21" s="57"/>
      <c r="H21" s="57"/>
      <c r="I21" s="57"/>
      <c r="J21" s="57"/>
      <c r="K21" s="57"/>
      <c r="L21" s="57"/>
    </row>
    <row r="22" spans="2:12" x14ac:dyDescent="0.25">
      <c r="B22" s="11">
        <v>2012</v>
      </c>
      <c r="C22" s="12">
        <v>3.44E-2</v>
      </c>
      <c r="D22" s="17">
        <f t="shared" si="0"/>
        <v>9574.2765589892024</v>
      </c>
      <c r="F22" s="57"/>
      <c r="G22" s="57"/>
      <c r="H22" s="57"/>
      <c r="I22" s="57"/>
      <c r="J22" s="57"/>
      <c r="K22" s="57"/>
      <c r="L22" s="57"/>
    </row>
    <row r="23" spans="2:12" x14ac:dyDescent="0.25">
      <c r="B23" s="11">
        <v>2013</v>
      </c>
      <c r="C23" s="12">
        <v>1.9400000000000001E-2</v>
      </c>
      <c r="D23" s="17">
        <f t="shared" si="0"/>
        <v>9903.6316726184305</v>
      </c>
      <c r="F23" s="57"/>
      <c r="G23" s="57"/>
      <c r="H23" s="57"/>
      <c r="I23" s="57"/>
      <c r="J23" s="57"/>
      <c r="K23" s="57"/>
      <c r="L23" s="57"/>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56" t="s">
        <v>21</v>
      </c>
      <c r="F29" s="53"/>
      <c r="G29" s="53"/>
    </row>
    <row r="30" spans="2:12" x14ac:dyDescent="0.25">
      <c r="B30" s="19"/>
      <c r="C30" s="20"/>
      <c r="D30" s="23"/>
      <c r="E30" s="21"/>
      <c r="F30" s="22"/>
      <c r="G30" s="22"/>
    </row>
    <row r="31" spans="2:12" x14ac:dyDescent="0.25">
      <c r="B31" s="54" t="s">
        <v>17</v>
      </c>
      <c r="C31" s="54"/>
      <c r="D31" s="54"/>
      <c r="E31" s="54"/>
      <c r="F31" s="54"/>
    </row>
    <row r="32" spans="2:12" x14ac:dyDescent="0.25">
      <c r="B32" s="4"/>
      <c r="C32" s="4"/>
      <c r="D32" s="4"/>
      <c r="E32" s="4"/>
      <c r="F32" s="4"/>
    </row>
    <row r="33" spans="2:15" x14ac:dyDescent="0.25">
      <c r="B33" s="4"/>
      <c r="C33" s="4"/>
      <c r="D33" s="4"/>
      <c r="E33" s="4"/>
      <c r="F33" s="4"/>
    </row>
    <row r="34" spans="2:15" x14ac:dyDescent="0.25">
      <c r="B34" s="59" t="s">
        <v>27</v>
      </c>
      <c r="C34" s="59"/>
      <c r="D34" s="59"/>
      <c r="E34" s="59"/>
      <c r="F34" s="59"/>
    </row>
    <row r="35" spans="2:15" ht="15.75" x14ac:dyDescent="0.25">
      <c r="B35" s="24"/>
      <c r="C35" s="24"/>
      <c r="D35" s="24"/>
      <c r="E35" s="24"/>
      <c r="F35" s="4"/>
    </row>
    <row r="36" spans="2:15" x14ac:dyDescent="0.25">
      <c r="B36" s="58" t="s">
        <v>18</v>
      </c>
      <c r="C36" s="58"/>
      <c r="D36" s="25">
        <v>5000</v>
      </c>
      <c r="E36" s="4"/>
      <c r="F36" s="4"/>
    </row>
    <row r="37" spans="2:15" ht="15.75" x14ac:dyDescent="0.25">
      <c r="B37" s="58" t="s">
        <v>25</v>
      </c>
      <c r="C37" s="58"/>
      <c r="D37" s="9">
        <f>AVERAGE(C10:C28)</f>
        <v>5.0421052631578943E-2</v>
      </c>
      <c r="E37" s="4"/>
      <c r="F37" s="55" t="s">
        <v>19</v>
      </c>
      <c r="G37" s="55"/>
      <c r="H37" s="54"/>
      <c r="I37" s="54"/>
      <c r="K37" s="53" t="s">
        <v>26</v>
      </c>
      <c r="L37" s="53"/>
      <c r="M37" s="53"/>
      <c r="N37" s="53"/>
      <c r="O37" s="53"/>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54" t="s">
        <v>16</v>
      </c>
      <c r="C63" s="54"/>
      <c r="D63" s="54"/>
      <c r="E63" s="54"/>
      <c r="F63" s="54"/>
      <c r="G63" s="54"/>
      <c r="H63" s="54"/>
      <c r="I63" s="54"/>
      <c r="J63" s="54"/>
    </row>
  </sheetData>
  <mergeCells count="19">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53" t="s">
        <v>30</v>
      </c>
      <c r="C3" s="53"/>
      <c r="D3" s="53"/>
      <c r="E3" s="53"/>
      <c r="F3" s="53"/>
      <c r="G3" s="53"/>
      <c r="H3" s="53"/>
      <c r="I3" s="53"/>
    </row>
    <row r="5" spans="1:12" x14ac:dyDescent="0.25">
      <c r="B5" s="8" t="s">
        <v>31</v>
      </c>
      <c r="C5" s="27">
        <v>0.05</v>
      </c>
      <c r="F5" s="60" t="s">
        <v>19</v>
      </c>
      <c r="G5" s="60"/>
      <c r="H5" s="54"/>
      <c r="I5" s="54"/>
    </row>
    <row r="6" spans="1:12" x14ac:dyDescent="0.25">
      <c r="B6" s="8" t="s">
        <v>33</v>
      </c>
      <c r="C6" s="29">
        <v>3000000</v>
      </c>
      <c r="F6" s="60"/>
      <c r="G6" s="60"/>
      <c r="H6" s="54"/>
      <c r="I6" s="54"/>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59" t="s">
        <v>35</v>
      </c>
      <c r="C3" s="59"/>
      <c r="D3" s="59"/>
      <c r="E3" s="59"/>
      <c r="F3" s="59"/>
      <c r="G3" s="59"/>
      <c r="H3" s="59"/>
      <c r="I3" s="59"/>
      <c r="J3" s="59"/>
      <c r="K3" s="59"/>
      <c r="L3" s="59"/>
      <c r="M3" s="59"/>
      <c r="N3" s="59"/>
    </row>
    <row r="4" spans="1:14" x14ac:dyDescent="0.25">
      <c r="B4" t="s">
        <v>37</v>
      </c>
    </row>
    <row r="6" spans="1:14" x14ac:dyDescent="0.25">
      <c r="B6" s="58" t="s">
        <v>37</v>
      </c>
      <c r="C6" s="58"/>
      <c r="D6" s="29">
        <v>1000000</v>
      </c>
      <c r="F6" s="58" t="s">
        <v>41</v>
      </c>
      <c r="G6" s="58"/>
      <c r="H6" s="29">
        <v>1000000</v>
      </c>
    </row>
    <row r="7" spans="1:14" x14ac:dyDescent="0.25">
      <c r="I7" s="58" t="s">
        <v>40</v>
      </c>
      <c r="J7" s="54"/>
      <c r="K7" s="54"/>
      <c r="L7" s="54"/>
    </row>
    <row r="8" spans="1:14" ht="31.5" customHeight="1" x14ac:dyDescent="0.25">
      <c r="B8" s="31" t="s">
        <v>36</v>
      </c>
      <c r="C8" s="31" t="s">
        <v>13</v>
      </c>
      <c r="D8" s="32" t="s">
        <v>38</v>
      </c>
      <c r="E8" s="31" t="s">
        <v>36</v>
      </c>
      <c r="F8" s="31" t="s">
        <v>13</v>
      </c>
      <c r="G8" s="33" t="s">
        <v>39</v>
      </c>
      <c r="I8" s="54"/>
      <c r="J8" s="54"/>
      <c r="K8" s="54"/>
      <c r="L8" s="54"/>
    </row>
    <row r="9" spans="1:14" x14ac:dyDescent="0.25">
      <c r="B9" s="11">
        <v>1990</v>
      </c>
      <c r="C9" s="12">
        <v>0.32369999999999999</v>
      </c>
      <c r="D9" s="16">
        <v>1000000</v>
      </c>
      <c r="E9" s="11">
        <v>2019</v>
      </c>
      <c r="G9" s="16">
        <v>1000000</v>
      </c>
      <c r="I9" s="54"/>
      <c r="J9" s="54"/>
      <c r="K9" s="54"/>
      <c r="L9" s="54"/>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53"/>
      <c r="J17" s="53"/>
      <c r="K17" s="53"/>
      <c r="L17" s="53"/>
      <c r="M17" s="53"/>
      <c r="N17" s="53"/>
      <c r="O17" s="53"/>
    </row>
    <row r="18" spans="2:15" x14ac:dyDescent="0.25">
      <c r="B18" s="11">
        <v>1999</v>
      </c>
      <c r="C18" s="12">
        <v>9.2299999999999993E-2</v>
      </c>
      <c r="D18" s="16">
        <f t="shared" si="0"/>
        <v>6302293.4614178473</v>
      </c>
      <c r="E18" s="11">
        <v>2010</v>
      </c>
      <c r="F18" s="12">
        <v>3.1699999999999999E-2</v>
      </c>
      <c r="G18" s="16">
        <f t="shared" si="1"/>
        <v>704958.73326374637</v>
      </c>
      <c r="I18" s="53"/>
      <c r="J18" s="53"/>
      <c r="K18" s="53"/>
      <c r="L18" s="53"/>
      <c r="M18" s="53"/>
      <c r="N18" s="53"/>
      <c r="O18" s="53"/>
    </row>
    <row r="19" spans="2:15" x14ac:dyDescent="0.25">
      <c r="B19" s="11">
        <v>2000</v>
      </c>
      <c r="C19" s="12">
        <v>8.7499999999999994E-2</v>
      </c>
      <c r="D19" s="16">
        <f t="shared" si="0"/>
        <v>6883995.1479067151</v>
      </c>
      <c r="E19" s="11">
        <v>2009</v>
      </c>
      <c r="F19" s="12">
        <v>0.02</v>
      </c>
      <c r="G19" s="16">
        <f t="shared" si="1"/>
        <v>691136.01300367294</v>
      </c>
      <c r="I19" s="53"/>
      <c r="J19" s="53"/>
      <c r="K19" s="53"/>
      <c r="L19" s="53"/>
      <c r="M19" s="53"/>
      <c r="N19" s="53"/>
      <c r="O19" s="53"/>
    </row>
    <row r="20" spans="2:15" x14ac:dyDescent="0.25">
      <c r="B20" s="11">
        <v>2001</v>
      </c>
      <c r="C20" s="12">
        <v>7.6499999999999999E-2</v>
      </c>
      <c r="D20" s="16">
        <f t="shared" si="0"/>
        <v>7486344.7233485524</v>
      </c>
      <c r="E20" s="11">
        <v>2008</v>
      </c>
      <c r="F20" s="12">
        <v>7.6700000000000004E-2</v>
      </c>
      <c r="G20" s="16">
        <f t="shared" si="1"/>
        <v>641902.12037120177</v>
      </c>
      <c r="I20" s="53"/>
      <c r="J20" s="53"/>
      <c r="K20" s="53"/>
      <c r="L20" s="53"/>
      <c r="M20" s="53"/>
      <c r="N20" s="53"/>
      <c r="O20" s="53"/>
    </row>
    <row r="21" spans="2:15" x14ac:dyDescent="0.25">
      <c r="B21" s="11">
        <v>2002</v>
      </c>
      <c r="C21" s="12">
        <v>6.9900000000000004E-2</v>
      </c>
      <c r="D21" s="16">
        <f t="shared" si="0"/>
        <v>8059050.0946847163</v>
      </c>
      <c r="E21" s="11">
        <v>2007</v>
      </c>
      <c r="F21" s="12">
        <v>5.6899999999999999E-2</v>
      </c>
      <c r="G21" s="16">
        <f t="shared" si="1"/>
        <v>607344.23348585656</v>
      </c>
      <c r="I21" s="53"/>
      <c r="J21" s="53"/>
      <c r="K21" s="53"/>
      <c r="L21" s="53"/>
      <c r="M21" s="53"/>
      <c r="N21" s="53"/>
      <c r="O21" s="53"/>
    </row>
    <row r="22" spans="2:15" x14ac:dyDescent="0.25">
      <c r="B22" s="11">
        <v>2003</v>
      </c>
      <c r="C22" s="12">
        <v>6.4899999999999999E-2</v>
      </c>
      <c r="D22" s="16">
        <f t="shared" si="0"/>
        <v>8622377.6963031795</v>
      </c>
      <c r="E22" s="11">
        <v>2006</v>
      </c>
      <c r="F22" s="12">
        <v>4.48E-2</v>
      </c>
      <c r="G22" s="16">
        <f t="shared" si="1"/>
        <v>581301.9080071369</v>
      </c>
      <c r="I22" s="53"/>
      <c r="J22" s="53"/>
      <c r="K22" s="53"/>
      <c r="L22" s="53"/>
      <c r="M22" s="53"/>
      <c r="N22" s="53"/>
      <c r="O22" s="53"/>
    </row>
    <row r="23" spans="2:15" x14ac:dyDescent="0.25">
      <c r="B23" s="11">
        <v>2004</v>
      </c>
      <c r="C23" s="12">
        <v>5.5E-2</v>
      </c>
      <c r="D23" s="16">
        <f t="shared" si="0"/>
        <v>9181970.0087932553</v>
      </c>
      <c r="E23" s="11">
        <v>2005</v>
      </c>
      <c r="F23" s="12">
        <v>4.8500000000000001E-2</v>
      </c>
      <c r="G23" s="16">
        <f t="shared" si="1"/>
        <v>554412.88317323499</v>
      </c>
      <c r="I23" s="53"/>
      <c r="J23" s="53"/>
      <c r="K23" s="53"/>
      <c r="L23" s="53"/>
      <c r="M23" s="53"/>
      <c r="N23" s="53"/>
      <c r="O23" s="53"/>
    </row>
    <row r="24" spans="2:15" x14ac:dyDescent="0.25">
      <c r="B24" s="11">
        <v>2005</v>
      </c>
      <c r="C24" s="12">
        <v>4.8500000000000001E-2</v>
      </c>
      <c r="D24" s="16">
        <f t="shared" si="0"/>
        <v>9686978.3592768833</v>
      </c>
      <c r="E24" s="11">
        <v>2004</v>
      </c>
      <c r="F24" s="12">
        <v>5.5E-2</v>
      </c>
      <c r="G24" s="16">
        <f t="shared" si="1"/>
        <v>525509.84187036497</v>
      </c>
      <c r="I24" s="53"/>
      <c r="J24" s="53"/>
      <c r="K24" s="53"/>
      <c r="L24" s="53"/>
      <c r="M24" s="53"/>
      <c r="N24" s="53"/>
      <c r="O24" s="53"/>
    </row>
    <row r="25" spans="2:15" x14ac:dyDescent="0.25">
      <c r="B25" s="11">
        <v>2006</v>
      </c>
      <c r="C25" s="12">
        <v>4.48E-2</v>
      </c>
      <c r="D25" s="16">
        <f t="shared" si="0"/>
        <v>10156796.809701812</v>
      </c>
      <c r="E25" s="11">
        <v>2003</v>
      </c>
      <c r="F25" s="12">
        <v>6.4899999999999999E-2</v>
      </c>
      <c r="G25" s="16">
        <f t="shared" si="1"/>
        <v>493482.80765364354</v>
      </c>
      <c r="I25" s="53"/>
      <c r="J25" s="53"/>
      <c r="K25" s="53"/>
      <c r="L25" s="53"/>
      <c r="M25" s="53"/>
      <c r="N25" s="53"/>
      <c r="O25" s="53"/>
    </row>
    <row r="26" spans="2:15" x14ac:dyDescent="0.25">
      <c r="B26" s="11">
        <v>2007</v>
      </c>
      <c r="C26" s="12">
        <v>5.6899999999999999E-2</v>
      </c>
      <c r="D26" s="16">
        <f t="shared" si="0"/>
        <v>10611821.306776453</v>
      </c>
      <c r="E26" s="11">
        <v>2002</v>
      </c>
      <c r="F26" s="12">
        <v>6.9900000000000004E-2</v>
      </c>
      <c r="G26" s="16">
        <f t="shared" si="1"/>
        <v>461241.99238587113</v>
      </c>
      <c r="I26" s="53"/>
      <c r="J26" s="53"/>
      <c r="K26" s="53"/>
      <c r="L26" s="53"/>
      <c r="M26" s="53"/>
      <c r="N26" s="53"/>
      <c r="O26" s="53"/>
    </row>
    <row r="27" spans="2:15" x14ac:dyDescent="0.25">
      <c r="B27" s="11">
        <v>2008</v>
      </c>
      <c r="C27" s="12">
        <v>7.6700000000000004E-2</v>
      </c>
      <c r="D27" s="16">
        <f t="shared" si="0"/>
        <v>11215633.939132033</v>
      </c>
      <c r="E27" s="11">
        <v>2001</v>
      </c>
      <c r="F27" s="12">
        <v>7.6499999999999999E-2</v>
      </c>
      <c r="G27" s="16">
        <f t="shared" si="1"/>
        <v>428464.46111088817</v>
      </c>
      <c r="I27" s="53"/>
      <c r="J27" s="53"/>
      <c r="K27" s="53"/>
      <c r="L27" s="53"/>
      <c r="M27" s="53"/>
      <c r="N27" s="53"/>
      <c r="O27" s="53"/>
    </row>
    <row r="28" spans="2:15" x14ac:dyDescent="0.25">
      <c r="B28" s="11">
        <v>2009</v>
      </c>
      <c r="C28" s="12">
        <v>0.02</v>
      </c>
      <c r="D28" s="16">
        <f t="shared" si="0"/>
        <v>12075873.062263459</v>
      </c>
      <c r="E28" s="11">
        <v>2000</v>
      </c>
      <c r="F28" s="12">
        <v>8.7499999999999994E-2</v>
      </c>
      <c r="G28" s="16">
        <f t="shared" si="1"/>
        <v>393990.30906748341</v>
      </c>
      <c r="I28" s="53"/>
      <c r="J28" s="53"/>
      <c r="K28" s="53"/>
      <c r="L28" s="53"/>
      <c r="M28" s="53"/>
      <c r="N28" s="53"/>
      <c r="O28" s="53"/>
    </row>
    <row r="29" spans="2:15" x14ac:dyDescent="0.25">
      <c r="B29" s="11">
        <v>2010</v>
      </c>
      <c r="C29" s="12">
        <v>3.1699999999999999E-2</v>
      </c>
      <c r="D29" s="16">
        <f t="shared" si="0"/>
        <v>12317390.523508728</v>
      </c>
      <c r="E29" s="11">
        <v>1999</v>
      </c>
      <c r="F29" s="12">
        <v>9.2299999999999993E-2</v>
      </c>
      <c r="G29" s="16">
        <f t="shared" si="1"/>
        <v>360697.89349765028</v>
      </c>
      <c r="I29" s="53"/>
      <c r="J29" s="53"/>
      <c r="K29" s="53"/>
      <c r="L29" s="53"/>
      <c r="M29" s="53"/>
      <c r="N29" s="53"/>
      <c r="O29" s="53"/>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61" t="s">
        <v>44</v>
      </c>
      <c r="J31" s="61"/>
      <c r="K31" s="61"/>
    </row>
    <row r="32" spans="2:15" x14ac:dyDescent="0.25">
      <c r="B32" s="11">
        <v>2013</v>
      </c>
      <c r="C32" s="12">
        <v>1.9400000000000001E-2</v>
      </c>
      <c r="D32" s="16">
        <f t="shared" si="0"/>
        <v>13635310.476192109</v>
      </c>
      <c r="E32" s="11">
        <v>1996</v>
      </c>
      <c r="F32" s="12">
        <v>0.21640000000000001</v>
      </c>
      <c r="G32" s="16">
        <f t="shared" si="1"/>
        <v>215920.40133353838</v>
      </c>
      <c r="I32" s="53"/>
      <c r="J32" s="53"/>
      <c r="K32" s="53"/>
      <c r="L32" s="53"/>
      <c r="M32" s="53"/>
      <c r="N32" s="53"/>
      <c r="O32" s="53"/>
    </row>
    <row r="33" spans="2:17" x14ac:dyDescent="0.25">
      <c r="B33" s="11">
        <v>2014</v>
      </c>
      <c r="C33" s="12">
        <v>3.6600000000000001E-2</v>
      </c>
      <c r="D33" s="16">
        <f t="shared" si="0"/>
        <v>13899835.499430237</v>
      </c>
      <c r="E33" s="11">
        <v>1995</v>
      </c>
      <c r="F33" s="12">
        <v>0.19470000000000001</v>
      </c>
      <c r="G33" s="16">
        <f t="shared" si="1"/>
        <v>180731.90033777381</v>
      </c>
      <c r="I33" s="53"/>
      <c r="J33" s="53"/>
      <c r="K33" s="53"/>
      <c r="L33" s="53"/>
      <c r="M33" s="53"/>
      <c r="N33" s="53"/>
      <c r="O33" s="53"/>
    </row>
    <row r="34" spans="2:17" x14ac:dyDescent="0.25">
      <c r="B34" s="11">
        <v>2015</v>
      </c>
      <c r="C34" s="12">
        <v>6.7699999999999996E-2</v>
      </c>
      <c r="D34" s="16">
        <f t="shared" si="0"/>
        <v>14408569.478709383</v>
      </c>
      <c r="E34" s="11">
        <v>1994</v>
      </c>
      <c r="F34" s="12">
        <v>0.22600000000000001</v>
      </c>
      <c r="G34" s="16">
        <f t="shared" si="1"/>
        <v>147415.90565886933</v>
      </c>
      <c r="I34" s="53"/>
      <c r="J34" s="53"/>
      <c r="K34" s="53"/>
      <c r="L34" s="53"/>
      <c r="M34" s="53"/>
      <c r="N34" s="53"/>
      <c r="O34" s="53"/>
    </row>
    <row r="35" spans="2:17" x14ac:dyDescent="0.25">
      <c r="B35" s="11">
        <v>2016</v>
      </c>
      <c r="C35" s="12">
        <v>5.7500000000000002E-2</v>
      </c>
      <c r="D35" s="16">
        <f t="shared" si="0"/>
        <v>15384029.63241801</v>
      </c>
      <c r="E35" s="11">
        <v>1993</v>
      </c>
      <c r="F35" s="12">
        <v>0.2261</v>
      </c>
      <c r="G35" s="16">
        <f t="shared" si="1"/>
        <v>120231.55179746296</v>
      </c>
      <c r="I35" s="53"/>
      <c r="J35" s="53"/>
      <c r="K35" s="53"/>
      <c r="L35" s="53"/>
      <c r="M35" s="53"/>
      <c r="N35" s="53"/>
      <c r="O35" s="53"/>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61" t="s">
        <v>45</v>
      </c>
      <c r="K37" s="61"/>
      <c r="L37" s="61"/>
      <c r="M37" s="61"/>
      <c r="N37" s="61"/>
    </row>
    <row r="38" spans="2:17" x14ac:dyDescent="0.25">
      <c r="B38" s="11">
        <v>2019</v>
      </c>
      <c r="C38" s="11"/>
      <c r="D38" s="35">
        <f t="shared" si="0"/>
        <v>17472498.661705948</v>
      </c>
      <c r="E38" s="11">
        <v>1990</v>
      </c>
      <c r="F38" s="12">
        <v>0.32369999999999999</v>
      </c>
      <c r="G38" s="35">
        <f t="shared" si="1"/>
        <v>57232.798774892806</v>
      </c>
      <c r="J38" s="54"/>
      <c r="K38" s="54"/>
      <c r="L38" s="54"/>
      <c r="M38" s="54"/>
      <c r="N38" s="54"/>
      <c r="O38" s="54"/>
      <c r="P38" s="54"/>
      <c r="Q38" s="54"/>
    </row>
    <row r="39" spans="2:17" x14ac:dyDescent="0.25">
      <c r="D39" s="63" t="s">
        <v>43</v>
      </c>
      <c r="E39" s="63"/>
      <c r="G39" s="62" t="s">
        <v>42</v>
      </c>
      <c r="H39" s="62"/>
      <c r="J39" s="54"/>
      <c r="K39" s="54"/>
      <c r="L39" s="54"/>
      <c r="M39" s="54"/>
      <c r="N39" s="54"/>
      <c r="O39" s="54"/>
      <c r="P39" s="54"/>
      <c r="Q39" s="54"/>
    </row>
    <row r="40" spans="2:17" x14ac:dyDescent="0.25">
      <c r="D40" s="62"/>
      <c r="E40" s="62"/>
      <c r="G40" s="62"/>
      <c r="H40" s="62"/>
      <c r="J40" s="54"/>
      <c r="K40" s="54"/>
      <c r="L40" s="54"/>
      <c r="M40" s="54"/>
      <c r="N40" s="54"/>
      <c r="O40" s="54"/>
      <c r="P40" s="54"/>
      <c r="Q40" s="54"/>
    </row>
    <row r="41" spans="2:17" x14ac:dyDescent="0.25">
      <c r="J41" s="54"/>
      <c r="K41" s="54"/>
      <c r="L41" s="54"/>
      <c r="M41" s="54"/>
      <c r="N41" s="54"/>
      <c r="O41" s="54"/>
      <c r="P41" s="54"/>
      <c r="Q41" s="54"/>
    </row>
    <row r="42" spans="2:17" x14ac:dyDescent="0.25">
      <c r="G42" s="34"/>
      <c r="H42" s="34"/>
      <c r="I42" s="34"/>
      <c r="J42" s="54"/>
      <c r="K42" s="54"/>
      <c r="L42" s="54"/>
      <c r="M42" s="54"/>
      <c r="N42" s="54"/>
      <c r="O42" s="54"/>
      <c r="P42" s="54"/>
      <c r="Q42" s="54"/>
    </row>
    <row r="44" spans="2:17" x14ac:dyDescent="0.25">
      <c r="I44" s="61" t="s">
        <v>46</v>
      </c>
      <c r="J44" s="61"/>
      <c r="K44" s="61"/>
      <c r="L44" s="61"/>
      <c r="M44" s="61"/>
      <c r="N44" s="61"/>
    </row>
    <row r="45" spans="2:17" x14ac:dyDescent="0.25">
      <c r="I45" s="54"/>
      <c r="J45" s="54"/>
      <c r="K45" s="54"/>
      <c r="L45" s="54"/>
      <c r="M45" s="54"/>
      <c r="N45" s="54"/>
      <c r="O45" s="54"/>
      <c r="P45" s="54"/>
      <c r="Q45" s="54"/>
    </row>
    <row r="46" spans="2:17" x14ac:dyDescent="0.25">
      <c r="I46" s="54"/>
      <c r="J46" s="54"/>
      <c r="K46" s="54"/>
      <c r="L46" s="54"/>
      <c r="M46" s="54"/>
      <c r="N46" s="54"/>
      <c r="O46" s="54"/>
      <c r="P46" s="54"/>
      <c r="Q46" s="54"/>
    </row>
    <row r="47" spans="2:17" x14ac:dyDescent="0.25">
      <c r="I47" s="54"/>
      <c r="J47" s="54"/>
      <c r="K47" s="54"/>
      <c r="L47" s="54"/>
      <c r="M47" s="54"/>
      <c r="N47" s="54"/>
      <c r="O47" s="54"/>
      <c r="P47" s="54"/>
      <c r="Q47" s="54"/>
    </row>
    <row r="48" spans="2:17" x14ac:dyDescent="0.25">
      <c r="I48" s="54"/>
      <c r="J48" s="54"/>
      <c r="K48" s="54"/>
      <c r="L48" s="54"/>
      <c r="M48" s="54"/>
      <c r="N48" s="54"/>
      <c r="O48" s="54"/>
      <c r="P48" s="54"/>
      <c r="Q48" s="54"/>
    </row>
    <row r="49" spans="9:17" x14ac:dyDescent="0.25">
      <c r="I49" s="54"/>
      <c r="J49" s="54"/>
      <c r="K49" s="54"/>
      <c r="L49" s="54"/>
      <c r="M49" s="54"/>
      <c r="N49" s="54"/>
      <c r="O49" s="54"/>
      <c r="P49" s="54"/>
      <c r="Q49" s="54"/>
    </row>
    <row r="50" spans="9:17" x14ac:dyDescent="0.25">
      <c r="I50" s="54"/>
      <c r="J50" s="54"/>
      <c r="K50" s="54"/>
      <c r="L50" s="54"/>
      <c r="M50" s="54"/>
      <c r="N50" s="54"/>
      <c r="O50" s="54"/>
      <c r="P50" s="54"/>
      <c r="Q50" s="54"/>
    </row>
    <row r="51" spans="9:17" x14ac:dyDescent="0.25">
      <c r="I51" s="54"/>
      <c r="J51" s="54"/>
      <c r="K51" s="54"/>
      <c r="L51" s="54"/>
      <c r="M51" s="54"/>
      <c r="N51" s="54"/>
      <c r="O51" s="54"/>
      <c r="P51" s="54"/>
      <c r="Q51" s="54"/>
    </row>
    <row r="52" spans="9:17" x14ac:dyDescent="0.25">
      <c r="I52" s="54"/>
      <c r="J52" s="54"/>
      <c r="K52" s="54"/>
      <c r="L52" s="54"/>
      <c r="M52" s="54"/>
      <c r="N52" s="54"/>
      <c r="O52" s="54"/>
      <c r="P52" s="54"/>
      <c r="Q52" s="54"/>
    </row>
    <row r="53" spans="9:17" x14ac:dyDescent="0.25">
      <c r="I53" s="54"/>
      <c r="J53" s="54"/>
      <c r="K53" s="54"/>
      <c r="L53" s="54"/>
      <c r="M53" s="54"/>
      <c r="N53" s="54"/>
      <c r="O53" s="54"/>
      <c r="P53" s="54"/>
      <c r="Q53" s="54"/>
    </row>
    <row r="54" spans="9:17" x14ac:dyDescent="0.25">
      <c r="I54" s="54"/>
      <c r="J54" s="54"/>
      <c r="K54" s="54"/>
      <c r="L54" s="54"/>
      <c r="M54" s="54"/>
      <c r="N54" s="54"/>
      <c r="O54" s="54"/>
      <c r="P54" s="54"/>
      <c r="Q54" s="54"/>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opLeftCell="A22" workbookViewId="0">
      <selection activeCell="G35" sqref="G35"/>
    </sheetView>
  </sheetViews>
  <sheetFormatPr baseColWidth="10" defaultRowHeight="15" x14ac:dyDescent="0.25"/>
  <sheetData>
    <row r="3" spans="1:13" ht="15.75" customHeight="1" x14ac:dyDescent="0.25">
      <c r="A3" s="26" t="s">
        <v>47</v>
      </c>
      <c r="B3" s="64" t="s">
        <v>48</v>
      </c>
      <c r="C3" s="64"/>
      <c r="D3" s="64"/>
      <c r="E3" s="64"/>
      <c r="F3" s="64"/>
      <c r="G3" s="64"/>
      <c r="H3" s="64"/>
      <c r="I3" s="64"/>
      <c r="J3" s="64"/>
      <c r="K3" s="64"/>
      <c r="L3" s="64"/>
      <c r="M3" s="38"/>
    </row>
    <row r="4" spans="1:13" x14ac:dyDescent="0.25">
      <c r="B4" s="64"/>
      <c r="C4" s="64"/>
      <c r="D4" s="64"/>
      <c r="E4" s="64"/>
      <c r="F4" s="64"/>
      <c r="G4" s="64"/>
      <c r="H4" s="64"/>
      <c r="I4" s="64"/>
      <c r="J4" s="64"/>
      <c r="K4" s="64"/>
      <c r="L4" s="64"/>
      <c r="M4" s="38"/>
    </row>
    <row r="5" spans="1:13" x14ac:dyDescent="0.25">
      <c r="B5" s="64"/>
      <c r="C5" s="64"/>
      <c r="D5" s="64"/>
      <c r="E5" s="64"/>
      <c r="F5" s="64"/>
      <c r="G5" s="64"/>
      <c r="H5" s="64"/>
      <c r="I5" s="64"/>
      <c r="J5" s="64"/>
      <c r="K5" s="64"/>
      <c r="L5" s="64"/>
      <c r="M5" s="38"/>
    </row>
    <row r="6" spans="1:13" x14ac:dyDescent="0.25">
      <c r="B6" s="64"/>
      <c r="C6" s="64"/>
      <c r="D6" s="64"/>
      <c r="E6" s="64"/>
      <c r="F6" s="64"/>
      <c r="G6" s="64"/>
      <c r="H6" s="64"/>
      <c r="I6" s="64"/>
      <c r="J6" s="64"/>
      <c r="K6" s="64"/>
      <c r="L6" s="64"/>
      <c r="M6" s="38"/>
    </row>
    <row r="7" spans="1:13" x14ac:dyDescent="0.25">
      <c r="B7" s="64"/>
      <c r="C7" s="64"/>
      <c r="D7" s="64"/>
      <c r="E7" s="64"/>
      <c r="F7" s="64"/>
      <c r="G7" s="64"/>
      <c r="H7" s="64"/>
      <c r="I7" s="64"/>
      <c r="J7" s="64"/>
      <c r="K7" s="64"/>
      <c r="L7" s="64"/>
      <c r="M7" s="38"/>
    </row>
    <row r="8" spans="1:13" x14ac:dyDescent="0.25">
      <c r="B8" s="38"/>
      <c r="C8" s="38"/>
      <c r="D8" s="38"/>
      <c r="E8" s="38"/>
      <c r="F8" s="38"/>
      <c r="G8" s="38"/>
      <c r="H8" s="38"/>
      <c r="I8" s="38"/>
      <c r="J8" s="38"/>
      <c r="K8" s="38"/>
      <c r="L8" s="38"/>
      <c r="M8" s="38"/>
    </row>
    <row r="10" spans="1:13" x14ac:dyDescent="0.25">
      <c r="B10" s="65" t="s">
        <v>51</v>
      </c>
      <c r="C10" s="65"/>
      <c r="D10" s="65"/>
      <c r="F10" s="53"/>
      <c r="G10" s="53"/>
      <c r="H10" s="53"/>
      <c r="I10" s="53"/>
      <c r="J10" s="53"/>
      <c r="K10" s="53"/>
      <c r="L10" s="53"/>
    </row>
    <row r="11" spans="1:13" x14ac:dyDescent="0.25">
      <c r="B11" s="10" t="s">
        <v>32</v>
      </c>
      <c r="C11" s="10" t="s">
        <v>49</v>
      </c>
      <c r="D11" s="10" t="s">
        <v>50</v>
      </c>
      <c r="F11" s="53"/>
      <c r="G11" s="53"/>
      <c r="H11" s="53"/>
      <c r="I11" s="53"/>
      <c r="J11" s="53"/>
      <c r="K11" s="53"/>
      <c r="L11" s="53"/>
    </row>
    <row r="12" spans="1:13" x14ac:dyDescent="0.25">
      <c r="B12" s="39">
        <v>0</v>
      </c>
      <c r="C12" s="39"/>
      <c r="D12" s="40">
        <v>1000000</v>
      </c>
      <c r="F12" s="53"/>
      <c r="G12" s="53"/>
      <c r="H12" s="53"/>
      <c r="I12" s="53"/>
      <c r="J12" s="53"/>
      <c r="K12" s="53"/>
      <c r="L12" s="53"/>
    </row>
    <row r="13" spans="1:13" x14ac:dyDescent="0.25">
      <c r="B13" s="11">
        <v>1</v>
      </c>
      <c r="C13" s="16">
        <v>50000</v>
      </c>
      <c r="D13" s="16">
        <f>D12+C13</f>
        <v>1050000</v>
      </c>
      <c r="F13" s="53"/>
      <c r="G13" s="53"/>
      <c r="H13" s="53"/>
      <c r="I13" s="53"/>
      <c r="J13" s="53"/>
      <c r="K13" s="53"/>
      <c r="L13" s="53"/>
    </row>
    <row r="14" spans="1:13" x14ac:dyDescent="0.25">
      <c r="B14" s="11">
        <v>2</v>
      </c>
      <c r="C14" s="16">
        <v>50000</v>
      </c>
      <c r="D14" s="16">
        <f t="shared" ref="D14:D24" si="0">D13+C14</f>
        <v>1100000</v>
      </c>
      <c r="F14" s="53"/>
      <c r="G14" s="53"/>
      <c r="H14" s="53"/>
      <c r="I14" s="53"/>
      <c r="J14" s="53"/>
      <c r="K14" s="53"/>
      <c r="L14" s="53"/>
    </row>
    <row r="15" spans="1:13" x14ac:dyDescent="0.25">
      <c r="B15" s="11">
        <v>3</v>
      </c>
      <c r="C15" s="16">
        <v>50000</v>
      </c>
      <c r="D15" s="16">
        <f t="shared" si="0"/>
        <v>1150000</v>
      </c>
      <c r="F15" s="53"/>
      <c r="G15" s="53"/>
      <c r="H15" s="53"/>
      <c r="I15" s="53"/>
      <c r="J15" s="53"/>
      <c r="K15" s="53"/>
      <c r="L15" s="53"/>
    </row>
    <row r="16" spans="1:13" x14ac:dyDescent="0.25">
      <c r="B16" s="11">
        <v>4</v>
      </c>
      <c r="C16" s="16">
        <v>50000</v>
      </c>
      <c r="D16" s="16">
        <f t="shared" si="0"/>
        <v>1200000</v>
      </c>
      <c r="F16" s="53"/>
      <c r="G16" s="53"/>
      <c r="H16" s="53"/>
      <c r="I16" s="53"/>
      <c r="J16" s="53"/>
      <c r="K16" s="53"/>
      <c r="L16" s="53"/>
    </row>
    <row r="17" spans="2:15" x14ac:dyDescent="0.25">
      <c r="B17" s="11">
        <v>5</v>
      </c>
      <c r="C17" s="16">
        <v>50000</v>
      </c>
      <c r="D17" s="16">
        <f t="shared" si="0"/>
        <v>1250000</v>
      </c>
    </row>
    <row r="18" spans="2:15" x14ac:dyDescent="0.25">
      <c r="B18" s="11">
        <v>6</v>
      </c>
      <c r="C18" s="16">
        <v>50000</v>
      </c>
      <c r="D18" s="16">
        <f t="shared" si="0"/>
        <v>1300000</v>
      </c>
      <c r="F18" s="61" t="s">
        <v>52</v>
      </c>
      <c r="G18" s="61"/>
      <c r="H18" s="61"/>
      <c r="I18" s="61"/>
      <c r="J18" s="61"/>
    </row>
    <row r="19" spans="2:15" x14ac:dyDescent="0.25">
      <c r="B19" s="11">
        <v>7</v>
      </c>
      <c r="C19" s="16">
        <v>50000</v>
      </c>
      <c r="D19" s="16">
        <f t="shared" si="0"/>
        <v>1350000</v>
      </c>
    </row>
    <row r="20" spans="2:15" x14ac:dyDescent="0.25">
      <c r="B20" s="11">
        <v>8</v>
      </c>
      <c r="C20" s="16">
        <v>50000</v>
      </c>
      <c r="D20" s="16">
        <f t="shared" si="0"/>
        <v>1400000</v>
      </c>
      <c r="F20" s="60" t="s">
        <v>53</v>
      </c>
      <c r="G20" s="60"/>
      <c r="H20" s="54"/>
      <c r="J20" s="53"/>
      <c r="K20" s="53"/>
      <c r="L20" s="53"/>
      <c r="M20" s="53"/>
      <c r="N20" s="53"/>
      <c r="O20" s="53"/>
    </row>
    <row r="21" spans="2:15" x14ac:dyDescent="0.25">
      <c r="B21" s="11">
        <v>9</v>
      </c>
      <c r="C21" s="16">
        <v>50000</v>
      </c>
      <c r="D21" s="16">
        <f t="shared" si="0"/>
        <v>1450000</v>
      </c>
      <c r="F21" s="60"/>
      <c r="G21" s="60"/>
      <c r="H21" s="54"/>
      <c r="J21" s="53"/>
      <c r="K21" s="53"/>
      <c r="L21" s="53"/>
      <c r="M21" s="53"/>
      <c r="N21" s="53"/>
      <c r="O21" s="53"/>
    </row>
    <row r="22" spans="2:15" x14ac:dyDescent="0.25">
      <c r="B22" s="11">
        <v>10</v>
      </c>
      <c r="C22" s="16">
        <v>50000</v>
      </c>
      <c r="D22" s="16">
        <f t="shared" si="0"/>
        <v>1500000</v>
      </c>
      <c r="J22" s="53"/>
      <c r="K22" s="53"/>
      <c r="L22" s="53"/>
      <c r="M22" s="53"/>
      <c r="N22" s="53"/>
      <c r="O22" s="53"/>
    </row>
    <row r="23" spans="2:15" x14ac:dyDescent="0.25">
      <c r="B23" s="11">
        <v>11</v>
      </c>
      <c r="C23" s="16">
        <v>50000</v>
      </c>
      <c r="D23" s="16">
        <f t="shared" si="0"/>
        <v>1550000</v>
      </c>
      <c r="F23" s="58" t="s">
        <v>56</v>
      </c>
      <c r="G23" s="58"/>
      <c r="H23" s="45">
        <f>C24/D12</f>
        <v>0.05</v>
      </c>
      <c r="J23" s="53"/>
      <c r="K23" s="53"/>
      <c r="L23" s="53"/>
      <c r="M23" s="53"/>
      <c r="N23" s="53"/>
      <c r="O23" s="53"/>
    </row>
    <row r="24" spans="2:15" x14ac:dyDescent="0.25">
      <c r="B24" s="11">
        <v>12</v>
      </c>
      <c r="C24" s="16">
        <v>50000</v>
      </c>
      <c r="D24" s="16">
        <f t="shared" si="0"/>
        <v>1600000</v>
      </c>
      <c r="J24" s="53"/>
      <c r="K24" s="53"/>
      <c r="L24" s="53"/>
      <c r="M24" s="53"/>
      <c r="N24" s="53"/>
      <c r="O24" s="53"/>
    </row>
    <row r="25" spans="2:15" x14ac:dyDescent="0.25">
      <c r="F25" s="58" t="s">
        <v>58</v>
      </c>
      <c r="G25" s="58"/>
      <c r="H25" s="44"/>
      <c r="J25" s="53"/>
      <c r="K25" s="53"/>
      <c r="L25" s="53"/>
      <c r="M25" s="53"/>
      <c r="N25" s="53"/>
      <c r="O25" s="53"/>
    </row>
    <row r="26" spans="2:15" x14ac:dyDescent="0.25">
      <c r="J26" s="53"/>
      <c r="K26" s="53"/>
      <c r="L26" s="53"/>
      <c r="M26" s="53"/>
      <c r="N26" s="53"/>
      <c r="O26" s="53"/>
    </row>
    <row r="29" spans="2:15" ht="15" customHeight="1" x14ac:dyDescent="0.25">
      <c r="B29" s="66" t="s">
        <v>54</v>
      </c>
      <c r="C29" s="66"/>
      <c r="D29" s="66"/>
      <c r="E29" s="66"/>
      <c r="F29" s="66"/>
      <c r="G29" s="66"/>
      <c r="H29" s="66"/>
      <c r="I29" s="66"/>
    </row>
    <row r="30" spans="2:15" x14ac:dyDescent="0.25">
      <c r="B30" s="66"/>
      <c r="C30" s="66"/>
      <c r="D30" s="66"/>
      <c r="E30" s="66"/>
      <c r="F30" s="66"/>
      <c r="G30" s="66"/>
      <c r="H30" s="66"/>
      <c r="I30" s="66"/>
    </row>
    <row r="31" spans="2:15" x14ac:dyDescent="0.25">
      <c r="B31" s="66"/>
      <c r="C31" s="66"/>
      <c r="D31" s="66"/>
      <c r="E31" s="66"/>
      <c r="F31" s="66"/>
      <c r="G31" s="66"/>
      <c r="H31" s="66"/>
      <c r="I31" s="66"/>
    </row>
    <row r="32" spans="2:15" ht="15.75" customHeight="1" x14ac:dyDescent="0.25">
      <c r="B32" s="41"/>
      <c r="C32" s="41"/>
      <c r="D32" s="41"/>
      <c r="E32" s="41"/>
      <c r="F32" s="41"/>
      <c r="G32" s="41"/>
      <c r="H32" s="41"/>
      <c r="I32" s="41"/>
    </row>
    <row r="33" spans="2:13" ht="15" customHeight="1" x14ac:dyDescent="0.25">
      <c r="B33" s="67" t="s">
        <v>56</v>
      </c>
      <c r="C33" s="67"/>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65" t="s">
        <v>57</v>
      </c>
      <c r="C35" s="65"/>
      <c r="D35" s="65"/>
    </row>
    <row r="36" spans="2:13" x14ac:dyDescent="0.25">
      <c r="B36" s="10" t="s">
        <v>32</v>
      </c>
      <c r="C36" s="10" t="s">
        <v>49</v>
      </c>
      <c r="D36" s="10" t="s">
        <v>55</v>
      </c>
      <c r="F36" s="54"/>
      <c r="G36" s="54"/>
      <c r="H36" s="54"/>
      <c r="I36" s="54"/>
      <c r="J36" s="54"/>
      <c r="K36" s="54"/>
      <c r="L36" s="54"/>
      <c r="M36" s="54"/>
    </row>
    <row r="37" spans="2:13" x14ac:dyDescent="0.25">
      <c r="B37" s="11">
        <v>0</v>
      </c>
      <c r="C37" s="16"/>
      <c r="D37" s="16">
        <v>3000000</v>
      </c>
      <c r="F37" s="54"/>
      <c r="G37" s="54"/>
      <c r="H37" s="54"/>
      <c r="I37" s="54"/>
      <c r="J37" s="54"/>
      <c r="K37" s="54"/>
      <c r="L37" s="54"/>
      <c r="M37" s="54"/>
    </row>
    <row r="38" spans="2:13" x14ac:dyDescent="0.25">
      <c r="B38" s="11">
        <v>1</v>
      </c>
      <c r="C38" s="16">
        <f>D37*$D$33</f>
        <v>45900</v>
      </c>
      <c r="D38" s="16">
        <f>D37+C38</f>
        <v>3045900</v>
      </c>
      <c r="F38" s="54"/>
      <c r="G38" s="54"/>
      <c r="H38" s="54"/>
      <c r="I38" s="54"/>
      <c r="J38" s="54"/>
      <c r="K38" s="54"/>
      <c r="L38" s="54"/>
      <c r="M38" s="54"/>
    </row>
    <row r="39" spans="2:13" x14ac:dyDescent="0.25">
      <c r="B39" s="11">
        <v>2</v>
      </c>
      <c r="C39" s="16">
        <f t="shared" ref="C39:C49" si="1">D38*$D$33</f>
        <v>46602.27</v>
      </c>
      <c r="D39" s="16">
        <f t="shared" ref="D39:D49" si="2">D38+C39</f>
        <v>3092502.27</v>
      </c>
      <c r="F39" s="54"/>
      <c r="G39" s="54"/>
      <c r="H39" s="54"/>
      <c r="I39" s="54"/>
      <c r="J39" s="54"/>
      <c r="K39" s="54"/>
      <c r="L39" s="54"/>
      <c r="M39" s="54"/>
    </row>
    <row r="40" spans="2:13" x14ac:dyDescent="0.25">
      <c r="B40" s="11">
        <v>3</v>
      </c>
      <c r="C40" s="16">
        <f t="shared" si="1"/>
        <v>47315.284731</v>
      </c>
      <c r="D40" s="16">
        <f t="shared" si="2"/>
        <v>3139817.5547310002</v>
      </c>
      <c r="F40" s="54"/>
      <c r="G40" s="54"/>
      <c r="H40" s="54"/>
      <c r="I40" s="54"/>
      <c r="J40" s="54"/>
      <c r="K40" s="54"/>
      <c r="L40" s="54"/>
      <c r="M40" s="54"/>
    </row>
    <row r="41" spans="2:13" x14ac:dyDescent="0.25">
      <c r="B41" s="11">
        <v>4</v>
      </c>
      <c r="C41" s="16">
        <f t="shared" si="1"/>
        <v>48039.208587384303</v>
      </c>
      <c r="D41" s="16">
        <f t="shared" si="2"/>
        <v>3187856.7633183845</v>
      </c>
      <c r="F41" s="54"/>
      <c r="G41" s="54"/>
      <c r="H41" s="54"/>
      <c r="I41" s="54"/>
      <c r="J41" s="54"/>
      <c r="K41" s="54"/>
      <c r="L41" s="54"/>
      <c r="M41" s="54"/>
    </row>
    <row r="42" spans="2:13" x14ac:dyDescent="0.25">
      <c r="B42" s="11">
        <v>5</v>
      </c>
      <c r="C42" s="16">
        <f t="shared" si="1"/>
        <v>48774.208478771281</v>
      </c>
      <c r="D42" s="16">
        <f t="shared" si="2"/>
        <v>3236630.9717971557</v>
      </c>
      <c r="F42" s="54"/>
      <c r="G42" s="54"/>
      <c r="H42" s="54"/>
      <c r="I42" s="54"/>
      <c r="J42" s="54"/>
      <c r="K42" s="54"/>
      <c r="L42" s="54"/>
      <c r="M42" s="54"/>
    </row>
    <row r="43" spans="2:13" x14ac:dyDescent="0.25">
      <c r="B43" s="11">
        <v>6</v>
      </c>
      <c r="C43" s="16">
        <f t="shared" si="1"/>
        <v>49520.453868496479</v>
      </c>
      <c r="D43" s="16">
        <f t="shared" si="2"/>
        <v>3286151.4256656524</v>
      </c>
      <c r="F43" s="54"/>
      <c r="G43" s="54"/>
      <c r="H43" s="54"/>
      <c r="I43" s="54"/>
      <c r="J43" s="54"/>
      <c r="K43" s="54"/>
      <c r="L43" s="54"/>
      <c r="M43" s="54"/>
    </row>
    <row r="44" spans="2:13" x14ac:dyDescent="0.25">
      <c r="B44" s="11">
        <v>7</v>
      </c>
      <c r="C44" s="16">
        <f t="shared" si="1"/>
        <v>50278.116812684479</v>
      </c>
      <c r="D44" s="16">
        <f t="shared" si="2"/>
        <v>3336429.542478337</v>
      </c>
      <c r="F44" s="54"/>
      <c r="G44" s="54"/>
      <c r="H44" s="54"/>
      <c r="I44" s="54"/>
      <c r="J44" s="54"/>
      <c r="K44" s="54"/>
      <c r="L44" s="54"/>
      <c r="M44" s="54"/>
    </row>
    <row r="45" spans="2:13" x14ac:dyDescent="0.25">
      <c r="B45" s="11">
        <v>8</v>
      </c>
      <c r="C45" s="16">
        <f t="shared" si="1"/>
        <v>51047.371999918556</v>
      </c>
      <c r="D45" s="16">
        <f t="shared" si="2"/>
        <v>3387476.9144782554</v>
      </c>
      <c r="F45" s="54"/>
      <c r="G45" s="54"/>
      <c r="H45" s="54"/>
      <c r="I45" s="54"/>
      <c r="J45" s="54"/>
      <c r="K45" s="54"/>
      <c r="L45" s="54"/>
      <c r="M45" s="54"/>
    </row>
    <row r="46" spans="2:13" x14ac:dyDescent="0.25">
      <c r="B46" s="11">
        <v>9</v>
      </c>
      <c r="C46" s="16">
        <f t="shared" si="1"/>
        <v>51828.396791517305</v>
      </c>
      <c r="D46" s="16">
        <f t="shared" si="2"/>
        <v>3439305.3112697727</v>
      </c>
      <c r="F46" s="54"/>
      <c r="G46" s="54"/>
      <c r="H46" s="54"/>
      <c r="I46" s="54"/>
      <c r="J46" s="54"/>
      <c r="K46" s="54"/>
      <c r="L46" s="54"/>
      <c r="M46" s="54"/>
    </row>
    <row r="47" spans="2:13" x14ac:dyDescent="0.25">
      <c r="B47" s="11">
        <v>10</v>
      </c>
      <c r="C47" s="16">
        <f t="shared" si="1"/>
        <v>52621.371262427521</v>
      </c>
      <c r="D47" s="16">
        <f t="shared" si="2"/>
        <v>3491926.6825322001</v>
      </c>
      <c r="F47" s="54"/>
      <c r="G47" s="54"/>
      <c r="H47" s="54"/>
      <c r="I47" s="54"/>
      <c r="J47" s="54"/>
      <c r="K47" s="54"/>
      <c r="L47" s="54"/>
      <c r="M47" s="54"/>
    </row>
    <row r="48" spans="2:13" x14ac:dyDescent="0.25">
      <c r="B48" s="11">
        <v>11</v>
      </c>
      <c r="C48" s="16">
        <f t="shared" si="1"/>
        <v>53426.478242742662</v>
      </c>
      <c r="D48" s="16">
        <f t="shared" si="2"/>
        <v>3545353.160774943</v>
      </c>
      <c r="F48" s="54"/>
      <c r="G48" s="54"/>
      <c r="H48" s="54"/>
      <c r="I48" s="54"/>
      <c r="J48" s="54"/>
      <c r="K48" s="54"/>
      <c r="L48" s="54"/>
      <c r="M48" s="54"/>
    </row>
    <row r="49" spans="2:4" x14ac:dyDescent="0.25">
      <c r="B49" s="11">
        <v>12</v>
      </c>
      <c r="C49" s="16">
        <f t="shared" si="1"/>
        <v>54243.903359856624</v>
      </c>
      <c r="D49" s="71">
        <f t="shared" si="2"/>
        <v>3599597.0641347994</v>
      </c>
    </row>
  </sheetData>
  <mergeCells count="13">
    <mergeCell ref="F36:M48"/>
    <mergeCell ref="B35:D35"/>
    <mergeCell ref="F18:J18"/>
    <mergeCell ref="H20:H21"/>
    <mergeCell ref="F20:G21"/>
    <mergeCell ref="F23:G23"/>
    <mergeCell ref="J20:O26"/>
    <mergeCell ref="F25:G25"/>
    <mergeCell ref="B3:L7"/>
    <mergeCell ref="B10:D10"/>
    <mergeCell ref="F10:L16"/>
    <mergeCell ref="B29:I31"/>
    <mergeCell ref="B33:C33"/>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topLeftCell="A4" workbookViewId="0">
      <selection activeCell="B16" sqref="B16:G17"/>
    </sheetView>
  </sheetViews>
  <sheetFormatPr baseColWidth="10" defaultRowHeight="15" x14ac:dyDescent="0.25"/>
  <sheetData>
    <row r="3" spans="1:11" ht="15.75" x14ac:dyDescent="0.25">
      <c r="A3" s="46" t="s">
        <v>59</v>
      </c>
      <c r="B3" s="69" t="s">
        <v>60</v>
      </c>
      <c r="C3" s="69"/>
      <c r="D3" s="69"/>
      <c r="E3" s="69"/>
      <c r="F3" s="69"/>
      <c r="G3" s="69"/>
      <c r="H3" s="69"/>
      <c r="I3" s="69"/>
    </row>
    <row r="4" spans="1:11" x14ac:dyDescent="0.25">
      <c r="B4" s="66" t="s">
        <v>61</v>
      </c>
      <c r="C4" s="66"/>
      <c r="D4" s="66"/>
      <c r="E4" s="66"/>
      <c r="F4" s="66"/>
      <c r="G4" s="47"/>
      <c r="H4" s="47"/>
      <c r="I4" s="47"/>
    </row>
    <row r="5" spans="1:11" x14ac:dyDescent="0.25">
      <c r="B5" s="66"/>
      <c r="C5" s="66"/>
      <c r="D5" s="66"/>
      <c r="E5" s="66"/>
      <c r="F5" s="66"/>
      <c r="G5" s="47"/>
      <c r="H5" s="47"/>
      <c r="I5" s="47"/>
    </row>
    <row r="7" spans="1:11" x14ac:dyDescent="0.25">
      <c r="B7" s="58" t="s">
        <v>62</v>
      </c>
      <c r="C7" s="58"/>
      <c r="D7" s="27">
        <v>0.08</v>
      </c>
      <c r="F7" s="58" t="s">
        <v>65</v>
      </c>
      <c r="G7" s="58"/>
      <c r="H7" s="29">
        <v>6000</v>
      </c>
    </row>
    <row r="8" spans="1:11" x14ac:dyDescent="0.25">
      <c r="F8" s="37" t="s">
        <v>67</v>
      </c>
      <c r="G8" s="36">
        <v>5</v>
      </c>
    </row>
    <row r="9" spans="1:11" x14ac:dyDescent="0.25">
      <c r="B9" s="60" t="s">
        <v>63</v>
      </c>
      <c r="C9" s="60"/>
      <c r="D9" s="54"/>
      <c r="E9" s="54"/>
    </row>
    <row r="10" spans="1:11" x14ac:dyDescent="0.25">
      <c r="B10" s="60"/>
      <c r="C10" s="60"/>
      <c r="D10" s="54"/>
      <c r="E10" s="54"/>
      <c r="F10" s="54"/>
      <c r="G10" s="54"/>
      <c r="H10" s="54"/>
      <c r="I10" s="54"/>
      <c r="J10" s="54"/>
      <c r="K10" s="54"/>
    </row>
    <row r="11" spans="1:11" x14ac:dyDescent="0.25">
      <c r="F11" s="54"/>
      <c r="G11" s="54"/>
      <c r="H11" s="54"/>
      <c r="I11" s="54"/>
      <c r="J11" s="54"/>
      <c r="K11" s="54"/>
    </row>
    <row r="12" spans="1:11" x14ac:dyDescent="0.25">
      <c r="B12" s="60" t="s">
        <v>64</v>
      </c>
      <c r="C12" s="60"/>
      <c r="D12" s="68">
        <f>H7/(1+D7)^G8</f>
        <v>4083.4991822025181</v>
      </c>
      <c r="E12" s="48"/>
      <c r="F12" s="54"/>
      <c r="G12" s="54"/>
      <c r="H12" s="54"/>
      <c r="I12" s="54"/>
      <c r="J12" s="54"/>
      <c r="K12" s="54"/>
    </row>
    <row r="13" spans="1:11" x14ac:dyDescent="0.25">
      <c r="B13" s="60" t="s">
        <v>66</v>
      </c>
      <c r="C13" s="60"/>
      <c r="D13" s="68"/>
      <c r="E13" s="48"/>
      <c r="F13" s="54"/>
      <c r="G13" s="54"/>
      <c r="H13" s="54"/>
      <c r="I13" s="54"/>
      <c r="J13" s="54"/>
      <c r="K13" s="54"/>
    </row>
    <row r="14" spans="1:11" x14ac:dyDescent="0.25">
      <c r="F14" s="54"/>
      <c r="G14" s="54"/>
      <c r="H14" s="54"/>
      <c r="I14" s="54"/>
      <c r="J14" s="54"/>
      <c r="K14" s="54"/>
    </row>
    <row r="16" spans="1:11" x14ac:dyDescent="0.25">
      <c r="B16" s="66" t="s">
        <v>68</v>
      </c>
      <c r="C16" s="66"/>
      <c r="D16" s="66"/>
      <c r="E16" s="66"/>
      <c r="F16" s="66"/>
      <c r="G16" s="66"/>
    </row>
    <row r="17" spans="2:11" x14ac:dyDescent="0.25">
      <c r="B17" s="66"/>
      <c r="C17" s="66"/>
      <c r="D17" s="66"/>
      <c r="E17" s="66"/>
      <c r="F17" s="66"/>
      <c r="G17" s="66"/>
    </row>
    <row r="19" spans="2:11" x14ac:dyDescent="0.25">
      <c r="B19" s="58" t="s">
        <v>62</v>
      </c>
      <c r="C19" s="58"/>
      <c r="D19" s="27">
        <v>0.08</v>
      </c>
      <c r="F19" s="37" t="s">
        <v>67</v>
      </c>
      <c r="G19" s="36">
        <v>5</v>
      </c>
    </row>
    <row r="20" spans="2:11" x14ac:dyDescent="0.25">
      <c r="B20" s="58" t="s">
        <v>69</v>
      </c>
      <c r="C20" s="58"/>
      <c r="D20" s="29">
        <v>15000</v>
      </c>
    </row>
    <row r="21" spans="2:11" x14ac:dyDescent="0.25">
      <c r="F21" s="54"/>
      <c r="G21" s="54"/>
      <c r="H21" s="54"/>
      <c r="I21" s="54"/>
      <c r="J21" s="54"/>
      <c r="K21" s="54"/>
    </row>
    <row r="22" spans="2:11" x14ac:dyDescent="0.25">
      <c r="B22" s="58" t="s">
        <v>63</v>
      </c>
      <c r="C22" s="58"/>
      <c r="D22" s="54"/>
      <c r="E22" s="54"/>
      <c r="F22" s="54"/>
      <c r="G22" s="54"/>
      <c r="H22" s="54"/>
      <c r="I22" s="54"/>
      <c r="J22" s="54"/>
      <c r="K22" s="54"/>
    </row>
    <row r="23" spans="2:11" x14ac:dyDescent="0.25">
      <c r="F23" s="54"/>
      <c r="G23" s="54"/>
      <c r="H23" s="54"/>
      <c r="I23" s="54"/>
      <c r="J23" s="54"/>
      <c r="K23" s="54"/>
    </row>
    <row r="24" spans="2:11" x14ac:dyDescent="0.25">
      <c r="B24" s="54" t="s">
        <v>70</v>
      </c>
      <c r="C24" s="54"/>
      <c r="D24" s="68">
        <f>D20*(1+D19)^G19</f>
        <v>22039.921152000006</v>
      </c>
      <c r="F24" s="54"/>
      <c r="G24" s="54"/>
      <c r="H24" s="54"/>
      <c r="I24" s="54"/>
      <c r="J24" s="54"/>
      <c r="K24" s="54"/>
    </row>
    <row r="25" spans="2:11" x14ac:dyDescent="0.25">
      <c r="B25" s="54" t="s">
        <v>65</v>
      </c>
      <c r="C25" s="54"/>
      <c r="D25" s="68"/>
      <c r="F25" s="54"/>
      <c r="G25" s="54"/>
      <c r="H25" s="54"/>
      <c r="I25" s="54"/>
      <c r="J25" s="54"/>
      <c r="K25" s="54"/>
    </row>
    <row r="26" spans="2:11" x14ac:dyDescent="0.25">
      <c r="F26" s="54"/>
      <c r="G26" s="54"/>
      <c r="H26" s="54"/>
      <c r="I26" s="54"/>
      <c r="J26" s="54"/>
      <c r="K26" s="54"/>
    </row>
  </sheetData>
  <mergeCells count="19">
    <mergeCell ref="F7:G7"/>
    <mergeCell ref="D12:D13"/>
    <mergeCell ref="B16:G17"/>
    <mergeCell ref="B3:I3"/>
    <mergeCell ref="B4:F5"/>
    <mergeCell ref="B7:C7"/>
    <mergeCell ref="B9:C10"/>
    <mergeCell ref="D9:E10"/>
    <mergeCell ref="B24:C24"/>
    <mergeCell ref="B25:C25"/>
    <mergeCell ref="D24:D25"/>
    <mergeCell ref="F10:K14"/>
    <mergeCell ref="F21:K26"/>
    <mergeCell ref="B19:C19"/>
    <mergeCell ref="B20:C20"/>
    <mergeCell ref="B22:C22"/>
    <mergeCell ref="D22:E22"/>
    <mergeCell ref="B12:C12"/>
    <mergeCell ref="B13:C1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70" t="s">
        <v>72</v>
      </c>
      <c r="C3" s="70"/>
    </row>
    <row r="4" spans="1:10" x14ac:dyDescent="0.25">
      <c r="B4" s="77" t="s">
        <v>78</v>
      </c>
      <c r="C4" s="77"/>
      <c r="D4" s="77"/>
      <c r="E4" s="77"/>
      <c r="G4" s="54" t="s">
        <v>79</v>
      </c>
      <c r="H4" s="54"/>
    </row>
    <row r="5" spans="1:10" x14ac:dyDescent="0.25">
      <c r="B5" s="77"/>
      <c r="C5" s="77"/>
      <c r="D5" s="77"/>
      <c r="E5" s="77"/>
      <c r="G5" s="54"/>
      <c r="H5" s="54"/>
      <c r="I5" s="54"/>
    </row>
    <row r="6" spans="1:10" x14ac:dyDescent="0.25">
      <c r="G6" s="54"/>
      <c r="H6" s="54"/>
      <c r="I6" s="54"/>
    </row>
    <row r="7" spans="1:10" x14ac:dyDescent="0.25">
      <c r="B7" t="s">
        <v>73</v>
      </c>
      <c r="C7" s="72">
        <v>0.15</v>
      </c>
      <c r="E7" t="s">
        <v>80</v>
      </c>
      <c r="G7" s="54"/>
      <c r="H7" s="54"/>
      <c r="I7" s="54"/>
    </row>
    <row r="8" spans="1:10" x14ac:dyDescent="0.25">
      <c r="B8" t="s">
        <v>74</v>
      </c>
      <c r="C8" s="29">
        <v>300000</v>
      </c>
      <c r="E8" s="78">
        <f>FV(C7,C9,,-C8)</f>
        <v>603407.15624999977</v>
      </c>
    </row>
    <row r="9" spans="1:10" x14ac:dyDescent="0.25">
      <c r="B9" t="s">
        <v>75</v>
      </c>
      <c r="C9">
        <v>5</v>
      </c>
    </row>
    <row r="11" spans="1:10" x14ac:dyDescent="0.25">
      <c r="B11" s="49" t="s">
        <v>76</v>
      </c>
      <c r="C11" s="49" t="s">
        <v>49</v>
      </c>
      <c r="D11" s="49" t="s">
        <v>55</v>
      </c>
      <c r="F11" s="57"/>
      <c r="G11" s="57"/>
      <c r="H11" s="57"/>
      <c r="I11" s="57"/>
      <c r="J11" s="57"/>
    </row>
    <row r="12" spans="1:10" x14ac:dyDescent="0.25">
      <c r="B12" s="11">
        <v>0</v>
      </c>
      <c r="C12" s="16"/>
      <c r="D12" s="16">
        <v>300000</v>
      </c>
      <c r="F12" s="57"/>
      <c r="G12" s="57"/>
      <c r="H12" s="57"/>
      <c r="I12" s="57"/>
      <c r="J12" s="57"/>
    </row>
    <row r="13" spans="1:10" x14ac:dyDescent="0.25">
      <c r="B13" s="11">
        <v>1</v>
      </c>
      <c r="C13" s="16">
        <f>$C$7*D12</f>
        <v>45000</v>
      </c>
      <c r="D13" s="16">
        <f>D12+C13</f>
        <v>345000</v>
      </c>
      <c r="F13" s="57"/>
      <c r="G13" s="57"/>
      <c r="H13" s="57"/>
      <c r="I13" s="57"/>
      <c r="J13" s="57"/>
    </row>
    <row r="14" spans="1:10" x14ac:dyDescent="0.25">
      <c r="B14" s="11">
        <v>2</v>
      </c>
      <c r="C14" s="16">
        <f t="shared" ref="C14:C17" si="0">$C$7*D13</f>
        <v>51750</v>
      </c>
      <c r="D14" s="16">
        <f t="shared" ref="D14:D17" si="1">D13+C14</f>
        <v>396750</v>
      </c>
      <c r="F14" s="57"/>
      <c r="G14" s="57"/>
      <c r="H14" s="57"/>
      <c r="I14" s="57"/>
      <c r="J14" s="57"/>
    </row>
    <row r="15" spans="1:10" x14ac:dyDescent="0.25">
      <c r="B15" s="11">
        <v>3</v>
      </c>
      <c r="C15" s="16">
        <f t="shared" si="0"/>
        <v>59512.5</v>
      </c>
      <c r="D15" s="16">
        <f t="shared" si="1"/>
        <v>456262.5</v>
      </c>
      <c r="F15" s="57"/>
      <c r="G15" s="57"/>
      <c r="H15" s="57"/>
      <c r="I15" s="57"/>
      <c r="J15" s="57"/>
    </row>
    <row r="16" spans="1:10" x14ac:dyDescent="0.25">
      <c r="B16" s="11">
        <v>4</v>
      </c>
      <c r="C16" s="16">
        <f t="shared" si="0"/>
        <v>68439.375</v>
      </c>
      <c r="D16" s="16">
        <f t="shared" si="1"/>
        <v>524701.875</v>
      </c>
      <c r="F16" s="57"/>
      <c r="G16" s="57"/>
      <c r="H16" s="57"/>
      <c r="I16" s="57"/>
      <c r="J16" s="57"/>
    </row>
    <row r="17" spans="2:10" x14ac:dyDescent="0.25">
      <c r="B17" s="11">
        <v>5</v>
      </c>
      <c r="C17" s="16">
        <f t="shared" si="0"/>
        <v>78705.28125</v>
      </c>
      <c r="D17" s="71">
        <f t="shared" si="1"/>
        <v>603407.15625</v>
      </c>
      <c r="F17" s="57"/>
      <c r="G17" s="57"/>
      <c r="H17" s="57"/>
      <c r="I17" s="57"/>
      <c r="J17" s="57"/>
    </row>
    <row r="20" spans="2:10" ht="15" customHeight="1" x14ac:dyDescent="0.25">
      <c r="B20" s="76" t="s">
        <v>77</v>
      </c>
      <c r="C20" s="76"/>
      <c r="D20" s="76"/>
      <c r="E20" s="76"/>
    </row>
    <row r="21" spans="2:10" x14ac:dyDescent="0.25">
      <c r="B21" s="76"/>
      <c r="C21" s="76"/>
      <c r="D21" s="76"/>
      <c r="E21" s="76"/>
    </row>
    <row r="22" spans="2:10" x14ac:dyDescent="0.25">
      <c r="B22" s="75"/>
      <c r="C22" s="75"/>
      <c r="D22" s="75"/>
      <c r="E22" s="75"/>
    </row>
    <row r="23" spans="2:10" x14ac:dyDescent="0.25">
      <c r="B23" t="s">
        <v>74</v>
      </c>
      <c r="C23" s="29">
        <v>300000</v>
      </c>
      <c r="E23" t="s">
        <v>65</v>
      </c>
      <c r="F23" s="29">
        <v>500000</v>
      </c>
    </row>
    <row r="24" spans="2:10" x14ac:dyDescent="0.25">
      <c r="B24" t="s">
        <v>75</v>
      </c>
      <c r="C24">
        <v>5</v>
      </c>
    </row>
    <row r="25" spans="2:10" x14ac:dyDescent="0.25">
      <c r="E25" s="57"/>
      <c r="F25" s="57"/>
      <c r="G25" s="57"/>
      <c r="H25" s="57"/>
      <c r="I25" s="57"/>
      <c r="J25" s="57"/>
    </row>
    <row r="26" spans="2:10" x14ac:dyDescent="0.25">
      <c r="B26" t="s">
        <v>49</v>
      </c>
      <c r="C26" s="80">
        <f>RATE(C24,,-C23,F23)</f>
        <v>0.1075663432482912</v>
      </c>
      <c r="E26" s="57"/>
      <c r="F26" s="57"/>
      <c r="G26" s="57"/>
      <c r="H26" s="57"/>
      <c r="I26" s="57"/>
      <c r="J26" s="57"/>
    </row>
    <row r="27" spans="2:10" x14ac:dyDescent="0.25">
      <c r="E27" s="57"/>
      <c r="F27" s="57"/>
      <c r="G27" s="57"/>
      <c r="H27" s="57"/>
      <c r="I27" s="57"/>
      <c r="J27" s="57"/>
    </row>
    <row r="28" spans="2:10" x14ac:dyDescent="0.25">
      <c r="E28" s="57"/>
      <c r="F28" s="57"/>
      <c r="G28" s="57"/>
      <c r="H28" s="57"/>
      <c r="I28" s="57"/>
      <c r="J28" s="57"/>
    </row>
    <row r="29" spans="2:10" x14ac:dyDescent="0.25">
      <c r="E29" s="57"/>
      <c r="F29" s="57"/>
      <c r="G29" s="57"/>
      <c r="H29" s="57"/>
      <c r="I29" s="57"/>
      <c r="J29" s="57"/>
    </row>
    <row r="32" spans="2:10" x14ac:dyDescent="0.25">
      <c r="B32" s="76" t="s">
        <v>81</v>
      </c>
      <c r="C32" s="76"/>
      <c r="D32" s="76"/>
      <c r="E32" s="76"/>
    </row>
    <row r="33" spans="2:10" x14ac:dyDescent="0.25">
      <c r="B33" s="76"/>
      <c r="C33" s="76"/>
      <c r="D33" s="76"/>
      <c r="E33" s="76"/>
    </row>
    <row r="35" spans="2:10" x14ac:dyDescent="0.25">
      <c r="B35" t="s">
        <v>74</v>
      </c>
      <c r="C35" s="29">
        <v>300000</v>
      </c>
      <c r="E35" t="s">
        <v>80</v>
      </c>
      <c r="F35" s="29">
        <v>600000</v>
      </c>
    </row>
    <row r="36" spans="2:10" x14ac:dyDescent="0.25">
      <c r="B36" t="s">
        <v>76</v>
      </c>
      <c r="C36">
        <v>5</v>
      </c>
    </row>
    <row r="37" spans="2:10" x14ac:dyDescent="0.25">
      <c r="E37" s="73"/>
      <c r="F37" s="73"/>
      <c r="G37" s="73"/>
      <c r="H37" s="73"/>
      <c r="I37" s="73"/>
      <c r="J37" s="73"/>
    </row>
    <row r="38" spans="2:10" x14ac:dyDescent="0.25">
      <c r="B38" t="s">
        <v>49</v>
      </c>
      <c r="C38" s="80">
        <f>RATE(C36,,-C35,F35)</f>
        <v>0.14869835499702141</v>
      </c>
      <c r="E38" s="73"/>
      <c r="F38" s="73"/>
      <c r="G38" s="73"/>
      <c r="H38" s="73"/>
      <c r="I38" s="73"/>
      <c r="J38" s="73"/>
    </row>
    <row r="39" spans="2:10" x14ac:dyDescent="0.25">
      <c r="E39" s="73"/>
      <c r="F39" s="73"/>
      <c r="G39" s="73"/>
      <c r="H39" s="73"/>
      <c r="I39" s="73"/>
      <c r="J39" s="73"/>
    </row>
    <row r="40" spans="2:10" x14ac:dyDescent="0.25">
      <c r="E40" s="73"/>
      <c r="F40" s="73"/>
      <c r="G40" s="73"/>
      <c r="H40" s="73"/>
      <c r="I40" s="73"/>
      <c r="J40" s="73"/>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topLeftCell="A2" workbookViewId="0">
      <selection activeCell="A2" sqref="A2"/>
    </sheetView>
  </sheetViews>
  <sheetFormatPr baseColWidth="10" defaultRowHeight="15" x14ac:dyDescent="0.25"/>
  <sheetData>
    <row r="2" spans="1:7" ht="15.75" customHeight="1" x14ac:dyDescent="0.25">
      <c r="A2" s="46" t="s">
        <v>82</v>
      </c>
      <c r="B2" s="74" t="s">
        <v>83</v>
      </c>
      <c r="C2" s="74"/>
      <c r="D2" s="74"/>
      <c r="E2" s="74"/>
      <c r="F2" s="74"/>
      <c r="G2" s="74"/>
    </row>
    <row r="3" spans="1:7" x14ac:dyDescent="0.25">
      <c r="B3" s="74"/>
      <c r="C3" s="74"/>
      <c r="D3" s="74"/>
      <c r="E3" s="74"/>
      <c r="F3" s="74"/>
      <c r="G3" s="74"/>
    </row>
    <row r="4" spans="1:7" x14ac:dyDescent="0.25">
      <c r="B4" s="74"/>
      <c r="C4" s="74"/>
      <c r="D4" s="74"/>
      <c r="E4" s="74"/>
      <c r="F4" s="74"/>
      <c r="G4" s="74"/>
    </row>
    <row r="5" spans="1:7" x14ac:dyDescent="0.25">
      <c r="B5" s="74"/>
      <c r="C5" s="74"/>
      <c r="D5" s="74"/>
      <c r="E5" s="74"/>
      <c r="F5" s="74"/>
      <c r="G5" s="74"/>
    </row>
    <row r="7" spans="1:7" x14ac:dyDescent="0.25">
      <c r="B7" t="s">
        <v>88</v>
      </c>
      <c r="C7" s="72">
        <v>0.1</v>
      </c>
    </row>
    <row r="9" spans="1:7" x14ac:dyDescent="0.25">
      <c r="B9" s="49" t="s">
        <v>84</v>
      </c>
      <c r="C9" s="49" t="s">
        <v>85</v>
      </c>
      <c r="D9" s="49" t="s">
        <v>86</v>
      </c>
      <c r="E9" s="49" t="s">
        <v>84</v>
      </c>
      <c r="F9" s="49" t="s">
        <v>87</v>
      </c>
    </row>
    <row r="10" spans="1:7" x14ac:dyDescent="0.25">
      <c r="B10" s="11">
        <v>0</v>
      </c>
      <c r="C10" s="79"/>
      <c r="D10" s="79"/>
      <c r="E10" s="79">
        <f>D10-C10</f>
        <v>0</v>
      </c>
      <c r="F10" s="81">
        <f>PV($C$7,B10,,-E10)</f>
        <v>0</v>
      </c>
    </row>
    <row r="11" spans="1:7" x14ac:dyDescent="0.25">
      <c r="B11" s="11">
        <v>1</v>
      </c>
      <c r="C11" s="79">
        <v>20</v>
      </c>
      <c r="D11" s="79"/>
      <c r="E11" s="79">
        <f t="shared" ref="E11:E22" si="0">D11-C11</f>
        <v>-20</v>
      </c>
      <c r="F11" s="81">
        <f t="shared" ref="F11:F22" si="1">PV($C$7,B11,,-E11)</f>
        <v>-18.18181818181818</v>
      </c>
    </row>
    <row r="12" spans="1:7" x14ac:dyDescent="0.25">
      <c r="B12" s="11">
        <v>2</v>
      </c>
      <c r="C12" s="79"/>
      <c r="D12" s="79"/>
      <c r="E12" s="79">
        <f t="shared" si="0"/>
        <v>0</v>
      </c>
      <c r="F12" s="81">
        <f t="shared" si="1"/>
        <v>0</v>
      </c>
    </row>
    <row r="13" spans="1:7" x14ac:dyDescent="0.25">
      <c r="B13" s="11">
        <v>3</v>
      </c>
      <c r="C13" s="79"/>
      <c r="D13" s="79">
        <v>20</v>
      </c>
      <c r="E13" s="79">
        <f t="shared" si="0"/>
        <v>20</v>
      </c>
      <c r="F13" s="81">
        <f t="shared" si="1"/>
        <v>15.02629601803155</v>
      </c>
    </row>
    <row r="14" spans="1:7" x14ac:dyDescent="0.25">
      <c r="B14" s="11">
        <v>4</v>
      </c>
      <c r="C14" s="79"/>
      <c r="D14" s="79">
        <v>40</v>
      </c>
      <c r="E14" s="79">
        <f t="shared" si="0"/>
        <v>40</v>
      </c>
      <c r="F14" s="81">
        <f t="shared" si="1"/>
        <v>27.32053821460282</v>
      </c>
    </row>
    <row r="15" spans="1:7" x14ac:dyDescent="0.25">
      <c r="B15" s="11">
        <v>5</v>
      </c>
      <c r="C15" s="79"/>
      <c r="D15" s="79">
        <v>60</v>
      </c>
      <c r="E15" s="79">
        <f t="shared" si="0"/>
        <v>60</v>
      </c>
      <c r="F15" s="81">
        <f t="shared" si="1"/>
        <v>37.255279383549301</v>
      </c>
    </row>
    <row r="16" spans="1:7" x14ac:dyDescent="0.25">
      <c r="B16" s="11">
        <v>6</v>
      </c>
      <c r="C16" s="79">
        <v>20</v>
      </c>
      <c r="D16" s="79"/>
      <c r="E16" s="79">
        <f t="shared" si="0"/>
        <v>-20</v>
      </c>
      <c r="F16" s="81">
        <f t="shared" si="1"/>
        <v>-11.289478601075544</v>
      </c>
    </row>
    <row r="17" spans="2:6" x14ac:dyDescent="0.25">
      <c r="B17" s="11">
        <v>7</v>
      </c>
      <c r="C17" s="79">
        <v>20</v>
      </c>
      <c r="D17" s="79"/>
      <c r="E17" s="79">
        <f t="shared" si="0"/>
        <v>-20</v>
      </c>
      <c r="F17" s="81">
        <f t="shared" si="1"/>
        <v>-10.263162364614129</v>
      </c>
    </row>
    <row r="18" spans="2:6" x14ac:dyDescent="0.25">
      <c r="B18" s="11">
        <v>8</v>
      </c>
      <c r="C18" s="79">
        <v>20</v>
      </c>
      <c r="D18" s="79"/>
      <c r="E18" s="79">
        <f t="shared" si="0"/>
        <v>-20</v>
      </c>
      <c r="F18" s="81">
        <f t="shared" si="1"/>
        <v>-9.3301476041946643</v>
      </c>
    </row>
    <row r="19" spans="2:6" x14ac:dyDescent="0.25">
      <c r="B19" s="11">
        <v>9</v>
      </c>
      <c r="C19" s="79">
        <v>20</v>
      </c>
      <c r="D19" s="79"/>
      <c r="E19" s="79">
        <f t="shared" si="0"/>
        <v>-20</v>
      </c>
      <c r="F19" s="81">
        <f t="shared" si="1"/>
        <v>-8.4819523674496935</v>
      </c>
    </row>
    <row r="20" spans="2:6" x14ac:dyDescent="0.25">
      <c r="B20" s="11">
        <v>10</v>
      </c>
      <c r="C20" s="79">
        <v>60</v>
      </c>
      <c r="D20" s="79">
        <v>40</v>
      </c>
      <c r="E20" s="79">
        <f t="shared" si="0"/>
        <v>-20</v>
      </c>
      <c r="F20" s="81">
        <f t="shared" si="1"/>
        <v>-7.7108657885906293</v>
      </c>
    </row>
    <row r="21" spans="2:6" x14ac:dyDescent="0.25">
      <c r="B21" s="11">
        <v>11</v>
      </c>
      <c r="C21" s="79">
        <v>60</v>
      </c>
      <c r="D21" s="79">
        <v>40</v>
      </c>
      <c r="E21" s="79">
        <f t="shared" si="0"/>
        <v>-20</v>
      </c>
      <c r="F21" s="81">
        <f t="shared" si="1"/>
        <v>-7.009877989627844</v>
      </c>
    </row>
    <row r="22" spans="2:6" x14ac:dyDescent="0.25">
      <c r="B22" s="11">
        <v>12</v>
      </c>
      <c r="C22" s="79">
        <v>60</v>
      </c>
      <c r="D22" s="79">
        <v>40</v>
      </c>
      <c r="E22" s="79">
        <f t="shared" si="0"/>
        <v>-20</v>
      </c>
      <c r="F22" s="81">
        <f t="shared" si="1"/>
        <v>-6.372616354207131</v>
      </c>
    </row>
    <row r="23" spans="2:6" x14ac:dyDescent="0.25">
      <c r="F23" s="81">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1"/>
  <sheetViews>
    <sheetView workbookViewId="0">
      <selection activeCell="A2" sqref="A2"/>
    </sheetView>
  </sheetViews>
  <sheetFormatPr baseColWidth="10" defaultRowHeight="15" x14ac:dyDescent="0.25"/>
  <sheetData>
    <row r="2" spans="1:12" ht="15.75" customHeight="1" x14ac:dyDescent="0.25">
      <c r="A2" s="46" t="s">
        <v>89</v>
      </c>
      <c r="B2" s="74" t="s">
        <v>90</v>
      </c>
      <c r="C2" s="74"/>
      <c r="D2" s="74"/>
      <c r="E2" s="74"/>
      <c r="F2" s="74"/>
      <c r="G2" s="74"/>
      <c r="H2" s="74"/>
      <c r="I2" s="74"/>
      <c r="J2" s="74"/>
    </row>
    <row r="3" spans="1:12" x14ac:dyDescent="0.25">
      <c r="B3" s="74"/>
      <c r="C3" s="74"/>
      <c r="D3" s="74"/>
      <c r="E3" s="74"/>
      <c r="F3" s="74"/>
      <c r="G3" s="74"/>
      <c r="H3" s="74"/>
      <c r="I3" s="74"/>
      <c r="J3" s="74"/>
    </row>
    <row r="4" spans="1:12" x14ac:dyDescent="0.25">
      <c r="B4" s="74"/>
      <c r="C4" s="74"/>
      <c r="D4" s="74"/>
      <c r="E4" s="74"/>
      <c r="F4" s="74"/>
      <c r="G4" s="74"/>
      <c r="H4" s="74"/>
      <c r="I4" s="74"/>
      <c r="J4" s="74"/>
    </row>
    <row r="5" spans="1:12" x14ac:dyDescent="0.25">
      <c r="B5" s="74"/>
      <c r="C5" s="74"/>
      <c r="D5" s="74"/>
      <c r="E5" s="74"/>
      <c r="F5" s="74"/>
      <c r="G5" s="74"/>
      <c r="H5" s="74"/>
      <c r="I5" s="74"/>
      <c r="J5" s="74"/>
    </row>
    <row r="6" spans="1:12" x14ac:dyDescent="0.25">
      <c r="B6" s="75"/>
      <c r="C6" s="75"/>
      <c r="D6" s="75"/>
      <c r="E6" s="75"/>
      <c r="F6" s="75"/>
      <c r="G6" s="75"/>
      <c r="H6" s="75"/>
      <c r="I6" s="75"/>
      <c r="J6" s="75"/>
    </row>
    <row r="7" spans="1:12" x14ac:dyDescent="0.25">
      <c r="C7" t="s">
        <v>88</v>
      </c>
      <c r="D7" s="72">
        <v>0.08</v>
      </c>
    </row>
    <row r="9" spans="1:12" x14ac:dyDescent="0.25">
      <c r="B9" s="79" t="s">
        <v>91</v>
      </c>
      <c r="C9" s="79" t="s">
        <v>92</v>
      </c>
      <c r="D9" s="79" t="s">
        <v>94</v>
      </c>
      <c r="E9" s="79" t="s">
        <v>95</v>
      </c>
      <c r="F9" s="79" t="s">
        <v>96</v>
      </c>
      <c r="G9" s="79" t="s">
        <v>97</v>
      </c>
      <c r="H9" s="79" t="s">
        <v>98</v>
      </c>
      <c r="I9" s="79" t="s">
        <v>99</v>
      </c>
      <c r="J9" s="79" t="s">
        <v>100</v>
      </c>
      <c r="K9" s="79" t="s">
        <v>101</v>
      </c>
      <c r="L9" s="79" t="s">
        <v>102</v>
      </c>
    </row>
    <row r="10" spans="1:12" x14ac:dyDescent="0.25">
      <c r="B10" s="11">
        <v>1000</v>
      </c>
      <c r="C10" s="82">
        <v>105.10745721222246</v>
      </c>
      <c r="D10" s="83">
        <f>C10+5</f>
        <v>110.10745721222246</v>
      </c>
      <c r="E10" s="83">
        <f t="shared" ref="E10:G10" si="0">D10+5</f>
        <v>115.10745721222246</v>
      </c>
      <c r="F10" s="83">
        <f t="shared" si="0"/>
        <v>120.10745721222246</v>
      </c>
      <c r="G10" s="83">
        <f t="shared" si="0"/>
        <v>125.10745721222246</v>
      </c>
      <c r="H10" s="11">
        <v>200</v>
      </c>
      <c r="I10" s="11">
        <v>200</v>
      </c>
      <c r="J10" s="11">
        <v>200</v>
      </c>
      <c r="K10" s="11">
        <v>200</v>
      </c>
      <c r="L10" s="11">
        <v>200</v>
      </c>
    </row>
    <row r="11" spans="1:12" x14ac:dyDescent="0.25">
      <c r="A11" s="79" t="s">
        <v>93</v>
      </c>
      <c r="B11" s="11">
        <v>0</v>
      </c>
      <c r="C11" s="11">
        <v>1</v>
      </c>
      <c r="D11" s="11">
        <v>2</v>
      </c>
      <c r="E11" s="11">
        <v>3</v>
      </c>
      <c r="F11" s="11">
        <v>4</v>
      </c>
      <c r="G11" s="11">
        <v>5</v>
      </c>
      <c r="H11" s="11">
        <v>6</v>
      </c>
      <c r="I11" s="11">
        <v>7</v>
      </c>
      <c r="J11" s="11">
        <v>8</v>
      </c>
      <c r="K11" s="11">
        <v>9</v>
      </c>
      <c r="L11" s="11">
        <v>10</v>
      </c>
    </row>
    <row r="12" spans="1:12" ht="30" customHeight="1" x14ac:dyDescent="0.25">
      <c r="A12" s="85" t="s">
        <v>103</v>
      </c>
      <c r="B12" s="84">
        <f>PV($D$7,B11,,-B10)</f>
        <v>1000</v>
      </c>
      <c r="C12" s="84">
        <f t="shared" ref="C12:L12" si="1">PV($D$7,C11,,-C10)</f>
        <v>97.321719640946711</v>
      </c>
      <c r="D12" s="84">
        <f t="shared" si="1"/>
        <v>94.399397472755865</v>
      </c>
      <c r="E12" s="84">
        <f t="shared" si="1"/>
        <v>91.376010716911836</v>
      </c>
      <c r="F12" s="84">
        <f t="shared" si="1"/>
        <v>88.282566594456185</v>
      </c>
      <c r="G12" s="84">
        <f t="shared" si="1"/>
        <v>85.146033202257826</v>
      </c>
      <c r="H12" s="84">
        <f t="shared" si="1"/>
        <v>126.03392537662091</v>
      </c>
      <c r="I12" s="84">
        <f t="shared" si="1"/>
        <v>116.69807905242676</v>
      </c>
      <c r="J12" s="84">
        <f t="shared" si="1"/>
        <v>108.05377690039515</v>
      </c>
      <c r="K12" s="84">
        <f t="shared" si="1"/>
        <v>100.0497934262918</v>
      </c>
      <c r="L12" s="84">
        <f t="shared" si="1"/>
        <v>92.638697616936852</v>
      </c>
    </row>
    <row r="13" spans="1:12" x14ac:dyDescent="0.25">
      <c r="L13" s="86">
        <f>SUM(C12:L12)</f>
        <v>999.99999999999989</v>
      </c>
    </row>
    <row r="15" spans="1:12" x14ac:dyDescent="0.25">
      <c r="B15" s="73"/>
      <c r="C15" s="73"/>
      <c r="D15" s="73"/>
      <c r="E15" s="73"/>
      <c r="F15" s="73"/>
      <c r="G15" s="73"/>
      <c r="H15" s="73"/>
      <c r="I15" s="73"/>
      <c r="J15" s="73"/>
      <c r="K15" s="73"/>
    </row>
    <row r="16" spans="1:12" x14ac:dyDescent="0.25">
      <c r="B16" s="73"/>
      <c r="C16" s="73"/>
      <c r="D16" s="73"/>
      <c r="E16" s="73"/>
      <c r="F16" s="73"/>
      <c r="G16" s="73"/>
      <c r="H16" s="73"/>
      <c r="I16" s="73"/>
      <c r="J16" s="73"/>
      <c r="K16" s="73"/>
    </row>
    <row r="17" spans="2:11" x14ac:dyDescent="0.25">
      <c r="B17" s="73"/>
      <c r="C17" s="73"/>
      <c r="D17" s="73"/>
      <c r="E17" s="73"/>
      <c r="F17" s="73"/>
      <c r="G17" s="73"/>
      <c r="H17" s="73"/>
      <c r="I17" s="73"/>
      <c r="J17" s="73"/>
      <c r="K17" s="73"/>
    </row>
    <row r="18" spans="2:11" x14ac:dyDescent="0.25">
      <c r="B18" s="73"/>
      <c r="C18" s="73"/>
      <c r="D18" s="73"/>
      <c r="E18" s="73"/>
      <c r="F18" s="73"/>
      <c r="G18" s="73"/>
      <c r="H18" s="73"/>
      <c r="I18" s="73"/>
      <c r="J18" s="73"/>
      <c r="K18" s="73"/>
    </row>
    <row r="19" spans="2:11" x14ac:dyDescent="0.25">
      <c r="B19" s="73"/>
      <c r="C19" s="73"/>
      <c r="D19" s="73"/>
      <c r="E19" s="73"/>
      <c r="F19" s="73"/>
      <c r="G19" s="73"/>
      <c r="H19" s="73"/>
      <c r="I19" s="73"/>
      <c r="J19" s="73"/>
      <c r="K19" s="73"/>
    </row>
    <row r="20" spans="2:11" x14ac:dyDescent="0.25">
      <c r="B20" s="73"/>
      <c r="C20" s="73"/>
      <c r="D20" s="73"/>
      <c r="E20" s="73"/>
      <c r="F20" s="73"/>
      <c r="G20" s="73"/>
      <c r="H20" s="73"/>
      <c r="I20" s="73"/>
      <c r="J20" s="73"/>
      <c r="K20" s="73"/>
    </row>
    <row r="21" spans="2:11" x14ac:dyDescent="0.25">
      <c r="B21" s="73"/>
      <c r="C21" s="73"/>
      <c r="D21" s="73"/>
      <c r="E21" s="73"/>
      <c r="F21" s="73"/>
      <c r="G21" s="73"/>
      <c r="H21" s="73"/>
      <c r="I21" s="73"/>
      <c r="J21" s="73"/>
      <c r="K21" s="73"/>
    </row>
  </sheetData>
  <mergeCells count="2">
    <mergeCell ref="B2:J5"/>
    <mergeCell ref="B15:K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Grupo 10-Carbonell-Martinez-T1</vt:lpstr>
      <vt:lpstr>1</vt:lpstr>
      <vt:lpstr>3</vt:lpstr>
      <vt:lpstr>4</vt:lpstr>
      <vt:lpstr>5</vt:lpstr>
      <vt:lpstr>8</vt:lpstr>
      <vt:lpstr>10</vt:lpstr>
      <vt:lpstr>13</vt:lpstr>
      <vt:lpstr>16</vt:lpstr>
      <vt:lpstr>17</vt:lpstr>
      <vt:lpstr>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2019-09-22T23:51:54Z</dcterms:modified>
</cp:coreProperties>
</file>