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fec\Documents\GitHub\Ingeco\Docs\"/>
    </mc:Choice>
  </mc:AlternateContent>
  <bookViews>
    <workbookView xWindow="0" yWindow="0" windowWidth="20490" windowHeight="7650" firstSheet="1" activeTab="15"/>
  </bookViews>
  <sheets>
    <sheet name="Grupo 10-Carbonell-Martinez-T1" sheetId="1" r:id="rId1"/>
    <sheet name="1" sheetId="2" r:id="rId2"/>
    <sheet name="3" sheetId="3" r:id="rId3"/>
    <sheet name="4" sheetId="4" r:id="rId4"/>
    <sheet name="5" sheetId="5" r:id="rId5"/>
    <sheet name="8" sheetId="6" r:id="rId6"/>
    <sheet name="10" sheetId="7" r:id="rId7"/>
    <sheet name="13" sheetId="8" r:id="rId8"/>
    <sheet name="16" sheetId="9" r:id="rId9"/>
    <sheet name="17" sheetId="10" r:id="rId10"/>
    <sheet name="18" sheetId="11" r:id="rId11"/>
    <sheet name="19" sheetId="12" r:id="rId12"/>
    <sheet name="20" sheetId="13" r:id="rId13"/>
    <sheet name="21" sheetId="14" r:id="rId14"/>
    <sheet name="23" sheetId="15" r:id="rId15"/>
    <sheet name="Hoja1" sheetId="16"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15" l="1"/>
  <c r="G14" i="15"/>
  <c r="G15" i="15"/>
  <c r="G16" i="15"/>
  <c r="G17" i="15"/>
  <c r="G18" i="15"/>
  <c r="G19" i="15"/>
  <c r="F11" i="13"/>
  <c r="C12" i="13"/>
  <c r="J21" i="12"/>
  <c r="K18" i="12"/>
  <c r="E12" i="13" l="1"/>
  <c r="E12" i="10"/>
  <c r="D12" i="10" s="1"/>
  <c r="D14" i="10" s="1"/>
  <c r="F14" i="10"/>
  <c r="C14" i="10"/>
  <c r="K14" i="10"/>
  <c r="L14" i="10"/>
  <c r="M14" i="10"/>
  <c r="N14" i="10"/>
  <c r="O14" i="10"/>
  <c r="P14" i="10"/>
  <c r="J14" i="10"/>
  <c r="P15" i="10" s="1"/>
  <c r="E20" i="8"/>
  <c r="C47" i="7"/>
  <c r="D47" i="7" s="1"/>
  <c r="C48" i="7" s="1"/>
  <c r="C30" i="7"/>
  <c r="D30" i="7" s="1"/>
  <c r="K25" i="4"/>
  <c r="K22" i="4"/>
  <c r="E14" i="10" l="1"/>
  <c r="F15" i="10" s="1"/>
  <c r="D48" i="7"/>
  <c r="C49" i="7" s="1"/>
  <c r="C31" i="7"/>
  <c r="D31" i="7" s="1"/>
  <c r="C32" i="7" s="1"/>
  <c r="D32" i="7" s="1"/>
  <c r="C15" i="15"/>
  <c r="C16" i="15"/>
  <c r="C17" i="15"/>
  <c r="C18" i="15"/>
  <c r="C19" i="15"/>
  <c r="C14" i="15"/>
  <c r="E14" i="15"/>
  <c r="D49" i="7" l="1"/>
  <c r="C50" i="7" s="1"/>
  <c r="C33" i="7"/>
  <c r="D33" i="7" s="1"/>
  <c r="D14" i="15"/>
  <c r="F14" i="15" s="1"/>
  <c r="E15" i="15" s="1"/>
  <c r="D15" i="15" s="1"/>
  <c r="F15" i="15" s="1"/>
  <c r="E16" i="15"/>
  <c r="D16" i="15" s="1"/>
  <c r="F16" i="15" s="1"/>
  <c r="F19" i="14"/>
  <c r="C13" i="14"/>
  <c r="E13" i="14" s="1"/>
  <c r="F13" i="14" s="1"/>
  <c r="C14" i="14"/>
  <c r="E14" i="14" s="1"/>
  <c r="F14" i="14" s="1"/>
  <c r="C15" i="14"/>
  <c r="E15" i="14" s="1"/>
  <c r="F15" i="14" s="1"/>
  <c r="C16" i="14"/>
  <c r="E16" i="14" s="1"/>
  <c r="F16" i="14" s="1"/>
  <c r="C17" i="14"/>
  <c r="E17" i="14" s="1"/>
  <c r="F17" i="14" s="1"/>
  <c r="C18" i="14"/>
  <c r="E18" i="14" s="1"/>
  <c r="F18" i="14" s="1"/>
  <c r="C12" i="14"/>
  <c r="E12" i="14" s="1"/>
  <c r="F12" i="14" s="1"/>
  <c r="F11" i="14"/>
  <c r="F10" i="14"/>
  <c r="E11" i="14"/>
  <c r="D50" i="7" l="1"/>
  <c r="C51" i="7" s="1"/>
  <c r="C34" i="7"/>
  <c r="D34" i="7"/>
  <c r="E17" i="15"/>
  <c r="D17" i="15" s="1"/>
  <c r="F17" i="15" s="1"/>
  <c r="C13" i="13"/>
  <c r="D51" i="7" l="1"/>
  <c r="E18" i="15"/>
  <c r="D18" i="15" s="1"/>
  <c r="F18" i="15" s="1"/>
  <c r="N17" i="12"/>
  <c r="C18" i="12"/>
  <c r="C19" i="12"/>
  <c r="C20" i="12"/>
  <c r="C21" i="12"/>
  <c r="C22" i="12"/>
  <c r="C23" i="12"/>
  <c r="C7" i="12"/>
  <c r="C17" i="12"/>
  <c r="E17" i="12"/>
  <c r="C8" i="11"/>
  <c r="C14" i="11"/>
  <c r="C15" i="11"/>
  <c r="C16" i="11"/>
  <c r="C17" i="11"/>
  <c r="C13" i="11"/>
  <c r="D13" i="11" s="1"/>
  <c r="F13" i="11" s="1"/>
  <c r="E14" i="11" s="1"/>
  <c r="E13" i="11"/>
  <c r="E19" i="15" l="1"/>
  <c r="D19" i="15" s="1"/>
  <c r="F19" i="15" s="1"/>
  <c r="D17" i="12"/>
  <c r="F17" i="12" s="1"/>
  <c r="E18" i="12" s="1"/>
  <c r="D18" i="12" s="1"/>
  <c r="F18" i="12" s="1"/>
  <c r="E19" i="12" s="1"/>
  <c r="D19" i="12" s="1"/>
  <c r="F19" i="12" s="1"/>
  <c r="D14" i="11"/>
  <c r="F14" i="11" s="1"/>
  <c r="E15" i="11" s="1"/>
  <c r="D15" i="11" s="1"/>
  <c r="F15" i="11" s="1"/>
  <c r="C12" i="9"/>
  <c r="H12" i="9"/>
  <c r="I12" i="9"/>
  <c r="J12" i="9"/>
  <c r="K12" i="9"/>
  <c r="L12" i="9"/>
  <c r="B12" i="9"/>
  <c r="D10" i="9"/>
  <c r="E10" i="9" s="1"/>
  <c r="E11" i="8"/>
  <c r="F11" i="8" s="1"/>
  <c r="E12" i="8"/>
  <c r="F12" i="8"/>
  <c r="E13" i="8"/>
  <c r="F13" i="8" s="1"/>
  <c r="E14" i="8"/>
  <c r="F14" i="8" s="1"/>
  <c r="E15" i="8"/>
  <c r="F15" i="8" s="1"/>
  <c r="E16" i="8"/>
  <c r="F16" i="8" s="1"/>
  <c r="E17" i="8"/>
  <c r="F17" i="8" s="1"/>
  <c r="E18" i="8"/>
  <c r="F18" i="8" s="1"/>
  <c r="E19" i="8"/>
  <c r="F19" i="8" s="1"/>
  <c r="F20" i="8"/>
  <c r="E21" i="8"/>
  <c r="F21" i="8" s="1"/>
  <c r="E22" i="8"/>
  <c r="F22" i="8" s="1"/>
  <c r="E10" i="8"/>
  <c r="F10" i="8" s="1"/>
  <c r="C43" i="7"/>
  <c r="C26" i="7"/>
  <c r="E8" i="7"/>
  <c r="C13" i="7"/>
  <c r="D13" i="7" s="1"/>
  <c r="C14" i="7" s="1"/>
  <c r="F23" i="8" l="1"/>
  <c r="E20" i="12"/>
  <c r="D20" i="12" s="1"/>
  <c r="F20" i="12" s="1"/>
  <c r="E16" i="11"/>
  <c r="D16" i="11" s="1"/>
  <c r="F16" i="11" s="1"/>
  <c r="E12" i="9"/>
  <c r="F10" i="9"/>
  <c r="D12" i="9"/>
  <c r="D14" i="7"/>
  <c r="C15" i="7" s="1"/>
  <c r="D15" i="7" s="1"/>
  <c r="C16" i="7" s="1"/>
  <c r="D39" i="5"/>
  <c r="D10" i="4"/>
  <c r="D16" i="7" l="1"/>
  <c r="C17" i="7" s="1"/>
  <c r="E21" i="12"/>
  <c r="D21" i="12" s="1"/>
  <c r="F21" i="12" s="1"/>
  <c r="E17" i="11"/>
  <c r="D17" i="11" s="1"/>
  <c r="F17" i="11" s="1"/>
  <c r="F12" i="9"/>
  <c r="G10" i="9"/>
  <c r="G12" i="9" s="1"/>
  <c r="D12" i="6"/>
  <c r="D24" i="6"/>
  <c r="D17" i="7" l="1"/>
  <c r="E22" i="12"/>
  <c r="D22" i="12" s="1"/>
  <c r="F22" i="12" s="1"/>
  <c r="L13" i="9"/>
  <c r="D40" i="5"/>
  <c r="C40" i="5"/>
  <c r="C39" i="5"/>
  <c r="H24" i="5"/>
  <c r="D15" i="5"/>
  <c r="D16" i="5" s="1"/>
  <c r="D17" i="5" s="1"/>
  <c r="D18" i="5" s="1"/>
  <c r="D19" i="5" s="1"/>
  <c r="D20" i="5" s="1"/>
  <c r="D21" i="5" s="1"/>
  <c r="D22" i="5" s="1"/>
  <c r="D23" i="5" s="1"/>
  <c r="D24" i="5" s="1"/>
  <c r="D25" i="5" s="1"/>
  <c r="D14" i="5"/>
  <c r="E23" i="12" l="1"/>
  <c r="D23" i="12" s="1"/>
  <c r="F23" i="12" s="1"/>
  <c r="C41" i="5"/>
  <c r="D41" i="5" s="1"/>
  <c r="G10" i="4"/>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C42" i="5" l="1"/>
  <c r="D42" i="5" s="1"/>
  <c r="D11" i="4"/>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11" i="3"/>
  <c r="D12" i="3"/>
  <c r="D13" i="3"/>
  <c r="D14" i="3"/>
  <c r="D15" i="3"/>
  <c r="D10" i="3"/>
  <c r="D37" i="2"/>
  <c r="C41" i="2" s="1"/>
  <c r="C42" i="2" s="1"/>
  <c r="C43" i="2" s="1"/>
  <c r="C44" i="2" s="1"/>
  <c r="C45" i="2" s="1"/>
  <c r="C46" i="2" s="1"/>
  <c r="C47" i="2" s="1"/>
  <c r="C48" i="2" s="1"/>
  <c r="C49" i="2" s="1"/>
  <c r="C50" i="2" s="1"/>
  <c r="C51" i="2" s="1"/>
  <c r="C52" i="2" s="1"/>
  <c r="C53" i="2" s="1"/>
  <c r="C54" i="2" s="1"/>
  <c r="C55" i="2" s="1"/>
  <c r="C56" i="2" s="1"/>
  <c r="C57" i="2" s="1"/>
  <c r="C58" i="2" s="1"/>
  <c r="C59" i="2" s="1"/>
  <c r="D11" i="2"/>
  <c r="D12" i="2" s="1"/>
  <c r="D13" i="2" s="1"/>
  <c r="D14" i="2" s="1"/>
  <c r="D15" i="2" s="1"/>
  <c r="D16" i="2" s="1"/>
  <c r="D17" i="2" s="1"/>
  <c r="D18" i="2" s="1"/>
  <c r="D19" i="2" s="1"/>
  <c r="D20" i="2" s="1"/>
  <c r="D21" i="2" s="1"/>
  <c r="D22" i="2" s="1"/>
  <c r="D23" i="2" s="1"/>
  <c r="D24" i="2" s="1"/>
  <c r="D25" i="2" s="1"/>
  <c r="D26" i="2" s="1"/>
  <c r="D27" i="2" s="1"/>
  <c r="D28" i="2" s="1"/>
  <c r="D29" i="2" s="1"/>
  <c r="C43" i="5" l="1"/>
  <c r="D43" i="5"/>
  <c r="C44" i="5" l="1"/>
  <c r="D44" i="5" s="1"/>
  <c r="C45" i="5" l="1"/>
  <c r="D45" i="5" s="1"/>
  <c r="C46" i="5" l="1"/>
  <c r="D46" i="5" s="1"/>
  <c r="C47" i="5" l="1"/>
  <c r="D47" i="5" s="1"/>
  <c r="C48" i="5" l="1"/>
  <c r="D48" i="5" s="1"/>
  <c r="C49" i="5" l="1"/>
  <c r="D49" i="5" s="1"/>
  <c r="C50" i="5" l="1"/>
  <c r="D50" i="5" s="1"/>
  <c r="D12" i="13"/>
  <c r="F12" i="13" s="1"/>
  <c r="E13" i="13" s="1"/>
  <c r="D13" i="13" s="1"/>
  <c r="F13" i="13" s="1"/>
</calcChain>
</file>

<file path=xl/sharedStrings.xml><?xml version="1.0" encoding="utf-8"?>
<sst xmlns="http://schemas.openxmlformats.org/spreadsheetml/2006/main" count="281" uniqueCount="189">
  <si>
    <t>Universidad Nacional de  Colombia</t>
  </si>
  <si>
    <t>Sede Bogota</t>
  </si>
  <si>
    <t xml:space="preserve">Facultad de ingenieria </t>
  </si>
  <si>
    <t>Ingenieria Economica</t>
  </si>
  <si>
    <t xml:space="preserve">Grupo 10 </t>
  </si>
  <si>
    <t>Maria Fernanda Carbonell Santos</t>
  </si>
  <si>
    <t xml:space="preserve">Daniela Martinez Mosquera </t>
  </si>
  <si>
    <t>Bogota, 2019</t>
  </si>
  <si>
    <t>1.</t>
  </si>
  <si>
    <t xml:space="preserve">Inflación </t>
  </si>
  <si>
    <t>Calcular cuanto costaria un bien hoy si en el año 2000 costaba 5000, por medio de las tazas de inflacion de cada año.</t>
  </si>
  <si>
    <t xml:space="preserve">a. calcularlo con los datos de inflación año a año. </t>
  </si>
  <si>
    <t>Año</t>
  </si>
  <si>
    <t>Inflación</t>
  </si>
  <si>
    <t>Valor</t>
  </si>
  <si>
    <t>Bibliografia</t>
  </si>
  <si>
    <t>*https://es.wikipedia.org/wiki/Anexo:Variaci%C3%B3n_de_la_inflaci%C3%B3n_de_Colombia_desde_1946</t>
  </si>
  <si>
    <t>Valor de la inflación para el año 2019 es el mismo que para el año</t>
  </si>
  <si>
    <t>Presente (2000):</t>
  </si>
  <si>
    <t>Ecuación usada:</t>
  </si>
  <si>
    <t>Como la inflación no es constante , se expresa la ecuacion de la siguiente manera:</t>
  </si>
  <si>
    <t>Valor futuro de 5000 en el 2019</t>
  </si>
  <si>
    <t>Valor futuro de 5000 después de un año</t>
  </si>
  <si>
    <t>…</t>
  </si>
  <si>
    <t>Inflación promedio:</t>
  </si>
  <si>
    <t>Donde "inflación" hace referencia a la inflación promedio.</t>
  </si>
  <si>
    <t>b. Calcularlo suponiendo que la inflacion es constante.</t>
  </si>
  <si>
    <t>5.04%</t>
  </si>
  <si>
    <t>3.</t>
  </si>
  <si>
    <t xml:space="preserve">¿Cuánto hubiera valido un carro hace 5 años, que hoy vale 3000000, si la inflación promedio fue de 5%? </t>
  </si>
  <si>
    <t xml:space="preserve">Inflación: </t>
  </si>
  <si>
    <t>N</t>
  </si>
  <si>
    <t>Futuro:</t>
  </si>
  <si>
    <t>4.</t>
  </si>
  <si>
    <t>Evalúe cuánto fue el valor monetario de 1'000.000 de pesos de hoy en el año 1990.Evalúe cuánto es el valor monetario de 1'000.000 de pesos de 1990,hoy.</t>
  </si>
  <si>
    <t xml:space="preserve">Año </t>
  </si>
  <si>
    <t>Presente(1990):</t>
  </si>
  <si>
    <t>Valor (1990 a 2019)</t>
  </si>
  <si>
    <t>valor (2019 a 1990)</t>
  </si>
  <si>
    <t xml:space="preserve">Ecuaciones usadas </t>
  </si>
  <si>
    <t>Futuro(2019):</t>
  </si>
  <si>
    <r>
      <t xml:space="preserve">Valor de 1.000.000 en 1990 </t>
    </r>
    <r>
      <rPr>
        <b/>
        <sz val="11"/>
        <color theme="1"/>
        <rFont val="Calibri"/>
        <family val="2"/>
        <scheme val="minor"/>
      </rPr>
      <t>hoy</t>
    </r>
  </si>
  <si>
    <t>a.¿Se mantiene el valor económico?</t>
  </si>
  <si>
    <t>b. ¿Qué implicaciones tiene esto en las decisiones financieras?</t>
  </si>
  <si>
    <t>c. ¿Qué implicaciones tiene esto en las decisiones económicas? De ejemplos.</t>
  </si>
  <si>
    <t>5.</t>
  </si>
  <si>
    <t xml:space="preserve">Una forma de financiamiento informal es el préstamo gota a gota. En el barrio, un tendero enfrenta problemas de liquidez y no puede pagar a sus proveedores. Para mantener los anaqueles surtidos él decide solicitar un préstamo con un gota a gota por $1’000.000. El acuerdo de pago estipula que el tendero debe pagar $50.000 pesos mensuales de interés al prestamista y puede devolver el principal completo cuando pueda. El principal se mantiene igual durante todo el compromiso financiero. Eso significa que, con las ganancias de invertir el principal, el tendero debe pagar los intereses y ahorrar para pagar el principal lo más rápido posible. El tendero logra pagar el principal en un año. </t>
  </si>
  <si>
    <t>Interes</t>
  </si>
  <si>
    <t xml:space="preserve">Capital </t>
  </si>
  <si>
    <t>Simple</t>
  </si>
  <si>
    <t>a. Calcule la tasa de interés mensual, y el costo de la deuda.</t>
  </si>
  <si>
    <t xml:space="preserve">Ecuacion usada: </t>
  </si>
  <si>
    <r>
      <t>b.</t>
    </r>
    <r>
      <rPr>
        <sz val="7"/>
        <color theme="1"/>
        <rFont val="Times New Roman"/>
        <family val="1"/>
      </rPr>
      <t xml:space="preserve">       </t>
    </r>
    <r>
      <rPr>
        <sz val="11"/>
        <color theme="1"/>
        <rFont val="Calibri"/>
        <family val="2"/>
        <scheme val="minor"/>
      </rPr>
      <t>Evalúe si el tendero debería tomar un préstamo con una entidad financiera formal enfocada en pequeños negocios por $3’000.000 al 1.53% de interés mensual durante un año.</t>
    </r>
  </si>
  <si>
    <t>Capital</t>
  </si>
  <si>
    <t>Tasa de interes:</t>
  </si>
  <si>
    <t>Compuesto</t>
  </si>
  <si>
    <t>Costo de deuda:</t>
  </si>
  <si>
    <t>8.</t>
  </si>
  <si>
    <t>Asumiendo una tasa de interés del 8% compuesto anualmente, responda las siguientes preguntas:</t>
  </si>
  <si>
    <t>a. ¿Cuánto dinero puede ser dado en préstamo ahora si $6.000 serán pagados al final de 5 años?</t>
  </si>
  <si>
    <t xml:space="preserve">Tasa de interes: </t>
  </si>
  <si>
    <t>Ecuacion usada:</t>
  </si>
  <si>
    <t xml:space="preserve">Dinero del prestamo: </t>
  </si>
  <si>
    <t>Valor futuro:</t>
  </si>
  <si>
    <t>Valor presente</t>
  </si>
  <si>
    <t>n:</t>
  </si>
  <si>
    <r>
      <t>b.</t>
    </r>
    <r>
      <rPr>
        <sz val="7"/>
        <color theme="1"/>
        <rFont val="Times New Roman"/>
        <family val="1"/>
      </rPr>
      <t xml:space="preserve">       </t>
    </r>
    <r>
      <rPr>
        <sz val="11"/>
        <color theme="1"/>
        <rFont val="Calibri"/>
        <family val="2"/>
        <scheme val="minor"/>
      </rPr>
      <t>¿Cuándo dinero será requerido en cuatro años para pagar un préstamo de $15.000 tomado ahora?</t>
    </r>
  </si>
  <si>
    <t>Valor presente:</t>
  </si>
  <si>
    <t>Valor requerido</t>
  </si>
  <si>
    <t>10.</t>
  </si>
  <si>
    <t xml:space="preserve"> Usted presta $300.000:</t>
  </si>
  <si>
    <t>Interes anual:</t>
  </si>
  <si>
    <t>Prestamo</t>
  </si>
  <si>
    <t>N(Años)</t>
  </si>
  <si>
    <t>N(años)</t>
  </si>
  <si>
    <t>b. ¿Qué tasa de interés debe cobrar si en 5 años desea recibir $500.000?</t>
  </si>
  <si>
    <r>
      <t>a.</t>
    </r>
    <r>
      <rPr>
        <sz val="7"/>
        <rFont val="Times New Roman"/>
        <family val="1"/>
      </rPr>
      <t xml:space="preserve">       </t>
    </r>
    <r>
      <rPr>
        <sz val="11"/>
        <rFont val="Calibri"/>
        <family val="2"/>
        <scheme val="minor"/>
      </rPr>
      <t>¿Cuánto dinero recibirá en 5 años si prestó al 15% de interés anual?</t>
    </r>
  </si>
  <si>
    <t>Formulas Usadas</t>
  </si>
  <si>
    <t>Valor Futuro:</t>
  </si>
  <si>
    <t>c. ¿Con qué tasa de interés se dobla la base (el principal, el capital) en 5 años?</t>
  </si>
  <si>
    <t>13.</t>
  </si>
  <si>
    <t>Encontrar el valor presente del flujo de efectivo mostrado en el diagrama usando 3 factores de interés (lo que entendemos como fórmulas de matemáticas financieras), con una tasa de interés del 10% compuesta anualmente.</t>
  </si>
  <si>
    <t>Flujo</t>
  </si>
  <si>
    <t>Valores</t>
  </si>
  <si>
    <t>Tasa</t>
  </si>
  <si>
    <t>16.</t>
  </si>
  <si>
    <t xml:space="preserve">Al inicio de un compromiso financiero se invierten 1000 dólares. Durante 10 años, el flujo de pagos para retornar la inversión tiene el siguiente comportamiento. Se paga un valor X al final del año 1, estos pagos se incrementan cada año en 5 dólares hasta el año 5. Entre los años 6 y 10 se pagan 200 dólares anuales. Determine el valor del primer pago si la tasa de interés fue del 8%. </t>
  </si>
  <si>
    <t>Inversion</t>
  </si>
  <si>
    <t>Pago 1</t>
  </si>
  <si>
    <t>Años</t>
  </si>
  <si>
    <t>Pago 2</t>
  </si>
  <si>
    <t>Pago 3</t>
  </si>
  <si>
    <t>Pago 4</t>
  </si>
  <si>
    <t>Pago 5</t>
  </si>
  <si>
    <t>Pago 6</t>
  </si>
  <si>
    <t>Pago 7</t>
  </si>
  <si>
    <t>Pago 8</t>
  </si>
  <si>
    <t>Pago 9</t>
  </si>
  <si>
    <t>Pago 10</t>
  </si>
  <si>
    <t>Valores presentes</t>
  </si>
  <si>
    <t>17.</t>
  </si>
  <si>
    <t>En el cumplimiento de un compromiso financiero usted está realizando pagos de 50 dólares cada dos meses. Usted acaba de pagar una cuota, queda un año para terminar los pagos y se cobra a una tasa de interés mensual de 2%. Se quiere renegociar para realizar solo 3 pagos iguales en lo que queda del compromiso cada cuatro meses. ¿cuál es el valor de la nueva cuota? ¿Cuáles son las ventajas y las desventajas de esta renegociación?</t>
  </si>
  <si>
    <t>Interes (mes)</t>
  </si>
  <si>
    <t>pago 1</t>
  </si>
  <si>
    <t>pago 2</t>
  </si>
  <si>
    <t>pago 3</t>
  </si>
  <si>
    <t>pago 4</t>
  </si>
  <si>
    <t>18.</t>
  </si>
  <si>
    <t>En el préstamo de $300.000 del ejercicio 10, se ha decidido hacer una renegociación de los pagos por medio de cinco cuotas anuales. ¿De cuánto serían las cuotas?</t>
  </si>
  <si>
    <t>A</t>
  </si>
  <si>
    <t>Cuota</t>
  </si>
  <si>
    <t>Abono</t>
  </si>
  <si>
    <t>Saldo</t>
  </si>
  <si>
    <t>19.</t>
  </si>
  <si>
    <t>Un banco ha prestado a una persona un monto de $10000, a una tasa de interés del 10% compuesto anualmente por siete años. Se acuerda pagar la deuda con pagos iguales al final de cada año. ¿Cuál es el valor de ese pago?</t>
  </si>
  <si>
    <t>Monto</t>
  </si>
  <si>
    <t>A(datos)</t>
  </si>
  <si>
    <t>a. Muestre cómo hallar ese valor con la fórmula de valor futuro</t>
  </si>
  <si>
    <t>Fornula:</t>
  </si>
  <si>
    <t>b. Muestre cómo hallar ese valor con la fórmula de pago uniforme</t>
  </si>
  <si>
    <t>Tabla de Amortizacion</t>
  </si>
  <si>
    <t>c. Muestre cómo hallar ese valor con una tabla de amortización.</t>
  </si>
  <si>
    <t>20.</t>
  </si>
  <si>
    <t xml:space="preserve">Una deuda está siendo amortizada al 5% mediante pagos de $500 anuales. Si el capital insoluto es $9.282,57 justamente después del k-ésimo pago, ¿cuánto era justamente después del (k-1) pago? ¿Cuánto será justamente después del (k+1) pago? Solo puede hacer la tabla de amortización para los periodos K-1, k y k+1. </t>
  </si>
  <si>
    <t>K-1</t>
  </si>
  <si>
    <t>k+1</t>
  </si>
  <si>
    <t>Capital(k-esimo)</t>
  </si>
  <si>
    <t>K</t>
  </si>
  <si>
    <t>a. Intente usar buscar objetivo en Excel.</t>
  </si>
  <si>
    <t>21.</t>
  </si>
  <si>
    <t>Considere el siguiente diagrama de flujo de efectivo. ¿Cuál es el valor de C que hace a la serie de ingresos equivalente a la serie de egresos? La tasa de interés es del 12% compuesta anualmente</t>
  </si>
  <si>
    <t>Egresos</t>
  </si>
  <si>
    <t>Ingresos</t>
  </si>
  <si>
    <t>C</t>
  </si>
  <si>
    <r>
      <rPr>
        <sz val="7"/>
        <color theme="1"/>
        <rFont val="Times New Roman"/>
        <family val="1"/>
      </rPr>
      <t xml:space="preserve">   </t>
    </r>
    <r>
      <rPr>
        <sz val="11"/>
        <color theme="1"/>
        <rFont val="Calibri"/>
        <family val="2"/>
        <scheme val="minor"/>
      </rPr>
      <t>Va a comprar un computador y tiene dos opciones de pago; tarjeta de crédito y cheque posfechado a 90 días.</t>
    </r>
  </si>
  <si>
    <r>
      <t>a.</t>
    </r>
    <r>
      <rPr>
        <sz val="7"/>
        <color theme="1"/>
        <rFont val="Times New Roman"/>
        <family val="1"/>
      </rPr>
      <t xml:space="preserve">       </t>
    </r>
    <r>
      <rPr>
        <sz val="11"/>
        <color theme="1"/>
        <rFont val="Calibri"/>
        <family val="2"/>
        <scheme val="minor"/>
      </rPr>
      <t>Si paga con tarjeta de crédito, el pago se difiere automáticamente a 6 cuotas mensuales con una tasa de interés mensual de 1.9%.</t>
    </r>
  </si>
  <si>
    <t>N(mes)</t>
  </si>
  <si>
    <r>
      <t>b.</t>
    </r>
    <r>
      <rPr>
        <sz val="7"/>
        <color theme="1"/>
        <rFont val="Times New Roman"/>
        <family val="1"/>
      </rPr>
      <t xml:space="preserve">       </t>
    </r>
    <r>
      <rPr>
        <sz val="11"/>
        <color theme="1"/>
        <rFont val="Calibri"/>
        <family val="2"/>
        <scheme val="minor"/>
      </rPr>
      <t>Si paga con cheque posfechado el valor del computador se incrementa en un 12%.</t>
    </r>
  </si>
  <si>
    <t>Si el computador vale $1’800.000 ¿cuál es la mejor forma de pago?</t>
  </si>
  <si>
    <t>Valor Futuro</t>
  </si>
  <si>
    <t>23.</t>
  </si>
  <si>
    <t xml:space="preserve"> Se llego a que el bien costaria hoy 12.691, teniendo en cuenta que la inflación no es constante.</t>
  </si>
  <si>
    <t>Si la inflacion fuese constante, el valor presente del bien seria 12.731.</t>
  </si>
  <si>
    <r>
      <t xml:space="preserve">El valor del carro hace cinco años, con un inflacion del 5%, es de 2.350.578. a este proceso se le conoce como </t>
    </r>
    <r>
      <rPr>
        <b/>
        <sz val="11"/>
        <color theme="1"/>
        <rFont val="Calibri"/>
        <family val="2"/>
        <scheme val="minor"/>
      </rPr>
      <t>Deflactacion</t>
    </r>
  </si>
  <si>
    <t>Valor de 1.000.000 de hoy en 1990</t>
  </si>
  <si>
    <r>
      <t xml:space="preserve">El valor monetario de 1.000.000 de 1990, </t>
    </r>
    <r>
      <rPr>
        <b/>
        <sz val="11"/>
        <color theme="1"/>
        <rFont val="Calibri"/>
        <family val="2"/>
        <scheme val="minor"/>
      </rPr>
      <t>hoy</t>
    </r>
    <r>
      <rPr>
        <sz val="11"/>
        <color theme="1"/>
        <rFont val="Calibri"/>
        <family val="2"/>
        <scheme val="minor"/>
      </rPr>
      <t xml:space="preserve">, es igual a </t>
    </r>
    <r>
      <rPr>
        <b/>
        <sz val="11"/>
        <color theme="1"/>
        <rFont val="Calibri"/>
        <family val="2"/>
        <scheme val="minor"/>
      </rPr>
      <t xml:space="preserve">17.472.499.  Y el valor monetario de 1.000.000 de hoy, en </t>
    </r>
    <r>
      <rPr>
        <sz val="11"/>
        <color theme="1"/>
        <rFont val="Calibri"/>
        <family val="2"/>
        <scheme val="minor"/>
      </rPr>
      <t>1990</t>
    </r>
    <r>
      <rPr>
        <b/>
        <sz val="11"/>
        <color theme="1"/>
        <rFont val="Calibri"/>
        <family val="2"/>
        <scheme val="minor"/>
      </rPr>
      <t xml:space="preserve">, </t>
    </r>
    <r>
      <rPr>
        <sz val="11"/>
        <color theme="1"/>
        <rFont val="Calibri"/>
        <family val="2"/>
        <scheme val="minor"/>
      </rPr>
      <t>es igual a</t>
    </r>
    <r>
      <rPr>
        <b/>
        <sz val="11"/>
        <color theme="1"/>
        <rFont val="Calibri"/>
        <family val="2"/>
        <scheme val="minor"/>
      </rPr>
      <t xml:space="preserve"> 57.233.</t>
    </r>
  </si>
  <si>
    <t>Ganancia monetaria 1.000.000 de 1990</t>
  </si>
  <si>
    <t>Ganancia monetaria de 1.000.000 del 2019</t>
  </si>
  <si>
    <t xml:space="preserve">El valor economico se mantuvo porque se uso la tasa de inflacion como tasa de interes, lo que hace que el valor se mantenga a traves del tiempo, pero no causa una ganancia economica como tal. Ya que para esto la tasa de interes debe ser mayor que la inflacion en cada año. </t>
  </si>
  <si>
    <t>Interes simple y compuesto</t>
  </si>
  <si>
    <r>
      <t xml:space="preserve">Al final del año el tentero pago al prestamista, el principal con los intereses de cada mes, por un total de </t>
    </r>
    <r>
      <rPr>
        <b/>
        <sz val="11"/>
        <color theme="1"/>
        <rFont val="Calibri"/>
        <family val="2"/>
        <scheme val="minor"/>
      </rPr>
      <t xml:space="preserve">1.600.000; </t>
    </r>
    <r>
      <rPr>
        <sz val="11"/>
        <color theme="1"/>
        <rFont val="Calibri"/>
        <family val="2"/>
        <scheme val="minor"/>
      </rPr>
      <t xml:space="preserve">de los cuales </t>
    </r>
    <r>
      <rPr>
        <b/>
        <sz val="11"/>
        <color theme="1"/>
        <rFont val="Calibri"/>
        <family val="2"/>
        <scheme val="minor"/>
      </rPr>
      <t xml:space="preserve">600.000 </t>
    </r>
    <r>
      <rPr>
        <sz val="11"/>
        <color theme="1"/>
        <rFont val="Calibri"/>
        <family val="2"/>
        <scheme val="minor"/>
      </rPr>
      <t xml:space="preserve">fueron los intereses generados. </t>
    </r>
  </si>
  <si>
    <r>
      <t xml:space="preserve">El costo de haber resivido el prestamo, fue de </t>
    </r>
    <r>
      <rPr>
        <b/>
        <sz val="11"/>
        <color theme="1"/>
        <rFont val="Calibri"/>
        <family val="2"/>
        <scheme val="minor"/>
      </rPr>
      <t>600.000,</t>
    </r>
    <r>
      <rPr>
        <sz val="11"/>
        <color theme="1"/>
        <rFont val="Calibri"/>
        <family val="2"/>
        <scheme val="minor"/>
      </rPr>
      <t xml:space="preserve"> con una tasa mensual de </t>
    </r>
    <r>
      <rPr>
        <b/>
        <sz val="11"/>
        <color theme="1"/>
        <rFont val="Calibri"/>
        <family val="2"/>
        <scheme val="minor"/>
      </rPr>
      <t>5%.</t>
    </r>
  </si>
  <si>
    <r>
      <t xml:space="preserve">El tendero deberia tomar el prestamo con la entidad financiera formal, ya que con la tasa de interes que ofrece (1,53%) el tendero pagaria la misma cantidad de intereses al final del compromiso financiero; pero habra adquirido una cantidad mayor de dinero al inicio de dicho compromiso. Pagando al final un total de </t>
    </r>
    <r>
      <rPr>
        <b/>
        <sz val="11"/>
        <color theme="1"/>
        <rFont val="Calibri"/>
        <family val="2"/>
        <scheme val="minor"/>
      </rPr>
      <t>3.599.597</t>
    </r>
    <r>
      <rPr>
        <sz val="11"/>
        <color theme="1"/>
        <rFont val="Calibri"/>
        <family val="2"/>
        <scheme val="minor"/>
      </rPr>
      <t xml:space="preserve">, de los cuales </t>
    </r>
    <r>
      <rPr>
        <b/>
        <sz val="11"/>
        <color theme="1"/>
        <rFont val="Calibri"/>
        <family val="2"/>
        <scheme val="minor"/>
      </rPr>
      <t xml:space="preserve">599.597 </t>
    </r>
    <r>
      <rPr>
        <sz val="11"/>
        <color theme="1"/>
        <rFont val="Calibri"/>
        <family val="2"/>
        <scheme val="minor"/>
      </rPr>
      <t>son los intereses generados.</t>
    </r>
  </si>
  <si>
    <r>
      <t xml:space="preserve">El valor del prestamo es igual a </t>
    </r>
    <r>
      <rPr>
        <b/>
        <sz val="11"/>
        <color theme="1"/>
        <rFont val="Calibri"/>
        <family val="2"/>
        <scheme val="minor"/>
      </rPr>
      <t>4.083</t>
    </r>
    <r>
      <rPr>
        <sz val="11"/>
        <color theme="1"/>
        <rFont val="Calibri"/>
        <family val="2"/>
        <scheme val="minor"/>
      </rPr>
      <t>, de tal manera que con una tasa del 8% EA, al final de 5 años la persona pagaria los 6.000</t>
    </r>
  </si>
  <si>
    <r>
      <t xml:space="preserve">El dinero requerido para pagar el prestamo de 15.000 con una tasa de interes del 8%, es igual </t>
    </r>
    <r>
      <rPr>
        <b/>
        <sz val="11"/>
        <color theme="1"/>
        <rFont val="Calibri"/>
        <family val="2"/>
        <scheme val="minor"/>
      </rPr>
      <t xml:space="preserve">22.040 </t>
    </r>
    <r>
      <rPr>
        <sz val="11"/>
        <color theme="1"/>
        <rFont val="Calibri"/>
        <family val="2"/>
        <scheme val="minor"/>
      </rPr>
      <t>en 5 años</t>
    </r>
  </si>
  <si>
    <r>
      <t xml:space="preserve">La persona recibira en 5 años con una tasa de interes del 15% EA, un total de </t>
    </r>
    <r>
      <rPr>
        <b/>
        <sz val="11"/>
        <color theme="1"/>
        <rFont val="Calibri"/>
        <family val="2"/>
        <scheme val="minor"/>
      </rPr>
      <t>603.470</t>
    </r>
    <r>
      <rPr>
        <sz val="11"/>
        <color theme="1"/>
        <rFont val="Calibri"/>
        <family val="2"/>
        <scheme val="minor"/>
      </rPr>
      <t xml:space="preserve">, al haber prestado 300.000. </t>
    </r>
  </si>
  <si>
    <t>Interes BO</t>
  </si>
  <si>
    <r>
      <t xml:space="preserve">La tasa de interes debe ser igual a </t>
    </r>
    <r>
      <rPr>
        <b/>
        <sz val="11"/>
        <color theme="1"/>
        <rFont val="Calibri"/>
        <family val="2"/>
        <scheme val="minor"/>
      </rPr>
      <t xml:space="preserve">10,76% </t>
    </r>
    <r>
      <rPr>
        <sz val="11"/>
        <color theme="1"/>
        <rFont val="Calibri"/>
        <family val="2"/>
        <scheme val="minor"/>
      </rPr>
      <t>EA, para recibir 500.000 al final de 5 años</t>
    </r>
  </si>
  <si>
    <r>
      <t xml:space="preserve">Si se desea doblar el capital en 5 años, la tasa de interes EA debe ser de </t>
    </r>
    <r>
      <rPr>
        <b/>
        <sz val="11"/>
        <color theme="1"/>
        <rFont val="Calibri"/>
        <family val="2"/>
        <scheme val="minor"/>
      </rPr>
      <t>14,87%</t>
    </r>
  </si>
  <si>
    <t xml:space="preserve"> Ingresos</t>
  </si>
  <si>
    <r>
      <t xml:space="preserve">Se halla que el valor presente del flujo es igual a </t>
    </r>
    <r>
      <rPr>
        <b/>
        <sz val="11"/>
        <color theme="1"/>
        <rFont val="Calibri"/>
        <family val="2"/>
        <scheme val="minor"/>
      </rPr>
      <t xml:space="preserve">0,96; </t>
    </r>
    <r>
      <rPr>
        <sz val="11"/>
        <color theme="1"/>
        <rFont val="Calibri"/>
        <family val="2"/>
        <scheme val="minor"/>
      </rPr>
      <t xml:space="preserve"> la cual es la suma de los valores presentes del flujo en cada periodo</t>
    </r>
  </si>
  <si>
    <r>
      <t xml:space="preserve">El valor del pago 1 es igual a </t>
    </r>
    <r>
      <rPr>
        <b/>
        <sz val="11"/>
        <color theme="1"/>
        <rFont val="Calibri"/>
        <family val="2"/>
        <scheme val="minor"/>
      </rPr>
      <t xml:space="preserve">105,11. </t>
    </r>
  </si>
  <si>
    <t>pago 5</t>
  </si>
  <si>
    <t>pago 6</t>
  </si>
  <si>
    <t>pago 7</t>
  </si>
  <si>
    <t>Meses</t>
  </si>
  <si>
    <t>Renegociando el compromiso financiero</t>
  </si>
  <si>
    <t>SIN Renegociar el compromiso financiero</t>
  </si>
  <si>
    <t>Suma de valores presentes de los pagos</t>
  </si>
  <si>
    <t>Renegociando el compromiso financiero  la suma de los valores presentes de cada pago, debe ser igual a la hallada SIN renegociar</t>
  </si>
  <si>
    <r>
      <t xml:space="preserve">Suponiendo que el primer pago se realiza en el mes 2, y despues de este se renegocia el compromiso, los nuevos pagos se realizan cada 4 meses y son de </t>
    </r>
    <r>
      <rPr>
        <b/>
        <sz val="11"/>
        <color theme="1"/>
        <rFont val="Calibri"/>
        <family val="2"/>
        <scheme val="minor"/>
      </rPr>
      <t xml:space="preserve">102,02  </t>
    </r>
  </si>
  <si>
    <t>Ventajas</t>
  </si>
  <si>
    <t>Se realizan menos pagos</t>
  </si>
  <si>
    <t>Desventajas</t>
  </si>
  <si>
    <t>La cuota del pago es mas alto</t>
  </si>
  <si>
    <t>Pagos desiguales</t>
  </si>
  <si>
    <t>Pagos Uniformes</t>
  </si>
  <si>
    <t>A(BO)</t>
  </si>
  <si>
    <r>
      <t xml:space="preserve">El valor de la cuota seria de </t>
    </r>
    <r>
      <rPr>
        <b/>
        <sz val="11"/>
        <color theme="1"/>
        <rFont val="Calibri"/>
        <family val="2"/>
        <scheme val="minor"/>
      </rPr>
      <t xml:space="preserve">89.495; </t>
    </r>
    <r>
      <rPr>
        <sz val="11"/>
        <color theme="1"/>
        <rFont val="Calibri"/>
        <family val="2"/>
        <scheme val="minor"/>
      </rPr>
      <t xml:space="preserve">la cual fue encontrada usando una tabla de amortizacion (Buscar objetivo), y usando la funcion </t>
    </r>
    <r>
      <rPr>
        <b/>
        <sz val="11"/>
        <color theme="1"/>
        <rFont val="Calibri"/>
        <family val="2"/>
        <scheme val="minor"/>
      </rPr>
      <t>PAGO</t>
    </r>
  </si>
  <si>
    <t>Formula usada</t>
  </si>
  <si>
    <t xml:space="preserve">Formula: </t>
  </si>
  <si>
    <t>Valor futuro de 10000 en 7 años</t>
  </si>
  <si>
    <t>Saldo K-1</t>
  </si>
  <si>
    <t>Saldo K+1</t>
  </si>
  <si>
    <r>
      <t xml:space="preserve">El valor de C que hace a la serie de ingreso equivalente a la serie de egresos, es igual a </t>
    </r>
    <r>
      <rPr>
        <b/>
        <sz val="11"/>
        <color theme="1"/>
        <rFont val="Calibri"/>
        <family val="2"/>
        <scheme val="minor"/>
      </rPr>
      <t>1164,78</t>
    </r>
  </si>
  <si>
    <t xml:space="preserve">Al final del compromiso financiero, pagando con tarjeta de credito por cuotas (6), el valor del computador sera igual a 2.015.197,47. Mientras que con el cheque posfechado a 90 dias, el computador habra valido 2.016.000. La diferencia entre estos valores es de 802,53 lo que no representa un gran ahorro; entonces lo que debe tenerse en cuenta para elegir es: la cantidad de tiempo pagando y el valor de cada pago (Con tarjeta cada pago es de 320.263 po 6 meses, mientras que con cheque es un solo pago de 2.016.000 a los tres meses). </t>
  </si>
  <si>
    <t>Calculo de Intereses</t>
  </si>
  <si>
    <t>Una compañía pasa por un estado de falta de fondos que alcanza $4’000.000. En una búsqueda de financiación a un año, se logran conseguir los siguientes préstamos:</t>
  </si>
  <si>
    <t>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</si>
</sst>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 #,##0;[Red]\-&quot;$&quot;\ #,##0"/>
    <numFmt numFmtId="8" formatCode="&quot;$&quot;\ #,##0.00;[Red]\-&quot;$&quot;\ #,##0.00"/>
    <numFmt numFmtId="41" formatCode="_-* #,##0_-;\-* #,##0_-;_-* &quot;-&quot;_-;_-@_-"/>
    <numFmt numFmtId="43" formatCode="_-* #,##0.00_-;\-* #,##0.00_-;_-* &quot;-&quot;??_-;_-@_-"/>
    <numFmt numFmtId="164" formatCode="_-* #,##0.00_-;\-* #,##0.00_-;_-* &quot;-&quot;_-;_-@_-"/>
    <numFmt numFmtId="165" formatCode="_-* #,##0_-;\-* #,##0_-;_-*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20"/>
      <color theme="1"/>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11"/>
      <name val="Calibri"/>
      <family val="2"/>
      <scheme val="minor"/>
    </font>
    <font>
      <sz val="7"/>
      <color theme="1"/>
      <name val="Times New Roman"/>
      <family val="1"/>
    </font>
    <font>
      <sz val="11"/>
      <color rgb="FF006100"/>
      <name val="Calibri"/>
      <family val="2"/>
      <scheme val="minor"/>
    </font>
    <font>
      <sz val="7"/>
      <name val="Times New Roman"/>
      <family val="1"/>
    </font>
    <font>
      <b/>
      <sz val="18"/>
      <color theme="1"/>
      <name val="Calibri"/>
      <family val="2"/>
      <scheme val="minor"/>
    </font>
  </fonts>
  <fills count="18">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C6EFCE"/>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rgb="FFFFCCFF"/>
        <bgColor indexed="64"/>
      </patternFill>
    </fill>
    <fill>
      <patternFill patternType="solid">
        <fgColor theme="0" tint="-0.14999847407452621"/>
        <bgColor indexed="64"/>
      </patternFill>
    </fill>
    <fill>
      <patternFill patternType="solid">
        <fgColor rgb="FFCC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4">
    <xf numFmtId="0" fontId="0" fillId="0" borderId="0"/>
    <xf numFmtId="41" fontId="1" fillId="0" borderId="0" applyFont="0" applyFill="0" applyBorder="0" applyAlignment="0" applyProtection="0"/>
    <xf numFmtId="9" fontId="1" fillId="0" borderId="0" applyFont="0" applyFill="0" applyBorder="0" applyAlignment="0" applyProtection="0"/>
    <xf numFmtId="0" fontId="10" fillId="7" borderId="0" applyNumberFormat="0" applyBorder="0" applyAlignment="0" applyProtection="0"/>
  </cellStyleXfs>
  <cellXfs count="209">
    <xf numFmtId="0" fontId="0" fillId="0" borderId="0" xfId="0"/>
    <xf numFmtId="0" fontId="0" fillId="0" borderId="0" xfId="0" applyAlignment="1">
      <alignment horizontal="center"/>
    </xf>
    <xf numFmtId="0" fontId="0" fillId="2" borderId="0" xfId="0" applyFill="1" applyAlignment="1">
      <alignment horizontal="center"/>
    </xf>
    <xf numFmtId="0" fontId="5" fillId="0" borderId="0" xfId="0" applyFont="1" applyAlignment="1">
      <alignment horizontal="center"/>
    </xf>
    <xf numFmtId="0" fontId="3" fillId="0" borderId="0" xfId="0" applyFont="1"/>
    <xf numFmtId="0" fontId="2" fillId="0" borderId="0" xfId="0" applyFont="1" applyAlignment="1">
      <alignment horizontal="center"/>
    </xf>
    <xf numFmtId="10" fontId="0" fillId="0" borderId="0" xfId="0" applyNumberFormat="1" applyAlignment="1">
      <alignment horizontal="center"/>
    </xf>
    <xf numFmtId="0" fontId="2" fillId="0" borderId="1" xfId="0" applyFont="1" applyBorder="1" applyAlignment="1">
      <alignment horizontal="center"/>
    </xf>
    <xf numFmtId="0" fontId="0" fillId="0" borderId="1" xfId="0" applyBorder="1" applyAlignment="1">
      <alignment horizontal="center"/>
    </xf>
    <xf numFmtId="10" fontId="0" fillId="0" borderId="1" xfId="0" applyNumberFormat="1" applyBorder="1" applyAlignment="1">
      <alignment horizontal="center"/>
    </xf>
    <xf numFmtId="0" fontId="0" fillId="0" borderId="1" xfId="0" applyFill="1" applyBorder="1" applyAlignment="1">
      <alignment horizontal="center"/>
    </xf>
    <xf numFmtId="10" fontId="0" fillId="0" borderId="1" xfId="0" applyNumberFormat="1" applyBorder="1"/>
    <xf numFmtId="41" fontId="0" fillId="0" borderId="1" xfId="1" applyFont="1" applyBorder="1"/>
    <xf numFmtId="41" fontId="0" fillId="0" borderId="1" xfId="1" applyFont="1" applyBorder="1" applyAlignment="1">
      <alignment vertical="center"/>
    </xf>
    <xf numFmtId="41" fontId="0" fillId="3" borderId="1" xfId="1" applyFont="1" applyFill="1" applyBorder="1" applyAlignment="1">
      <alignment vertical="center"/>
    </xf>
    <xf numFmtId="0" fontId="0" fillId="0" borderId="0" xfId="0" applyFill="1" applyBorder="1" applyAlignment="1">
      <alignment horizontal="center"/>
    </xf>
    <xf numFmtId="10" fontId="0" fillId="0" borderId="0" xfId="0" applyNumberFormat="1" applyBorder="1"/>
    <xf numFmtId="0" fontId="0" fillId="0" borderId="0" xfId="0" applyBorder="1" applyAlignment="1">
      <alignment horizontal="left"/>
    </xf>
    <xf numFmtId="0" fontId="0" fillId="0" borderId="0" xfId="0" applyAlignment="1">
      <alignment horizontal="left"/>
    </xf>
    <xf numFmtId="41" fontId="0" fillId="0" borderId="0" xfId="1" applyFont="1" applyFill="1" applyBorder="1" applyAlignment="1">
      <alignment vertical="center"/>
    </xf>
    <xf numFmtId="0" fontId="5" fillId="0" borderId="0" xfId="0" applyFont="1" applyAlignment="1"/>
    <xf numFmtId="0" fontId="5" fillId="2" borderId="0" xfId="0" applyFont="1" applyFill="1" applyAlignment="1">
      <alignment horizontal="center"/>
    </xf>
    <xf numFmtId="9" fontId="0" fillId="0" borderId="0" xfId="0" applyNumberFormat="1" applyAlignment="1">
      <alignment horizontal="center"/>
    </xf>
    <xf numFmtId="0" fontId="2" fillId="0" borderId="0" xfId="0" applyFont="1" applyAlignment="1">
      <alignment horizontal="center" vertical="center"/>
    </xf>
    <xf numFmtId="41" fontId="0" fillId="0" borderId="0" xfId="1" applyFont="1"/>
    <xf numFmtId="41" fontId="8" fillId="3" borderId="1" xfId="1" applyFont="1" applyFill="1" applyBorder="1"/>
    <xf numFmtId="0" fontId="0" fillId="0" borderId="0" xfId="0" applyAlignment="1">
      <alignment horizontal="center"/>
    </xf>
    <xf numFmtId="0" fontId="0" fillId="0" borderId="0" xfId="0" applyAlignment="1">
      <alignment wrapText="1"/>
    </xf>
    <xf numFmtId="0" fontId="0" fillId="0" borderId="1" xfId="0" applyFont="1" applyBorder="1" applyAlignment="1">
      <alignment horizontal="center"/>
    </xf>
    <xf numFmtId="41" fontId="0" fillId="0" borderId="1" xfId="1" applyFont="1" applyBorder="1" applyAlignment="1">
      <alignment horizontal="center"/>
    </xf>
    <xf numFmtId="0" fontId="0" fillId="0" borderId="0" xfId="0" applyFill="1" applyAlignment="1">
      <alignment horizontal="center" vertical="center" wrapText="1"/>
    </xf>
    <xf numFmtId="10" fontId="0" fillId="0" borderId="0" xfId="0" applyNumberFormat="1" applyFill="1" applyAlignment="1">
      <alignment horizontal="center" vertical="center" wrapText="1"/>
    </xf>
    <xf numFmtId="0" fontId="2" fillId="0" borderId="0" xfId="0" applyFont="1" applyFill="1" applyAlignment="1">
      <alignment horizontal="center" vertical="center"/>
    </xf>
    <xf numFmtId="9" fontId="0" fillId="3" borderId="0" xfId="2" applyFont="1" applyFill="1" applyAlignment="1">
      <alignment horizontal="center"/>
    </xf>
    <xf numFmtId="0" fontId="5" fillId="6" borderId="0" xfId="0" applyFont="1" applyFill="1" applyAlignment="1">
      <alignment horizontal="center"/>
    </xf>
    <xf numFmtId="0" fontId="0" fillId="0" borderId="0" xfId="0" applyAlignment="1">
      <alignment vertical="center"/>
    </xf>
    <xf numFmtId="41" fontId="0" fillId="0" borderId="0" xfId="1" applyFont="1" applyAlignment="1">
      <alignment vertical="center"/>
    </xf>
    <xf numFmtId="0" fontId="2" fillId="0" borderId="1"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41" fontId="10" fillId="7" borderId="1" xfId="3" applyNumberFormat="1" applyBorder="1"/>
    <xf numFmtId="0" fontId="0" fillId="0" borderId="0" xfId="0" applyAlignment="1">
      <alignment vertical="top" wrapText="1"/>
    </xf>
    <xf numFmtId="6" fontId="10" fillId="7" borderId="0" xfId="3" applyNumberFormat="1"/>
    <xf numFmtId="0" fontId="0" fillId="0" borderId="1" xfId="0" applyBorder="1"/>
    <xf numFmtId="8" fontId="0" fillId="0" borderId="1" xfId="0" applyNumberFormat="1" applyBorder="1"/>
    <xf numFmtId="2" fontId="10" fillId="7" borderId="1" xfId="3" applyNumberFormat="1" applyBorder="1" applyAlignment="1">
      <alignment horizontal="center"/>
    </xf>
    <xf numFmtId="2" fontId="0" fillId="0" borderId="1" xfId="0" applyNumberFormat="1" applyBorder="1" applyAlignment="1">
      <alignment horizontal="center"/>
    </xf>
    <xf numFmtId="8" fontId="0" fillId="0" borderId="1" xfId="0" applyNumberFormat="1" applyBorder="1" applyAlignment="1">
      <alignment horizontal="center" vertical="center"/>
    </xf>
    <xf numFmtId="0" fontId="0" fillId="0" borderId="1" xfId="0" applyBorder="1" applyAlignment="1">
      <alignment wrapText="1"/>
    </xf>
    <xf numFmtId="6" fontId="0" fillId="0" borderId="1" xfId="0" applyNumberFormat="1" applyBorder="1"/>
    <xf numFmtId="41" fontId="10" fillId="7" borderId="0" xfId="3" applyNumberFormat="1"/>
    <xf numFmtId="41" fontId="1" fillId="0" borderId="1" xfId="1" applyFont="1" applyBorder="1" applyAlignment="1">
      <alignment horizontal="center"/>
    </xf>
    <xf numFmtId="0" fontId="0" fillId="0" borderId="0" xfId="0" applyAlignment="1">
      <alignment horizontal="center"/>
    </xf>
    <xf numFmtId="0" fontId="2" fillId="0" borderId="1" xfId="0" applyFont="1" applyBorder="1" applyAlignment="1">
      <alignment horizontal="center"/>
    </xf>
    <xf numFmtId="0" fontId="0" fillId="0" borderId="0" xfId="0" applyAlignment="1">
      <alignment horizontal="center" vertical="top"/>
    </xf>
    <xf numFmtId="0" fontId="0" fillId="0" borderId="1" xfId="0" applyBorder="1" applyAlignment="1">
      <alignment horizontal="center"/>
    </xf>
    <xf numFmtId="0" fontId="2" fillId="0" borderId="1" xfId="0" applyFont="1" applyBorder="1"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1" fontId="0" fillId="0" borderId="4" xfId="0" applyNumberFormat="1" applyBorder="1" applyAlignment="1">
      <alignment horizontal="center"/>
    </xf>
    <xf numFmtId="0" fontId="0" fillId="0" borderId="5" xfId="0" applyBorder="1" applyAlignment="1">
      <alignment horizontal="center"/>
    </xf>
    <xf numFmtId="2" fontId="0" fillId="0" borderId="5" xfId="0" applyNumberFormat="1" applyBorder="1" applyAlignment="1">
      <alignment horizontal="center"/>
    </xf>
    <xf numFmtId="0" fontId="0" fillId="0" borderId="3" xfId="0" applyBorder="1" applyAlignment="1">
      <alignment horizontal="center"/>
    </xf>
    <xf numFmtId="0" fontId="0" fillId="0" borderId="6" xfId="0" applyBorder="1" applyAlignment="1">
      <alignment horizontal="center"/>
    </xf>
    <xf numFmtId="2" fontId="10" fillId="7" borderId="0" xfId="3" applyNumberFormat="1" applyAlignment="1">
      <alignment horizontal="center"/>
    </xf>
    <xf numFmtId="0" fontId="0" fillId="0" borderId="0" xfId="0" applyAlignment="1"/>
    <xf numFmtId="0" fontId="0" fillId="0" borderId="0" xfId="0" applyAlignment="1">
      <alignment vertical="center" wrapText="1"/>
    </xf>
    <xf numFmtId="41" fontId="0" fillId="0" borderId="0" xfId="0" applyNumberFormat="1"/>
    <xf numFmtId="0" fontId="2" fillId="0" borderId="0" xfId="0" applyFont="1" applyFill="1" applyBorder="1" applyAlignment="1">
      <alignment horizontal="center"/>
    </xf>
    <xf numFmtId="0" fontId="2" fillId="0" borderId="1" xfId="0" applyFont="1" applyFill="1" applyBorder="1" applyAlignment="1">
      <alignment horizontal="center"/>
    </xf>
    <xf numFmtId="8" fontId="10" fillId="7" borderId="1" xfId="3" applyNumberFormat="1" applyBorder="1"/>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center" vertical="center"/>
    </xf>
    <xf numFmtId="0" fontId="2" fillId="0" borderId="1" xfId="0" applyFont="1" applyBorder="1" applyAlignment="1">
      <alignment horizontal="center"/>
    </xf>
    <xf numFmtId="0" fontId="0" fillId="0" borderId="1" xfId="0" applyBorder="1" applyAlignment="1">
      <alignment horizontal="center"/>
    </xf>
    <xf numFmtId="0" fontId="4" fillId="3" borderId="0" xfId="0" applyFont="1" applyFill="1" applyAlignment="1">
      <alignment horizontal="center"/>
    </xf>
    <xf numFmtId="0" fontId="7" fillId="3" borderId="0" xfId="0" applyFont="1" applyFill="1" applyAlignment="1">
      <alignment horizontal="center"/>
    </xf>
    <xf numFmtId="0" fontId="0"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3" fillId="0" borderId="0" xfId="0" applyFont="1" applyAlignment="1">
      <alignment horizontal="center"/>
    </xf>
    <xf numFmtId="0" fontId="0" fillId="0" borderId="2" xfId="0" applyBorder="1" applyAlignment="1">
      <alignment horizontal="left"/>
    </xf>
    <xf numFmtId="0" fontId="2" fillId="0" borderId="0" xfId="0" applyFont="1" applyAlignment="1">
      <alignment horizontal="center"/>
    </xf>
    <xf numFmtId="0" fontId="0" fillId="0" borderId="0" xfId="0" applyFont="1" applyAlignment="1">
      <alignment horizontal="left"/>
    </xf>
    <xf numFmtId="0" fontId="2" fillId="0" borderId="0" xfId="0" applyFont="1" applyAlignment="1">
      <alignment horizontal="center" vertical="center"/>
    </xf>
    <xf numFmtId="0" fontId="0" fillId="5" borderId="0" xfId="0" applyFill="1" applyAlignment="1">
      <alignment horizontal="center"/>
    </xf>
    <xf numFmtId="0" fontId="0" fillId="4" borderId="0" xfId="0" applyFill="1" applyAlignment="1">
      <alignment horizontal="center" wrapText="1"/>
    </xf>
    <xf numFmtId="0" fontId="0" fillId="4" borderId="3" xfId="0" applyFill="1" applyBorder="1" applyAlignment="1">
      <alignment horizontal="center" wrapText="1"/>
    </xf>
    <xf numFmtId="0" fontId="0" fillId="0" borderId="0" xfId="0" applyAlignment="1">
      <alignment horizontal="center" wrapText="1"/>
    </xf>
    <xf numFmtId="0" fontId="2" fillId="0" borderId="1" xfId="0" applyFont="1" applyBorder="1" applyAlignment="1">
      <alignment horizontal="center"/>
    </xf>
    <xf numFmtId="0" fontId="0" fillId="5" borderId="0" xfId="0" applyFill="1" applyAlignment="1">
      <alignment horizontal="center" vertical="center" wrapText="1"/>
    </xf>
    <xf numFmtId="41" fontId="0" fillId="3" borderId="0" xfId="1" applyFont="1" applyFill="1" applyAlignment="1">
      <alignment horizontal="center" vertical="center"/>
    </xf>
    <xf numFmtId="0" fontId="0" fillId="0" borderId="0" xfId="0" applyAlignment="1">
      <alignment horizontal="left" vertical="center"/>
    </xf>
    <xf numFmtId="0" fontId="0" fillId="5" borderId="0" xfId="0" applyFill="1" applyAlignment="1">
      <alignment horizontal="center" vertical="top" wrapText="1"/>
    </xf>
    <xf numFmtId="0" fontId="0" fillId="0" borderId="0" xfId="0" applyAlignment="1">
      <alignment horizontal="center" vertical="center"/>
    </xf>
    <xf numFmtId="0" fontId="8" fillId="5" borderId="0" xfId="0" applyFont="1" applyFill="1" applyAlignment="1">
      <alignment horizontal="center" vertical="center" wrapText="1"/>
    </xf>
    <xf numFmtId="0" fontId="0" fillId="0" borderId="0" xfId="0" applyAlignment="1">
      <alignment horizontal="center" vertical="top" wrapText="1"/>
    </xf>
    <xf numFmtId="0" fontId="0" fillId="5" borderId="0" xfId="0" applyFill="1" applyAlignment="1">
      <alignment horizontal="center" wrapText="1"/>
    </xf>
    <xf numFmtId="0" fontId="0" fillId="0" borderId="1" xfId="0" applyBorder="1" applyAlignment="1">
      <alignment horizontal="center"/>
    </xf>
    <xf numFmtId="0" fontId="0" fillId="8" borderId="0" xfId="0" applyFill="1" applyAlignment="1">
      <alignment horizontal="center" wrapText="1"/>
    </xf>
    <xf numFmtId="0" fontId="6" fillId="0" borderId="0" xfId="0" applyFont="1" applyAlignment="1">
      <alignment horizontal="center"/>
    </xf>
    <xf numFmtId="0" fontId="6" fillId="0" borderId="0" xfId="0" applyFont="1" applyFill="1" applyAlignment="1">
      <alignment horizontal="center"/>
    </xf>
    <xf numFmtId="0" fontId="0" fillId="0" borderId="0" xfId="0" applyAlignment="1">
      <alignment vertical="top"/>
    </xf>
    <xf numFmtId="0" fontId="0" fillId="0" borderId="0" xfId="0" applyAlignment="1">
      <alignment horizontal="center" vertical="center" wrapText="1"/>
    </xf>
    <xf numFmtId="0" fontId="2" fillId="9" borderId="7" xfId="0" applyFont="1" applyFill="1" applyBorder="1" applyAlignment="1">
      <alignment horizontal="center"/>
    </xf>
    <xf numFmtId="0" fontId="2" fillId="9" borderId="8" xfId="0" applyFont="1" applyFill="1" applyBorder="1" applyAlignment="1">
      <alignment horizontal="center"/>
    </xf>
    <xf numFmtId="41" fontId="0" fillId="9" borderId="9" xfId="1" applyFont="1" applyFill="1" applyBorder="1" applyAlignment="1">
      <alignment horizontal="center"/>
    </xf>
    <xf numFmtId="0" fontId="2" fillId="10" borderId="7" xfId="0" applyFont="1" applyFill="1" applyBorder="1" applyAlignment="1">
      <alignment horizontal="center"/>
    </xf>
    <xf numFmtId="0" fontId="2" fillId="10" borderId="8" xfId="0" applyFont="1" applyFill="1" applyBorder="1" applyAlignment="1">
      <alignment horizontal="center"/>
    </xf>
    <xf numFmtId="0" fontId="2" fillId="8" borderId="7" xfId="0" applyFont="1" applyFill="1" applyBorder="1" applyAlignment="1">
      <alignment horizontal="center"/>
    </xf>
    <xf numFmtId="0" fontId="2" fillId="8" borderId="8" xfId="0" applyFont="1" applyFill="1" applyBorder="1" applyAlignment="1">
      <alignment horizontal="center"/>
    </xf>
    <xf numFmtId="10" fontId="0" fillId="8" borderId="9" xfId="0" applyNumberFormat="1" applyFill="1" applyBorder="1" applyAlignment="1">
      <alignment horizontal="center"/>
    </xf>
    <xf numFmtId="0" fontId="3" fillId="9" borderId="7" xfId="0" applyFont="1" applyFill="1" applyBorder="1" applyAlignment="1">
      <alignment horizontal="center"/>
    </xf>
    <xf numFmtId="0" fontId="3" fillId="9" borderId="8" xfId="0" applyFont="1" applyFill="1" applyBorder="1" applyAlignment="1">
      <alignment horizontal="center"/>
    </xf>
    <xf numFmtId="41" fontId="5" fillId="9" borderId="9" xfId="1" applyFont="1" applyFill="1" applyBorder="1" applyAlignment="1">
      <alignment horizontal="center"/>
    </xf>
    <xf numFmtId="0" fontId="2" fillId="9" borderId="7" xfId="0" applyFont="1" applyFill="1" applyBorder="1" applyAlignment="1">
      <alignment horizontal="center"/>
    </xf>
    <xf numFmtId="9" fontId="0" fillId="9" borderId="9" xfId="0" applyNumberFormat="1" applyFill="1" applyBorder="1" applyAlignment="1">
      <alignment horizontal="center"/>
    </xf>
    <xf numFmtId="0" fontId="2" fillId="8" borderId="7" xfId="0" applyFont="1" applyFill="1" applyBorder="1" applyAlignment="1">
      <alignment horizontal="center"/>
    </xf>
    <xf numFmtId="41" fontId="0" fillId="8" borderId="9" xfId="1" applyFont="1" applyFill="1" applyBorder="1"/>
    <xf numFmtId="41" fontId="0" fillId="9" borderId="9" xfId="1" applyFont="1" applyFill="1" applyBorder="1"/>
    <xf numFmtId="0" fontId="2" fillId="12" borderId="1" xfId="0" applyFont="1" applyFill="1" applyBorder="1" applyAlignment="1">
      <alignment horizontal="center" vertical="center"/>
    </xf>
    <xf numFmtId="0" fontId="2" fillId="12" borderId="1" xfId="0" applyFont="1" applyFill="1" applyBorder="1" applyAlignment="1">
      <alignment horizontal="center" vertical="center" wrapText="1"/>
    </xf>
    <xf numFmtId="0" fontId="0" fillId="12" borderId="1" xfId="0" applyFill="1" applyBorder="1" applyAlignment="1">
      <alignment horizontal="center"/>
    </xf>
    <xf numFmtId="10" fontId="0" fillId="12" borderId="1" xfId="0" applyNumberFormat="1" applyFill="1" applyBorder="1" applyAlignment="1">
      <alignment horizontal="center"/>
    </xf>
    <xf numFmtId="41" fontId="0" fillId="12" borderId="1" xfId="1" applyFont="1" applyFill="1" applyBorder="1"/>
    <xf numFmtId="0" fontId="2" fillId="8" borderId="1" xfId="0" applyFont="1" applyFill="1" applyBorder="1" applyAlignment="1">
      <alignment horizontal="center" vertical="center"/>
    </xf>
    <xf numFmtId="0" fontId="2" fillId="8" borderId="1" xfId="0" applyFont="1" applyFill="1" applyBorder="1" applyAlignment="1">
      <alignment horizontal="center" vertical="center" wrapText="1"/>
    </xf>
    <xf numFmtId="0" fontId="0" fillId="8" borderId="1" xfId="0" applyFill="1" applyBorder="1" applyAlignment="1">
      <alignment horizontal="center"/>
    </xf>
    <xf numFmtId="0" fontId="0" fillId="8" borderId="0" xfId="0" applyFill="1"/>
    <xf numFmtId="41" fontId="0" fillId="8" borderId="1" xfId="1" applyFont="1" applyFill="1" applyBorder="1"/>
    <xf numFmtId="10" fontId="0" fillId="8" borderId="1" xfId="0" applyNumberFormat="1" applyFill="1" applyBorder="1" applyAlignment="1">
      <alignment horizontal="center"/>
    </xf>
    <xf numFmtId="41" fontId="0" fillId="10" borderId="9" xfId="1" applyFont="1" applyFill="1" applyBorder="1"/>
    <xf numFmtId="0" fontId="2" fillId="12" borderId="7" xfId="0" applyFont="1" applyFill="1" applyBorder="1" applyAlignment="1">
      <alignment horizontal="center"/>
    </xf>
    <xf numFmtId="0" fontId="2" fillId="12" borderId="8" xfId="0" applyFont="1" applyFill="1" applyBorder="1" applyAlignment="1">
      <alignment horizontal="center"/>
    </xf>
    <xf numFmtId="41" fontId="0" fillId="12" borderId="9" xfId="1" applyFont="1" applyFill="1" applyBorder="1"/>
    <xf numFmtId="0" fontId="0" fillId="0" borderId="0" xfId="0" applyFill="1"/>
    <xf numFmtId="0" fontId="2" fillId="0" borderId="0" xfId="0" applyFont="1" applyAlignment="1">
      <alignment horizontal="center" vertical="top" wrapText="1"/>
    </xf>
    <xf numFmtId="41" fontId="0" fillId="0" borderId="0" xfId="0" applyNumberFormat="1" applyAlignment="1">
      <alignment horizontal="center" vertical="center" wrapText="1"/>
    </xf>
    <xf numFmtId="41" fontId="0" fillId="0" borderId="0" xfId="0" applyNumberFormat="1" applyAlignment="1">
      <alignment horizontal="center" vertical="center"/>
    </xf>
    <xf numFmtId="0" fontId="6" fillId="3" borderId="0" xfId="0" applyFont="1" applyFill="1" applyAlignment="1">
      <alignment horizontal="center" vertical="center" wrapText="1"/>
    </xf>
    <xf numFmtId="3" fontId="0" fillId="3" borderId="0" xfId="0" applyNumberFormat="1" applyFill="1"/>
    <xf numFmtId="0" fontId="2" fillId="10" borderId="7" xfId="0" applyFont="1" applyFill="1" applyBorder="1" applyAlignment="1">
      <alignment horizontal="center" vertical="center"/>
    </xf>
    <xf numFmtId="0" fontId="2" fillId="10" borderId="8" xfId="0" applyFont="1" applyFill="1" applyBorder="1" applyAlignment="1">
      <alignment horizontal="center" vertical="center"/>
    </xf>
    <xf numFmtId="10" fontId="0" fillId="10" borderId="9" xfId="0" applyNumberFormat="1" applyFill="1" applyBorder="1" applyAlignment="1">
      <alignment horizontal="center" vertical="center" wrapText="1"/>
    </xf>
    <xf numFmtId="9" fontId="0" fillId="10" borderId="9" xfId="0" applyNumberFormat="1" applyFill="1" applyBorder="1" applyAlignment="1">
      <alignment horizontal="center"/>
    </xf>
    <xf numFmtId="0" fontId="2" fillId="11" borderId="7" xfId="0" applyFont="1" applyFill="1" applyBorder="1" applyAlignment="1">
      <alignment horizontal="center"/>
    </xf>
    <xf numFmtId="0" fontId="0" fillId="8" borderId="9" xfId="0" applyFill="1" applyBorder="1" applyAlignment="1">
      <alignment horizontal="center"/>
    </xf>
    <xf numFmtId="0" fontId="2" fillId="10" borderId="7" xfId="0" applyFont="1" applyFill="1" applyBorder="1" applyAlignment="1">
      <alignment horizontal="center"/>
    </xf>
    <xf numFmtId="0" fontId="2" fillId="13" borderId="7" xfId="0" applyFont="1" applyFill="1" applyBorder="1" applyAlignment="1">
      <alignment horizontal="center"/>
    </xf>
    <xf numFmtId="0" fontId="0" fillId="13" borderId="9" xfId="0" applyFill="1" applyBorder="1" applyAlignment="1">
      <alignment horizontal="center"/>
    </xf>
    <xf numFmtId="0" fontId="2" fillId="13" borderId="7" xfId="0" applyFont="1" applyFill="1" applyBorder="1" applyAlignment="1">
      <alignment horizontal="center"/>
    </xf>
    <xf numFmtId="0" fontId="2" fillId="13" borderId="8" xfId="0" applyFont="1" applyFill="1" applyBorder="1" applyAlignment="1">
      <alignment horizontal="center"/>
    </xf>
    <xf numFmtId="9" fontId="0" fillId="13" borderId="9" xfId="0" applyNumberFormat="1" applyFill="1" applyBorder="1" applyAlignment="1">
      <alignment horizontal="center"/>
    </xf>
    <xf numFmtId="0" fontId="2" fillId="14" borderId="7" xfId="0" applyFont="1" applyFill="1" applyBorder="1" applyAlignment="1">
      <alignment horizontal="center"/>
    </xf>
    <xf numFmtId="0" fontId="0" fillId="14" borderId="9" xfId="0" applyFill="1" applyBorder="1" applyAlignment="1">
      <alignment horizontal="center"/>
    </xf>
    <xf numFmtId="10" fontId="10" fillId="7" borderId="0" xfId="3" applyNumberFormat="1"/>
    <xf numFmtId="10" fontId="10" fillId="7" borderId="0" xfId="3" applyNumberFormat="1" applyAlignment="1">
      <alignment vertical="top"/>
    </xf>
    <xf numFmtId="0" fontId="0" fillId="10" borderId="7" xfId="0" applyFill="1" applyBorder="1"/>
    <xf numFmtId="9" fontId="0" fillId="10" borderId="9" xfId="0" applyNumberFormat="1" applyFill="1" applyBorder="1"/>
    <xf numFmtId="0" fontId="0" fillId="11" borderId="7" xfId="0" applyFill="1" applyBorder="1"/>
    <xf numFmtId="41" fontId="0" fillId="11" borderId="9" xfId="1" applyFont="1" applyFill="1" applyBorder="1"/>
    <xf numFmtId="0" fontId="0" fillId="8" borderId="7" xfId="0" applyFill="1" applyBorder="1"/>
    <xf numFmtId="0" fontId="0" fillId="15" borderId="7" xfId="0" applyFill="1" applyBorder="1"/>
    <xf numFmtId="0" fontId="0" fillId="15" borderId="9" xfId="0" applyFill="1" applyBorder="1"/>
    <xf numFmtId="41" fontId="0" fillId="15" borderId="9" xfId="1" applyFont="1" applyFill="1" applyBorder="1"/>
    <xf numFmtId="0" fontId="0" fillId="8" borderId="9" xfId="0" applyFill="1" applyBorder="1"/>
    <xf numFmtId="9" fontId="0" fillId="8" borderId="9" xfId="0" applyNumberFormat="1" applyFill="1" applyBorder="1"/>
    <xf numFmtId="8" fontId="0" fillId="0" borderId="0" xfId="0" applyNumberFormat="1"/>
    <xf numFmtId="0" fontId="0" fillId="0" borderId="10" xfId="0" applyBorder="1"/>
    <xf numFmtId="0" fontId="2" fillId="0" borderId="7" xfId="0" applyFont="1" applyBorder="1" applyAlignment="1">
      <alignment horizontal="center" wrapText="1"/>
    </xf>
    <xf numFmtId="0" fontId="2" fillId="0" borderId="8" xfId="0" applyFont="1" applyBorder="1" applyAlignment="1">
      <alignment horizontal="center" wrapText="1"/>
    </xf>
    <xf numFmtId="0" fontId="2" fillId="0" borderId="9" xfId="0" applyFont="1" applyBorder="1" applyAlignment="1">
      <alignment horizontal="center" wrapText="1"/>
    </xf>
    <xf numFmtId="0" fontId="0" fillId="10" borderId="0" xfId="0" applyFill="1" applyAlignment="1">
      <alignment horizontal="center" wrapText="1"/>
    </xf>
    <xf numFmtId="0" fontId="0" fillId="10" borderId="0" xfId="0" applyFill="1" applyAlignment="1">
      <alignment horizontal="center" vertical="center" wrapText="1"/>
    </xf>
    <xf numFmtId="2" fontId="0" fillId="0" borderId="1" xfId="0" applyNumberFormat="1" applyBorder="1"/>
    <xf numFmtId="0" fontId="2" fillId="0" borderId="0" xfId="0" applyFont="1"/>
    <xf numFmtId="0" fontId="12" fillId="3" borderId="0" xfId="0" applyFont="1" applyFill="1" applyAlignment="1">
      <alignment horizontal="center"/>
    </xf>
    <xf numFmtId="9" fontId="0" fillId="15" borderId="9" xfId="0" applyNumberFormat="1" applyFill="1" applyBorder="1"/>
    <xf numFmtId="0" fontId="0" fillId="11" borderId="9" xfId="0" applyFill="1" applyBorder="1"/>
    <xf numFmtId="0" fontId="0" fillId="8" borderId="7" xfId="0" applyFill="1" applyBorder="1" applyAlignment="1">
      <alignment horizontal="center"/>
    </xf>
    <xf numFmtId="0" fontId="0" fillId="15" borderId="7" xfId="0" applyFill="1" applyBorder="1" applyAlignment="1">
      <alignment horizontal="center"/>
    </xf>
    <xf numFmtId="0" fontId="2" fillId="15" borderId="7" xfId="0" applyFont="1" applyFill="1" applyBorder="1" applyAlignment="1">
      <alignment horizontal="center"/>
    </xf>
    <xf numFmtId="0" fontId="0" fillId="0" borderId="0" xfId="0" applyBorder="1" applyAlignment="1">
      <alignment horizontal="center"/>
    </xf>
    <xf numFmtId="0" fontId="2" fillId="0" borderId="2" xfId="0" applyFont="1" applyBorder="1" applyAlignment="1">
      <alignment horizontal="center"/>
    </xf>
    <xf numFmtId="41" fontId="0" fillId="0" borderId="2" xfId="1" applyFont="1" applyBorder="1" applyAlignment="1">
      <alignment horizontal="center"/>
    </xf>
    <xf numFmtId="41" fontId="0" fillId="0" borderId="0" xfId="1" applyFont="1" applyBorder="1" applyAlignment="1">
      <alignment horizontal="center"/>
    </xf>
    <xf numFmtId="0" fontId="0" fillId="0" borderId="0" xfId="0" applyFill="1" applyBorder="1"/>
    <xf numFmtId="41" fontId="0" fillId="0" borderId="0" xfId="1" applyFont="1" applyFill="1" applyBorder="1"/>
    <xf numFmtId="0" fontId="0" fillId="0" borderId="0" xfId="0" applyBorder="1" applyAlignment="1"/>
    <xf numFmtId="0" fontId="0" fillId="0" borderId="0" xfId="0" applyBorder="1" applyAlignment="1">
      <alignment horizontal="center"/>
    </xf>
    <xf numFmtId="9" fontId="2" fillId="0" borderId="0" xfId="0" applyNumberFormat="1" applyFont="1" applyFill="1" applyAlignment="1">
      <alignment horizontal="center"/>
    </xf>
    <xf numFmtId="9" fontId="0" fillId="0" borderId="0" xfId="0" applyNumberFormat="1" applyFont="1" applyFill="1" applyAlignment="1">
      <alignment horizontal="center"/>
    </xf>
    <xf numFmtId="1" fontId="0" fillId="0" borderId="0" xfId="0" applyNumberFormat="1" applyFont="1" applyFill="1" applyAlignment="1">
      <alignment horizontal="center"/>
    </xf>
    <xf numFmtId="8" fontId="0" fillId="0" borderId="0" xfId="0" applyNumberFormat="1" applyAlignment="1">
      <alignment horizontal="center" vertical="center"/>
    </xf>
    <xf numFmtId="2" fontId="10" fillId="7" borderId="0" xfId="3" applyNumberFormat="1"/>
    <xf numFmtId="1" fontId="0" fillId="0" borderId="1" xfId="0" applyNumberFormat="1" applyBorder="1"/>
    <xf numFmtId="165" fontId="0" fillId="0" borderId="1" xfId="0" applyNumberFormat="1" applyBorder="1"/>
    <xf numFmtId="164" fontId="0" fillId="11" borderId="9" xfId="1" applyNumberFormat="1" applyFont="1" applyFill="1" applyBorder="1"/>
    <xf numFmtId="0" fontId="2" fillId="0" borderId="1" xfId="0" applyFont="1" applyBorder="1"/>
    <xf numFmtId="9" fontId="0" fillId="15" borderId="9" xfId="0" applyNumberFormat="1" applyFill="1" applyBorder="1" applyAlignment="1">
      <alignment horizontal="center"/>
    </xf>
    <xf numFmtId="0" fontId="0" fillId="15" borderId="9" xfId="0" applyFill="1" applyBorder="1" applyAlignment="1">
      <alignment horizontal="center"/>
    </xf>
    <xf numFmtId="0" fontId="2" fillId="16" borderId="7" xfId="0" applyFont="1" applyFill="1" applyBorder="1" applyAlignment="1">
      <alignment horizontal="center"/>
    </xf>
    <xf numFmtId="10" fontId="0" fillId="16" borderId="9" xfId="0" applyNumberFormat="1" applyFill="1" applyBorder="1" applyAlignment="1">
      <alignment horizontal="center"/>
    </xf>
    <xf numFmtId="0" fontId="2" fillId="17" borderId="7" xfId="0" applyFont="1" applyFill="1" applyBorder="1" applyAlignment="1">
      <alignment horizontal="center"/>
    </xf>
    <xf numFmtId="41" fontId="0" fillId="17" borderId="9" xfId="1" applyFont="1" applyFill="1" applyBorder="1"/>
    <xf numFmtId="43" fontId="0" fillId="0" borderId="0" xfId="0" applyNumberFormat="1"/>
    <xf numFmtId="0" fontId="3" fillId="2" borderId="0" xfId="0" applyFont="1" applyFill="1" applyAlignment="1">
      <alignment horizontal="center"/>
    </xf>
  </cellXfs>
  <cellStyles count="4">
    <cellStyle name="Bueno" xfId="3" builtinId="26"/>
    <cellStyle name="Millares [0]" xfId="1" builtinId="6"/>
    <cellStyle name="Normal" xfId="0" builtinId="0"/>
    <cellStyle name="Porcentaje" xfId="2" builtinId="5"/>
  </cellStyles>
  <dxfs count="0"/>
  <tableStyles count="0" defaultTableStyle="TableStyleMedium2"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7</xdr:col>
      <xdr:colOff>28575</xdr:colOff>
      <xdr:row>6</xdr:row>
      <xdr:rowOff>19050</xdr:rowOff>
    </xdr:from>
    <xdr:ext cx="1471557" cy="172227"/>
    <mc:AlternateContent xmlns:mc="http://schemas.openxmlformats.org/markup-compatibility/2006" xmlns:a14="http://schemas.microsoft.com/office/drawing/2010/main">
      <mc:Choice Requires="a14">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oneCellAnchor>
    <xdr:from>
      <xdr:col>10</xdr:col>
      <xdr:colOff>0</xdr:colOff>
      <xdr:row>7</xdr:row>
      <xdr:rowOff>9525</xdr:rowOff>
    </xdr:from>
    <xdr:ext cx="3068661" cy="172227"/>
    <mc:AlternateContent xmlns:mc="http://schemas.openxmlformats.org/markup-compatibility/2006" xmlns:a14="http://schemas.microsoft.com/office/drawing/2010/main">
      <mc:Choice Requires="a14">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d>
                      <m:dPr>
                        <m:ctrlPr>
                          <a:rPr lang="es-CO" sz="1100" b="0" i="1">
                            <a:latin typeface="Cambria Math" panose="02040503050406030204" pitchFamily="18" charset="0"/>
                          </a:rPr>
                        </m:ctrlPr>
                      </m:dPr>
                      <m:e>
                        <m:r>
                          <a:rPr lang="es-CO" sz="1100" b="0" i="1">
                            <a:latin typeface="Cambria Math" panose="02040503050406030204" pitchFamily="18" charset="0"/>
                          </a:rPr>
                          <m:t>1+</m:t>
                        </m:r>
                        <m:sSub>
                          <m:sSubPr>
                            <m:ctrlPr>
                              <a:rPr lang="es-CO" sz="1100" b="0" i="1">
                                <a:latin typeface="Cambria Math" panose="02040503050406030204" pitchFamily="18" charset="0"/>
                              </a:rPr>
                            </m:ctrlPr>
                          </m:sSubPr>
                          <m:e>
                            <m:r>
                              <a:rPr lang="es-CO" sz="1100" b="0" i="1">
                                <a:latin typeface="Cambria Math" panose="02040503050406030204" pitchFamily="18" charset="0"/>
                              </a:rPr>
                              <m:t>𝑖𝑛𝑓</m:t>
                            </m:r>
                          </m:e>
                          <m:sub>
                            <m:r>
                              <a:rPr lang="es-CO" sz="1100" b="0" i="1">
                                <a:latin typeface="Cambria Math" panose="02040503050406030204" pitchFamily="18" charset="0"/>
                              </a:rPr>
                              <m:t>2000</m:t>
                            </m:r>
                          </m:sub>
                        </m:sSub>
                      </m:e>
                    </m:d>
                    <m:r>
                      <a:rPr lang="es-CO" sz="1100" b="0" i="1">
                        <a:latin typeface="Cambria Math" panose="02040503050406030204" pitchFamily="18" charset="0"/>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2001</m:t>
                            </m:r>
                          </m:sub>
                        </m:sSub>
                      </m:e>
                    </m:d>
                    <m:r>
                      <a:rPr lang="es-CO" sz="1100" b="0" i="1">
                        <a:solidFill>
                          <a:schemeClr val="tx1"/>
                        </a:solidFill>
                        <a:effectLst/>
                        <a:latin typeface="Cambria Math" panose="02040503050406030204" pitchFamily="18" charset="0"/>
                        <a:ea typeface="+mn-ea"/>
                        <a:cs typeface="+mn-cs"/>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2018</m:t>
                            </m:r>
                          </m:sub>
                        </m:sSub>
                      </m:e>
                    </m:d>
                  </m:oMath>
                </m:oMathPara>
              </a14:m>
              <a:endParaRPr lang="en-US" sz="1100"/>
            </a:p>
          </xdr:txBody>
        </xdr:sp>
      </mc:Choice>
      <mc:Fallback xmlns="">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𝑛=𝑃(1+〖𝑖𝑛𝑓〗_2000 )∗</a:t>
              </a:r>
              <a:r>
                <a:rPr lang="es-CO" sz="1100" b="0" i="0">
                  <a:solidFill>
                    <a:schemeClr val="tx1"/>
                  </a:solidFill>
                  <a:effectLst/>
                  <a:latin typeface="+mn-lt"/>
                  <a:ea typeface="+mn-ea"/>
                  <a:cs typeface="+mn-cs"/>
                </a:rPr>
                <a:t>(1+〖𝑖𝑛𝑓〗_200</a:t>
              </a:r>
              <a:r>
                <a:rPr lang="es-CO" sz="1100" b="0" i="0">
                  <a:solidFill>
                    <a:schemeClr val="tx1"/>
                  </a:solidFill>
                  <a:effectLst/>
                  <a:latin typeface="Cambria Math" panose="02040503050406030204" pitchFamily="18" charset="0"/>
                  <a:ea typeface="+mn-ea"/>
                  <a:cs typeface="+mn-cs"/>
                </a:rPr>
                <a:t>1</a:t>
              </a:r>
              <a:r>
                <a:rPr lang="es-CO" sz="1100" b="0" i="0">
                  <a:solidFill>
                    <a:schemeClr val="tx1"/>
                  </a:solidFill>
                  <a:effectLst/>
                  <a:latin typeface="+mn-lt"/>
                  <a:ea typeface="+mn-ea"/>
                  <a:cs typeface="+mn-cs"/>
                </a:rPr>
                <a:t> )</a:t>
              </a:r>
              <a:r>
                <a:rPr lang="es-CO"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mn-lt"/>
                  <a:ea typeface="+mn-ea"/>
                  <a:cs typeface="+mn-cs"/>
                </a:rPr>
                <a:t>(1+〖𝑖𝑛𝑓〗_20</a:t>
              </a:r>
              <a:r>
                <a:rPr lang="es-CO" sz="1100" b="0" i="0">
                  <a:solidFill>
                    <a:schemeClr val="tx1"/>
                  </a:solidFill>
                  <a:effectLst/>
                  <a:latin typeface="Cambria Math" panose="02040503050406030204" pitchFamily="18" charset="0"/>
                  <a:ea typeface="+mn-ea"/>
                  <a:cs typeface="+mn-cs"/>
                </a:rPr>
                <a:t>18</a:t>
              </a:r>
              <a:r>
                <a:rPr lang="es-CO" sz="1100" b="0" i="0">
                  <a:solidFill>
                    <a:schemeClr val="tx1"/>
                  </a:solidFill>
                  <a:effectLst/>
                  <a:latin typeface="+mn-lt"/>
                  <a:ea typeface="+mn-ea"/>
                  <a:cs typeface="+mn-cs"/>
                </a:rPr>
                <a:t> )</a:t>
              </a:r>
              <a:endParaRPr lang="en-US" sz="1100"/>
            </a:p>
          </xdr:txBody>
        </xdr:sp>
      </mc:Fallback>
    </mc:AlternateContent>
    <xdr:clientData/>
  </xdr:oneCellAnchor>
  <xdr:twoCellAnchor>
    <xdr:from>
      <xdr:col>5</xdr:col>
      <xdr:colOff>9525</xdr:colOff>
      <xdr:row>15</xdr:row>
      <xdr:rowOff>95250</xdr:rowOff>
    </xdr:from>
    <xdr:to>
      <xdr:col>12</xdr:col>
      <xdr:colOff>9525</xdr:colOff>
      <xdr:row>15</xdr:row>
      <xdr:rowOff>104775</xdr:rowOff>
    </xdr:to>
    <xdr:cxnSp macro="">
      <xdr:nvCxnSpPr>
        <xdr:cNvPr id="5" name="Conector recto 4"/>
        <xdr:cNvCxnSpPr/>
      </xdr:nvCxnSpPr>
      <xdr:spPr>
        <a:xfrm>
          <a:off x="3819525" y="3095625"/>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15</xdr:row>
      <xdr:rowOff>0</xdr:rowOff>
    </xdr:from>
    <xdr:to>
      <xdr:col>5</xdr:col>
      <xdr:colOff>0</xdr:colOff>
      <xdr:row>16</xdr:row>
      <xdr:rowOff>0</xdr:rowOff>
    </xdr:to>
    <xdr:cxnSp macro="">
      <xdr:nvCxnSpPr>
        <xdr:cNvPr id="7" name="Conector recto 6"/>
        <xdr:cNvCxnSpPr/>
      </xdr:nvCxnSpPr>
      <xdr:spPr>
        <a:xfrm>
          <a:off x="3810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15</xdr:row>
      <xdr:rowOff>0</xdr:rowOff>
    </xdr:from>
    <xdr:to>
      <xdr:col>5</xdr:col>
      <xdr:colOff>752475</xdr:colOff>
      <xdr:row>16</xdr:row>
      <xdr:rowOff>0</xdr:rowOff>
    </xdr:to>
    <xdr:cxnSp macro="">
      <xdr:nvCxnSpPr>
        <xdr:cNvPr id="8" name="Conector recto 7"/>
        <xdr:cNvCxnSpPr/>
      </xdr:nvCxnSpPr>
      <xdr:spPr>
        <a:xfrm>
          <a:off x="4562475"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15</xdr:row>
      <xdr:rowOff>9525</xdr:rowOff>
    </xdr:from>
    <xdr:to>
      <xdr:col>7</xdr:col>
      <xdr:colOff>0</xdr:colOff>
      <xdr:row>16</xdr:row>
      <xdr:rowOff>9525</xdr:rowOff>
    </xdr:to>
    <xdr:cxnSp macro="">
      <xdr:nvCxnSpPr>
        <xdr:cNvPr id="9" name="Conector recto 8"/>
        <xdr:cNvCxnSpPr/>
      </xdr:nvCxnSpPr>
      <xdr:spPr>
        <a:xfrm>
          <a:off x="5334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15</xdr:row>
      <xdr:rowOff>0</xdr:rowOff>
    </xdr:from>
    <xdr:to>
      <xdr:col>8</xdr:col>
      <xdr:colOff>0</xdr:colOff>
      <xdr:row>16</xdr:row>
      <xdr:rowOff>0</xdr:rowOff>
    </xdr:to>
    <xdr:cxnSp macro="">
      <xdr:nvCxnSpPr>
        <xdr:cNvPr id="10" name="Conector recto 9"/>
        <xdr:cNvCxnSpPr/>
      </xdr:nvCxnSpPr>
      <xdr:spPr>
        <a:xfrm>
          <a:off x="6096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15</xdr:row>
      <xdr:rowOff>9525</xdr:rowOff>
    </xdr:from>
    <xdr:to>
      <xdr:col>9</xdr:col>
      <xdr:colOff>0</xdr:colOff>
      <xdr:row>16</xdr:row>
      <xdr:rowOff>9525</xdr:rowOff>
    </xdr:to>
    <xdr:cxnSp macro="">
      <xdr:nvCxnSpPr>
        <xdr:cNvPr id="11" name="Conector recto 10"/>
        <xdr:cNvCxnSpPr/>
      </xdr:nvCxnSpPr>
      <xdr:spPr>
        <a:xfrm>
          <a:off x="6858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15</xdr:row>
      <xdr:rowOff>9525</xdr:rowOff>
    </xdr:from>
    <xdr:to>
      <xdr:col>10</xdr:col>
      <xdr:colOff>0</xdr:colOff>
      <xdr:row>16</xdr:row>
      <xdr:rowOff>9525</xdr:rowOff>
    </xdr:to>
    <xdr:cxnSp macro="">
      <xdr:nvCxnSpPr>
        <xdr:cNvPr id="12" name="Conector recto 11"/>
        <xdr:cNvCxnSpPr/>
      </xdr:nvCxnSpPr>
      <xdr:spPr>
        <a:xfrm>
          <a:off x="7620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15</xdr:row>
      <xdr:rowOff>9525</xdr:rowOff>
    </xdr:from>
    <xdr:to>
      <xdr:col>11</xdr:col>
      <xdr:colOff>0</xdr:colOff>
      <xdr:row>16</xdr:row>
      <xdr:rowOff>9525</xdr:rowOff>
    </xdr:to>
    <xdr:cxnSp macro="">
      <xdr:nvCxnSpPr>
        <xdr:cNvPr id="13" name="Conector recto 12"/>
        <xdr:cNvCxnSpPr/>
      </xdr:nvCxnSpPr>
      <xdr:spPr>
        <a:xfrm>
          <a:off x="8382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15</xdr:row>
      <xdr:rowOff>9525</xdr:rowOff>
    </xdr:from>
    <xdr:to>
      <xdr:col>12</xdr:col>
      <xdr:colOff>19050</xdr:colOff>
      <xdr:row>16</xdr:row>
      <xdr:rowOff>9525</xdr:rowOff>
    </xdr:to>
    <xdr:cxnSp macro="">
      <xdr:nvCxnSpPr>
        <xdr:cNvPr id="14" name="Conector recto 13"/>
        <xdr:cNvCxnSpPr/>
      </xdr:nvCxnSpPr>
      <xdr:spPr>
        <a:xfrm>
          <a:off x="916305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13</xdr:row>
      <xdr:rowOff>161925</xdr:rowOff>
    </xdr:from>
    <xdr:ext cx="470642" cy="264560"/>
    <xdr:sp macro="" textlink="">
      <xdr:nvSpPr>
        <xdr:cNvPr id="16" name="CuadroTexto 15"/>
        <xdr:cNvSpPr txBox="1"/>
      </xdr:nvSpPr>
      <xdr:spPr>
        <a:xfrm>
          <a:off x="3562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13</xdr:row>
      <xdr:rowOff>161925</xdr:rowOff>
    </xdr:from>
    <xdr:ext cx="470642" cy="264560"/>
    <xdr:sp macro="" textlink="">
      <xdr:nvSpPr>
        <xdr:cNvPr id="17" name="CuadroTexto 16"/>
        <xdr:cNvSpPr txBox="1"/>
      </xdr:nvSpPr>
      <xdr:spPr>
        <a:xfrm>
          <a:off x="4333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13</xdr:row>
      <xdr:rowOff>171450</xdr:rowOff>
    </xdr:from>
    <xdr:ext cx="470642" cy="264560"/>
    <xdr:sp macro="" textlink="">
      <xdr:nvSpPr>
        <xdr:cNvPr id="18" name="CuadroTexto 17"/>
        <xdr:cNvSpPr txBox="1"/>
      </xdr:nvSpPr>
      <xdr:spPr>
        <a:xfrm>
          <a:off x="5124450"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13</xdr:row>
      <xdr:rowOff>161925</xdr:rowOff>
    </xdr:from>
    <xdr:ext cx="470642" cy="264560"/>
    <xdr:sp macro="" textlink="">
      <xdr:nvSpPr>
        <xdr:cNvPr id="19" name="CuadroTexto 18"/>
        <xdr:cNvSpPr txBox="1"/>
      </xdr:nvSpPr>
      <xdr:spPr>
        <a:xfrm>
          <a:off x="5848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13</xdr:row>
      <xdr:rowOff>161925</xdr:rowOff>
    </xdr:from>
    <xdr:ext cx="470642" cy="264560"/>
    <xdr:sp macro="" textlink="">
      <xdr:nvSpPr>
        <xdr:cNvPr id="20" name="CuadroTexto 19"/>
        <xdr:cNvSpPr txBox="1"/>
      </xdr:nvSpPr>
      <xdr:spPr>
        <a:xfrm>
          <a:off x="6619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13</xdr:row>
      <xdr:rowOff>180975</xdr:rowOff>
    </xdr:from>
    <xdr:ext cx="470642" cy="264560"/>
    <xdr:sp macro="" textlink="">
      <xdr:nvSpPr>
        <xdr:cNvPr id="21" name="CuadroTexto 20"/>
        <xdr:cNvSpPr txBox="1"/>
      </xdr:nvSpPr>
      <xdr:spPr>
        <a:xfrm>
          <a:off x="8924925" y="280035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13</xdr:row>
      <xdr:rowOff>161925</xdr:rowOff>
    </xdr:from>
    <xdr:ext cx="470642" cy="264560"/>
    <xdr:sp macro="" textlink="">
      <xdr:nvSpPr>
        <xdr:cNvPr id="22" name="CuadroTexto 21"/>
        <xdr:cNvSpPr txBox="1"/>
      </xdr:nvSpPr>
      <xdr:spPr>
        <a:xfrm>
          <a:off x="7381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13</xdr:row>
      <xdr:rowOff>171450</xdr:rowOff>
    </xdr:from>
    <xdr:ext cx="470642" cy="264560"/>
    <xdr:sp macro="" textlink="">
      <xdr:nvSpPr>
        <xdr:cNvPr id="23" name="CuadroTexto 22"/>
        <xdr:cNvSpPr txBox="1"/>
      </xdr:nvSpPr>
      <xdr:spPr>
        <a:xfrm>
          <a:off x="8162925"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oneCellAnchor>
    <xdr:from>
      <xdr:col>7</xdr:col>
      <xdr:colOff>38100</xdr:colOff>
      <xdr:row>36</xdr:row>
      <xdr:rowOff>19050</xdr:rowOff>
    </xdr:from>
    <xdr:ext cx="1471557" cy="172227"/>
    <mc:AlternateContent xmlns:mc="http://schemas.openxmlformats.org/markup-compatibility/2006" xmlns:a14="http://schemas.microsoft.com/office/drawing/2010/main">
      <mc:Choice Requires="a14">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twoCellAnchor>
    <xdr:from>
      <xdr:col>5</xdr:col>
      <xdr:colOff>9525</xdr:colOff>
      <xdr:row>43</xdr:row>
      <xdr:rowOff>95250</xdr:rowOff>
    </xdr:from>
    <xdr:to>
      <xdr:col>12</xdr:col>
      <xdr:colOff>9525</xdr:colOff>
      <xdr:row>43</xdr:row>
      <xdr:rowOff>104775</xdr:rowOff>
    </xdr:to>
    <xdr:cxnSp macro="">
      <xdr:nvCxnSpPr>
        <xdr:cNvPr id="25" name="Conector recto 24"/>
        <xdr:cNvCxnSpPr/>
      </xdr:nvCxnSpPr>
      <xdr:spPr>
        <a:xfrm>
          <a:off x="3819525" y="8458200"/>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43</xdr:row>
      <xdr:rowOff>0</xdr:rowOff>
    </xdr:from>
    <xdr:to>
      <xdr:col>5</xdr:col>
      <xdr:colOff>0</xdr:colOff>
      <xdr:row>44</xdr:row>
      <xdr:rowOff>0</xdr:rowOff>
    </xdr:to>
    <xdr:cxnSp macro="">
      <xdr:nvCxnSpPr>
        <xdr:cNvPr id="26" name="Conector recto 25"/>
        <xdr:cNvCxnSpPr/>
      </xdr:nvCxnSpPr>
      <xdr:spPr>
        <a:xfrm>
          <a:off x="3810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43</xdr:row>
      <xdr:rowOff>0</xdr:rowOff>
    </xdr:from>
    <xdr:to>
      <xdr:col>5</xdr:col>
      <xdr:colOff>752475</xdr:colOff>
      <xdr:row>44</xdr:row>
      <xdr:rowOff>0</xdr:rowOff>
    </xdr:to>
    <xdr:cxnSp macro="">
      <xdr:nvCxnSpPr>
        <xdr:cNvPr id="27" name="Conector recto 26"/>
        <xdr:cNvCxnSpPr/>
      </xdr:nvCxnSpPr>
      <xdr:spPr>
        <a:xfrm>
          <a:off x="4562475"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43</xdr:row>
      <xdr:rowOff>9525</xdr:rowOff>
    </xdr:from>
    <xdr:to>
      <xdr:col>7</xdr:col>
      <xdr:colOff>0</xdr:colOff>
      <xdr:row>44</xdr:row>
      <xdr:rowOff>9525</xdr:rowOff>
    </xdr:to>
    <xdr:cxnSp macro="">
      <xdr:nvCxnSpPr>
        <xdr:cNvPr id="28" name="Conector recto 27"/>
        <xdr:cNvCxnSpPr/>
      </xdr:nvCxnSpPr>
      <xdr:spPr>
        <a:xfrm>
          <a:off x="5334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43</xdr:row>
      <xdr:rowOff>0</xdr:rowOff>
    </xdr:from>
    <xdr:to>
      <xdr:col>8</xdr:col>
      <xdr:colOff>0</xdr:colOff>
      <xdr:row>44</xdr:row>
      <xdr:rowOff>0</xdr:rowOff>
    </xdr:to>
    <xdr:cxnSp macro="">
      <xdr:nvCxnSpPr>
        <xdr:cNvPr id="29" name="Conector recto 28"/>
        <xdr:cNvCxnSpPr/>
      </xdr:nvCxnSpPr>
      <xdr:spPr>
        <a:xfrm>
          <a:off x="6096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43</xdr:row>
      <xdr:rowOff>9525</xdr:rowOff>
    </xdr:from>
    <xdr:to>
      <xdr:col>9</xdr:col>
      <xdr:colOff>0</xdr:colOff>
      <xdr:row>44</xdr:row>
      <xdr:rowOff>9525</xdr:rowOff>
    </xdr:to>
    <xdr:cxnSp macro="">
      <xdr:nvCxnSpPr>
        <xdr:cNvPr id="30" name="Conector recto 29"/>
        <xdr:cNvCxnSpPr/>
      </xdr:nvCxnSpPr>
      <xdr:spPr>
        <a:xfrm>
          <a:off x="6858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43</xdr:row>
      <xdr:rowOff>9525</xdr:rowOff>
    </xdr:from>
    <xdr:to>
      <xdr:col>10</xdr:col>
      <xdr:colOff>0</xdr:colOff>
      <xdr:row>44</xdr:row>
      <xdr:rowOff>9525</xdr:rowOff>
    </xdr:to>
    <xdr:cxnSp macro="">
      <xdr:nvCxnSpPr>
        <xdr:cNvPr id="31" name="Conector recto 30"/>
        <xdr:cNvCxnSpPr/>
      </xdr:nvCxnSpPr>
      <xdr:spPr>
        <a:xfrm>
          <a:off x="7620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43</xdr:row>
      <xdr:rowOff>9525</xdr:rowOff>
    </xdr:from>
    <xdr:to>
      <xdr:col>11</xdr:col>
      <xdr:colOff>0</xdr:colOff>
      <xdr:row>44</xdr:row>
      <xdr:rowOff>9525</xdr:rowOff>
    </xdr:to>
    <xdr:cxnSp macro="">
      <xdr:nvCxnSpPr>
        <xdr:cNvPr id="32" name="Conector recto 31"/>
        <xdr:cNvCxnSpPr/>
      </xdr:nvCxnSpPr>
      <xdr:spPr>
        <a:xfrm>
          <a:off x="8382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43</xdr:row>
      <xdr:rowOff>9525</xdr:rowOff>
    </xdr:from>
    <xdr:to>
      <xdr:col>12</xdr:col>
      <xdr:colOff>19050</xdr:colOff>
      <xdr:row>44</xdr:row>
      <xdr:rowOff>9525</xdr:rowOff>
    </xdr:to>
    <xdr:cxnSp macro="">
      <xdr:nvCxnSpPr>
        <xdr:cNvPr id="33" name="Conector recto 32"/>
        <xdr:cNvCxnSpPr/>
      </xdr:nvCxnSpPr>
      <xdr:spPr>
        <a:xfrm>
          <a:off x="916305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41</xdr:row>
      <xdr:rowOff>161925</xdr:rowOff>
    </xdr:from>
    <xdr:ext cx="470642" cy="264560"/>
    <xdr:sp macro="" textlink="">
      <xdr:nvSpPr>
        <xdr:cNvPr id="34" name="CuadroTexto 33"/>
        <xdr:cNvSpPr txBox="1"/>
      </xdr:nvSpPr>
      <xdr:spPr>
        <a:xfrm>
          <a:off x="3562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41</xdr:row>
      <xdr:rowOff>161925</xdr:rowOff>
    </xdr:from>
    <xdr:ext cx="470642" cy="264560"/>
    <xdr:sp macro="" textlink="">
      <xdr:nvSpPr>
        <xdr:cNvPr id="35" name="CuadroTexto 34"/>
        <xdr:cNvSpPr txBox="1"/>
      </xdr:nvSpPr>
      <xdr:spPr>
        <a:xfrm>
          <a:off x="4333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41</xdr:row>
      <xdr:rowOff>171450</xdr:rowOff>
    </xdr:from>
    <xdr:ext cx="470642" cy="264560"/>
    <xdr:sp macro="" textlink="">
      <xdr:nvSpPr>
        <xdr:cNvPr id="36" name="CuadroTexto 35"/>
        <xdr:cNvSpPr txBox="1"/>
      </xdr:nvSpPr>
      <xdr:spPr>
        <a:xfrm>
          <a:off x="5124450"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41</xdr:row>
      <xdr:rowOff>161925</xdr:rowOff>
    </xdr:from>
    <xdr:ext cx="470642" cy="264560"/>
    <xdr:sp macro="" textlink="">
      <xdr:nvSpPr>
        <xdr:cNvPr id="37" name="CuadroTexto 36"/>
        <xdr:cNvSpPr txBox="1"/>
      </xdr:nvSpPr>
      <xdr:spPr>
        <a:xfrm>
          <a:off x="5848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41</xdr:row>
      <xdr:rowOff>161925</xdr:rowOff>
    </xdr:from>
    <xdr:ext cx="470642" cy="264560"/>
    <xdr:sp macro="" textlink="">
      <xdr:nvSpPr>
        <xdr:cNvPr id="38" name="CuadroTexto 37"/>
        <xdr:cNvSpPr txBox="1"/>
      </xdr:nvSpPr>
      <xdr:spPr>
        <a:xfrm>
          <a:off x="6619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41</xdr:row>
      <xdr:rowOff>180975</xdr:rowOff>
    </xdr:from>
    <xdr:ext cx="470642" cy="264560"/>
    <xdr:sp macro="" textlink="">
      <xdr:nvSpPr>
        <xdr:cNvPr id="39" name="CuadroTexto 38"/>
        <xdr:cNvSpPr txBox="1"/>
      </xdr:nvSpPr>
      <xdr:spPr>
        <a:xfrm>
          <a:off x="8924925" y="81629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41</xdr:row>
      <xdr:rowOff>161925</xdr:rowOff>
    </xdr:from>
    <xdr:ext cx="470642" cy="264560"/>
    <xdr:sp macro="" textlink="">
      <xdr:nvSpPr>
        <xdr:cNvPr id="40" name="CuadroTexto 39"/>
        <xdr:cNvSpPr txBox="1"/>
      </xdr:nvSpPr>
      <xdr:spPr>
        <a:xfrm>
          <a:off x="7381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41</xdr:row>
      <xdr:rowOff>171450</xdr:rowOff>
    </xdr:from>
    <xdr:ext cx="470642" cy="264560"/>
    <xdr:sp macro="" textlink="">
      <xdr:nvSpPr>
        <xdr:cNvPr id="41" name="CuadroTexto 40"/>
        <xdr:cNvSpPr txBox="1"/>
      </xdr:nvSpPr>
      <xdr:spPr>
        <a:xfrm>
          <a:off x="8162925"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xdr:col>
      <xdr:colOff>733425</xdr:colOff>
      <xdr:row>28</xdr:row>
      <xdr:rowOff>180975</xdr:rowOff>
    </xdr:from>
    <xdr:to>
      <xdr:col>7</xdr:col>
      <xdr:colOff>0</xdr:colOff>
      <xdr:row>29</xdr:row>
      <xdr:rowOff>0</xdr:rowOff>
    </xdr:to>
    <xdr:cxnSp macro="">
      <xdr:nvCxnSpPr>
        <xdr:cNvPr id="2" name="Conector recto 1"/>
        <xdr:cNvCxnSpPr/>
      </xdr:nvCxnSpPr>
      <xdr:spPr>
        <a:xfrm>
          <a:off x="1495425" y="5715000"/>
          <a:ext cx="3838575" cy="9525"/>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752475</xdr:colOff>
      <xdr:row>27</xdr:row>
      <xdr:rowOff>180975</xdr:rowOff>
    </xdr:from>
    <xdr:to>
      <xdr:col>1</xdr:col>
      <xdr:colOff>752475</xdr:colOff>
      <xdr:row>29</xdr:row>
      <xdr:rowOff>180975</xdr:rowOff>
    </xdr:to>
    <xdr:cxnSp macro="">
      <xdr:nvCxnSpPr>
        <xdr:cNvPr id="3" name="Conector recto 2"/>
        <xdr:cNvCxnSpPr/>
      </xdr:nvCxnSpPr>
      <xdr:spPr>
        <a:xfrm>
          <a:off x="752475" y="60960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28</xdr:row>
      <xdr:rowOff>0</xdr:rowOff>
    </xdr:from>
    <xdr:to>
      <xdr:col>3</xdr:col>
      <xdr:colOff>0</xdr:colOff>
      <xdr:row>30</xdr:row>
      <xdr:rowOff>0</xdr:rowOff>
    </xdr:to>
    <xdr:cxnSp macro="">
      <xdr:nvCxnSpPr>
        <xdr:cNvPr id="4" name="Conector recto 3"/>
        <xdr:cNvCxnSpPr/>
      </xdr:nvCxnSpPr>
      <xdr:spPr>
        <a:xfrm>
          <a:off x="1524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28</xdr:row>
      <xdr:rowOff>9525</xdr:rowOff>
    </xdr:from>
    <xdr:to>
      <xdr:col>4</xdr:col>
      <xdr:colOff>9525</xdr:colOff>
      <xdr:row>30</xdr:row>
      <xdr:rowOff>9525</xdr:rowOff>
    </xdr:to>
    <xdr:cxnSp macro="">
      <xdr:nvCxnSpPr>
        <xdr:cNvPr id="5" name="Conector recto 4"/>
        <xdr:cNvCxnSpPr/>
      </xdr:nvCxnSpPr>
      <xdr:spPr>
        <a:xfrm>
          <a:off x="2295525" y="6115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28</xdr:row>
      <xdr:rowOff>0</xdr:rowOff>
    </xdr:from>
    <xdr:to>
      <xdr:col>5</xdr:col>
      <xdr:colOff>0</xdr:colOff>
      <xdr:row>30</xdr:row>
      <xdr:rowOff>0</xdr:rowOff>
    </xdr:to>
    <xdr:cxnSp macro="">
      <xdr:nvCxnSpPr>
        <xdr:cNvPr id="6" name="Conector recto 5"/>
        <xdr:cNvCxnSpPr/>
      </xdr:nvCxnSpPr>
      <xdr:spPr>
        <a:xfrm>
          <a:off x="3048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28</xdr:row>
      <xdr:rowOff>0</xdr:rowOff>
    </xdr:from>
    <xdr:to>
      <xdr:col>6</xdr:col>
      <xdr:colOff>0</xdr:colOff>
      <xdr:row>30</xdr:row>
      <xdr:rowOff>0</xdr:rowOff>
    </xdr:to>
    <xdr:cxnSp macro="">
      <xdr:nvCxnSpPr>
        <xdr:cNvPr id="7" name="Conector recto 6"/>
        <xdr:cNvCxnSpPr/>
      </xdr:nvCxnSpPr>
      <xdr:spPr>
        <a:xfrm>
          <a:off x="3810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28</xdr:row>
      <xdr:rowOff>0</xdr:rowOff>
    </xdr:from>
    <xdr:to>
      <xdr:col>7</xdr:col>
      <xdr:colOff>0</xdr:colOff>
      <xdr:row>30</xdr:row>
      <xdr:rowOff>0</xdr:rowOff>
    </xdr:to>
    <xdr:cxnSp macro="">
      <xdr:nvCxnSpPr>
        <xdr:cNvPr id="8" name="Conector recto 7"/>
        <xdr:cNvCxnSpPr/>
      </xdr:nvCxnSpPr>
      <xdr:spPr>
        <a:xfrm>
          <a:off x="4572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752475</xdr:colOff>
      <xdr:row>21</xdr:row>
      <xdr:rowOff>0</xdr:rowOff>
    </xdr:from>
    <xdr:to>
      <xdr:col>2</xdr:col>
      <xdr:colOff>0</xdr:colOff>
      <xdr:row>27</xdr:row>
      <xdr:rowOff>180975</xdr:rowOff>
    </xdr:to>
    <xdr:cxnSp macro="">
      <xdr:nvCxnSpPr>
        <xdr:cNvPr id="16" name="Conector recto de flecha 15"/>
        <xdr:cNvCxnSpPr/>
      </xdr:nvCxnSpPr>
      <xdr:spPr>
        <a:xfrm flipV="1">
          <a:off x="752475" y="4772025"/>
          <a:ext cx="9525" cy="1323975"/>
        </a:xfrm>
        <a:prstGeom prst="straightConnector1">
          <a:avLst/>
        </a:prstGeom>
        <a:ln w="28575">
          <a:solidFill>
            <a:schemeClr val="accent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29</xdr:row>
      <xdr:rowOff>180978</xdr:rowOff>
    </xdr:from>
    <xdr:to>
      <xdr:col>7</xdr:col>
      <xdr:colOff>4</xdr:colOff>
      <xdr:row>33</xdr:row>
      <xdr:rowOff>9525</xdr:rowOff>
    </xdr:to>
    <xdr:cxnSp macro="">
      <xdr:nvCxnSpPr>
        <xdr:cNvPr id="21" name="Conector recto de flecha 20"/>
        <xdr:cNvCxnSpPr/>
      </xdr:nvCxnSpPr>
      <xdr:spPr>
        <a:xfrm flipH="1">
          <a:off x="4572000" y="6477003"/>
          <a:ext cx="4" cy="590547"/>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447675</xdr:colOff>
      <xdr:row>19</xdr:row>
      <xdr:rowOff>161925</xdr:rowOff>
    </xdr:from>
    <xdr:ext cx="649217" cy="264560"/>
    <xdr:sp macro="" textlink="">
      <xdr:nvSpPr>
        <xdr:cNvPr id="32" name="CuadroTexto 31"/>
        <xdr:cNvSpPr txBox="1"/>
      </xdr:nvSpPr>
      <xdr:spPr>
        <a:xfrm>
          <a:off x="1209675" y="3981450"/>
          <a:ext cx="649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300.000</a:t>
          </a:r>
        </a:p>
      </xdr:txBody>
    </xdr:sp>
    <xdr:clientData/>
  </xdr:oneCellAnchor>
  <xdr:oneCellAnchor>
    <xdr:from>
      <xdr:col>4</xdr:col>
      <xdr:colOff>476250</xdr:colOff>
      <xdr:row>24</xdr:row>
      <xdr:rowOff>142875</xdr:rowOff>
    </xdr:from>
    <xdr:ext cx="565283" cy="264560"/>
    <xdr:sp macro="" textlink="">
      <xdr:nvSpPr>
        <xdr:cNvPr id="39" name="CuadroTexto 38"/>
        <xdr:cNvSpPr txBox="1"/>
      </xdr:nvSpPr>
      <xdr:spPr>
        <a:xfrm>
          <a:off x="3524250" y="4914900"/>
          <a:ext cx="5652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a:t>
          </a:r>
          <a:r>
            <a:rPr lang="en-US" sz="1100" b="0" baseline="0"/>
            <a:t> 15%</a:t>
          </a:r>
          <a:endParaRPr lang="en-US" sz="1100" b="1"/>
        </a:p>
      </xdr:txBody>
    </xdr:sp>
    <xdr:clientData/>
  </xdr:oneCellAnchor>
  <xdr:oneCellAnchor>
    <xdr:from>
      <xdr:col>4</xdr:col>
      <xdr:colOff>409575</xdr:colOff>
      <xdr:row>33</xdr:row>
      <xdr:rowOff>57150</xdr:rowOff>
    </xdr:from>
    <xdr:ext cx="765338" cy="264560"/>
    <xdr:sp macro="" textlink="">
      <xdr:nvSpPr>
        <xdr:cNvPr id="40" name="CuadroTexto 39"/>
        <xdr:cNvSpPr txBox="1"/>
      </xdr:nvSpPr>
      <xdr:spPr>
        <a:xfrm>
          <a:off x="3457575" y="6543675"/>
          <a:ext cx="7653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A= </a:t>
          </a:r>
          <a:r>
            <a:rPr lang="en-US" sz="1100" b="0"/>
            <a:t>89.495</a:t>
          </a:r>
          <a:endParaRPr lang="en-US" sz="1100" b="1"/>
        </a:p>
      </xdr:txBody>
    </xdr:sp>
    <xdr:clientData/>
  </xdr:oneCellAnchor>
  <xdr:twoCellAnchor>
    <xdr:from>
      <xdr:col>6</xdr:col>
      <xdr:colOff>0</xdr:colOff>
      <xdr:row>29</xdr:row>
      <xdr:rowOff>180978</xdr:rowOff>
    </xdr:from>
    <xdr:to>
      <xdr:col>6</xdr:col>
      <xdr:colOff>4</xdr:colOff>
      <xdr:row>33</xdr:row>
      <xdr:rowOff>9525</xdr:rowOff>
    </xdr:to>
    <xdr:cxnSp macro="">
      <xdr:nvCxnSpPr>
        <xdr:cNvPr id="43" name="Conector recto de flecha 42"/>
        <xdr:cNvCxnSpPr/>
      </xdr:nvCxnSpPr>
      <xdr:spPr>
        <a:xfrm flipH="1">
          <a:off x="4572000" y="5905503"/>
          <a:ext cx="4" cy="590547"/>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29</xdr:row>
      <xdr:rowOff>180978</xdr:rowOff>
    </xdr:from>
    <xdr:to>
      <xdr:col>5</xdr:col>
      <xdr:colOff>4</xdr:colOff>
      <xdr:row>33</xdr:row>
      <xdr:rowOff>9525</xdr:rowOff>
    </xdr:to>
    <xdr:cxnSp macro="">
      <xdr:nvCxnSpPr>
        <xdr:cNvPr id="44" name="Conector recto de flecha 43"/>
        <xdr:cNvCxnSpPr/>
      </xdr:nvCxnSpPr>
      <xdr:spPr>
        <a:xfrm flipH="1">
          <a:off x="3810000" y="5905503"/>
          <a:ext cx="4" cy="590547"/>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29</xdr:row>
      <xdr:rowOff>171453</xdr:rowOff>
    </xdr:from>
    <xdr:to>
      <xdr:col>4</xdr:col>
      <xdr:colOff>9529</xdr:colOff>
      <xdr:row>33</xdr:row>
      <xdr:rowOff>0</xdr:rowOff>
    </xdr:to>
    <xdr:cxnSp macro="">
      <xdr:nvCxnSpPr>
        <xdr:cNvPr id="45" name="Conector recto de flecha 44"/>
        <xdr:cNvCxnSpPr/>
      </xdr:nvCxnSpPr>
      <xdr:spPr>
        <a:xfrm flipH="1">
          <a:off x="3057525" y="5895978"/>
          <a:ext cx="4" cy="590547"/>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29</xdr:row>
      <xdr:rowOff>171453</xdr:rowOff>
    </xdr:from>
    <xdr:to>
      <xdr:col>3</xdr:col>
      <xdr:colOff>4</xdr:colOff>
      <xdr:row>33</xdr:row>
      <xdr:rowOff>0</xdr:rowOff>
    </xdr:to>
    <xdr:cxnSp macro="">
      <xdr:nvCxnSpPr>
        <xdr:cNvPr id="46" name="Conector recto de flecha 45"/>
        <xdr:cNvCxnSpPr/>
      </xdr:nvCxnSpPr>
      <xdr:spPr>
        <a:xfrm flipH="1">
          <a:off x="2286000" y="5895978"/>
          <a:ext cx="4" cy="590547"/>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647700</xdr:colOff>
      <xdr:row>26</xdr:row>
      <xdr:rowOff>161925</xdr:rowOff>
    </xdr:from>
    <xdr:ext cx="283873" cy="264560"/>
    <xdr:sp macro="" textlink="">
      <xdr:nvSpPr>
        <xdr:cNvPr id="47" name="CuadroTexto 46"/>
        <xdr:cNvSpPr txBox="1"/>
      </xdr:nvSpPr>
      <xdr:spPr>
        <a:xfrm>
          <a:off x="2171700" y="53149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a:t>
          </a:r>
        </a:p>
      </xdr:txBody>
    </xdr:sp>
    <xdr:clientData/>
  </xdr:oneCellAnchor>
  <xdr:oneCellAnchor>
    <xdr:from>
      <xdr:col>4</xdr:col>
      <xdr:colOff>638175</xdr:colOff>
      <xdr:row>26</xdr:row>
      <xdr:rowOff>171450</xdr:rowOff>
    </xdr:from>
    <xdr:ext cx="283873" cy="264560"/>
    <xdr:sp macro="" textlink="">
      <xdr:nvSpPr>
        <xdr:cNvPr id="48" name="CuadroTexto 47"/>
        <xdr:cNvSpPr txBox="1"/>
      </xdr:nvSpPr>
      <xdr:spPr>
        <a:xfrm>
          <a:off x="3686175" y="53244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a:t>
          </a:r>
        </a:p>
      </xdr:txBody>
    </xdr:sp>
    <xdr:clientData/>
  </xdr:oneCellAnchor>
  <xdr:oneCellAnchor>
    <xdr:from>
      <xdr:col>5</xdr:col>
      <xdr:colOff>638175</xdr:colOff>
      <xdr:row>26</xdr:row>
      <xdr:rowOff>171450</xdr:rowOff>
    </xdr:from>
    <xdr:ext cx="283873" cy="264560"/>
    <xdr:sp macro="" textlink="">
      <xdr:nvSpPr>
        <xdr:cNvPr id="49" name="CuadroTexto 48"/>
        <xdr:cNvSpPr txBox="1"/>
      </xdr:nvSpPr>
      <xdr:spPr>
        <a:xfrm>
          <a:off x="4448175" y="53244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4</a:t>
          </a:r>
        </a:p>
      </xdr:txBody>
    </xdr:sp>
    <xdr:clientData/>
  </xdr:oneCellAnchor>
  <xdr:oneCellAnchor>
    <xdr:from>
      <xdr:col>6</xdr:col>
      <xdr:colOff>647700</xdr:colOff>
      <xdr:row>26</xdr:row>
      <xdr:rowOff>180975</xdr:rowOff>
    </xdr:from>
    <xdr:ext cx="283873" cy="264560"/>
    <xdr:sp macro="" textlink="">
      <xdr:nvSpPr>
        <xdr:cNvPr id="50" name="CuadroTexto 49"/>
        <xdr:cNvSpPr txBox="1"/>
      </xdr:nvSpPr>
      <xdr:spPr>
        <a:xfrm>
          <a:off x="5219700" y="53340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a:t>
          </a:r>
        </a:p>
      </xdr:txBody>
    </xdr:sp>
    <xdr:clientData/>
  </xdr:oneCellAnchor>
  <xdr:oneCellAnchor>
    <xdr:from>
      <xdr:col>3</xdr:col>
      <xdr:colOff>647700</xdr:colOff>
      <xdr:row>26</xdr:row>
      <xdr:rowOff>161925</xdr:rowOff>
    </xdr:from>
    <xdr:ext cx="283873" cy="264560"/>
    <xdr:sp macro="" textlink="">
      <xdr:nvSpPr>
        <xdr:cNvPr id="51" name="CuadroTexto 50"/>
        <xdr:cNvSpPr txBox="1"/>
      </xdr:nvSpPr>
      <xdr:spPr>
        <a:xfrm>
          <a:off x="2933700" y="53149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p>
      </xdr:txBody>
    </xdr:sp>
    <xdr:clientData/>
  </xdr:oneCellAnchor>
  <xdr:oneCellAnchor>
    <xdr:from>
      <xdr:col>1</xdr:col>
      <xdr:colOff>628650</xdr:colOff>
      <xdr:row>29</xdr:row>
      <xdr:rowOff>114300</xdr:rowOff>
    </xdr:from>
    <xdr:ext cx="283873" cy="264560"/>
    <xdr:sp macro="" textlink="">
      <xdr:nvSpPr>
        <xdr:cNvPr id="52" name="CuadroTexto 51"/>
        <xdr:cNvSpPr txBox="1"/>
      </xdr:nvSpPr>
      <xdr:spPr>
        <a:xfrm>
          <a:off x="1390650" y="583882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0</a:t>
          </a:r>
        </a:p>
      </xdr:txBody>
    </xdr:sp>
    <xdr:clientData/>
  </xdr:oneCellAnchor>
  <xdr:oneCellAnchor>
    <xdr:from>
      <xdr:col>8</xdr:col>
      <xdr:colOff>304801</xdr:colOff>
      <xdr:row>4</xdr:row>
      <xdr:rowOff>104775</xdr:rowOff>
    </xdr:from>
    <xdr:ext cx="1381124" cy="496546"/>
    <mc:AlternateContent xmlns:mc="http://schemas.openxmlformats.org/markup-compatibility/2006">
      <mc:Choice xmlns:a14="http://schemas.microsoft.com/office/drawing/2010/main" Requires="a14">
        <xdr:sp macro="" textlink="">
          <xdr:nvSpPr>
            <xdr:cNvPr id="9" name="CuadroTexto 8"/>
            <xdr:cNvSpPr txBox="1"/>
          </xdr:nvSpPr>
          <xdr:spPr>
            <a:xfrm>
              <a:off x="6400801" y="1019175"/>
              <a:ext cx="1381124" cy="4965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a:t>A=</a:t>
              </a:r>
              <a14:m>
                <m:oMath xmlns:m="http://schemas.openxmlformats.org/officeDocument/2006/math">
                  <m:f>
                    <m:fPr>
                      <m:ctrlPr>
                        <a:rPr lang="en-US" sz="1600" i="1">
                          <a:latin typeface="Cambria Math" panose="02040503050406030204" pitchFamily="18" charset="0"/>
                        </a:rPr>
                      </m:ctrlPr>
                    </m:fPr>
                    <m:num>
                      <m:r>
                        <a:rPr lang="es-CO" sz="1600" b="0" i="1">
                          <a:latin typeface="Cambria Math" panose="02040503050406030204" pitchFamily="18" charset="0"/>
                        </a:rPr>
                        <m:t>𝑃</m:t>
                      </m:r>
                    </m:num>
                    <m:den>
                      <m:f>
                        <m:fPr>
                          <m:ctrlPr>
                            <a:rPr lang="en-US" sz="1600" i="1">
                              <a:latin typeface="Cambria Math" panose="02040503050406030204" pitchFamily="18" charset="0"/>
                            </a:rPr>
                          </m:ctrlPr>
                        </m:fPr>
                        <m:num>
                          <m:sSup>
                            <m:sSupPr>
                              <m:ctrlPr>
                                <a:rPr lang="en-US" sz="1600" i="1">
                                  <a:latin typeface="Cambria Math" panose="02040503050406030204" pitchFamily="18" charset="0"/>
                                </a:rPr>
                              </m:ctrlPr>
                            </m:sSupPr>
                            <m:e>
                              <m:r>
                                <a:rPr lang="es-CO" sz="1600" b="0" i="1">
                                  <a:latin typeface="Cambria Math" panose="02040503050406030204" pitchFamily="18" charset="0"/>
                                </a:rPr>
                                <m:t>(1+</m:t>
                              </m:r>
                              <m:r>
                                <a:rPr lang="es-CO" sz="1600" b="0" i="1">
                                  <a:latin typeface="Cambria Math" panose="02040503050406030204" pitchFamily="18" charset="0"/>
                                </a:rPr>
                                <m:t>𝑖</m:t>
                              </m:r>
                              <m:r>
                                <a:rPr lang="es-CO" sz="1600" b="0" i="1">
                                  <a:latin typeface="Cambria Math" panose="02040503050406030204" pitchFamily="18" charset="0"/>
                                </a:rPr>
                                <m:t>)</m:t>
                              </m:r>
                            </m:e>
                            <m:sup>
                              <m:r>
                                <a:rPr lang="es-CO" sz="1600" b="0" i="1">
                                  <a:latin typeface="Cambria Math" panose="02040503050406030204" pitchFamily="18" charset="0"/>
                                </a:rPr>
                                <m:t>𝑛</m:t>
                              </m:r>
                            </m:sup>
                          </m:sSup>
                          <m:r>
                            <a:rPr lang="es-CO" sz="1600" b="0" i="1">
                              <a:latin typeface="Cambria Math" panose="02040503050406030204" pitchFamily="18" charset="0"/>
                            </a:rPr>
                            <m:t>−1</m:t>
                          </m:r>
                        </m:num>
                        <m:den>
                          <m:r>
                            <a:rPr lang="es-CO" sz="1600" b="0" i="1">
                              <a:latin typeface="Cambria Math" panose="02040503050406030204" pitchFamily="18" charset="0"/>
                            </a:rPr>
                            <m:t>𝑖</m:t>
                          </m:r>
                          <m:r>
                            <a:rPr lang="es-CO" sz="1600" b="0" i="1">
                              <a:latin typeface="Cambria Math" panose="02040503050406030204" pitchFamily="18" charset="0"/>
                            </a:rPr>
                            <m:t>∗</m:t>
                          </m:r>
                          <m:sSup>
                            <m:sSupPr>
                              <m:ctrlPr>
                                <a:rPr lang="es-CO" sz="1600" b="0" i="1">
                                  <a:latin typeface="Cambria Math" panose="02040503050406030204" pitchFamily="18" charset="0"/>
                                </a:rPr>
                              </m:ctrlPr>
                            </m:sSupPr>
                            <m:e>
                              <m:r>
                                <a:rPr lang="es-CO" sz="1600" b="0" i="1">
                                  <a:latin typeface="Cambria Math" panose="02040503050406030204" pitchFamily="18" charset="0"/>
                                </a:rPr>
                                <m:t>(1+</m:t>
                              </m:r>
                              <m:r>
                                <a:rPr lang="es-CO" sz="1600" b="0" i="1">
                                  <a:latin typeface="Cambria Math" panose="02040503050406030204" pitchFamily="18" charset="0"/>
                                </a:rPr>
                                <m:t>𝑖</m:t>
                              </m:r>
                              <m:r>
                                <a:rPr lang="es-CO" sz="1600" b="0" i="1">
                                  <a:latin typeface="Cambria Math" panose="02040503050406030204" pitchFamily="18" charset="0"/>
                                </a:rPr>
                                <m:t>)</m:t>
                              </m:r>
                            </m:e>
                            <m:sup>
                              <m:r>
                                <a:rPr lang="es-CO" sz="1600" b="0" i="1">
                                  <a:latin typeface="Cambria Math" panose="02040503050406030204" pitchFamily="18" charset="0"/>
                                </a:rPr>
                                <m:t>𝑛</m:t>
                              </m:r>
                            </m:sup>
                          </m:sSup>
                        </m:den>
                      </m:f>
                    </m:den>
                  </m:f>
                </m:oMath>
              </a14:m>
              <a:endParaRPr lang="en-US" sz="1600"/>
            </a:p>
          </xdr:txBody>
        </xdr:sp>
      </mc:Choice>
      <mc:Fallback>
        <xdr:sp macro="" textlink="">
          <xdr:nvSpPr>
            <xdr:cNvPr id="9" name="CuadroTexto 8"/>
            <xdr:cNvSpPr txBox="1"/>
          </xdr:nvSpPr>
          <xdr:spPr>
            <a:xfrm>
              <a:off x="6400801" y="1019175"/>
              <a:ext cx="1381124" cy="4965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a:t>A=</a:t>
              </a:r>
              <a:r>
                <a:rPr lang="es-CO" sz="1600" b="0" i="0">
                  <a:latin typeface="Cambria Math" panose="02040503050406030204" pitchFamily="18" charset="0"/>
                </a:rPr>
                <a:t>𝑃</a:t>
              </a:r>
              <a:r>
                <a:rPr lang="en-US" sz="1600" b="0" i="0">
                  <a:latin typeface="Cambria Math" panose="02040503050406030204" pitchFamily="18" charset="0"/>
                </a:rPr>
                <a:t>/((〖</a:t>
              </a:r>
              <a:r>
                <a:rPr lang="es-CO" sz="1600" b="0" i="0">
                  <a:latin typeface="Cambria Math" panose="02040503050406030204" pitchFamily="18" charset="0"/>
                </a:rPr>
                <a:t>(1+𝑖)</a:t>
              </a:r>
              <a:r>
                <a:rPr lang="en-US" sz="1600" b="0" i="0">
                  <a:latin typeface="Cambria Math" panose="02040503050406030204" pitchFamily="18" charset="0"/>
                </a:rPr>
                <a:t>〗^</a:t>
              </a:r>
              <a:r>
                <a:rPr lang="es-CO" sz="1600" b="0" i="0">
                  <a:latin typeface="Cambria Math" panose="02040503050406030204" pitchFamily="18" charset="0"/>
                </a:rPr>
                <a:t>𝑛−1</a:t>
              </a:r>
              <a:r>
                <a:rPr lang="en-US" sz="1600" b="0" i="0">
                  <a:latin typeface="Cambria Math" panose="02040503050406030204" pitchFamily="18" charset="0"/>
                </a:rPr>
                <a:t>)/(</a:t>
              </a:r>
              <a:r>
                <a:rPr lang="es-CO" sz="1600" b="0" i="0">
                  <a:latin typeface="Cambria Math" panose="02040503050406030204" pitchFamily="18" charset="0"/>
                </a:rPr>
                <a:t>𝑖∗〖(1+𝑖)〗^𝑛</a:t>
              </a:r>
              <a:r>
                <a:rPr lang="en-US" sz="1600" b="0" i="0">
                  <a:latin typeface="Cambria Math" panose="02040503050406030204" pitchFamily="18" charset="0"/>
                </a:rPr>
                <a:t> ))</a:t>
              </a:r>
              <a:endParaRPr lang="en-US" sz="1600"/>
            </a:p>
          </xdr:txBody>
        </xdr:sp>
      </mc:Fallback>
    </mc:AlternateContent>
    <xdr:clientData/>
  </xdr:oneCellAnchor>
</xdr:wsDr>
</file>

<file path=xl/drawings/drawing11.xml><?xml version="1.0" encoding="utf-8"?>
<xdr:wsDr xmlns:xdr="http://schemas.openxmlformats.org/drawingml/2006/spreadsheetDrawing" xmlns:a="http://schemas.openxmlformats.org/drawingml/2006/main">
  <xdr:oneCellAnchor>
    <xdr:from>
      <xdr:col>13</xdr:col>
      <xdr:colOff>142875</xdr:colOff>
      <xdr:row>13</xdr:row>
      <xdr:rowOff>0</xdr:rowOff>
    </xdr:from>
    <xdr:ext cx="1087669" cy="355995"/>
    <mc:AlternateContent xmlns:mc="http://schemas.openxmlformats.org/markup-compatibility/2006" xmlns:a14="http://schemas.microsoft.com/office/drawing/2010/main">
      <mc:Choice Requires="a14">
        <xdr:sp macro="" textlink="">
          <xdr:nvSpPr>
            <xdr:cNvPr id="2" name="CuadroTexto 1"/>
            <xdr:cNvSpPr txBox="1"/>
          </xdr:nvSpPr>
          <xdr:spPr>
            <a:xfrm>
              <a:off x="10048875" y="2486025"/>
              <a:ext cx="1087669" cy="355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𝐴</m:t>
                    </m:r>
                    <m:r>
                      <a:rPr lang="es-CO" sz="1100" b="0" i="1">
                        <a:latin typeface="Cambria Math" panose="02040503050406030204" pitchFamily="18" charset="0"/>
                      </a:rPr>
                      <m:t>=</m:t>
                    </m:r>
                    <m:r>
                      <a:rPr lang="es-CO" sz="1100" b="0" i="1">
                        <a:latin typeface="Cambria Math" panose="02040503050406030204" pitchFamily="18" charset="0"/>
                      </a:rPr>
                      <m:t>𝑃</m:t>
                    </m:r>
                    <m:f>
                      <m:fPr>
                        <m:ctrlPr>
                          <a:rPr lang="es-CO" sz="1100" b="0" i="1">
                            <a:latin typeface="Cambria Math" panose="02040503050406030204" pitchFamily="18" charset="0"/>
                          </a:rPr>
                        </m:ctrlPr>
                      </m:fPr>
                      <m:num>
                        <m:r>
                          <a:rPr lang="es-CO" sz="1100" b="0" i="1">
                            <a:latin typeface="Cambria Math" panose="02040503050406030204" pitchFamily="18" charset="0"/>
                          </a:rPr>
                          <m:t>𝑖</m:t>
                        </m:r>
                        <m:r>
                          <a:rPr lang="es-CO" sz="1100" b="0" i="1">
                            <a:latin typeface="Cambria Math" panose="02040503050406030204" pitchFamily="18" charset="0"/>
                          </a:rPr>
                          <m:t>∗</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r>
                          <a:rPr lang="es-CO" sz="1100" b="0" i="1">
                            <a:latin typeface="Cambria Math" panose="02040503050406030204" pitchFamily="18" charset="0"/>
                          </a:rPr>
                          <m:t>−1</m:t>
                        </m:r>
                      </m:den>
                    </m:f>
                  </m:oMath>
                </m:oMathPara>
              </a14:m>
              <a:endParaRPr lang="en-US" sz="1100"/>
            </a:p>
          </xdr:txBody>
        </xdr:sp>
      </mc:Choice>
      <mc:Fallback xmlns="">
        <xdr:sp macro="" textlink="">
          <xdr:nvSpPr>
            <xdr:cNvPr id="2" name="CuadroTexto 1"/>
            <xdr:cNvSpPr txBox="1"/>
          </xdr:nvSpPr>
          <xdr:spPr>
            <a:xfrm>
              <a:off x="10048875" y="2486025"/>
              <a:ext cx="1087669" cy="355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𝐴=𝑃 (𝑖∗〖(1+𝑖)〗^𝑛)/(〖(1+𝑖)〗^𝑛−1)</a:t>
              </a:r>
              <a:endParaRPr lang="en-US" sz="1100"/>
            </a:p>
          </xdr:txBody>
        </xdr:sp>
      </mc:Fallback>
    </mc:AlternateContent>
    <xdr:clientData/>
  </xdr:oneCellAnchor>
  <xdr:twoCellAnchor>
    <xdr:from>
      <xdr:col>2</xdr:col>
      <xdr:colOff>9525</xdr:colOff>
      <xdr:row>39</xdr:row>
      <xdr:rowOff>171450</xdr:rowOff>
    </xdr:from>
    <xdr:to>
      <xdr:col>10</xdr:col>
      <xdr:colOff>28575</xdr:colOff>
      <xdr:row>39</xdr:row>
      <xdr:rowOff>180975</xdr:rowOff>
    </xdr:to>
    <xdr:cxnSp macro="">
      <xdr:nvCxnSpPr>
        <xdr:cNvPr id="42" name="Conector recto 41"/>
        <xdr:cNvCxnSpPr/>
      </xdr:nvCxnSpPr>
      <xdr:spPr>
        <a:xfrm flipV="1">
          <a:off x="1533525" y="6848475"/>
          <a:ext cx="5353050" cy="9525"/>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752475</xdr:colOff>
      <xdr:row>38</xdr:row>
      <xdr:rowOff>180975</xdr:rowOff>
    </xdr:from>
    <xdr:to>
      <xdr:col>1</xdr:col>
      <xdr:colOff>752475</xdr:colOff>
      <xdr:row>40</xdr:row>
      <xdr:rowOff>180975</xdr:rowOff>
    </xdr:to>
    <xdr:cxnSp macro="">
      <xdr:nvCxnSpPr>
        <xdr:cNvPr id="43" name="Conector recto 42"/>
        <xdr:cNvCxnSpPr/>
      </xdr:nvCxnSpPr>
      <xdr:spPr>
        <a:xfrm>
          <a:off x="752475" y="60960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39</xdr:row>
      <xdr:rowOff>0</xdr:rowOff>
    </xdr:from>
    <xdr:to>
      <xdr:col>3</xdr:col>
      <xdr:colOff>0</xdr:colOff>
      <xdr:row>41</xdr:row>
      <xdr:rowOff>0</xdr:rowOff>
    </xdr:to>
    <xdr:cxnSp macro="">
      <xdr:nvCxnSpPr>
        <xdr:cNvPr id="44" name="Conector recto 43"/>
        <xdr:cNvCxnSpPr/>
      </xdr:nvCxnSpPr>
      <xdr:spPr>
        <a:xfrm>
          <a:off x="1524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39</xdr:row>
      <xdr:rowOff>9525</xdr:rowOff>
    </xdr:from>
    <xdr:to>
      <xdr:col>4</xdr:col>
      <xdr:colOff>9525</xdr:colOff>
      <xdr:row>41</xdr:row>
      <xdr:rowOff>9525</xdr:rowOff>
    </xdr:to>
    <xdr:cxnSp macro="">
      <xdr:nvCxnSpPr>
        <xdr:cNvPr id="45" name="Conector recto 44"/>
        <xdr:cNvCxnSpPr/>
      </xdr:nvCxnSpPr>
      <xdr:spPr>
        <a:xfrm>
          <a:off x="2295525" y="6115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39</xdr:row>
      <xdr:rowOff>0</xdr:rowOff>
    </xdr:from>
    <xdr:to>
      <xdr:col>5</xdr:col>
      <xdr:colOff>0</xdr:colOff>
      <xdr:row>41</xdr:row>
      <xdr:rowOff>0</xdr:rowOff>
    </xdr:to>
    <xdr:cxnSp macro="">
      <xdr:nvCxnSpPr>
        <xdr:cNvPr id="46" name="Conector recto 45"/>
        <xdr:cNvCxnSpPr/>
      </xdr:nvCxnSpPr>
      <xdr:spPr>
        <a:xfrm>
          <a:off x="3048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39</xdr:row>
      <xdr:rowOff>0</xdr:rowOff>
    </xdr:from>
    <xdr:to>
      <xdr:col>7</xdr:col>
      <xdr:colOff>0</xdr:colOff>
      <xdr:row>41</xdr:row>
      <xdr:rowOff>0</xdr:rowOff>
    </xdr:to>
    <xdr:cxnSp macro="">
      <xdr:nvCxnSpPr>
        <xdr:cNvPr id="47" name="Conector recto 46"/>
        <xdr:cNvCxnSpPr/>
      </xdr:nvCxnSpPr>
      <xdr:spPr>
        <a:xfrm>
          <a:off x="3810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39</xdr:row>
      <xdr:rowOff>0</xdr:rowOff>
    </xdr:from>
    <xdr:to>
      <xdr:col>8</xdr:col>
      <xdr:colOff>0</xdr:colOff>
      <xdr:row>41</xdr:row>
      <xdr:rowOff>0</xdr:rowOff>
    </xdr:to>
    <xdr:cxnSp macro="">
      <xdr:nvCxnSpPr>
        <xdr:cNvPr id="48" name="Conector recto 47"/>
        <xdr:cNvCxnSpPr/>
      </xdr:nvCxnSpPr>
      <xdr:spPr>
        <a:xfrm>
          <a:off x="4572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39</xdr:row>
      <xdr:rowOff>9525</xdr:rowOff>
    </xdr:from>
    <xdr:to>
      <xdr:col>9</xdr:col>
      <xdr:colOff>0</xdr:colOff>
      <xdr:row>41</xdr:row>
      <xdr:rowOff>9525</xdr:rowOff>
    </xdr:to>
    <xdr:cxnSp macro="">
      <xdr:nvCxnSpPr>
        <xdr:cNvPr id="49" name="Conector recto 48"/>
        <xdr:cNvCxnSpPr/>
      </xdr:nvCxnSpPr>
      <xdr:spPr>
        <a:xfrm>
          <a:off x="5334000" y="6115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39</xdr:row>
      <xdr:rowOff>0</xdr:rowOff>
    </xdr:from>
    <xdr:to>
      <xdr:col>10</xdr:col>
      <xdr:colOff>0</xdr:colOff>
      <xdr:row>41</xdr:row>
      <xdr:rowOff>0</xdr:rowOff>
    </xdr:to>
    <xdr:cxnSp macro="">
      <xdr:nvCxnSpPr>
        <xdr:cNvPr id="50" name="Conector recto 49"/>
        <xdr:cNvCxnSpPr/>
      </xdr:nvCxnSpPr>
      <xdr:spPr>
        <a:xfrm>
          <a:off x="6096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752475</xdr:colOff>
      <xdr:row>32</xdr:row>
      <xdr:rowOff>0</xdr:rowOff>
    </xdr:from>
    <xdr:to>
      <xdr:col>2</xdr:col>
      <xdr:colOff>0</xdr:colOff>
      <xdr:row>38</xdr:row>
      <xdr:rowOff>180975</xdr:rowOff>
    </xdr:to>
    <xdr:cxnSp macro="">
      <xdr:nvCxnSpPr>
        <xdr:cNvPr id="56" name="Conector recto de flecha 55"/>
        <xdr:cNvCxnSpPr/>
      </xdr:nvCxnSpPr>
      <xdr:spPr>
        <a:xfrm flipV="1">
          <a:off x="752475" y="4772025"/>
          <a:ext cx="9525" cy="1323975"/>
        </a:xfrm>
        <a:prstGeom prst="straightConnector1">
          <a:avLst/>
        </a:prstGeom>
        <a:ln w="28575">
          <a:solidFill>
            <a:schemeClr val="accent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40</xdr:row>
      <xdr:rowOff>161928</xdr:rowOff>
    </xdr:from>
    <xdr:to>
      <xdr:col>3</xdr:col>
      <xdr:colOff>4</xdr:colOff>
      <xdr:row>44</xdr:row>
      <xdr:rowOff>161925</xdr:rowOff>
    </xdr:to>
    <xdr:cxnSp macro="">
      <xdr:nvCxnSpPr>
        <xdr:cNvPr id="62" name="Conector recto de flecha 61"/>
        <xdr:cNvCxnSpPr/>
      </xdr:nvCxnSpPr>
      <xdr:spPr>
        <a:xfrm flipH="1">
          <a:off x="2286000" y="7029453"/>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40</xdr:row>
      <xdr:rowOff>171453</xdr:rowOff>
    </xdr:from>
    <xdr:to>
      <xdr:col>4</xdr:col>
      <xdr:colOff>9529</xdr:colOff>
      <xdr:row>44</xdr:row>
      <xdr:rowOff>171450</xdr:rowOff>
    </xdr:to>
    <xdr:cxnSp macro="">
      <xdr:nvCxnSpPr>
        <xdr:cNvPr id="63" name="Conector recto de flecha 62"/>
        <xdr:cNvCxnSpPr/>
      </xdr:nvCxnSpPr>
      <xdr:spPr>
        <a:xfrm flipH="1">
          <a:off x="3057525" y="703897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40</xdr:row>
      <xdr:rowOff>171453</xdr:rowOff>
    </xdr:from>
    <xdr:to>
      <xdr:col>5</xdr:col>
      <xdr:colOff>4</xdr:colOff>
      <xdr:row>44</xdr:row>
      <xdr:rowOff>171450</xdr:rowOff>
    </xdr:to>
    <xdr:cxnSp macro="">
      <xdr:nvCxnSpPr>
        <xdr:cNvPr id="64" name="Conector recto de flecha 63"/>
        <xdr:cNvCxnSpPr/>
      </xdr:nvCxnSpPr>
      <xdr:spPr>
        <a:xfrm flipH="1">
          <a:off x="3810000" y="703897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40</xdr:row>
      <xdr:rowOff>171453</xdr:rowOff>
    </xdr:from>
    <xdr:to>
      <xdr:col>7</xdr:col>
      <xdr:colOff>4</xdr:colOff>
      <xdr:row>44</xdr:row>
      <xdr:rowOff>171450</xdr:rowOff>
    </xdr:to>
    <xdr:cxnSp macro="">
      <xdr:nvCxnSpPr>
        <xdr:cNvPr id="65" name="Conector recto de flecha 64"/>
        <xdr:cNvCxnSpPr/>
      </xdr:nvCxnSpPr>
      <xdr:spPr>
        <a:xfrm flipH="1">
          <a:off x="4572000" y="703897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40</xdr:row>
      <xdr:rowOff>171453</xdr:rowOff>
    </xdr:from>
    <xdr:to>
      <xdr:col>8</xdr:col>
      <xdr:colOff>4</xdr:colOff>
      <xdr:row>44</xdr:row>
      <xdr:rowOff>171450</xdr:rowOff>
    </xdr:to>
    <xdr:cxnSp macro="">
      <xdr:nvCxnSpPr>
        <xdr:cNvPr id="66" name="Conector recto de flecha 65"/>
        <xdr:cNvCxnSpPr/>
      </xdr:nvCxnSpPr>
      <xdr:spPr>
        <a:xfrm flipH="1">
          <a:off x="5334000" y="703897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41</xdr:row>
      <xdr:rowOff>3</xdr:rowOff>
    </xdr:from>
    <xdr:to>
      <xdr:col>9</xdr:col>
      <xdr:colOff>4</xdr:colOff>
      <xdr:row>45</xdr:row>
      <xdr:rowOff>0</xdr:rowOff>
    </xdr:to>
    <xdr:cxnSp macro="">
      <xdr:nvCxnSpPr>
        <xdr:cNvPr id="67" name="Conector recto de flecha 66"/>
        <xdr:cNvCxnSpPr/>
      </xdr:nvCxnSpPr>
      <xdr:spPr>
        <a:xfrm flipH="1">
          <a:off x="6096000" y="70580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40</xdr:row>
      <xdr:rowOff>180978</xdr:rowOff>
    </xdr:from>
    <xdr:to>
      <xdr:col>10</xdr:col>
      <xdr:colOff>4</xdr:colOff>
      <xdr:row>44</xdr:row>
      <xdr:rowOff>180975</xdr:rowOff>
    </xdr:to>
    <xdr:cxnSp macro="">
      <xdr:nvCxnSpPr>
        <xdr:cNvPr id="68" name="Conector recto de flecha 67"/>
        <xdr:cNvCxnSpPr/>
      </xdr:nvCxnSpPr>
      <xdr:spPr>
        <a:xfrm flipH="1">
          <a:off x="6858000" y="7048503"/>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45</xdr:row>
      <xdr:rowOff>180975</xdr:rowOff>
    </xdr:from>
    <xdr:to>
      <xdr:col>10</xdr:col>
      <xdr:colOff>19050</xdr:colOff>
      <xdr:row>45</xdr:row>
      <xdr:rowOff>180975</xdr:rowOff>
    </xdr:to>
    <xdr:cxnSp macro="">
      <xdr:nvCxnSpPr>
        <xdr:cNvPr id="69" name="Conector recto 68"/>
        <xdr:cNvCxnSpPr/>
      </xdr:nvCxnSpPr>
      <xdr:spPr>
        <a:xfrm>
          <a:off x="2286000" y="8001000"/>
          <a:ext cx="4591050" cy="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45</xdr:row>
      <xdr:rowOff>66675</xdr:rowOff>
    </xdr:from>
    <xdr:to>
      <xdr:col>3</xdr:col>
      <xdr:colOff>9525</xdr:colOff>
      <xdr:row>46</xdr:row>
      <xdr:rowOff>123825</xdr:rowOff>
    </xdr:to>
    <xdr:cxnSp macro="">
      <xdr:nvCxnSpPr>
        <xdr:cNvPr id="70" name="Conector recto 69"/>
        <xdr:cNvCxnSpPr/>
      </xdr:nvCxnSpPr>
      <xdr:spPr>
        <a:xfrm>
          <a:off x="2286000" y="7886700"/>
          <a:ext cx="9525" cy="24765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9525</xdr:colOff>
      <xdr:row>45</xdr:row>
      <xdr:rowOff>66675</xdr:rowOff>
    </xdr:from>
    <xdr:to>
      <xdr:col>10</xdr:col>
      <xdr:colOff>19050</xdr:colOff>
      <xdr:row>46</xdr:row>
      <xdr:rowOff>123825</xdr:rowOff>
    </xdr:to>
    <xdr:cxnSp macro="">
      <xdr:nvCxnSpPr>
        <xdr:cNvPr id="71" name="Conector recto 70"/>
        <xdr:cNvCxnSpPr/>
      </xdr:nvCxnSpPr>
      <xdr:spPr>
        <a:xfrm>
          <a:off x="6867525" y="7886700"/>
          <a:ext cx="9525" cy="24765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495300</xdr:colOff>
      <xdr:row>30</xdr:row>
      <xdr:rowOff>161925</xdr:rowOff>
    </xdr:from>
    <xdr:ext cx="577722" cy="264560"/>
    <xdr:sp macro="" textlink="">
      <xdr:nvSpPr>
        <xdr:cNvPr id="72" name="CuadroTexto 71"/>
        <xdr:cNvSpPr txBox="1"/>
      </xdr:nvSpPr>
      <xdr:spPr>
        <a:xfrm>
          <a:off x="1257300" y="5124450"/>
          <a:ext cx="5777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10.000</a:t>
          </a:r>
        </a:p>
      </xdr:txBody>
    </xdr:sp>
    <xdr:clientData/>
  </xdr:oneCellAnchor>
  <xdr:oneCellAnchor>
    <xdr:from>
      <xdr:col>5</xdr:col>
      <xdr:colOff>104775</xdr:colOff>
      <xdr:row>36</xdr:row>
      <xdr:rowOff>38100</xdr:rowOff>
    </xdr:from>
    <xdr:ext cx="565283" cy="264560"/>
    <xdr:sp macro="" textlink="">
      <xdr:nvSpPr>
        <xdr:cNvPr id="79" name="CuadroTexto 78"/>
        <xdr:cNvSpPr txBox="1"/>
      </xdr:nvSpPr>
      <xdr:spPr>
        <a:xfrm>
          <a:off x="3914775" y="6143625"/>
          <a:ext cx="5652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a:t>
          </a:r>
          <a:r>
            <a:rPr lang="en-US" sz="1100" b="0" baseline="0"/>
            <a:t> 10%</a:t>
          </a:r>
          <a:endParaRPr lang="en-US" sz="1100" b="1"/>
        </a:p>
      </xdr:txBody>
    </xdr:sp>
    <xdr:clientData/>
  </xdr:oneCellAnchor>
  <xdr:oneCellAnchor>
    <xdr:from>
      <xdr:col>5</xdr:col>
      <xdr:colOff>304800</xdr:colOff>
      <xdr:row>46</xdr:row>
      <xdr:rowOff>28575</xdr:rowOff>
    </xdr:from>
    <xdr:ext cx="872034" cy="264560"/>
    <xdr:sp macro="" textlink="">
      <xdr:nvSpPr>
        <xdr:cNvPr id="80" name="CuadroTexto 79"/>
        <xdr:cNvSpPr txBox="1"/>
      </xdr:nvSpPr>
      <xdr:spPr>
        <a:xfrm>
          <a:off x="4114800" y="8039100"/>
          <a:ext cx="8720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A= </a:t>
          </a:r>
          <a:r>
            <a:rPr lang="en-US" sz="1100" b="0"/>
            <a:t>2.054,05</a:t>
          </a:r>
          <a:endParaRPr lang="en-US" sz="1100" b="1"/>
        </a:p>
      </xdr:txBody>
    </xdr:sp>
    <xdr:clientData/>
  </xdr:oneCellAnchor>
  <xdr:oneCellAnchor>
    <xdr:from>
      <xdr:col>1</xdr:col>
      <xdr:colOff>628650</xdr:colOff>
      <xdr:row>40</xdr:row>
      <xdr:rowOff>104775</xdr:rowOff>
    </xdr:from>
    <xdr:ext cx="283873" cy="264560"/>
    <xdr:sp macro="" textlink="">
      <xdr:nvSpPr>
        <xdr:cNvPr id="81" name="CuadroTexto 80"/>
        <xdr:cNvSpPr txBox="1"/>
      </xdr:nvSpPr>
      <xdr:spPr>
        <a:xfrm>
          <a:off x="628650" y="64008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0</a:t>
          </a:r>
        </a:p>
      </xdr:txBody>
    </xdr:sp>
    <xdr:clientData/>
  </xdr:oneCellAnchor>
  <xdr:oneCellAnchor>
    <xdr:from>
      <xdr:col>3</xdr:col>
      <xdr:colOff>647700</xdr:colOff>
      <xdr:row>37</xdr:row>
      <xdr:rowOff>161925</xdr:rowOff>
    </xdr:from>
    <xdr:ext cx="283873" cy="264560"/>
    <xdr:sp macro="" textlink="">
      <xdr:nvSpPr>
        <xdr:cNvPr id="82" name="CuadroTexto 81"/>
        <xdr:cNvSpPr txBox="1"/>
      </xdr:nvSpPr>
      <xdr:spPr>
        <a:xfrm>
          <a:off x="2171700" y="58864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p>
      </xdr:txBody>
    </xdr:sp>
    <xdr:clientData/>
  </xdr:oneCellAnchor>
  <xdr:oneCellAnchor>
    <xdr:from>
      <xdr:col>4</xdr:col>
      <xdr:colOff>638175</xdr:colOff>
      <xdr:row>37</xdr:row>
      <xdr:rowOff>171450</xdr:rowOff>
    </xdr:from>
    <xdr:ext cx="283873" cy="264560"/>
    <xdr:sp macro="" textlink="">
      <xdr:nvSpPr>
        <xdr:cNvPr id="83" name="CuadroTexto 82"/>
        <xdr:cNvSpPr txBox="1"/>
      </xdr:nvSpPr>
      <xdr:spPr>
        <a:xfrm>
          <a:off x="2924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a:t>
          </a:r>
        </a:p>
      </xdr:txBody>
    </xdr:sp>
    <xdr:clientData/>
  </xdr:oneCellAnchor>
  <xdr:oneCellAnchor>
    <xdr:from>
      <xdr:col>2</xdr:col>
      <xdr:colOff>638175</xdr:colOff>
      <xdr:row>37</xdr:row>
      <xdr:rowOff>171450</xdr:rowOff>
    </xdr:from>
    <xdr:ext cx="283873" cy="264560"/>
    <xdr:sp macro="" textlink="">
      <xdr:nvSpPr>
        <xdr:cNvPr id="84" name="CuadroTexto 83"/>
        <xdr:cNvSpPr txBox="1"/>
      </xdr:nvSpPr>
      <xdr:spPr>
        <a:xfrm>
          <a:off x="1400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a:t>
          </a:r>
        </a:p>
      </xdr:txBody>
    </xdr:sp>
    <xdr:clientData/>
  </xdr:oneCellAnchor>
  <xdr:oneCellAnchor>
    <xdr:from>
      <xdr:col>7</xdr:col>
      <xdr:colOff>647700</xdr:colOff>
      <xdr:row>37</xdr:row>
      <xdr:rowOff>180975</xdr:rowOff>
    </xdr:from>
    <xdr:ext cx="283873" cy="264560"/>
    <xdr:sp macro="" textlink="">
      <xdr:nvSpPr>
        <xdr:cNvPr id="90" name="CuadroTexto 89"/>
        <xdr:cNvSpPr txBox="1"/>
      </xdr:nvSpPr>
      <xdr:spPr>
        <a:xfrm>
          <a:off x="4457700"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a:t>
          </a:r>
        </a:p>
      </xdr:txBody>
    </xdr:sp>
    <xdr:clientData/>
  </xdr:oneCellAnchor>
  <xdr:oneCellAnchor>
    <xdr:from>
      <xdr:col>8</xdr:col>
      <xdr:colOff>638175</xdr:colOff>
      <xdr:row>37</xdr:row>
      <xdr:rowOff>171450</xdr:rowOff>
    </xdr:from>
    <xdr:ext cx="283873" cy="264560"/>
    <xdr:sp macro="" textlink="">
      <xdr:nvSpPr>
        <xdr:cNvPr id="91" name="CuadroTexto 90"/>
        <xdr:cNvSpPr txBox="1"/>
      </xdr:nvSpPr>
      <xdr:spPr>
        <a:xfrm>
          <a:off x="5210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6</a:t>
          </a:r>
        </a:p>
      </xdr:txBody>
    </xdr:sp>
    <xdr:clientData/>
  </xdr:oneCellAnchor>
  <xdr:oneCellAnchor>
    <xdr:from>
      <xdr:col>5</xdr:col>
      <xdr:colOff>638175</xdr:colOff>
      <xdr:row>37</xdr:row>
      <xdr:rowOff>180975</xdr:rowOff>
    </xdr:from>
    <xdr:ext cx="283873" cy="264560"/>
    <xdr:sp macro="" textlink="">
      <xdr:nvSpPr>
        <xdr:cNvPr id="92" name="CuadroTexto 91"/>
        <xdr:cNvSpPr txBox="1"/>
      </xdr:nvSpPr>
      <xdr:spPr>
        <a:xfrm>
          <a:off x="3686175"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4</a:t>
          </a:r>
        </a:p>
      </xdr:txBody>
    </xdr:sp>
    <xdr:clientData/>
  </xdr:oneCellAnchor>
  <xdr:oneCellAnchor>
    <xdr:from>
      <xdr:col>9</xdr:col>
      <xdr:colOff>638175</xdr:colOff>
      <xdr:row>37</xdr:row>
      <xdr:rowOff>171450</xdr:rowOff>
    </xdr:from>
    <xdr:ext cx="283873" cy="264560"/>
    <xdr:sp macro="" textlink="">
      <xdr:nvSpPr>
        <xdr:cNvPr id="93" name="CuadroTexto 92"/>
        <xdr:cNvSpPr txBox="1"/>
      </xdr:nvSpPr>
      <xdr:spPr>
        <a:xfrm>
          <a:off x="5972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7</a:t>
          </a:r>
        </a:p>
      </xdr:txBody>
    </xdr:sp>
    <xdr:clientData/>
  </xdr:oneCellAnchor>
  <xdr:oneCellAnchor>
    <xdr:from>
      <xdr:col>8</xdr:col>
      <xdr:colOff>295275</xdr:colOff>
      <xdr:row>14</xdr:row>
      <xdr:rowOff>19050</xdr:rowOff>
    </xdr:from>
    <xdr:ext cx="976741" cy="346954"/>
    <mc:AlternateContent xmlns:mc="http://schemas.openxmlformats.org/markup-compatibility/2006">
      <mc:Choice xmlns:a14="http://schemas.microsoft.com/office/drawing/2010/main" Requires="a14">
        <xdr:sp macro="" textlink="">
          <xdr:nvSpPr>
            <xdr:cNvPr id="4" name="CuadroTexto 3"/>
            <xdr:cNvSpPr txBox="1"/>
          </xdr:nvSpPr>
          <xdr:spPr>
            <a:xfrm>
              <a:off x="6581775" y="2724150"/>
              <a:ext cx="976741" cy="346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𝐴</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r>
                          <a:rPr lang="es-CO" sz="1100" b="0" i="1">
                            <a:latin typeface="Cambria Math" panose="02040503050406030204" pitchFamily="18" charset="0"/>
                          </a:rPr>
                          <m:t>∗</m:t>
                        </m:r>
                        <m:r>
                          <a:rPr lang="es-CO" sz="1100" b="0" i="1">
                            <a:latin typeface="Cambria Math" panose="02040503050406030204" pitchFamily="18" charset="0"/>
                          </a:rPr>
                          <m:t>𝑖</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r>
                          <a:rPr lang="es-CO" sz="1100" b="0" i="1">
                            <a:latin typeface="Cambria Math" panose="02040503050406030204" pitchFamily="18" charset="0"/>
                          </a:rPr>
                          <m:t>−1</m:t>
                        </m:r>
                      </m:den>
                    </m:f>
                  </m:oMath>
                </m:oMathPara>
              </a14:m>
              <a:endParaRPr lang="en-US" sz="1100"/>
            </a:p>
          </xdr:txBody>
        </xdr:sp>
      </mc:Choice>
      <mc:Fallback>
        <xdr:sp macro="" textlink="">
          <xdr:nvSpPr>
            <xdr:cNvPr id="4" name="CuadroTexto 3"/>
            <xdr:cNvSpPr txBox="1"/>
          </xdr:nvSpPr>
          <xdr:spPr>
            <a:xfrm>
              <a:off x="6581775" y="2724150"/>
              <a:ext cx="976741" cy="346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𝐴=(𝐹∗𝑖)/(〖(1+𝑖)〗^𝑛−1)</a:t>
              </a:r>
              <a:endParaRPr lang="en-US" sz="1100"/>
            </a:p>
          </xdr:txBody>
        </xdr:sp>
      </mc:Fallback>
    </mc:AlternateContent>
    <xdr:clientData/>
  </xdr:oneCellAnchor>
</xdr:wsDr>
</file>

<file path=xl/drawings/drawing12.xml><?xml version="1.0" encoding="utf-8"?>
<xdr:wsDr xmlns:xdr="http://schemas.openxmlformats.org/drawingml/2006/spreadsheetDrawing" xmlns:a="http://schemas.openxmlformats.org/drawingml/2006/main">
  <xdr:twoCellAnchor>
    <xdr:from>
      <xdr:col>7</xdr:col>
      <xdr:colOff>161925</xdr:colOff>
      <xdr:row>8</xdr:row>
      <xdr:rowOff>76200</xdr:rowOff>
    </xdr:from>
    <xdr:to>
      <xdr:col>10</xdr:col>
      <xdr:colOff>564451</xdr:colOff>
      <xdr:row>16</xdr:row>
      <xdr:rowOff>189864</xdr:rowOff>
    </xdr:to>
    <xdr:grpSp>
      <xdr:nvGrpSpPr>
        <xdr:cNvPr id="2" name="100 Grupo"/>
        <xdr:cNvGrpSpPr>
          <a:grpSpLocks/>
        </xdr:cNvGrpSpPr>
      </xdr:nvGrpSpPr>
      <xdr:grpSpPr>
        <a:xfrm>
          <a:off x="5581650" y="1628775"/>
          <a:ext cx="2688526" cy="1637664"/>
          <a:chOff x="0" y="0"/>
          <a:chExt cx="2688981" cy="1661672"/>
        </a:xfrm>
      </xdr:grpSpPr>
      <xdr:cxnSp macro="">
        <xdr:nvCxnSpPr>
          <xdr:cNvPr id="3" name="94 Conector recto"/>
          <xdr:cNvCxnSpPr/>
        </xdr:nvCxnSpPr>
        <xdr:spPr>
          <a:xfrm flipH="1">
            <a:off x="2476501" y="256187"/>
            <a:ext cx="5928" cy="747793"/>
          </a:xfrm>
          <a:prstGeom prst="line">
            <a:avLst/>
          </a:prstGeom>
          <a:ln>
            <a:headEnd type="triangle" w="med" len="med"/>
            <a:tailEnd type="none" w="med" len="med"/>
          </a:ln>
        </xdr:spPr>
        <xdr:style>
          <a:lnRef idx="1">
            <a:schemeClr val="accent2"/>
          </a:lnRef>
          <a:fillRef idx="0">
            <a:schemeClr val="accent2"/>
          </a:fillRef>
          <a:effectRef idx="0">
            <a:schemeClr val="accent2"/>
          </a:effectRef>
          <a:fontRef idx="minor">
            <a:schemeClr val="tx1"/>
          </a:fontRef>
        </xdr:style>
      </xdr:cxnSp>
      <xdr:grpSp>
        <xdr:nvGrpSpPr>
          <xdr:cNvPr id="4" name="99 Grupo"/>
          <xdr:cNvGrpSpPr/>
        </xdr:nvGrpSpPr>
        <xdr:grpSpPr>
          <a:xfrm>
            <a:off x="0" y="0"/>
            <a:ext cx="2688981" cy="1661672"/>
            <a:chOff x="0" y="0"/>
            <a:chExt cx="2688981" cy="1661672"/>
          </a:xfrm>
        </xdr:grpSpPr>
        <xdr:cxnSp macro="">
          <xdr:nvCxnSpPr>
            <xdr:cNvPr id="5" name="50 Conector recto"/>
            <xdr:cNvCxnSpPr/>
          </xdr:nvCxnSpPr>
          <xdr:spPr>
            <a:xfrm>
              <a:off x="725366" y="629860"/>
              <a:ext cx="1963" cy="379932"/>
            </a:xfrm>
            <a:prstGeom prst="line">
              <a:avLst/>
            </a:prstGeom>
            <a:ln>
              <a:headEnd type="triangle" w="med" len="med"/>
              <a:tailEnd type="none" w="med" len="med"/>
            </a:ln>
          </xdr:spPr>
          <xdr:style>
            <a:lnRef idx="1">
              <a:schemeClr val="accent4"/>
            </a:lnRef>
            <a:fillRef idx="0">
              <a:schemeClr val="accent4"/>
            </a:fillRef>
            <a:effectRef idx="0">
              <a:schemeClr val="accent4"/>
            </a:effectRef>
            <a:fontRef idx="minor">
              <a:schemeClr val="tx1"/>
            </a:fontRef>
          </xdr:style>
        </xdr:cxnSp>
        <xdr:cxnSp macro="">
          <xdr:nvCxnSpPr>
            <xdr:cNvPr id="6" name="51 Conector recto"/>
            <xdr:cNvCxnSpPr/>
          </xdr:nvCxnSpPr>
          <xdr:spPr>
            <a:xfrm>
              <a:off x="430823" y="621067"/>
              <a:ext cx="1963" cy="379932"/>
            </a:xfrm>
            <a:prstGeom prst="line">
              <a:avLst/>
            </a:prstGeom>
            <a:ln>
              <a:headEnd type="triangle" w="med" len="med"/>
              <a:tailEnd type="none" w="med" len="med"/>
            </a:ln>
          </xdr:spPr>
          <xdr:style>
            <a:lnRef idx="1">
              <a:schemeClr val="accent4"/>
            </a:lnRef>
            <a:fillRef idx="0">
              <a:schemeClr val="accent4"/>
            </a:fillRef>
            <a:effectRef idx="0">
              <a:schemeClr val="accent4"/>
            </a:effectRef>
            <a:fontRef idx="minor">
              <a:schemeClr val="tx1"/>
            </a:fontRef>
          </xdr:style>
        </xdr:cxnSp>
        <xdr:cxnSp macro="">
          <xdr:nvCxnSpPr>
            <xdr:cNvPr id="7" name="93 Conector recto"/>
            <xdr:cNvCxnSpPr/>
          </xdr:nvCxnSpPr>
          <xdr:spPr>
            <a:xfrm>
              <a:off x="1301261" y="619602"/>
              <a:ext cx="1963" cy="379932"/>
            </a:xfrm>
            <a:prstGeom prst="line">
              <a:avLst/>
            </a:prstGeom>
            <a:ln>
              <a:headEnd type="triangle" w="med" len="med"/>
              <a:tailEnd type="none" w="med" len="med"/>
            </a:ln>
          </xdr:spPr>
          <xdr:style>
            <a:lnRef idx="1">
              <a:schemeClr val="accent4"/>
            </a:lnRef>
            <a:fillRef idx="0">
              <a:schemeClr val="accent4"/>
            </a:fillRef>
            <a:effectRef idx="0">
              <a:schemeClr val="accent4"/>
            </a:effectRef>
            <a:fontRef idx="minor">
              <a:schemeClr val="tx1"/>
            </a:fontRef>
          </xdr:style>
        </xdr:cxnSp>
        <xdr:grpSp>
          <xdr:nvGrpSpPr>
            <xdr:cNvPr id="8" name="98 Grupo"/>
            <xdr:cNvGrpSpPr/>
          </xdr:nvGrpSpPr>
          <xdr:grpSpPr>
            <a:xfrm>
              <a:off x="0" y="0"/>
              <a:ext cx="2688981" cy="1661672"/>
              <a:chOff x="0" y="0"/>
              <a:chExt cx="2688981" cy="1661672"/>
            </a:xfrm>
          </xdr:grpSpPr>
          <xdr:cxnSp macro="">
            <xdr:nvCxnSpPr>
              <xdr:cNvPr id="9" name="45 Conector recto"/>
              <xdr:cNvCxnSpPr/>
            </xdr:nvCxnSpPr>
            <xdr:spPr>
              <a:xfrm flipH="1">
                <a:off x="1014163" y="1004792"/>
                <a:ext cx="5005" cy="376857"/>
              </a:xfrm>
              <a:prstGeom prst="line">
                <a:avLst/>
              </a:prstGeom>
              <a:ln>
                <a:headEnd type="none" w="med" len="med"/>
                <a:tailEnd type="triangle" w="med" len="med"/>
              </a:ln>
            </xdr:spPr>
            <xdr:style>
              <a:lnRef idx="1">
                <a:schemeClr val="accent3"/>
              </a:lnRef>
              <a:fillRef idx="0">
                <a:schemeClr val="accent3"/>
              </a:fillRef>
              <a:effectRef idx="0">
                <a:schemeClr val="accent3"/>
              </a:effectRef>
              <a:fontRef idx="minor">
                <a:schemeClr val="tx1"/>
              </a:fontRef>
            </xdr:style>
          </xdr:cxnSp>
          <xdr:cxnSp macro="">
            <xdr:nvCxnSpPr>
              <xdr:cNvPr id="10" name="46 Conector recto"/>
              <xdr:cNvCxnSpPr/>
            </xdr:nvCxnSpPr>
            <xdr:spPr>
              <a:xfrm flipH="1">
                <a:off x="1299700" y="1012675"/>
                <a:ext cx="5005" cy="376857"/>
              </a:xfrm>
              <a:prstGeom prst="line">
                <a:avLst/>
              </a:prstGeom>
              <a:ln>
                <a:headEnd type="none" w="med" len="med"/>
                <a:tailEnd type="triangle" w="med" len="med"/>
              </a:ln>
            </xdr:spPr>
            <xdr:style>
              <a:lnRef idx="1">
                <a:schemeClr val="accent3"/>
              </a:lnRef>
              <a:fillRef idx="0">
                <a:schemeClr val="accent3"/>
              </a:fillRef>
              <a:effectRef idx="0">
                <a:schemeClr val="accent3"/>
              </a:effectRef>
              <a:fontRef idx="minor">
                <a:schemeClr val="tx1"/>
              </a:fontRef>
            </xdr:style>
          </xdr:cxnSp>
          <xdr:cxnSp macro="">
            <xdr:nvCxnSpPr>
              <xdr:cNvPr id="11" name="47 Conector recto"/>
              <xdr:cNvCxnSpPr/>
            </xdr:nvCxnSpPr>
            <xdr:spPr>
              <a:xfrm flipH="1">
                <a:off x="1586016" y="1011473"/>
                <a:ext cx="5005" cy="376857"/>
              </a:xfrm>
              <a:prstGeom prst="line">
                <a:avLst/>
              </a:prstGeom>
              <a:ln>
                <a:headEnd type="none" w="med" len="med"/>
                <a:tailEnd type="triangle" w="med" len="med"/>
              </a:ln>
            </xdr:spPr>
            <xdr:style>
              <a:lnRef idx="1">
                <a:schemeClr val="accent3"/>
              </a:lnRef>
              <a:fillRef idx="0">
                <a:schemeClr val="accent3"/>
              </a:fillRef>
              <a:effectRef idx="0">
                <a:schemeClr val="accent3"/>
              </a:effectRef>
              <a:fontRef idx="minor">
                <a:schemeClr val="tx1"/>
              </a:fontRef>
            </xdr:style>
          </xdr:cxnSp>
          <xdr:cxnSp macro="">
            <xdr:nvCxnSpPr>
              <xdr:cNvPr id="12" name="48 Conector recto"/>
              <xdr:cNvCxnSpPr/>
            </xdr:nvCxnSpPr>
            <xdr:spPr>
              <a:xfrm flipH="1">
                <a:off x="726144" y="1002898"/>
                <a:ext cx="5005" cy="376857"/>
              </a:xfrm>
              <a:prstGeom prst="line">
                <a:avLst/>
              </a:prstGeom>
              <a:ln>
                <a:headEnd type="none" w="med" len="med"/>
                <a:tailEnd type="triangle" w="med" len="med"/>
              </a:ln>
            </xdr:spPr>
            <xdr:style>
              <a:lnRef idx="1">
                <a:schemeClr val="accent3"/>
              </a:lnRef>
              <a:fillRef idx="0">
                <a:schemeClr val="accent3"/>
              </a:fillRef>
              <a:effectRef idx="0">
                <a:schemeClr val="accent3"/>
              </a:effectRef>
              <a:fontRef idx="minor">
                <a:schemeClr val="tx1"/>
              </a:fontRef>
            </xdr:style>
          </xdr:cxnSp>
          <xdr:grpSp>
            <xdr:nvGrpSpPr>
              <xdr:cNvPr id="13" name="97 Grupo"/>
              <xdr:cNvGrpSpPr/>
            </xdr:nvGrpSpPr>
            <xdr:grpSpPr>
              <a:xfrm>
                <a:off x="0" y="0"/>
                <a:ext cx="2688981" cy="1661672"/>
                <a:chOff x="0" y="0"/>
                <a:chExt cx="2688981" cy="1661672"/>
              </a:xfrm>
            </xdr:grpSpPr>
            <xdr:grpSp>
              <xdr:nvGrpSpPr>
                <xdr:cNvPr id="14" name="1 Grupo"/>
                <xdr:cNvGrpSpPr/>
              </xdr:nvGrpSpPr>
              <xdr:grpSpPr>
                <a:xfrm>
                  <a:off x="0" y="247244"/>
                  <a:ext cx="2688981" cy="1414428"/>
                  <a:chOff x="0" y="247244"/>
                  <a:chExt cx="2688981" cy="1414428"/>
                </a:xfrm>
              </xdr:grpSpPr>
              <xdr:sp macro="" textlink="">
                <xdr:nvSpPr>
                  <xdr:cNvPr id="16" name="3 CuadroTexto"/>
                  <xdr:cNvSpPr txBox="1"/>
                </xdr:nvSpPr>
                <xdr:spPr>
                  <a:xfrm>
                    <a:off x="1443551" y="1403161"/>
                    <a:ext cx="366548" cy="258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900">
                        <a:solidFill>
                          <a:srgbClr val="000000"/>
                        </a:solidFill>
                        <a:effectLst/>
                        <a:ea typeface="MS Mincho" panose="02020609040205080304" pitchFamily="49" charset="-128"/>
                        <a:cs typeface="Times New Roman" panose="02020603050405020304" pitchFamily="18" charset="0"/>
                      </a:rPr>
                      <a:t>C</a:t>
                    </a:r>
                    <a:endParaRPr lang="en-US" sz="1200">
                      <a:effectLst/>
                      <a:latin typeface="Times New Roman" panose="02020603050405020304" pitchFamily="18" charset="0"/>
                      <a:ea typeface="MS Mincho" panose="02020609040205080304" pitchFamily="49" charset="-128"/>
                    </a:endParaRPr>
                  </a:p>
                </xdr:txBody>
              </xdr:sp>
              <xdr:grpSp>
                <xdr:nvGrpSpPr>
                  <xdr:cNvPr id="17" name="4 Grupo"/>
                  <xdr:cNvGrpSpPr/>
                </xdr:nvGrpSpPr>
                <xdr:grpSpPr>
                  <a:xfrm>
                    <a:off x="0" y="247244"/>
                    <a:ext cx="2688981" cy="1146188"/>
                    <a:chOff x="0" y="247244"/>
                    <a:chExt cx="2688981" cy="1146188"/>
                  </a:xfrm>
                </xdr:grpSpPr>
                <xdr:cxnSp macro="">
                  <xdr:nvCxnSpPr>
                    <xdr:cNvPr id="18" name="5 Conector recto"/>
                    <xdr:cNvCxnSpPr/>
                  </xdr:nvCxnSpPr>
                  <xdr:spPr>
                    <a:xfrm flipH="1">
                      <a:off x="1591898" y="247244"/>
                      <a:ext cx="5928" cy="747793"/>
                    </a:xfrm>
                    <a:prstGeom prst="line">
                      <a:avLst/>
                    </a:prstGeom>
                    <a:ln>
                      <a:headEnd type="triangle" w="med" len="med"/>
                      <a:tailEnd type="none" w="med" len="med"/>
                    </a:ln>
                  </xdr:spPr>
                  <xdr:style>
                    <a:lnRef idx="1">
                      <a:schemeClr val="accent2"/>
                    </a:lnRef>
                    <a:fillRef idx="0">
                      <a:schemeClr val="accent2"/>
                    </a:fillRef>
                    <a:effectRef idx="0">
                      <a:schemeClr val="accent2"/>
                    </a:effectRef>
                    <a:fontRef idx="minor">
                      <a:schemeClr val="tx1"/>
                    </a:fontRef>
                  </xdr:style>
                </xdr:cxnSp>
                <xdr:cxnSp macro="">
                  <xdr:nvCxnSpPr>
                    <xdr:cNvPr id="19" name="6 Conector recto"/>
                    <xdr:cNvCxnSpPr/>
                  </xdr:nvCxnSpPr>
                  <xdr:spPr>
                    <a:xfrm flipH="1">
                      <a:off x="1883762" y="255127"/>
                      <a:ext cx="5928" cy="747793"/>
                    </a:xfrm>
                    <a:prstGeom prst="line">
                      <a:avLst/>
                    </a:prstGeom>
                    <a:ln>
                      <a:headEnd type="triangle" w="med" len="med"/>
                      <a:tailEnd type="none" w="med" len="med"/>
                    </a:ln>
                  </xdr:spPr>
                  <xdr:style>
                    <a:lnRef idx="1">
                      <a:schemeClr val="accent2"/>
                    </a:lnRef>
                    <a:fillRef idx="0">
                      <a:schemeClr val="accent2"/>
                    </a:fillRef>
                    <a:effectRef idx="0">
                      <a:schemeClr val="accent2"/>
                    </a:effectRef>
                    <a:fontRef idx="minor">
                      <a:schemeClr val="tx1"/>
                    </a:fontRef>
                  </xdr:style>
                </xdr:cxnSp>
                <xdr:cxnSp macro="">
                  <xdr:nvCxnSpPr>
                    <xdr:cNvPr id="20" name="7 Conector recto"/>
                    <xdr:cNvCxnSpPr/>
                  </xdr:nvCxnSpPr>
                  <xdr:spPr>
                    <a:xfrm flipH="1">
                      <a:off x="2176384" y="249871"/>
                      <a:ext cx="5928" cy="747793"/>
                    </a:xfrm>
                    <a:prstGeom prst="line">
                      <a:avLst/>
                    </a:prstGeom>
                    <a:ln>
                      <a:headEnd type="triangle" w="med" len="med"/>
                      <a:tailEnd type="none" w="med" len="med"/>
                    </a:ln>
                  </xdr:spPr>
                  <xdr:style>
                    <a:lnRef idx="1">
                      <a:schemeClr val="accent2"/>
                    </a:lnRef>
                    <a:fillRef idx="0">
                      <a:schemeClr val="accent2"/>
                    </a:fillRef>
                    <a:effectRef idx="0">
                      <a:schemeClr val="accent2"/>
                    </a:effectRef>
                    <a:fontRef idx="minor">
                      <a:schemeClr val="tx1"/>
                    </a:fontRef>
                  </xdr:style>
                </xdr:cxnSp>
                <xdr:grpSp>
                  <xdr:nvGrpSpPr>
                    <xdr:cNvPr id="21" name="15 Grupo"/>
                    <xdr:cNvGrpSpPr/>
                  </xdr:nvGrpSpPr>
                  <xdr:grpSpPr>
                    <a:xfrm>
                      <a:off x="0" y="438501"/>
                      <a:ext cx="2688981" cy="954931"/>
                      <a:chOff x="0" y="438501"/>
                      <a:chExt cx="2688981" cy="954931"/>
                    </a:xfrm>
                  </xdr:grpSpPr>
                  <xdr:cxnSp macro="">
                    <xdr:nvCxnSpPr>
                      <xdr:cNvPr id="22" name="16 Conector recto"/>
                      <xdr:cNvCxnSpPr/>
                    </xdr:nvCxnSpPr>
                    <xdr:spPr>
                      <a:xfrm flipH="1">
                        <a:off x="2173570" y="1008692"/>
                        <a:ext cx="5005" cy="376857"/>
                      </a:xfrm>
                      <a:prstGeom prst="line">
                        <a:avLst/>
                      </a:prstGeom>
                      <a:ln>
                        <a:headEnd type="none" w="med" len="med"/>
                        <a:tailEnd type="triangle" w="med" len="med"/>
                      </a:ln>
                    </xdr:spPr>
                    <xdr:style>
                      <a:lnRef idx="1">
                        <a:schemeClr val="accent3"/>
                      </a:lnRef>
                      <a:fillRef idx="0">
                        <a:schemeClr val="accent3"/>
                      </a:fillRef>
                      <a:effectRef idx="0">
                        <a:schemeClr val="accent3"/>
                      </a:effectRef>
                      <a:fontRef idx="minor">
                        <a:schemeClr val="tx1"/>
                      </a:fontRef>
                    </xdr:style>
                  </xdr:cxnSp>
                  <xdr:cxnSp macro="">
                    <xdr:nvCxnSpPr>
                      <xdr:cNvPr id="23" name="17 Conector recto"/>
                      <xdr:cNvCxnSpPr/>
                    </xdr:nvCxnSpPr>
                    <xdr:spPr>
                      <a:xfrm flipH="1">
                        <a:off x="2477814" y="1016575"/>
                        <a:ext cx="5005" cy="376857"/>
                      </a:xfrm>
                      <a:prstGeom prst="line">
                        <a:avLst/>
                      </a:prstGeom>
                      <a:ln>
                        <a:headEnd type="none" w="med" len="med"/>
                        <a:tailEnd type="triangle" w="med" len="med"/>
                      </a:ln>
                    </xdr:spPr>
                    <xdr:style>
                      <a:lnRef idx="1">
                        <a:schemeClr val="accent3"/>
                      </a:lnRef>
                      <a:fillRef idx="0">
                        <a:schemeClr val="accent3"/>
                      </a:fillRef>
                      <a:effectRef idx="0">
                        <a:schemeClr val="accent3"/>
                      </a:effectRef>
                      <a:fontRef idx="minor">
                        <a:schemeClr val="tx1"/>
                      </a:fontRef>
                    </xdr:style>
                  </xdr:cxnSp>
                  <xdr:grpSp>
                    <xdr:nvGrpSpPr>
                      <xdr:cNvPr id="24" name="20 Grupo"/>
                      <xdr:cNvGrpSpPr/>
                    </xdr:nvGrpSpPr>
                    <xdr:grpSpPr>
                      <a:xfrm>
                        <a:off x="0" y="438501"/>
                        <a:ext cx="2688981" cy="948587"/>
                        <a:chOff x="0" y="438501"/>
                        <a:chExt cx="2688981" cy="948587"/>
                      </a:xfrm>
                    </xdr:grpSpPr>
                    <xdr:grpSp>
                      <xdr:nvGrpSpPr>
                        <xdr:cNvPr id="25" name="21 Grupo"/>
                        <xdr:cNvGrpSpPr/>
                      </xdr:nvGrpSpPr>
                      <xdr:grpSpPr>
                        <a:xfrm>
                          <a:off x="0" y="629587"/>
                          <a:ext cx="2688981" cy="757501"/>
                          <a:chOff x="0" y="629177"/>
                          <a:chExt cx="2661843" cy="641046"/>
                        </a:xfrm>
                      </xdr:grpSpPr>
                      <xdr:grpSp>
                        <xdr:nvGrpSpPr>
                          <xdr:cNvPr id="27" name="27 Grupo"/>
                          <xdr:cNvGrpSpPr/>
                        </xdr:nvGrpSpPr>
                        <xdr:grpSpPr>
                          <a:xfrm>
                            <a:off x="116196" y="629177"/>
                            <a:ext cx="2545647" cy="641046"/>
                            <a:chOff x="116196" y="629177"/>
                            <a:chExt cx="2545647" cy="641046"/>
                          </a:xfrm>
                        </xdr:grpSpPr>
                        <xdr:grpSp>
                          <xdr:nvGrpSpPr>
                            <xdr:cNvPr id="29" name="29 Grupo"/>
                            <xdr:cNvGrpSpPr/>
                          </xdr:nvGrpSpPr>
                          <xdr:grpSpPr>
                            <a:xfrm>
                              <a:off x="116196" y="629177"/>
                              <a:ext cx="2545647" cy="641046"/>
                              <a:chOff x="116196" y="626920"/>
                              <a:chExt cx="2323517" cy="177465"/>
                            </a:xfrm>
                          </xdr:grpSpPr>
                          <xdr:cxnSp macro="">
                            <xdr:nvCxnSpPr>
                              <xdr:cNvPr id="38" name="42 Conector recto de flecha"/>
                              <xdr:cNvCxnSpPr/>
                            </xdr:nvCxnSpPr>
                            <xdr:spPr>
                              <a:xfrm>
                                <a:off x="116196" y="716576"/>
                                <a:ext cx="2323517" cy="4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9" name="43 Conector recto"/>
                              <xdr:cNvCxnSpPr/>
                            </xdr:nvCxnSpPr>
                            <xdr:spPr>
                              <a:xfrm>
                                <a:off x="930104" y="626920"/>
                                <a:ext cx="1774" cy="89098"/>
                              </a:xfrm>
                              <a:prstGeom prst="line">
                                <a:avLst/>
                              </a:prstGeom>
                              <a:ln>
                                <a:headEnd type="triangle" w="med" len="med"/>
                                <a:tailEnd type="none" w="med" len="med"/>
                              </a:ln>
                            </xdr:spPr>
                            <xdr:style>
                              <a:lnRef idx="1">
                                <a:schemeClr val="accent4"/>
                              </a:lnRef>
                              <a:fillRef idx="0">
                                <a:schemeClr val="accent4"/>
                              </a:fillRef>
                              <a:effectRef idx="0">
                                <a:schemeClr val="accent4"/>
                              </a:effectRef>
                              <a:fontRef idx="minor">
                                <a:schemeClr val="tx1"/>
                              </a:fontRef>
                            </xdr:style>
                          </xdr:cxnSp>
                          <xdr:cxnSp macro="">
                            <xdr:nvCxnSpPr>
                              <xdr:cNvPr id="40" name="44 Conector recto"/>
                              <xdr:cNvCxnSpPr/>
                            </xdr:nvCxnSpPr>
                            <xdr:spPr>
                              <a:xfrm flipH="1">
                                <a:off x="1709424" y="716008"/>
                                <a:ext cx="4522" cy="88377"/>
                              </a:xfrm>
                              <a:prstGeom prst="line">
                                <a:avLst/>
                              </a:prstGeom>
                              <a:ln>
                                <a:headEnd type="none" w="med" len="med"/>
                                <a:tailEnd type="triangle" w="med" len="med"/>
                              </a:ln>
                            </xdr:spPr>
                            <xdr:style>
                              <a:lnRef idx="1">
                                <a:schemeClr val="accent3"/>
                              </a:lnRef>
                              <a:fillRef idx="0">
                                <a:schemeClr val="accent3"/>
                              </a:fillRef>
                              <a:effectRef idx="0">
                                <a:schemeClr val="accent3"/>
                              </a:effectRef>
                              <a:fontRef idx="minor">
                                <a:schemeClr val="tx1"/>
                              </a:fontRef>
                            </xdr:style>
                          </xdr:cxnSp>
                        </xdr:grpSp>
                        <xdr:sp macro="" textlink="">
                          <xdr:nvSpPr>
                            <xdr:cNvPr id="30" name="30 CuadroTexto"/>
                            <xdr:cNvSpPr txBox="1"/>
                          </xdr:nvSpPr>
                          <xdr:spPr>
                            <a:xfrm>
                              <a:off x="306608" y="729968"/>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1</a:t>
                              </a:r>
                              <a:endParaRPr lang="en-US" sz="1200">
                                <a:effectLst/>
                                <a:latin typeface="Times New Roman" panose="02020603050405020304" pitchFamily="18" charset="0"/>
                                <a:ea typeface="MS Mincho" panose="02020609040205080304" pitchFamily="49" charset="-128"/>
                              </a:endParaRPr>
                            </a:p>
                          </xdr:txBody>
                        </xdr:sp>
                        <xdr:sp macro="" textlink="">
                          <xdr:nvSpPr>
                            <xdr:cNvPr id="31" name="31 CuadroTexto"/>
                            <xdr:cNvSpPr txBox="1"/>
                          </xdr:nvSpPr>
                          <xdr:spPr>
                            <a:xfrm>
                              <a:off x="599687" y="733760"/>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2</a:t>
                              </a:r>
                              <a:endParaRPr lang="en-US" sz="1200">
                                <a:effectLst/>
                                <a:latin typeface="Times New Roman" panose="02020603050405020304" pitchFamily="18" charset="0"/>
                                <a:ea typeface="MS Mincho" panose="02020609040205080304" pitchFamily="49" charset="-128"/>
                              </a:endParaRPr>
                            </a:p>
                          </xdr:txBody>
                        </xdr:sp>
                        <xdr:sp macro="" textlink="">
                          <xdr:nvSpPr>
                            <xdr:cNvPr id="32" name="32 CuadroTexto"/>
                            <xdr:cNvSpPr txBox="1"/>
                          </xdr:nvSpPr>
                          <xdr:spPr>
                            <a:xfrm>
                              <a:off x="911451" y="737822"/>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3</a:t>
                              </a:r>
                              <a:endParaRPr lang="en-US" sz="1200">
                                <a:effectLst/>
                                <a:latin typeface="Times New Roman" panose="02020603050405020304" pitchFamily="18" charset="0"/>
                                <a:ea typeface="MS Mincho" panose="02020609040205080304" pitchFamily="49" charset="-128"/>
                              </a:endParaRPr>
                            </a:p>
                          </xdr:txBody>
                        </xdr:sp>
                        <xdr:sp macro="" textlink="">
                          <xdr:nvSpPr>
                            <xdr:cNvPr id="33" name="33 CuadroTexto"/>
                            <xdr:cNvSpPr txBox="1"/>
                          </xdr:nvSpPr>
                          <xdr:spPr>
                            <a:xfrm>
                              <a:off x="1211034" y="736700"/>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4</a:t>
                              </a:r>
                              <a:endParaRPr lang="en-US" sz="1200">
                                <a:effectLst/>
                                <a:latin typeface="Times New Roman" panose="02020603050405020304" pitchFamily="18" charset="0"/>
                                <a:ea typeface="MS Mincho" panose="02020609040205080304" pitchFamily="49" charset="-128"/>
                              </a:endParaRPr>
                            </a:p>
                          </xdr:txBody>
                        </xdr:sp>
                        <xdr:sp macro="" textlink="">
                          <xdr:nvSpPr>
                            <xdr:cNvPr id="34" name="34 CuadroTexto"/>
                            <xdr:cNvSpPr txBox="1"/>
                          </xdr:nvSpPr>
                          <xdr:spPr>
                            <a:xfrm>
                              <a:off x="1456196" y="739109"/>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5</a:t>
                              </a:r>
                              <a:endParaRPr lang="en-US" sz="1200">
                                <a:effectLst/>
                                <a:latin typeface="Times New Roman" panose="02020603050405020304" pitchFamily="18" charset="0"/>
                                <a:ea typeface="MS Mincho" panose="02020609040205080304" pitchFamily="49" charset="-128"/>
                              </a:endParaRPr>
                            </a:p>
                          </xdr:txBody>
                        </xdr:sp>
                        <xdr:sp macro="" textlink="">
                          <xdr:nvSpPr>
                            <xdr:cNvPr id="35" name="35 CuadroTexto"/>
                            <xdr:cNvSpPr txBox="1"/>
                          </xdr:nvSpPr>
                          <xdr:spPr>
                            <a:xfrm>
                              <a:off x="1750027" y="737549"/>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6</a:t>
                              </a:r>
                              <a:endParaRPr lang="en-US" sz="1200">
                                <a:effectLst/>
                                <a:latin typeface="Times New Roman" panose="02020603050405020304" pitchFamily="18" charset="0"/>
                                <a:ea typeface="MS Mincho" panose="02020609040205080304" pitchFamily="49" charset="-128"/>
                              </a:endParaRPr>
                            </a:p>
                          </xdr:txBody>
                        </xdr:sp>
                        <xdr:sp macro="" textlink="">
                          <xdr:nvSpPr>
                            <xdr:cNvPr id="36" name="36 CuadroTexto"/>
                            <xdr:cNvSpPr txBox="1"/>
                          </xdr:nvSpPr>
                          <xdr:spPr>
                            <a:xfrm>
                              <a:off x="2035780" y="737549"/>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7</a:t>
                              </a:r>
                              <a:endParaRPr lang="en-US" sz="1200">
                                <a:effectLst/>
                                <a:latin typeface="Times New Roman" panose="02020603050405020304" pitchFamily="18" charset="0"/>
                                <a:ea typeface="MS Mincho" panose="02020609040205080304" pitchFamily="49" charset="-128"/>
                              </a:endParaRPr>
                            </a:p>
                          </xdr:txBody>
                        </xdr:sp>
                        <xdr:sp macro="" textlink="">
                          <xdr:nvSpPr>
                            <xdr:cNvPr id="37" name="37 CuadroTexto"/>
                            <xdr:cNvSpPr txBox="1"/>
                          </xdr:nvSpPr>
                          <xdr:spPr>
                            <a:xfrm>
                              <a:off x="2328859" y="741338"/>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8</a:t>
                              </a:r>
                              <a:endParaRPr lang="en-US" sz="1200">
                                <a:effectLst/>
                                <a:latin typeface="Times New Roman" panose="02020603050405020304" pitchFamily="18" charset="0"/>
                                <a:ea typeface="MS Mincho" panose="02020609040205080304" pitchFamily="49" charset="-128"/>
                              </a:endParaRPr>
                            </a:p>
                          </xdr:txBody>
                        </xdr:sp>
                      </xdr:grpSp>
                      <xdr:sp macro="" textlink="">
                        <xdr:nvSpPr>
                          <xdr:cNvPr id="28" name="28 CuadroTexto"/>
                          <xdr:cNvSpPr txBox="1"/>
                        </xdr:nvSpPr>
                        <xdr:spPr>
                          <a:xfrm>
                            <a:off x="0" y="923367"/>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0</a:t>
                            </a:r>
                            <a:endParaRPr lang="en-US" sz="1200">
                              <a:effectLst/>
                              <a:latin typeface="Times New Roman" panose="02020603050405020304" pitchFamily="18" charset="0"/>
                              <a:ea typeface="MS Mincho" panose="02020609040205080304" pitchFamily="49" charset="-128"/>
                            </a:endParaRPr>
                          </a:p>
                        </xdr:txBody>
                      </xdr:sp>
                    </xdr:grpSp>
                    <xdr:sp macro="" textlink="">
                      <xdr:nvSpPr>
                        <xdr:cNvPr id="26" name="24 CuadroTexto"/>
                        <xdr:cNvSpPr txBox="1"/>
                      </xdr:nvSpPr>
                      <xdr:spPr>
                        <a:xfrm>
                          <a:off x="678484" y="438501"/>
                          <a:ext cx="436151" cy="210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900">
                              <a:solidFill>
                                <a:srgbClr val="000000"/>
                              </a:solidFill>
                              <a:effectLst/>
                              <a:ea typeface="MS Mincho" panose="02020609040205080304" pitchFamily="49" charset="-128"/>
                              <a:cs typeface="Times New Roman" panose="02020603050405020304" pitchFamily="18" charset="0"/>
                            </a:rPr>
                            <a:t>$800</a:t>
                          </a:r>
                          <a:endParaRPr lang="en-US" sz="1200">
                            <a:effectLst/>
                            <a:latin typeface="Times New Roman" panose="02020603050405020304" pitchFamily="18" charset="0"/>
                            <a:ea typeface="MS Mincho" panose="02020609040205080304" pitchFamily="49" charset="-128"/>
                          </a:endParaRPr>
                        </a:p>
                      </xdr:txBody>
                    </xdr:sp>
                  </xdr:grpSp>
                </xdr:grpSp>
              </xdr:grpSp>
            </xdr:grpSp>
            <xdr:sp macro="" textlink="">
              <xdr:nvSpPr>
                <xdr:cNvPr id="15" name="96 CuadroTexto"/>
                <xdr:cNvSpPr txBox="1"/>
              </xdr:nvSpPr>
              <xdr:spPr>
                <a:xfrm>
                  <a:off x="1795564" y="0"/>
                  <a:ext cx="526915" cy="210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900">
                      <a:solidFill>
                        <a:srgbClr val="000000"/>
                      </a:solidFill>
                      <a:effectLst/>
                      <a:ea typeface="MS Mincho" panose="02020609040205080304" pitchFamily="49" charset="-128"/>
                      <a:cs typeface="Times New Roman" panose="02020603050405020304" pitchFamily="18" charset="0"/>
                    </a:rPr>
                    <a:t>$1200</a:t>
                  </a:r>
                  <a:endParaRPr lang="en-US" sz="1200">
                    <a:effectLst/>
                    <a:latin typeface="Times New Roman" panose="02020603050405020304" pitchFamily="18" charset="0"/>
                    <a:ea typeface="MS Mincho" panose="02020609040205080304" pitchFamily="49" charset="-128"/>
                  </a:endParaRPr>
                </a:p>
              </xdr:txBody>
            </xdr:sp>
          </xdr:grpSp>
        </xdr:grpSp>
      </xdr:grpSp>
    </xdr:grpSp>
    <xdr:clientData/>
  </xdr:twoCellAnchor>
</xdr:wsDr>
</file>

<file path=xl/drawings/drawing2.xml><?xml version="1.0" encoding="utf-8"?>
<xdr:wsDr xmlns:xdr="http://schemas.openxmlformats.org/drawingml/2006/spreadsheetDrawing" xmlns:a="http://schemas.openxmlformats.org/drawingml/2006/main">
  <xdr:oneCellAnchor>
    <xdr:from>
      <xdr:col>7</xdr:col>
      <xdr:colOff>219075</xdr:colOff>
      <xdr:row>5</xdr:row>
      <xdr:rowOff>0</xdr:rowOff>
    </xdr:from>
    <xdr:ext cx="977640" cy="357277"/>
    <mc:AlternateContent xmlns:mc="http://schemas.openxmlformats.org/markup-compatibility/2006" xmlns:a14="http://schemas.microsoft.com/office/drawing/2010/main">
      <mc:Choice Requires="a14">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𝑃=𝐹/〖(1+𝑖𝑛𝑓)〗^𝑛 </a:t>
              </a:r>
              <a:endParaRPr lang="en-US" sz="1100"/>
            </a:p>
          </xdr:txBody>
        </xdr:sp>
      </mc:Fallback>
    </mc:AlternateContent>
    <xdr:clientData/>
  </xdr:oneCellAnchor>
  <xdr:twoCellAnchor>
    <xdr:from>
      <xdr:col>5</xdr:col>
      <xdr:colOff>523875</xdr:colOff>
      <xdr:row>8</xdr:row>
      <xdr:rowOff>152400</xdr:rowOff>
    </xdr:from>
    <xdr:to>
      <xdr:col>11</xdr:col>
      <xdr:colOff>251567</xdr:colOff>
      <xdr:row>11</xdr:row>
      <xdr:rowOff>9525</xdr:rowOff>
    </xdr:to>
    <xdr:grpSp>
      <xdr:nvGrpSpPr>
        <xdr:cNvPr id="25" name="Grupo 24"/>
        <xdr:cNvGrpSpPr/>
      </xdr:nvGrpSpPr>
      <xdr:grpSpPr>
        <a:xfrm>
          <a:off x="4333875" y="1714500"/>
          <a:ext cx="4299692" cy="428625"/>
          <a:chOff x="4324350" y="1600200"/>
          <a:chExt cx="4299692" cy="428625"/>
        </a:xfrm>
      </xdr:grpSpPr>
      <xdr:cxnSp macro="">
        <xdr:nvCxnSpPr>
          <xdr:cNvPr id="3" name="Conector recto 2"/>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 name="Conector recto 3"/>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 name="Conector recto 4"/>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 name="Conector recto 6"/>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 name="CuadroTexto 11"/>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2014</a:t>
            </a:r>
          </a:p>
        </xdr:txBody>
      </xdr:sp>
      <xdr:sp macro="" textlink="">
        <xdr:nvSpPr>
          <xdr:cNvPr id="13" name="CuadroTexto 12"/>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2015</a:t>
            </a:r>
          </a:p>
        </xdr:txBody>
      </xdr:sp>
      <xdr:sp macro="" textlink="">
        <xdr:nvSpPr>
          <xdr:cNvPr id="14" name="CuadroTexto 13"/>
          <xdr:cNvSpPr txBox="1"/>
        </xdr:nvSpPr>
        <xdr:spPr>
          <a:xfrm>
            <a:off x="588645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sp macro="" textlink="">
        <xdr:nvSpPr>
          <xdr:cNvPr id="15" name="CuadroTexto 14"/>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6" name="CuadroTexto 15"/>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8" name="CuadroTexto 17"/>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733425</xdr:colOff>
      <xdr:row>8</xdr:row>
      <xdr:rowOff>19050</xdr:rowOff>
    </xdr:from>
    <xdr:ext cx="3116751" cy="172227"/>
    <mc:AlternateContent xmlns:mc="http://schemas.openxmlformats.org/markup-compatibility/2006" xmlns:a14="http://schemas.microsoft.com/office/drawing/2010/main">
      <mc:Choice Requires="a14">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𝐹</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𝑛</m:t>
                        </m:r>
                      </m:sub>
                    </m:s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𝑃</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1990</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1991</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2018</m:t>
                            </m:r>
                          </m:sub>
                        </m:sSub>
                      </m:e>
                    </m:d>
                  </m:oMath>
                </m:oMathPara>
              </a14:m>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Choice>
      <mc:Fallback xmlns="">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𝐹</a:t>
              </a:r>
              <a:r>
                <a:rPr kumimoji="0" lang="en-US"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_</a:t>
              </a: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𝑛=𝑃(1+〖𝑖𝑛𝑓〗_1990 )∗(1+〖𝑖𝑛𝑓〗_1991 )…(1+〖𝑖𝑛𝑓〗_2018 )</a:t>
              </a:r>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Fallback>
    </mc:AlternateContent>
    <xdr:clientData/>
  </xdr:oneCellAnchor>
  <xdr:oneCellAnchor>
    <xdr:from>
      <xdr:col>8</xdr:col>
      <xdr:colOff>47625</xdr:colOff>
      <xdr:row>7</xdr:row>
      <xdr:rowOff>19050</xdr:rowOff>
    </xdr:from>
    <xdr:ext cx="2938305" cy="346570"/>
    <mc:AlternateContent xmlns:mc="http://schemas.openxmlformats.org/markup-compatibility/2006" xmlns:a14="http://schemas.microsoft.com/office/drawing/2010/main">
      <mc:Choice Requires="a14">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1990</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1991</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2018</m:t>
                                </m:r>
                              </m:sub>
                            </m:sSub>
                          </m:e>
                        </m:d>
                      </m:den>
                    </m:f>
                  </m:oMath>
                </m:oMathPara>
              </a14:m>
              <a:endParaRPr lang="en-US" sz="1100"/>
            </a:p>
          </xdr:txBody>
        </xdr:sp>
      </mc:Choice>
      <mc:Fallback xmlns="">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𝑃=𝐹/(</a:t>
              </a:r>
              <a:r>
                <a:rPr lang="es-CO" sz="1100" b="0" i="0" baseline="0">
                  <a:solidFill>
                    <a:schemeClr val="tx1"/>
                  </a:solidFill>
                  <a:effectLst/>
                  <a:latin typeface="+mn-lt"/>
                  <a:ea typeface="+mn-ea"/>
                  <a:cs typeface="+mn-cs"/>
                </a:rPr>
                <a:t>(</a:t>
              </a:r>
              <a:r>
                <a:rPr lang="es-CO" sz="1100" b="0" i="0" baseline="0">
                  <a:solidFill>
                    <a:schemeClr val="tx1"/>
                  </a:solidFill>
                  <a:effectLst/>
                  <a:latin typeface="+mn-lt"/>
                  <a:ea typeface="+mn-ea"/>
                  <a:cs typeface="+mn-cs"/>
                </a:rPr>
                <a:t>1+〖𝑖𝑛𝑓〗_1990 )∗(1+〖𝑖𝑛𝑓〗_1991 )…(1+〖𝑖𝑛𝑓〗_2018 )</a:t>
              </a:r>
              <a:r>
                <a:rPr lang="es-CO" sz="1100" b="0" i="0" baseline="0">
                  <a:solidFill>
                    <a:schemeClr val="tx1"/>
                  </a:solidFill>
                  <a:effectLst/>
                  <a:latin typeface="Cambria Math" panose="02040503050406030204" pitchFamily="18" charset="0"/>
                  <a:ea typeface="+mn-ea"/>
                  <a:cs typeface="+mn-cs"/>
                </a:rPr>
                <a:t> )</a:t>
              </a:r>
              <a:endParaRPr lang="en-US" sz="1100"/>
            </a:p>
          </xdr:txBody>
        </xdr:sp>
      </mc:Fallback>
    </mc:AlternateContent>
    <xdr:clientData/>
  </xdr:oneCellAnchor>
  <xdr:twoCellAnchor>
    <xdr:from>
      <xdr:col>7</xdr:col>
      <xdr:colOff>514350</xdr:colOff>
      <xdr:row>11</xdr:row>
      <xdr:rowOff>28575</xdr:rowOff>
    </xdr:from>
    <xdr:to>
      <xdr:col>13</xdr:col>
      <xdr:colOff>242042</xdr:colOff>
      <xdr:row>13</xdr:row>
      <xdr:rowOff>95250</xdr:rowOff>
    </xdr:to>
    <xdr:grpSp>
      <xdr:nvGrpSpPr>
        <xdr:cNvPr id="4" name="Grupo 3"/>
        <xdr:cNvGrpSpPr/>
      </xdr:nvGrpSpPr>
      <xdr:grpSpPr>
        <a:xfrm>
          <a:off x="5972175" y="2362200"/>
          <a:ext cx="4299692" cy="447675"/>
          <a:chOff x="4324350" y="1581150"/>
          <a:chExt cx="4299692" cy="447675"/>
        </a:xfrm>
      </xdr:grpSpPr>
      <xdr:cxnSp macro="">
        <xdr:nvCxnSpPr>
          <xdr:cNvPr id="5" name="Conector recto 4"/>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Conector recto 11"/>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3" name="Conector recto 12"/>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CuadroTexto 13"/>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1990</a:t>
            </a:r>
          </a:p>
        </xdr:txBody>
      </xdr:sp>
      <xdr:sp macro="" textlink="">
        <xdr:nvSpPr>
          <xdr:cNvPr id="15" name="CuadroTexto 14"/>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1991</a:t>
            </a:r>
          </a:p>
        </xdr:txBody>
      </xdr:sp>
      <xdr:sp macro="" textlink="">
        <xdr:nvSpPr>
          <xdr:cNvPr id="16" name="CuadroTexto 15"/>
          <xdr:cNvSpPr txBox="1"/>
        </xdr:nvSpPr>
        <xdr:spPr>
          <a:xfrm>
            <a:off x="5953125" y="1581150"/>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sp macro="" textlink="">
        <xdr:nvSpPr>
          <xdr:cNvPr id="17" name="CuadroTexto 16"/>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8" name="CuadroTexto 17"/>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9" name="CuadroTexto 18"/>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oneCellAnchor>
    <xdr:from>
      <xdr:col>9</xdr:col>
      <xdr:colOff>609600</xdr:colOff>
      <xdr:row>13</xdr:row>
      <xdr:rowOff>0</xdr:rowOff>
    </xdr:from>
    <xdr:ext cx="291426" cy="264560"/>
    <xdr:sp macro="" textlink="">
      <xdr:nvSpPr>
        <xdr:cNvPr id="2" name="CuadroTexto 1"/>
        <xdr:cNvSpPr txBox="1"/>
      </xdr:nvSpPr>
      <xdr:spPr>
        <a:xfrm>
          <a:off x="7591425" y="2695575"/>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20</xdr:row>
      <xdr:rowOff>9525</xdr:rowOff>
    </xdr:from>
    <xdr:ext cx="355738" cy="315792"/>
    <mc:AlternateContent xmlns:mc="http://schemas.openxmlformats.org/markup-compatibility/2006" xmlns:a14="http://schemas.microsoft.com/office/drawing/2010/main">
      <mc:Choice Requires="a14">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𝑖</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𝐼</m:t>
                        </m:r>
                      </m:num>
                      <m:den>
                        <m:r>
                          <a:rPr lang="es-CO" sz="1100" b="0" i="1">
                            <a:latin typeface="Cambria Math" panose="02040503050406030204" pitchFamily="18" charset="0"/>
                          </a:rPr>
                          <m:t>𝑃</m:t>
                        </m:r>
                      </m:den>
                    </m:f>
                  </m:oMath>
                </m:oMathPara>
              </a14:m>
              <a:endParaRPr lang="en-US" sz="1100"/>
            </a:p>
          </xdr:txBody>
        </xdr:sp>
      </mc:Choice>
      <mc:Fallback xmlns="">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𝑖=𝐼/𝑃</a:t>
              </a:r>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3</xdr:col>
      <xdr:colOff>304800</xdr:colOff>
      <xdr:row>8</xdr:row>
      <xdr:rowOff>9525</xdr:rowOff>
    </xdr:from>
    <xdr:ext cx="819520" cy="357277"/>
    <mc:AlternateContent xmlns:mc="http://schemas.openxmlformats.org/markup-compatibility/2006" xmlns:a14="http://schemas.microsoft.com/office/drawing/2010/main">
      <mc:Choice Requires="a14">
        <xdr:sp macro="" textlink="">
          <xdr:nvSpPr>
            <xdr:cNvPr id="2" name="CuadroTexto 1"/>
            <xdr:cNvSpPr txBox="1"/>
          </xdr:nvSpPr>
          <xdr:spPr>
            <a:xfrm>
              <a:off x="2590800" y="1543050"/>
              <a:ext cx="81952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2" name="CuadroTexto 1"/>
            <xdr:cNvSpPr txBox="1"/>
          </xdr:nvSpPr>
          <xdr:spPr>
            <a:xfrm>
              <a:off x="2590800" y="1543050"/>
              <a:ext cx="81952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 </a:t>
              </a:r>
              <a:endParaRPr lang="en-US" sz="1100"/>
            </a:p>
          </xdr:txBody>
        </xdr:sp>
      </mc:Fallback>
    </mc:AlternateContent>
    <xdr:clientData/>
  </xdr:oneCellAnchor>
  <xdr:oneCellAnchor>
    <xdr:from>
      <xdr:col>3</xdr:col>
      <xdr:colOff>333375</xdr:colOff>
      <xdr:row>21</xdr:row>
      <xdr:rowOff>9525</xdr:rowOff>
    </xdr:from>
    <xdr:ext cx="874663" cy="172227"/>
    <mc:AlternateContent xmlns:mc="http://schemas.openxmlformats.org/markup-compatibility/2006" xmlns:a14="http://schemas.microsoft.com/office/drawing/2010/main">
      <mc:Choice Requires="a14">
        <xdr:sp macro="" textlink="">
          <xdr:nvSpPr>
            <xdr:cNvPr id="3" name="CuadroTexto 2"/>
            <xdr:cNvSpPr txBox="1"/>
          </xdr:nvSpPr>
          <xdr:spPr>
            <a:xfrm>
              <a:off x="2619375" y="4019550"/>
              <a:ext cx="87466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𝐹</m:t>
                    </m:r>
                    <m:r>
                      <a:rPr lang="es-CO" sz="1100" b="0" i="1">
                        <a:latin typeface="Cambria Math" panose="02040503050406030204" pitchFamily="18" charset="0"/>
                      </a:rPr>
                      <m:t>=</m:t>
                    </m:r>
                    <m:r>
                      <a:rPr lang="es-CO" sz="1100" b="0" i="1">
                        <a:latin typeface="Cambria Math" panose="02040503050406030204" pitchFamily="18" charset="0"/>
                      </a:rPr>
                      <m:t>𝑝</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3" name="CuadroTexto 2"/>
            <xdr:cNvSpPr txBox="1"/>
          </xdr:nvSpPr>
          <xdr:spPr>
            <a:xfrm>
              <a:off x="2619375" y="4019550"/>
              <a:ext cx="87466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𝐹=𝑝〖(1+𝑖)〗^𝑛</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6</xdr:col>
      <xdr:colOff>314325</xdr:colOff>
      <xdr:row>4</xdr:row>
      <xdr:rowOff>9525</xdr:rowOff>
    </xdr:from>
    <xdr:ext cx="885179" cy="172227"/>
    <mc:AlternateContent xmlns:mc="http://schemas.openxmlformats.org/markup-compatibility/2006" xmlns:a14="http://schemas.microsoft.com/office/drawing/2010/main">
      <mc:Choice Requires="a14">
        <xdr:sp macro="" textlink="">
          <xdr:nvSpPr>
            <xdr:cNvPr id="2" name="CuadroTexto 1"/>
            <xdr:cNvSpPr txBox="1"/>
          </xdr:nvSpPr>
          <xdr:spPr>
            <a:xfrm>
              <a:off x="4962525" y="781050"/>
              <a:ext cx="8851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𝐹</m:t>
                    </m:r>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 name="CuadroTexto 1"/>
            <xdr:cNvSpPr txBox="1"/>
          </xdr:nvSpPr>
          <xdr:spPr>
            <a:xfrm>
              <a:off x="4962525" y="781050"/>
              <a:ext cx="8851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𝐹=𝑃〖(1+𝑖)〗^𝑛</a:t>
              </a:r>
              <a:endParaRPr lang="en-US" sz="1100"/>
            </a:p>
          </xdr:txBody>
        </xdr:sp>
      </mc:Fallback>
    </mc:AlternateContent>
    <xdr:clientData/>
  </xdr:oneCellAnchor>
  <xdr:oneCellAnchor>
    <xdr:from>
      <xdr:col>6</xdr:col>
      <xdr:colOff>333375</xdr:colOff>
      <xdr:row>5</xdr:row>
      <xdr:rowOff>9525</xdr:rowOff>
    </xdr:from>
    <xdr:ext cx="793486" cy="346954"/>
    <mc:AlternateContent xmlns:mc="http://schemas.openxmlformats.org/markup-compatibility/2006" xmlns:a14="http://schemas.microsoft.com/office/drawing/2010/main">
      <mc:Choice Requires="a14">
        <xdr:sp macro="" textlink="">
          <xdr:nvSpPr>
            <xdr:cNvPr id="3" name="CuadroTexto 2"/>
            <xdr:cNvSpPr txBox="1"/>
          </xdr:nvSpPr>
          <xdr:spPr>
            <a:xfrm>
              <a:off x="5038725" y="971550"/>
              <a:ext cx="793486" cy="346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3" name="CuadroTexto 2"/>
            <xdr:cNvSpPr txBox="1"/>
          </xdr:nvSpPr>
          <xdr:spPr>
            <a:xfrm>
              <a:off x="5038725" y="971550"/>
              <a:ext cx="793486" cy="346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 </a:t>
              </a:r>
              <a:endParaRPr lang="en-US" sz="1100"/>
            </a:p>
          </xdr:txBody>
        </xdr:sp>
      </mc:Fallback>
    </mc:AlternateContent>
    <xdr:clientData/>
  </xdr:oneCellAnchor>
  <xdr:oneCellAnchor>
    <xdr:from>
      <xdr:col>8</xdr:col>
      <xdr:colOff>19050</xdr:colOff>
      <xdr:row>4</xdr:row>
      <xdr:rowOff>28575</xdr:rowOff>
    </xdr:from>
    <xdr:ext cx="735522" cy="500137"/>
    <mc:AlternateContent xmlns:mc="http://schemas.openxmlformats.org/markup-compatibility/2006" xmlns:a14="http://schemas.microsoft.com/office/drawing/2010/main">
      <mc:Choice Requires="a14">
        <xdr:sp macro="" textlink="">
          <xdr:nvSpPr>
            <xdr:cNvPr id="4" name="CuadroTexto 3"/>
            <xdr:cNvSpPr txBox="1"/>
          </xdr:nvSpPr>
          <xdr:spPr>
            <a:xfrm>
              <a:off x="6267450" y="800100"/>
              <a:ext cx="73552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𝑖</m:t>
                    </m:r>
                    <m:r>
                      <a:rPr lang="es-CO" sz="1100" b="0" i="1">
                        <a:latin typeface="Cambria Math" panose="02040503050406030204" pitchFamily="18" charset="0"/>
                      </a:rPr>
                      <m:t>=</m:t>
                    </m:r>
                    <m:rad>
                      <m:radPr>
                        <m:ctrlPr>
                          <a:rPr lang="es-CO" sz="1100" b="0" i="1">
                            <a:latin typeface="Cambria Math" panose="02040503050406030204" pitchFamily="18" charset="0"/>
                          </a:rPr>
                        </m:ctrlPr>
                      </m:radPr>
                      <m:deg>
                        <m:r>
                          <m:rPr>
                            <m:brk m:alnAt="7"/>
                          </m:rPr>
                          <a:rPr lang="es-CO" sz="1100" b="0" i="1">
                            <a:latin typeface="Cambria Math" panose="02040503050406030204" pitchFamily="18" charset="0"/>
                          </a:rPr>
                          <m:t>𝑛</m:t>
                        </m:r>
                      </m:deg>
                      <m:e>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r>
                              <a:rPr lang="es-CO" sz="1100" b="0" i="1">
                                <a:latin typeface="Cambria Math" panose="02040503050406030204" pitchFamily="18" charset="0"/>
                              </a:rPr>
                              <m:t>𝑃</m:t>
                            </m:r>
                          </m:den>
                        </m:f>
                      </m:e>
                    </m:rad>
                    <m:r>
                      <a:rPr lang="es-CO" sz="1100" b="0" i="1">
                        <a:latin typeface="Cambria Math" panose="02040503050406030204" pitchFamily="18" charset="0"/>
                      </a:rPr>
                      <m:t>−1</m:t>
                    </m:r>
                  </m:oMath>
                </m:oMathPara>
              </a14:m>
              <a:endParaRPr lang="en-US" sz="1100"/>
            </a:p>
          </xdr:txBody>
        </xdr:sp>
      </mc:Choice>
      <mc:Fallback xmlns="">
        <xdr:sp macro="" textlink="">
          <xdr:nvSpPr>
            <xdr:cNvPr id="4" name="CuadroTexto 3"/>
            <xdr:cNvSpPr txBox="1"/>
          </xdr:nvSpPr>
          <xdr:spPr>
            <a:xfrm>
              <a:off x="6267450" y="800100"/>
              <a:ext cx="73552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𝑖=√(𝑛&amp;𝐹/𝑃)−1</a:t>
              </a:r>
              <a:endParaRPr lang="en-US"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twoCellAnchor>
    <xdr:from>
      <xdr:col>7</xdr:col>
      <xdr:colOff>219076</xdr:colOff>
      <xdr:row>9</xdr:row>
      <xdr:rowOff>114300</xdr:rowOff>
    </xdr:from>
    <xdr:to>
      <xdr:col>12</xdr:col>
      <xdr:colOff>376322</xdr:colOff>
      <xdr:row>24</xdr:row>
      <xdr:rowOff>152398</xdr:rowOff>
    </xdr:to>
    <xdr:grpSp>
      <xdr:nvGrpSpPr>
        <xdr:cNvPr id="2" name="54 Grupo"/>
        <xdr:cNvGrpSpPr>
          <a:grpSpLocks/>
        </xdr:cNvGrpSpPr>
      </xdr:nvGrpSpPr>
      <xdr:grpSpPr>
        <a:xfrm>
          <a:off x="5476876" y="2000250"/>
          <a:ext cx="3967246" cy="2895598"/>
          <a:chOff x="0" y="-76203"/>
          <a:chExt cx="3967842" cy="2895717"/>
        </a:xfrm>
      </xdr:grpSpPr>
      <xdr:cxnSp macro="">
        <xdr:nvCxnSpPr>
          <xdr:cNvPr id="3" name="24 Conector recto"/>
          <xdr:cNvCxnSpPr/>
        </xdr:nvCxnSpPr>
        <xdr:spPr>
          <a:xfrm flipH="1">
            <a:off x="426984" y="1342039"/>
            <a:ext cx="6648" cy="365892"/>
          </a:xfrm>
          <a:prstGeom prst="line">
            <a:avLst/>
          </a:prstGeom>
          <a:ln>
            <a:headEnd type="none" w="med" len="med"/>
            <a:tailEnd type="triangle" w="med" len="med"/>
          </a:ln>
        </xdr:spPr>
        <xdr:style>
          <a:lnRef idx="1">
            <a:schemeClr val="accent6"/>
          </a:lnRef>
          <a:fillRef idx="0">
            <a:schemeClr val="accent6"/>
          </a:fillRef>
          <a:effectRef idx="0">
            <a:schemeClr val="accent6"/>
          </a:effectRef>
          <a:fontRef idx="minor">
            <a:schemeClr val="tx1"/>
          </a:fontRef>
        </xdr:style>
      </xdr:cxnSp>
      <xdr:sp macro="" textlink="">
        <xdr:nvSpPr>
          <xdr:cNvPr id="4" name="45 CuadroTexto"/>
          <xdr:cNvSpPr txBox="1"/>
        </xdr:nvSpPr>
        <xdr:spPr>
          <a:xfrm>
            <a:off x="264072" y="1722383"/>
            <a:ext cx="366548" cy="210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900">
                <a:solidFill>
                  <a:srgbClr val="000000"/>
                </a:solidFill>
                <a:effectLst/>
                <a:ea typeface="MS Mincho" panose="02020609040205080304" pitchFamily="49" charset="-128"/>
                <a:cs typeface="Times New Roman" panose="02020603050405020304" pitchFamily="18" charset="0"/>
              </a:rPr>
              <a:t>$20</a:t>
            </a:r>
            <a:endParaRPr lang="en-US" sz="1200">
              <a:effectLst/>
              <a:latin typeface="Times New Roman" panose="02020603050405020304" pitchFamily="18" charset="0"/>
              <a:ea typeface="MS Mincho" panose="02020609040205080304" pitchFamily="49" charset="-128"/>
            </a:endParaRPr>
          </a:p>
        </xdr:txBody>
      </xdr:sp>
      <xdr:grpSp>
        <xdr:nvGrpSpPr>
          <xdr:cNvPr id="5" name="53 Grupo"/>
          <xdr:cNvGrpSpPr/>
        </xdr:nvGrpSpPr>
        <xdr:grpSpPr>
          <a:xfrm>
            <a:off x="0" y="-76203"/>
            <a:ext cx="3967842" cy="2895717"/>
            <a:chOff x="0" y="-76203"/>
            <a:chExt cx="3967842" cy="2895717"/>
          </a:xfrm>
        </xdr:grpSpPr>
        <xdr:cxnSp macro="">
          <xdr:nvCxnSpPr>
            <xdr:cNvPr id="6" name="35 Conector recto"/>
            <xdr:cNvCxnSpPr/>
          </xdr:nvCxnSpPr>
          <xdr:spPr>
            <a:xfrm flipH="1">
              <a:off x="3049956" y="585952"/>
              <a:ext cx="5928" cy="747793"/>
            </a:xfrm>
            <a:prstGeom prst="line">
              <a:avLst/>
            </a:prstGeom>
            <a:ln>
              <a:headEnd type="triangle" w="med" len="med"/>
              <a:tailEnd type="none" w="med" len="med"/>
            </a:ln>
          </xdr:spPr>
          <xdr:style>
            <a:lnRef idx="1">
              <a:schemeClr val="accent2"/>
            </a:lnRef>
            <a:fillRef idx="0">
              <a:schemeClr val="accent2"/>
            </a:fillRef>
            <a:effectRef idx="0">
              <a:schemeClr val="accent2"/>
            </a:effectRef>
            <a:fontRef idx="minor">
              <a:schemeClr val="tx1"/>
            </a:fontRef>
          </xdr:style>
        </xdr:cxnSp>
        <xdr:cxnSp macro="">
          <xdr:nvCxnSpPr>
            <xdr:cNvPr id="7" name="36 Conector recto"/>
            <xdr:cNvCxnSpPr/>
          </xdr:nvCxnSpPr>
          <xdr:spPr>
            <a:xfrm flipH="1">
              <a:off x="3327166" y="593835"/>
              <a:ext cx="5928" cy="747793"/>
            </a:xfrm>
            <a:prstGeom prst="line">
              <a:avLst/>
            </a:prstGeom>
            <a:ln>
              <a:headEnd type="triangle" w="med" len="med"/>
              <a:tailEnd type="none" w="med" len="med"/>
            </a:ln>
          </xdr:spPr>
          <xdr:style>
            <a:lnRef idx="1">
              <a:schemeClr val="accent2"/>
            </a:lnRef>
            <a:fillRef idx="0">
              <a:schemeClr val="accent2"/>
            </a:fillRef>
            <a:effectRef idx="0">
              <a:schemeClr val="accent2"/>
            </a:effectRef>
            <a:fontRef idx="minor">
              <a:schemeClr val="tx1"/>
            </a:fontRef>
          </xdr:style>
        </xdr:cxnSp>
        <xdr:cxnSp macro="">
          <xdr:nvCxnSpPr>
            <xdr:cNvPr id="8" name="37 Conector recto"/>
            <xdr:cNvCxnSpPr/>
          </xdr:nvCxnSpPr>
          <xdr:spPr>
            <a:xfrm flipH="1">
              <a:off x="3597807" y="588579"/>
              <a:ext cx="5928" cy="747793"/>
            </a:xfrm>
            <a:prstGeom prst="line">
              <a:avLst/>
            </a:prstGeom>
            <a:ln>
              <a:headEnd type="triangle" w="med" len="med"/>
              <a:tailEnd type="none" w="med" len="med"/>
            </a:ln>
          </xdr:spPr>
          <xdr:style>
            <a:lnRef idx="1">
              <a:schemeClr val="accent2"/>
            </a:lnRef>
            <a:fillRef idx="0">
              <a:schemeClr val="accent2"/>
            </a:fillRef>
            <a:effectRef idx="0">
              <a:schemeClr val="accent2"/>
            </a:effectRef>
            <a:fontRef idx="minor">
              <a:schemeClr val="tx1"/>
            </a:fontRef>
          </xdr:style>
        </xdr:cxnSp>
        <xdr:grpSp>
          <xdr:nvGrpSpPr>
            <xdr:cNvPr id="9" name="52 Grupo"/>
            <xdr:cNvGrpSpPr/>
          </xdr:nvGrpSpPr>
          <xdr:grpSpPr>
            <a:xfrm>
              <a:off x="0" y="-76203"/>
              <a:ext cx="3967842" cy="2895717"/>
              <a:chOff x="0" y="-76203"/>
              <a:chExt cx="3967842" cy="2895717"/>
            </a:xfrm>
          </xdr:grpSpPr>
          <xdr:grpSp>
            <xdr:nvGrpSpPr>
              <xdr:cNvPr id="11" name="51 Grupo"/>
              <xdr:cNvGrpSpPr/>
            </xdr:nvGrpSpPr>
            <xdr:grpSpPr>
              <a:xfrm>
                <a:off x="0" y="-76203"/>
                <a:ext cx="3967842" cy="2541123"/>
                <a:chOff x="0" y="-76203"/>
                <a:chExt cx="3967842" cy="2541123"/>
              </a:xfrm>
            </xdr:grpSpPr>
            <xdr:cxnSp macro="">
              <xdr:nvCxnSpPr>
                <xdr:cNvPr id="13" name="38 Conector recto"/>
                <xdr:cNvCxnSpPr/>
              </xdr:nvCxnSpPr>
              <xdr:spPr>
                <a:xfrm>
                  <a:off x="3049314" y="1341382"/>
                  <a:ext cx="641" cy="1115655"/>
                </a:xfrm>
                <a:prstGeom prst="line">
                  <a:avLst/>
                </a:prstGeom>
                <a:ln>
                  <a:headEnd type="none" w="med" len="med"/>
                  <a:tailEnd type="triangle" w="med" len="med"/>
                </a:ln>
              </xdr:spPr>
              <xdr:style>
                <a:lnRef idx="1">
                  <a:schemeClr val="accent5"/>
                </a:lnRef>
                <a:fillRef idx="0">
                  <a:schemeClr val="accent5"/>
                </a:fillRef>
                <a:effectRef idx="0">
                  <a:schemeClr val="accent5"/>
                </a:effectRef>
                <a:fontRef idx="minor">
                  <a:schemeClr val="tx1"/>
                </a:fontRef>
              </xdr:style>
            </xdr:cxnSp>
            <xdr:cxnSp macro="">
              <xdr:nvCxnSpPr>
                <xdr:cNvPr id="14" name="39 Conector recto"/>
                <xdr:cNvCxnSpPr/>
              </xdr:nvCxnSpPr>
              <xdr:spPr>
                <a:xfrm>
                  <a:off x="3326525" y="1349265"/>
                  <a:ext cx="641" cy="1115655"/>
                </a:xfrm>
                <a:prstGeom prst="line">
                  <a:avLst/>
                </a:prstGeom>
                <a:ln>
                  <a:headEnd type="none" w="med" len="med"/>
                  <a:tailEnd type="triangle" w="med" len="med"/>
                </a:ln>
              </xdr:spPr>
              <xdr:style>
                <a:lnRef idx="1">
                  <a:schemeClr val="accent5"/>
                </a:lnRef>
                <a:fillRef idx="0">
                  <a:schemeClr val="accent5"/>
                </a:fillRef>
                <a:effectRef idx="0">
                  <a:schemeClr val="accent5"/>
                </a:effectRef>
                <a:fontRef idx="minor">
                  <a:schemeClr val="tx1"/>
                </a:fontRef>
              </xdr:style>
            </xdr:cxnSp>
            <xdr:cxnSp macro="">
              <xdr:nvCxnSpPr>
                <xdr:cNvPr id="15" name="40 Conector recto"/>
                <xdr:cNvCxnSpPr/>
              </xdr:nvCxnSpPr>
              <xdr:spPr>
                <a:xfrm>
                  <a:off x="3597166" y="1344010"/>
                  <a:ext cx="641" cy="1115655"/>
                </a:xfrm>
                <a:prstGeom prst="line">
                  <a:avLst/>
                </a:prstGeom>
                <a:ln>
                  <a:headEnd type="none" w="med" len="med"/>
                  <a:tailEnd type="triangle" w="med" len="med"/>
                </a:ln>
              </xdr:spPr>
              <xdr:style>
                <a:lnRef idx="1">
                  <a:schemeClr val="accent5"/>
                </a:lnRef>
                <a:fillRef idx="0">
                  <a:schemeClr val="accent5"/>
                </a:fillRef>
                <a:effectRef idx="0">
                  <a:schemeClr val="accent5"/>
                </a:effectRef>
                <a:fontRef idx="minor">
                  <a:schemeClr val="tx1"/>
                </a:fontRef>
              </xdr:style>
            </xdr:cxnSp>
            <xdr:grpSp>
              <xdr:nvGrpSpPr>
                <xdr:cNvPr id="16" name="50 Grupo"/>
                <xdr:cNvGrpSpPr/>
              </xdr:nvGrpSpPr>
              <xdr:grpSpPr>
                <a:xfrm>
                  <a:off x="0" y="-76203"/>
                  <a:ext cx="3967842" cy="2027185"/>
                  <a:chOff x="0" y="-76203"/>
                  <a:chExt cx="3967842" cy="2027185"/>
                </a:xfrm>
              </xdr:grpSpPr>
              <xdr:cxnSp macro="">
                <xdr:nvCxnSpPr>
                  <xdr:cNvPr id="17" name="27 Conector recto"/>
                  <xdr:cNvCxnSpPr/>
                </xdr:nvCxnSpPr>
                <xdr:spPr>
                  <a:xfrm flipH="1">
                    <a:off x="2180897" y="1340073"/>
                    <a:ext cx="5005" cy="376857"/>
                  </a:xfrm>
                  <a:prstGeom prst="line">
                    <a:avLst/>
                  </a:prstGeom>
                  <a:ln>
                    <a:headEnd type="none" w="med" len="med"/>
                    <a:tailEnd type="triangle" w="med" len="med"/>
                  </a:ln>
                </xdr:spPr>
                <xdr:style>
                  <a:lnRef idx="1">
                    <a:schemeClr val="accent3"/>
                  </a:lnRef>
                  <a:fillRef idx="0">
                    <a:schemeClr val="accent3"/>
                  </a:fillRef>
                  <a:effectRef idx="0">
                    <a:schemeClr val="accent3"/>
                  </a:effectRef>
                  <a:fontRef idx="minor">
                    <a:schemeClr val="tx1"/>
                  </a:fontRef>
                </xdr:style>
              </xdr:cxnSp>
              <xdr:cxnSp macro="">
                <xdr:nvCxnSpPr>
                  <xdr:cNvPr id="18" name="28 Conector recto"/>
                  <xdr:cNvCxnSpPr/>
                </xdr:nvCxnSpPr>
                <xdr:spPr>
                  <a:xfrm flipH="1">
                    <a:off x="2477814" y="1347956"/>
                    <a:ext cx="5005" cy="376857"/>
                  </a:xfrm>
                  <a:prstGeom prst="line">
                    <a:avLst/>
                  </a:prstGeom>
                  <a:ln>
                    <a:headEnd type="none" w="med" len="med"/>
                    <a:tailEnd type="triangle" w="med" len="med"/>
                  </a:ln>
                </xdr:spPr>
                <xdr:style>
                  <a:lnRef idx="1">
                    <a:schemeClr val="accent3"/>
                  </a:lnRef>
                  <a:fillRef idx="0">
                    <a:schemeClr val="accent3"/>
                  </a:fillRef>
                  <a:effectRef idx="0">
                    <a:schemeClr val="accent3"/>
                  </a:effectRef>
                  <a:fontRef idx="minor">
                    <a:schemeClr val="tx1"/>
                  </a:fontRef>
                </xdr:style>
              </xdr:cxnSp>
              <xdr:cxnSp macro="">
                <xdr:nvCxnSpPr>
                  <xdr:cNvPr id="19" name="29 Conector recto"/>
                  <xdr:cNvCxnSpPr/>
                </xdr:nvCxnSpPr>
                <xdr:spPr>
                  <a:xfrm flipH="1">
                    <a:off x="2774731" y="1342701"/>
                    <a:ext cx="5005" cy="376857"/>
                  </a:xfrm>
                  <a:prstGeom prst="line">
                    <a:avLst/>
                  </a:prstGeom>
                  <a:ln>
                    <a:headEnd type="none" w="med" len="med"/>
                    <a:tailEnd type="triangle" w="med" len="med"/>
                  </a:ln>
                </xdr:spPr>
                <xdr:style>
                  <a:lnRef idx="1">
                    <a:schemeClr val="accent3"/>
                  </a:lnRef>
                  <a:fillRef idx="0">
                    <a:schemeClr val="accent3"/>
                  </a:fillRef>
                  <a:effectRef idx="0">
                    <a:schemeClr val="accent3"/>
                  </a:effectRef>
                  <a:fontRef idx="minor">
                    <a:schemeClr val="tx1"/>
                  </a:fontRef>
                </xdr:style>
              </xdr:cxnSp>
              <xdr:sp macro="" textlink="">
                <xdr:nvSpPr>
                  <xdr:cNvPr id="20" name="41 CuadroTexto"/>
                  <xdr:cNvSpPr txBox="1"/>
                </xdr:nvSpPr>
                <xdr:spPr>
                  <a:xfrm>
                    <a:off x="2174328" y="1740775"/>
                    <a:ext cx="426983" cy="210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900">
                        <a:solidFill>
                          <a:srgbClr val="000000"/>
                        </a:solidFill>
                        <a:effectLst/>
                        <a:ea typeface="MS Mincho" panose="02020609040205080304" pitchFamily="49" charset="-128"/>
                        <a:cs typeface="Times New Roman" panose="02020603050405020304" pitchFamily="18" charset="0"/>
                      </a:rPr>
                      <a:t>$20</a:t>
                    </a:r>
                    <a:endParaRPr lang="en-US" sz="1200">
                      <a:effectLst/>
                      <a:latin typeface="Times New Roman" panose="02020603050405020304" pitchFamily="18" charset="0"/>
                      <a:ea typeface="MS Mincho" panose="02020609040205080304" pitchFamily="49" charset="-128"/>
                    </a:endParaRPr>
                  </a:p>
                </xdr:txBody>
              </xdr:sp>
              <xdr:grpSp>
                <xdr:nvGrpSpPr>
                  <xdr:cNvPr id="21" name="49 Grupo"/>
                  <xdr:cNvGrpSpPr/>
                </xdr:nvGrpSpPr>
                <xdr:grpSpPr>
                  <a:xfrm>
                    <a:off x="0" y="-76203"/>
                    <a:ext cx="3967842" cy="1786999"/>
                    <a:chOff x="0" y="-76203"/>
                    <a:chExt cx="3967842" cy="1786999"/>
                  </a:xfrm>
                </xdr:grpSpPr>
                <xdr:grpSp>
                  <xdr:nvGrpSpPr>
                    <xdr:cNvPr id="22" name="1 Grupo"/>
                    <xdr:cNvGrpSpPr/>
                  </xdr:nvGrpSpPr>
                  <xdr:grpSpPr>
                    <a:xfrm>
                      <a:off x="0" y="968892"/>
                      <a:ext cx="3967842" cy="741904"/>
                      <a:chOff x="0" y="968388"/>
                      <a:chExt cx="3927797" cy="627846"/>
                    </a:xfrm>
                  </xdr:grpSpPr>
                  <xdr:grpSp>
                    <xdr:nvGrpSpPr>
                      <xdr:cNvPr id="28" name="2 Grupo"/>
                      <xdr:cNvGrpSpPr/>
                    </xdr:nvGrpSpPr>
                    <xdr:grpSpPr>
                      <a:xfrm>
                        <a:off x="116196" y="968388"/>
                        <a:ext cx="3811601" cy="627846"/>
                        <a:chOff x="116196" y="968388"/>
                        <a:chExt cx="3811601" cy="627846"/>
                      </a:xfrm>
                    </xdr:grpSpPr>
                    <xdr:grpSp>
                      <xdr:nvGrpSpPr>
                        <xdr:cNvPr id="30" name="4 Grupo"/>
                        <xdr:cNvGrpSpPr/>
                      </xdr:nvGrpSpPr>
                      <xdr:grpSpPr>
                        <a:xfrm>
                          <a:off x="116196" y="968388"/>
                          <a:ext cx="3811601" cy="627846"/>
                          <a:chOff x="116196" y="965616"/>
                          <a:chExt cx="3479006" cy="173846"/>
                        </a:xfrm>
                      </xdr:grpSpPr>
                      <xdr:cxnSp macro="">
                        <xdr:nvCxnSpPr>
                          <xdr:cNvPr id="43" name="21 Conector recto de flecha"/>
                          <xdr:cNvCxnSpPr/>
                        </xdr:nvCxnSpPr>
                        <xdr:spPr>
                          <a:xfrm>
                            <a:off x="116196" y="1053554"/>
                            <a:ext cx="3479006" cy="13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44" name="22 Conector recto"/>
                          <xdr:cNvCxnSpPr/>
                        </xdr:nvCxnSpPr>
                        <xdr:spPr>
                          <a:xfrm>
                            <a:off x="930104" y="965616"/>
                            <a:ext cx="1774" cy="89098"/>
                          </a:xfrm>
                          <a:prstGeom prst="line">
                            <a:avLst/>
                          </a:prstGeom>
                          <a:ln>
                            <a:headEnd type="triangle" w="med" len="med"/>
                            <a:tailEnd type="none" w="med" len="med"/>
                          </a:ln>
                        </xdr:spPr>
                        <xdr:style>
                          <a:lnRef idx="1">
                            <a:schemeClr val="accent4"/>
                          </a:lnRef>
                          <a:fillRef idx="0">
                            <a:schemeClr val="accent4"/>
                          </a:fillRef>
                          <a:effectRef idx="0">
                            <a:schemeClr val="accent4"/>
                          </a:effectRef>
                          <a:fontRef idx="minor">
                            <a:schemeClr val="tx1"/>
                          </a:fontRef>
                        </xdr:style>
                      </xdr:cxnSp>
                      <xdr:cxnSp macro="">
                        <xdr:nvCxnSpPr>
                          <xdr:cNvPr id="45" name="23 Conector recto"/>
                          <xdr:cNvCxnSpPr/>
                        </xdr:nvCxnSpPr>
                        <xdr:spPr>
                          <a:xfrm flipH="1">
                            <a:off x="1713086" y="1051085"/>
                            <a:ext cx="4522" cy="88377"/>
                          </a:xfrm>
                          <a:prstGeom prst="line">
                            <a:avLst/>
                          </a:prstGeom>
                          <a:ln>
                            <a:headEnd type="none" w="med" len="med"/>
                            <a:tailEnd type="triangle" w="med" len="med"/>
                          </a:ln>
                        </xdr:spPr>
                        <xdr:style>
                          <a:lnRef idx="1">
                            <a:schemeClr val="accent3"/>
                          </a:lnRef>
                          <a:fillRef idx="0">
                            <a:schemeClr val="accent3"/>
                          </a:fillRef>
                          <a:effectRef idx="0">
                            <a:schemeClr val="accent3"/>
                          </a:effectRef>
                          <a:fontRef idx="minor">
                            <a:schemeClr val="tx1"/>
                          </a:fontRef>
                        </xdr:style>
                      </xdr:cxnSp>
                    </xdr:grpSp>
                    <xdr:sp macro="" textlink="">
                      <xdr:nvSpPr>
                        <xdr:cNvPr id="31" name="5 CuadroTexto"/>
                        <xdr:cNvSpPr txBox="1"/>
                      </xdr:nvSpPr>
                      <xdr:spPr>
                        <a:xfrm>
                          <a:off x="306608" y="1062479"/>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1</a:t>
                          </a:r>
                          <a:endParaRPr lang="en-US" sz="1200">
                            <a:effectLst/>
                            <a:latin typeface="Times New Roman" panose="02020603050405020304" pitchFamily="18" charset="0"/>
                            <a:ea typeface="MS Mincho" panose="02020609040205080304" pitchFamily="49" charset="-128"/>
                          </a:endParaRPr>
                        </a:p>
                      </xdr:txBody>
                    </xdr:sp>
                    <xdr:sp macro="" textlink="">
                      <xdr:nvSpPr>
                        <xdr:cNvPr id="32" name="6 CuadroTexto"/>
                        <xdr:cNvSpPr txBox="1"/>
                      </xdr:nvSpPr>
                      <xdr:spPr>
                        <a:xfrm>
                          <a:off x="599687" y="1066271"/>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2</a:t>
                          </a:r>
                          <a:endParaRPr lang="en-US" sz="1200">
                            <a:effectLst/>
                            <a:latin typeface="Times New Roman" panose="02020603050405020304" pitchFamily="18" charset="0"/>
                            <a:ea typeface="MS Mincho" panose="02020609040205080304" pitchFamily="49" charset="-128"/>
                          </a:endParaRPr>
                        </a:p>
                      </xdr:txBody>
                    </xdr:sp>
                    <xdr:sp macro="" textlink="">
                      <xdr:nvSpPr>
                        <xdr:cNvPr id="33" name="7 CuadroTexto"/>
                        <xdr:cNvSpPr txBox="1"/>
                      </xdr:nvSpPr>
                      <xdr:spPr>
                        <a:xfrm>
                          <a:off x="911451" y="1299752"/>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3</a:t>
                          </a:r>
                          <a:endParaRPr lang="en-US" sz="1200">
                            <a:effectLst/>
                            <a:latin typeface="Times New Roman" panose="02020603050405020304" pitchFamily="18" charset="0"/>
                            <a:ea typeface="MS Mincho" panose="02020609040205080304" pitchFamily="49" charset="-128"/>
                          </a:endParaRPr>
                        </a:p>
                      </xdr:txBody>
                    </xdr:sp>
                    <xdr:sp macro="" textlink="">
                      <xdr:nvSpPr>
                        <xdr:cNvPr id="34" name="8 CuadroTexto"/>
                        <xdr:cNvSpPr txBox="1"/>
                      </xdr:nvSpPr>
                      <xdr:spPr>
                        <a:xfrm>
                          <a:off x="1211034" y="1292424"/>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4</a:t>
                          </a:r>
                          <a:endParaRPr lang="en-US" sz="1200">
                            <a:effectLst/>
                            <a:latin typeface="Times New Roman" panose="02020603050405020304" pitchFamily="18" charset="0"/>
                            <a:ea typeface="MS Mincho" panose="02020609040205080304" pitchFamily="49" charset="-128"/>
                          </a:endParaRPr>
                        </a:p>
                      </xdr:txBody>
                    </xdr:sp>
                    <xdr:sp macro="" textlink="">
                      <xdr:nvSpPr>
                        <xdr:cNvPr id="35" name="9 CuadroTexto"/>
                        <xdr:cNvSpPr txBox="1"/>
                      </xdr:nvSpPr>
                      <xdr:spPr>
                        <a:xfrm>
                          <a:off x="1463449" y="1288634"/>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5</a:t>
                          </a:r>
                          <a:endParaRPr lang="en-US" sz="1200">
                            <a:effectLst/>
                            <a:latin typeface="Times New Roman" panose="02020603050405020304" pitchFamily="18" charset="0"/>
                            <a:ea typeface="MS Mincho" panose="02020609040205080304" pitchFamily="49" charset="-128"/>
                          </a:endParaRPr>
                        </a:p>
                      </xdr:txBody>
                    </xdr:sp>
                    <xdr:sp macro="" textlink="">
                      <xdr:nvSpPr>
                        <xdr:cNvPr id="36" name="10 CuadroTexto"/>
                        <xdr:cNvSpPr txBox="1"/>
                      </xdr:nvSpPr>
                      <xdr:spPr>
                        <a:xfrm>
                          <a:off x="1750027" y="1070060"/>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6</a:t>
                          </a:r>
                          <a:endParaRPr lang="en-US" sz="1200">
                            <a:effectLst/>
                            <a:latin typeface="Times New Roman" panose="02020603050405020304" pitchFamily="18" charset="0"/>
                            <a:ea typeface="MS Mincho" panose="02020609040205080304" pitchFamily="49" charset="-128"/>
                          </a:endParaRPr>
                        </a:p>
                      </xdr:txBody>
                    </xdr:sp>
                    <xdr:sp macro="" textlink="">
                      <xdr:nvSpPr>
                        <xdr:cNvPr id="37" name="11 CuadroTexto"/>
                        <xdr:cNvSpPr txBox="1"/>
                      </xdr:nvSpPr>
                      <xdr:spPr>
                        <a:xfrm>
                          <a:off x="2035780" y="1070060"/>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7</a:t>
                          </a:r>
                          <a:endParaRPr lang="en-US" sz="1200">
                            <a:effectLst/>
                            <a:latin typeface="Times New Roman" panose="02020603050405020304" pitchFamily="18" charset="0"/>
                            <a:ea typeface="MS Mincho" panose="02020609040205080304" pitchFamily="49" charset="-128"/>
                          </a:endParaRPr>
                        </a:p>
                      </xdr:txBody>
                    </xdr:sp>
                    <xdr:sp macro="" textlink="">
                      <xdr:nvSpPr>
                        <xdr:cNvPr id="38" name="12 CuadroTexto"/>
                        <xdr:cNvSpPr txBox="1"/>
                      </xdr:nvSpPr>
                      <xdr:spPr>
                        <a:xfrm>
                          <a:off x="2328859" y="1073849"/>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8</a:t>
                          </a:r>
                          <a:endParaRPr lang="en-US" sz="1200">
                            <a:effectLst/>
                            <a:latin typeface="Times New Roman" panose="02020603050405020304" pitchFamily="18" charset="0"/>
                            <a:ea typeface="MS Mincho" panose="02020609040205080304" pitchFamily="49" charset="-128"/>
                          </a:endParaRPr>
                        </a:p>
                      </xdr:txBody>
                    </xdr:sp>
                    <xdr:sp macro="" textlink="">
                      <xdr:nvSpPr>
                        <xdr:cNvPr id="39" name="13 CuadroTexto"/>
                        <xdr:cNvSpPr txBox="1"/>
                      </xdr:nvSpPr>
                      <xdr:spPr>
                        <a:xfrm>
                          <a:off x="2607286" y="1066271"/>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9</a:t>
                          </a:r>
                          <a:endParaRPr lang="en-US" sz="1200">
                            <a:effectLst/>
                            <a:latin typeface="Times New Roman" panose="02020603050405020304" pitchFamily="18" charset="0"/>
                            <a:ea typeface="MS Mincho" panose="02020609040205080304" pitchFamily="49" charset="-128"/>
                          </a:endParaRPr>
                        </a:p>
                      </xdr:txBody>
                    </xdr:sp>
                    <xdr:sp macro="" textlink="">
                      <xdr:nvSpPr>
                        <xdr:cNvPr id="40" name="14 CuadroTexto"/>
                        <xdr:cNvSpPr txBox="1"/>
                      </xdr:nvSpPr>
                      <xdr:spPr>
                        <a:xfrm>
                          <a:off x="2841748" y="1070060"/>
                          <a:ext cx="34156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10</a:t>
                          </a:r>
                          <a:endParaRPr lang="en-US" sz="1200">
                            <a:effectLst/>
                            <a:latin typeface="Times New Roman" panose="02020603050405020304" pitchFamily="18" charset="0"/>
                            <a:ea typeface="MS Mincho" panose="02020609040205080304" pitchFamily="49" charset="-128"/>
                          </a:endParaRPr>
                        </a:p>
                      </xdr:txBody>
                    </xdr:sp>
                    <xdr:sp macro="" textlink="">
                      <xdr:nvSpPr>
                        <xdr:cNvPr id="41" name="15 CuadroTexto"/>
                        <xdr:cNvSpPr txBox="1"/>
                      </xdr:nvSpPr>
                      <xdr:spPr>
                        <a:xfrm>
                          <a:off x="3127501" y="1070060"/>
                          <a:ext cx="33423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11</a:t>
                          </a:r>
                          <a:endParaRPr lang="en-US" sz="1200">
                            <a:effectLst/>
                            <a:latin typeface="Times New Roman" panose="02020603050405020304" pitchFamily="18" charset="0"/>
                            <a:ea typeface="MS Mincho" panose="02020609040205080304" pitchFamily="49" charset="-128"/>
                          </a:endParaRPr>
                        </a:p>
                      </xdr:txBody>
                    </xdr:sp>
                    <xdr:sp macro="" textlink="">
                      <xdr:nvSpPr>
                        <xdr:cNvPr id="42" name="16 CuadroTexto"/>
                        <xdr:cNvSpPr txBox="1"/>
                      </xdr:nvSpPr>
                      <xdr:spPr>
                        <a:xfrm>
                          <a:off x="3410444" y="1073849"/>
                          <a:ext cx="365623"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12</a:t>
                          </a:r>
                          <a:endParaRPr lang="en-US" sz="1200">
                            <a:effectLst/>
                            <a:latin typeface="Times New Roman" panose="02020603050405020304" pitchFamily="18" charset="0"/>
                            <a:ea typeface="MS Mincho" panose="02020609040205080304" pitchFamily="49" charset="-128"/>
                          </a:endParaRPr>
                        </a:p>
                      </xdr:txBody>
                    </xdr:sp>
                  </xdr:grpSp>
                  <xdr:sp macro="" textlink="">
                    <xdr:nvSpPr>
                      <xdr:cNvPr id="29" name="3 CuadroTexto"/>
                      <xdr:cNvSpPr txBox="1"/>
                    </xdr:nvSpPr>
                    <xdr:spPr>
                      <a:xfrm>
                        <a:off x="0" y="1255878"/>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0</a:t>
                        </a:r>
                        <a:endParaRPr lang="en-US" sz="1200">
                          <a:effectLst/>
                          <a:latin typeface="Times New Roman" panose="02020603050405020304" pitchFamily="18" charset="0"/>
                          <a:ea typeface="MS Mincho" panose="02020609040205080304" pitchFamily="49" charset="-128"/>
                        </a:endParaRPr>
                      </a:p>
                    </xdr:txBody>
                  </xdr:sp>
                </xdr:grpSp>
                <xdr:cxnSp macro="">
                  <xdr:nvCxnSpPr>
                    <xdr:cNvPr id="23" name="30 Conector recto"/>
                    <xdr:cNvCxnSpPr/>
                  </xdr:nvCxnSpPr>
                  <xdr:spPr>
                    <a:xfrm>
                      <a:off x="1583121" y="216776"/>
                      <a:ext cx="641" cy="1115655"/>
                    </a:xfrm>
                    <a:prstGeom prst="line">
                      <a:avLst/>
                    </a:prstGeom>
                    <a:ln>
                      <a:headEnd type="triangle" w="med" len="med"/>
                      <a:tailEnd type="none" w="med" len="med"/>
                    </a:ln>
                  </xdr:spPr>
                  <xdr:style>
                    <a:lnRef idx="1">
                      <a:schemeClr val="accent4"/>
                    </a:lnRef>
                    <a:fillRef idx="0">
                      <a:schemeClr val="accent4"/>
                    </a:fillRef>
                    <a:effectRef idx="0">
                      <a:schemeClr val="accent4"/>
                    </a:effectRef>
                    <a:fontRef idx="minor">
                      <a:schemeClr val="tx1"/>
                    </a:fontRef>
                  </xdr:style>
                </xdr:cxnSp>
                <xdr:cxnSp macro="">
                  <xdr:nvCxnSpPr>
                    <xdr:cNvPr id="24" name="31 Conector recto"/>
                    <xdr:cNvCxnSpPr/>
                  </xdr:nvCxnSpPr>
                  <xdr:spPr>
                    <a:xfrm flipH="1">
                      <a:off x="1314435" y="584638"/>
                      <a:ext cx="5928" cy="747793"/>
                    </a:xfrm>
                    <a:prstGeom prst="line">
                      <a:avLst/>
                    </a:prstGeom>
                    <a:ln>
                      <a:headEnd type="triangle" w="med" len="med"/>
                      <a:tailEnd type="none" w="med" len="med"/>
                    </a:ln>
                  </xdr:spPr>
                  <xdr:style>
                    <a:lnRef idx="1">
                      <a:schemeClr val="accent4"/>
                    </a:lnRef>
                    <a:fillRef idx="0">
                      <a:schemeClr val="accent4"/>
                    </a:fillRef>
                    <a:effectRef idx="0">
                      <a:schemeClr val="accent4"/>
                    </a:effectRef>
                    <a:fontRef idx="minor">
                      <a:schemeClr val="tx1"/>
                    </a:fontRef>
                  </xdr:style>
                </xdr:cxnSp>
                <xdr:sp macro="" textlink="">
                  <xdr:nvSpPr>
                    <xdr:cNvPr id="25" name="42 CuadroTexto"/>
                    <xdr:cNvSpPr txBox="1"/>
                  </xdr:nvSpPr>
                  <xdr:spPr>
                    <a:xfrm>
                      <a:off x="848711" y="769882"/>
                      <a:ext cx="366548" cy="210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900">
                          <a:solidFill>
                            <a:srgbClr val="000000"/>
                          </a:solidFill>
                          <a:effectLst/>
                          <a:ea typeface="MS Mincho" panose="02020609040205080304" pitchFamily="49" charset="-128"/>
                          <a:cs typeface="Times New Roman" panose="02020603050405020304" pitchFamily="18" charset="0"/>
                        </a:rPr>
                        <a:t>$20</a:t>
                      </a:r>
                      <a:endParaRPr lang="en-US" sz="1200">
                        <a:effectLst/>
                        <a:latin typeface="Times New Roman" panose="02020603050405020304" pitchFamily="18" charset="0"/>
                        <a:ea typeface="MS Mincho" panose="02020609040205080304" pitchFamily="49" charset="-128"/>
                      </a:endParaRPr>
                    </a:p>
                  </xdr:txBody>
                </xdr:sp>
                <xdr:sp macro="" textlink="">
                  <xdr:nvSpPr>
                    <xdr:cNvPr id="26" name="43 CuadroTexto"/>
                    <xdr:cNvSpPr txBox="1"/>
                  </xdr:nvSpPr>
                  <xdr:spPr>
                    <a:xfrm>
                      <a:off x="1139059" y="390196"/>
                      <a:ext cx="366548" cy="210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900">
                          <a:solidFill>
                            <a:srgbClr val="000000"/>
                          </a:solidFill>
                          <a:effectLst/>
                          <a:ea typeface="MS Mincho" panose="02020609040205080304" pitchFamily="49" charset="-128"/>
                          <a:cs typeface="Times New Roman" panose="02020603050405020304" pitchFamily="18" charset="0"/>
                        </a:rPr>
                        <a:t>$40</a:t>
                      </a:r>
                      <a:endParaRPr lang="en-US" sz="1200">
                        <a:effectLst/>
                        <a:latin typeface="Times New Roman" panose="02020603050405020304" pitchFamily="18" charset="0"/>
                        <a:ea typeface="MS Mincho" panose="02020609040205080304" pitchFamily="49" charset="-128"/>
                      </a:endParaRPr>
                    </a:p>
                  </xdr:txBody>
                </xdr:sp>
                <xdr:sp macro="" textlink="">
                  <xdr:nvSpPr>
                    <xdr:cNvPr id="27" name="44 CuadroTexto"/>
                    <xdr:cNvSpPr txBox="1"/>
                  </xdr:nvSpPr>
                  <xdr:spPr>
                    <a:xfrm>
                      <a:off x="1405758" y="-76203"/>
                      <a:ext cx="366548" cy="286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900">
                          <a:solidFill>
                            <a:srgbClr val="000000"/>
                          </a:solidFill>
                          <a:effectLst/>
                          <a:ea typeface="MS Mincho" panose="02020609040205080304" pitchFamily="49" charset="-128"/>
                          <a:cs typeface="Times New Roman" panose="02020603050405020304" pitchFamily="18" charset="0"/>
                        </a:rPr>
                        <a:t>$60</a:t>
                      </a:r>
                      <a:endParaRPr lang="en-US" sz="1200">
                        <a:effectLst/>
                        <a:latin typeface="Times New Roman" panose="02020603050405020304" pitchFamily="18" charset="0"/>
                        <a:ea typeface="MS Mincho" panose="02020609040205080304" pitchFamily="49" charset="-128"/>
                      </a:endParaRPr>
                    </a:p>
                  </xdr:txBody>
                </xdr:sp>
              </xdr:grpSp>
            </xdr:grpSp>
          </xdr:grpSp>
          <xdr:sp macro="" textlink="">
            <xdr:nvSpPr>
              <xdr:cNvPr id="12" name="46 CuadroTexto"/>
              <xdr:cNvSpPr txBox="1"/>
            </xdr:nvSpPr>
            <xdr:spPr>
              <a:xfrm>
                <a:off x="3180693" y="2517228"/>
                <a:ext cx="366548" cy="302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900">
                    <a:solidFill>
                      <a:srgbClr val="000000"/>
                    </a:solidFill>
                    <a:effectLst/>
                    <a:ea typeface="MS Mincho" panose="02020609040205080304" pitchFamily="49" charset="-128"/>
                    <a:cs typeface="Times New Roman" panose="02020603050405020304" pitchFamily="18" charset="0"/>
                  </a:rPr>
                  <a:t>$60</a:t>
                </a:r>
                <a:endParaRPr lang="en-US" sz="1200">
                  <a:effectLst/>
                  <a:latin typeface="Times New Roman" panose="02020603050405020304" pitchFamily="18" charset="0"/>
                  <a:ea typeface="MS Mincho" panose="02020609040205080304" pitchFamily="49" charset="-128"/>
                </a:endParaRPr>
              </a:p>
            </xdr:txBody>
          </xdr:sp>
        </xdr:grpSp>
        <xdr:sp macro="" textlink="">
          <xdr:nvSpPr>
            <xdr:cNvPr id="10" name="47 CuadroTexto"/>
            <xdr:cNvSpPr txBox="1"/>
          </xdr:nvSpPr>
          <xdr:spPr>
            <a:xfrm>
              <a:off x="3124200" y="247660"/>
              <a:ext cx="366548" cy="242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900">
                  <a:solidFill>
                    <a:srgbClr val="000000"/>
                  </a:solidFill>
                  <a:effectLst/>
                  <a:ea typeface="MS Mincho" panose="02020609040205080304" pitchFamily="49" charset="-128"/>
                  <a:cs typeface="Times New Roman" panose="02020603050405020304" pitchFamily="18" charset="0"/>
                </a:rPr>
                <a:t>$40</a:t>
              </a:r>
              <a:endParaRPr lang="en-US" sz="1200">
                <a:effectLst/>
                <a:latin typeface="Times New Roman" panose="02020603050405020304" pitchFamily="18" charset="0"/>
                <a:ea typeface="MS Mincho" panose="02020609040205080304" pitchFamily="49" charset="-128"/>
              </a:endParaRPr>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9525</xdr:colOff>
      <xdr:row>25</xdr:row>
      <xdr:rowOff>180975</xdr:rowOff>
    </xdr:from>
    <xdr:to>
      <xdr:col>13</xdr:col>
      <xdr:colOff>19050</xdr:colOff>
      <xdr:row>26</xdr:row>
      <xdr:rowOff>0</xdr:rowOff>
    </xdr:to>
    <xdr:cxnSp macro="">
      <xdr:nvCxnSpPr>
        <xdr:cNvPr id="3" name="Conector recto 2"/>
        <xdr:cNvCxnSpPr/>
      </xdr:nvCxnSpPr>
      <xdr:spPr>
        <a:xfrm>
          <a:off x="771525" y="5524500"/>
          <a:ext cx="9153525" cy="9525"/>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752475</xdr:colOff>
      <xdr:row>24</xdr:row>
      <xdr:rowOff>180975</xdr:rowOff>
    </xdr:from>
    <xdr:to>
      <xdr:col>0</xdr:col>
      <xdr:colOff>752475</xdr:colOff>
      <xdr:row>26</xdr:row>
      <xdr:rowOff>180975</xdr:rowOff>
    </xdr:to>
    <xdr:cxnSp macro="">
      <xdr:nvCxnSpPr>
        <xdr:cNvPr id="6" name="Conector recto 5"/>
        <xdr:cNvCxnSpPr/>
      </xdr:nvCxnSpPr>
      <xdr:spPr>
        <a:xfrm>
          <a:off x="752475" y="53340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25</xdr:row>
      <xdr:rowOff>0</xdr:rowOff>
    </xdr:from>
    <xdr:to>
      <xdr:col>2</xdr:col>
      <xdr:colOff>0</xdr:colOff>
      <xdr:row>27</xdr:row>
      <xdr:rowOff>0</xdr:rowOff>
    </xdr:to>
    <xdr:cxnSp macro="">
      <xdr:nvCxnSpPr>
        <xdr:cNvPr id="8" name="Conector recto 7"/>
        <xdr:cNvCxnSpPr/>
      </xdr:nvCxnSpPr>
      <xdr:spPr>
        <a:xfrm>
          <a:off x="1524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xdr:colOff>
      <xdr:row>25</xdr:row>
      <xdr:rowOff>9525</xdr:rowOff>
    </xdr:from>
    <xdr:to>
      <xdr:col>3</xdr:col>
      <xdr:colOff>9525</xdr:colOff>
      <xdr:row>27</xdr:row>
      <xdr:rowOff>9525</xdr:rowOff>
    </xdr:to>
    <xdr:cxnSp macro="">
      <xdr:nvCxnSpPr>
        <xdr:cNvPr id="9" name="Conector recto 8"/>
        <xdr:cNvCxnSpPr/>
      </xdr:nvCxnSpPr>
      <xdr:spPr>
        <a:xfrm>
          <a:off x="2295525" y="5353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25</xdr:row>
      <xdr:rowOff>0</xdr:rowOff>
    </xdr:from>
    <xdr:to>
      <xdr:col>4</xdr:col>
      <xdr:colOff>0</xdr:colOff>
      <xdr:row>27</xdr:row>
      <xdr:rowOff>0</xdr:rowOff>
    </xdr:to>
    <xdr:cxnSp macro="">
      <xdr:nvCxnSpPr>
        <xdr:cNvPr id="10" name="Conector recto 9"/>
        <xdr:cNvCxnSpPr/>
      </xdr:nvCxnSpPr>
      <xdr:spPr>
        <a:xfrm>
          <a:off x="3048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25</xdr:row>
      <xdr:rowOff>0</xdr:rowOff>
    </xdr:from>
    <xdr:to>
      <xdr:col>5</xdr:col>
      <xdr:colOff>0</xdr:colOff>
      <xdr:row>27</xdr:row>
      <xdr:rowOff>0</xdr:rowOff>
    </xdr:to>
    <xdr:cxnSp macro="">
      <xdr:nvCxnSpPr>
        <xdr:cNvPr id="11" name="Conector recto 10"/>
        <xdr:cNvCxnSpPr/>
      </xdr:nvCxnSpPr>
      <xdr:spPr>
        <a:xfrm>
          <a:off x="3810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25</xdr:row>
      <xdr:rowOff>0</xdr:rowOff>
    </xdr:from>
    <xdr:to>
      <xdr:col>6</xdr:col>
      <xdr:colOff>0</xdr:colOff>
      <xdr:row>27</xdr:row>
      <xdr:rowOff>0</xdr:rowOff>
    </xdr:to>
    <xdr:cxnSp macro="">
      <xdr:nvCxnSpPr>
        <xdr:cNvPr id="12" name="Conector recto 11"/>
        <xdr:cNvCxnSpPr/>
      </xdr:nvCxnSpPr>
      <xdr:spPr>
        <a:xfrm>
          <a:off x="4572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25</xdr:row>
      <xdr:rowOff>9525</xdr:rowOff>
    </xdr:from>
    <xdr:to>
      <xdr:col>7</xdr:col>
      <xdr:colOff>0</xdr:colOff>
      <xdr:row>27</xdr:row>
      <xdr:rowOff>9525</xdr:rowOff>
    </xdr:to>
    <xdr:cxnSp macro="">
      <xdr:nvCxnSpPr>
        <xdr:cNvPr id="13" name="Conector recto 12"/>
        <xdr:cNvCxnSpPr/>
      </xdr:nvCxnSpPr>
      <xdr:spPr>
        <a:xfrm>
          <a:off x="5334000" y="5353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25</xdr:row>
      <xdr:rowOff>0</xdr:rowOff>
    </xdr:from>
    <xdr:to>
      <xdr:col>8</xdr:col>
      <xdr:colOff>0</xdr:colOff>
      <xdr:row>27</xdr:row>
      <xdr:rowOff>0</xdr:rowOff>
    </xdr:to>
    <xdr:cxnSp macro="">
      <xdr:nvCxnSpPr>
        <xdr:cNvPr id="14" name="Conector recto 13"/>
        <xdr:cNvCxnSpPr/>
      </xdr:nvCxnSpPr>
      <xdr:spPr>
        <a:xfrm>
          <a:off x="6096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25</xdr:row>
      <xdr:rowOff>0</xdr:rowOff>
    </xdr:from>
    <xdr:to>
      <xdr:col>9</xdr:col>
      <xdr:colOff>9525</xdr:colOff>
      <xdr:row>27</xdr:row>
      <xdr:rowOff>0</xdr:rowOff>
    </xdr:to>
    <xdr:cxnSp macro="">
      <xdr:nvCxnSpPr>
        <xdr:cNvPr id="15" name="Conector recto 14"/>
        <xdr:cNvCxnSpPr/>
      </xdr:nvCxnSpPr>
      <xdr:spPr>
        <a:xfrm>
          <a:off x="6867525"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25</xdr:row>
      <xdr:rowOff>0</xdr:rowOff>
    </xdr:from>
    <xdr:to>
      <xdr:col>10</xdr:col>
      <xdr:colOff>0</xdr:colOff>
      <xdr:row>27</xdr:row>
      <xdr:rowOff>0</xdr:rowOff>
    </xdr:to>
    <xdr:cxnSp macro="">
      <xdr:nvCxnSpPr>
        <xdr:cNvPr id="16" name="Conector recto 15"/>
        <xdr:cNvCxnSpPr/>
      </xdr:nvCxnSpPr>
      <xdr:spPr>
        <a:xfrm>
          <a:off x="7620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25</xdr:row>
      <xdr:rowOff>0</xdr:rowOff>
    </xdr:from>
    <xdr:to>
      <xdr:col>11</xdr:col>
      <xdr:colOff>0</xdr:colOff>
      <xdr:row>27</xdr:row>
      <xdr:rowOff>0</xdr:rowOff>
    </xdr:to>
    <xdr:cxnSp macro="">
      <xdr:nvCxnSpPr>
        <xdr:cNvPr id="17" name="Conector recto 16"/>
        <xdr:cNvCxnSpPr/>
      </xdr:nvCxnSpPr>
      <xdr:spPr>
        <a:xfrm>
          <a:off x="8382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9525</xdr:colOff>
      <xdr:row>24</xdr:row>
      <xdr:rowOff>180975</xdr:rowOff>
    </xdr:from>
    <xdr:to>
      <xdr:col>12</xdr:col>
      <xdr:colOff>9525</xdr:colOff>
      <xdr:row>26</xdr:row>
      <xdr:rowOff>180975</xdr:rowOff>
    </xdr:to>
    <xdr:cxnSp macro="">
      <xdr:nvCxnSpPr>
        <xdr:cNvPr id="18" name="Conector recto 17"/>
        <xdr:cNvCxnSpPr/>
      </xdr:nvCxnSpPr>
      <xdr:spPr>
        <a:xfrm>
          <a:off x="9153525" y="53340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9525</xdr:colOff>
      <xdr:row>24</xdr:row>
      <xdr:rowOff>180975</xdr:rowOff>
    </xdr:from>
    <xdr:to>
      <xdr:col>13</xdr:col>
      <xdr:colOff>9525</xdr:colOff>
      <xdr:row>26</xdr:row>
      <xdr:rowOff>180975</xdr:rowOff>
    </xdr:to>
    <xdr:cxnSp macro="">
      <xdr:nvCxnSpPr>
        <xdr:cNvPr id="19" name="Conector recto 18"/>
        <xdr:cNvCxnSpPr/>
      </xdr:nvCxnSpPr>
      <xdr:spPr>
        <a:xfrm>
          <a:off x="9915525" y="53340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752475</xdr:colOff>
      <xdr:row>18</xdr:row>
      <xdr:rowOff>0</xdr:rowOff>
    </xdr:from>
    <xdr:to>
      <xdr:col>1</xdr:col>
      <xdr:colOff>0</xdr:colOff>
      <xdr:row>24</xdr:row>
      <xdr:rowOff>180975</xdr:rowOff>
    </xdr:to>
    <xdr:cxnSp macro="">
      <xdr:nvCxnSpPr>
        <xdr:cNvPr id="22" name="Conector recto de flecha 21"/>
        <xdr:cNvCxnSpPr/>
      </xdr:nvCxnSpPr>
      <xdr:spPr>
        <a:xfrm flipV="1">
          <a:off x="752475" y="4391025"/>
          <a:ext cx="9525" cy="1323975"/>
        </a:xfrm>
        <a:prstGeom prst="straightConnector1">
          <a:avLst/>
        </a:prstGeom>
        <a:ln w="28575">
          <a:solidFill>
            <a:schemeClr val="accent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26</xdr:row>
      <xdr:rowOff>171450</xdr:rowOff>
    </xdr:from>
    <xdr:to>
      <xdr:col>2</xdr:col>
      <xdr:colOff>2</xdr:colOff>
      <xdr:row>28</xdr:row>
      <xdr:rowOff>57150</xdr:rowOff>
    </xdr:to>
    <xdr:cxnSp macro="">
      <xdr:nvCxnSpPr>
        <xdr:cNvPr id="24" name="Conector recto de flecha 23"/>
        <xdr:cNvCxnSpPr/>
      </xdr:nvCxnSpPr>
      <xdr:spPr>
        <a:xfrm flipH="1">
          <a:off x="1524000" y="6086475"/>
          <a:ext cx="2" cy="266700"/>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xdr:colOff>
      <xdr:row>27</xdr:row>
      <xdr:rowOff>2</xdr:rowOff>
    </xdr:from>
    <xdr:to>
      <xdr:col>3</xdr:col>
      <xdr:colOff>9530</xdr:colOff>
      <xdr:row>28</xdr:row>
      <xdr:rowOff>133350</xdr:rowOff>
    </xdr:to>
    <xdr:cxnSp macro="">
      <xdr:nvCxnSpPr>
        <xdr:cNvPr id="26" name="Conector recto de flecha 25"/>
        <xdr:cNvCxnSpPr/>
      </xdr:nvCxnSpPr>
      <xdr:spPr>
        <a:xfrm flipH="1">
          <a:off x="2295525" y="6105527"/>
          <a:ext cx="5" cy="323848"/>
        </a:xfrm>
        <a:prstGeom prst="straightConnector1">
          <a:avLst/>
        </a:prstGeom>
        <a:ln w="28575">
          <a:solidFill>
            <a:srgbClr val="FFC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26</xdr:row>
      <xdr:rowOff>171453</xdr:rowOff>
    </xdr:from>
    <xdr:to>
      <xdr:col>4</xdr:col>
      <xdr:colOff>4</xdr:colOff>
      <xdr:row>29</xdr:row>
      <xdr:rowOff>19050</xdr:rowOff>
    </xdr:to>
    <xdr:cxnSp macro="">
      <xdr:nvCxnSpPr>
        <xdr:cNvPr id="29" name="Conector recto de flecha 28"/>
        <xdr:cNvCxnSpPr/>
      </xdr:nvCxnSpPr>
      <xdr:spPr>
        <a:xfrm flipH="1">
          <a:off x="3048000" y="6086478"/>
          <a:ext cx="4" cy="419097"/>
        </a:xfrm>
        <a:prstGeom prst="straightConnector1">
          <a:avLst/>
        </a:prstGeom>
        <a:ln w="28575">
          <a:solidFill>
            <a:srgbClr val="92D05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26</xdr:row>
      <xdr:rowOff>171453</xdr:rowOff>
    </xdr:from>
    <xdr:to>
      <xdr:col>5</xdr:col>
      <xdr:colOff>4</xdr:colOff>
      <xdr:row>29</xdr:row>
      <xdr:rowOff>104775</xdr:rowOff>
    </xdr:to>
    <xdr:cxnSp macro="">
      <xdr:nvCxnSpPr>
        <xdr:cNvPr id="32" name="Conector recto de flecha 31"/>
        <xdr:cNvCxnSpPr/>
      </xdr:nvCxnSpPr>
      <xdr:spPr>
        <a:xfrm flipH="1">
          <a:off x="3810000" y="6086478"/>
          <a:ext cx="4" cy="504822"/>
        </a:xfrm>
        <a:prstGeom prst="straightConnector1">
          <a:avLst/>
        </a:prstGeom>
        <a:ln w="28575">
          <a:solidFill>
            <a:srgbClr val="00B05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26</xdr:row>
      <xdr:rowOff>180978</xdr:rowOff>
    </xdr:from>
    <xdr:to>
      <xdr:col>6</xdr:col>
      <xdr:colOff>4</xdr:colOff>
      <xdr:row>30</xdr:row>
      <xdr:rowOff>9525</xdr:rowOff>
    </xdr:to>
    <xdr:cxnSp macro="">
      <xdr:nvCxnSpPr>
        <xdr:cNvPr id="35" name="Conector recto de flecha 34"/>
        <xdr:cNvCxnSpPr/>
      </xdr:nvCxnSpPr>
      <xdr:spPr>
        <a:xfrm flipH="1">
          <a:off x="4572000" y="6096003"/>
          <a:ext cx="4" cy="590547"/>
        </a:xfrm>
        <a:prstGeom prst="straightConnector1">
          <a:avLst/>
        </a:prstGeom>
        <a:ln w="28575">
          <a:solidFill>
            <a:srgbClr val="00206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27</xdr:row>
      <xdr:rowOff>3</xdr:rowOff>
    </xdr:from>
    <xdr:to>
      <xdr:col>7</xdr:col>
      <xdr:colOff>4</xdr:colOff>
      <xdr:row>31</xdr:row>
      <xdr:rowOff>0</xdr:rowOff>
    </xdr:to>
    <xdr:cxnSp macro="">
      <xdr:nvCxnSpPr>
        <xdr:cNvPr id="37" name="Conector recto de flecha 36"/>
        <xdr:cNvCxnSpPr/>
      </xdr:nvCxnSpPr>
      <xdr:spPr>
        <a:xfrm flipH="1">
          <a:off x="5334000"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27</xdr:row>
      <xdr:rowOff>3</xdr:rowOff>
    </xdr:from>
    <xdr:to>
      <xdr:col>8</xdr:col>
      <xdr:colOff>4</xdr:colOff>
      <xdr:row>31</xdr:row>
      <xdr:rowOff>0</xdr:rowOff>
    </xdr:to>
    <xdr:cxnSp macro="">
      <xdr:nvCxnSpPr>
        <xdr:cNvPr id="58" name="Conector recto de flecha 57"/>
        <xdr:cNvCxnSpPr/>
      </xdr:nvCxnSpPr>
      <xdr:spPr>
        <a:xfrm flipH="1">
          <a:off x="6096000"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27</xdr:row>
      <xdr:rowOff>3</xdr:rowOff>
    </xdr:from>
    <xdr:to>
      <xdr:col>9</xdr:col>
      <xdr:colOff>9529</xdr:colOff>
      <xdr:row>31</xdr:row>
      <xdr:rowOff>0</xdr:rowOff>
    </xdr:to>
    <xdr:cxnSp macro="">
      <xdr:nvCxnSpPr>
        <xdr:cNvPr id="59" name="Conector recto de flecha 58"/>
        <xdr:cNvCxnSpPr/>
      </xdr:nvCxnSpPr>
      <xdr:spPr>
        <a:xfrm flipH="1">
          <a:off x="6867525"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27</xdr:row>
      <xdr:rowOff>3</xdr:rowOff>
    </xdr:from>
    <xdr:to>
      <xdr:col>10</xdr:col>
      <xdr:colOff>4</xdr:colOff>
      <xdr:row>31</xdr:row>
      <xdr:rowOff>0</xdr:rowOff>
    </xdr:to>
    <xdr:cxnSp macro="">
      <xdr:nvCxnSpPr>
        <xdr:cNvPr id="60" name="Conector recto de flecha 59"/>
        <xdr:cNvCxnSpPr/>
      </xdr:nvCxnSpPr>
      <xdr:spPr>
        <a:xfrm flipH="1">
          <a:off x="7620000"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27</xdr:row>
      <xdr:rowOff>3</xdr:rowOff>
    </xdr:from>
    <xdr:to>
      <xdr:col>11</xdr:col>
      <xdr:colOff>4</xdr:colOff>
      <xdr:row>31</xdr:row>
      <xdr:rowOff>0</xdr:rowOff>
    </xdr:to>
    <xdr:cxnSp macro="">
      <xdr:nvCxnSpPr>
        <xdr:cNvPr id="61" name="Conector recto de flecha 60"/>
        <xdr:cNvCxnSpPr/>
      </xdr:nvCxnSpPr>
      <xdr:spPr>
        <a:xfrm flipH="1">
          <a:off x="8382000"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9525</xdr:colOff>
      <xdr:row>26</xdr:row>
      <xdr:rowOff>180978</xdr:rowOff>
    </xdr:from>
    <xdr:to>
      <xdr:col>12</xdr:col>
      <xdr:colOff>9529</xdr:colOff>
      <xdr:row>30</xdr:row>
      <xdr:rowOff>180975</xdr:rowOff>
    </xdr:to>
    <xdr:cxnSp macro="">
      <xdr:nvCxnSpPr>
        <xdr:cNvPr id="62" name="Conector recto de flecha 61"/>
        <xdr:cNvCxnSpPr/>
      </xdr:nvCxnSpPr>
      <xdr:spPr>
        <a:xfrm flipH="1">
          <a:off x="9153525" y="6096003"/>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9525</xdr:colOff>
      <xdr:row>26</xdr:row>
      <xdr:rowOff>180978</xdr:rowOff>
    </xdr:from>
    <xdr:to>
      <xdr:col>13</xdr:col>
      <xdr:colOff>9529</xdr:colOff>
      <xdr:row>30</xdr:row>
      <xdr:rowOff>180975</xdr:rowOff>
    </xdr:to>
    <xdr:cxnSp macro="">
      <xdr:nvCxnSpPr>
        <xdr:cNvPr id="63" name="Conector recto de flecha 62"/>
        <xdr:cNvCxnSpPr/>
      </xdr:nvCxnSpPr>
      <xdr:spPr>
        <a:xfrm flipH="1">
          <a:off x="9915525" y="6096003"/>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752475</xdr:colOff>
      <xdr:row>32</xdr:row>
      <xdr:rowOff>0</xdr:rowOff>
    </xdr:from>
    <xdr:to>
      <xdr:col>13</xdr:col>
      <xdr:colOff>9525</xdr:colOff>
      <xdr:row>32</xdr:row>
      <xdr:rowOff>0</xdr:rowOff>
    </xdr:to>
    <xdr:cxnSp macro="">
      <xdr:nvCxnSpPr>
        <xdr:cNvPr id="66" name="Conector recto 65"/>
        <xdr:cNvCxnSpPr/>
      </xdr:nvCxnSpPr>
      <xdr:spPr>
        <a:xfrm>
          <a:off x="5324475" y="7058025"/>
          <a:ext cx="4591050" cy="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752475</xdr:colOff>
      <xdr:row>31</xdr:row>
      <xdr:rowOff>76200</xdr:rowOff>
    </xdr:from>
    <xdr:to>
      <xdr:col>7</xdr:col>
      <xdr:colOff>0</xdr:colOff>
      <xdr:row>32</xdr:row>
      <xdr:rowOff>133350</xdr:rowOff>
    </xdr:to>
    <xdr:cxnSp macro="">
      <xdr:nvCxnSpPr>
        <xdr:cNvPr id="68" name="Conector recto 67"/>
        <xdr:cNvCxnSpPr/>
      </xdr:nvCxnSpPr>
      <xdr:spPr>
        <a:xfrm>
          <a:off x="5324475" y="6943725"/>
          <a:ext cx="9525" cy="24765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31</xdr:row>
      <xdr:rowOff>76200</xdr:rowOff>
    </xdr:from>
    <xdr:to>
      <xdr:col>13</xdr:col>
      <xdr:colOff>9525</xdr:colOff>
      <xdr:row>32</xdr:row>
      <xdr:rowOff>133350</xdr:rowOff>
    </xdr:to>
    <xdr:cxnSp macro="">
      <xdr:nvCxnSpPr>
        <xdr:cNvPr id="69" name="Conector recto 68"/>
        <xdr:cNvCxnSpPr/>
      </xdr:nvCxnSpPr>
      <xdr:spPr>
        <a:xfrm>
          <a:off x="9906000" y="6943725"/>
          <a:ext cx="9525" cy="24765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523875</xdr:colOff>
      <xdr:row>16</xdr:row>
      <xdr:rowOff>161925</xdr:rowOff>
    </xdr:from>
    <xdr:ext cx="506229" cy="264560"/>
    <xdr:sp macro="" textlink="">
      <xdr:nvSpPr>
        <xdr:cNvPr id="70" name="CuadroTexto 69"/>
        <xdr:cNvSpPr txBox="1"/>
      </xdr:nvSpPr>
      <xdr:spPr>
        <a:xfrm>
          <a:off x="523875" y="4362450"/>
          <a:ext cx="50622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1.000</a:t>
          </a:r>
        </a:p>
      </xdr:txBody>
    </xdr:sp>
    <xdr:clientData/>
  </xdr:oneCellAnchor>
  <xdr:oneCellAnchor>
    <xdr:from>
      <xdr:col>4</xdr:col>
      <xdr:colOff>571500</xdr:colOff>
      <xdr:row>29</xdr:row>
      <xdr:rowOff>38100</xdr:rowOff>
    </xdr:from>
    <xdr:ext cx="459036" cy="264560"/>
    <xdr:sp macro="" textlink="">
      <xdr:nvSpPr>
        <xdr:cNvPr id="71" name="CuadroTexto 70"/>
        <xdr:cNvSpPr txBox="1"/>
      </xdr:nvSpPr>
      <xdr:spPr>
        <a:xfrm>
          <a:off x="3619500" y="6905625"/>
          <a:ext cx="4590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x+15</a:t>
          </a:r>
          <a:endParaRPr lang="en-US">
            <a:effectLst/>
          </a:endParaRPr>
        </a:p>
      </xdr:txBody>
    </xdr:sp>
    <xdr:clientData/>
  </xdr:oneCellAnchor>
  <xdr:oneCellAnchor>
    <xdr:from>
      <xdr:col>5</xdr:col>
      <xdr:colOff>571500</xdr:colOff>
      <xdr:row>29</xdr:row>
      <xdr:rowOff>152400</xdr:rowOff>
    </xdr:from>
    <xdr:ext cx="459036" cy="436786"/>
    <xdr:sp macro="" textlink="">
      <xdr:nvSpPr>
        <xdr:cNvPr id="72" name="CuadroTexto 71"/>
        <xdr:cNvSpPr txBox="1"/>
      </xdr:nvSpPr>
      <xdr:spPr>
        <a:xfrm>
          <a:off x="4381500" y="7019925"/>
          <a:ext cx="45903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x+20</a:t>
          </a:r>
          <a:endParaRPr lang="en-US">
            <a:effectLst/>
          </a:endParaRPr>
        </a:p>
        <a:p>
          <a:endParaRPr lang="en-US" sz="1100"/>
        </a:p>
      </xdr:txBody>
    </xdr:sp>
    <xdr:clientData/>
  </xdr:oneCellAnchor>
  <xdr:oneCellAnchor>
    <xdr:from>
      <xdr:col>1</xdr:col>
      <xdr:colOff>647700</xdr:colOff>
      <xdr:row>28</xdr:row>
      <xdr:rowOff>9525</xdr:rowOff>
    </xdr:from>
    <xdr:ext cx="283873" cy="264560"/>
    <xdr:sp macro="" textlink="">
      <xdr:nvSpPr>
        <xdr:cNvPr id="73" name="CuadroTexto 72"/>
        <xdr:cNvSpPr txBox="1"/>
      </xdr:nvSpPr>
      <xdr:spPr>
        <a:xfrm>
          <a:off x="1409700" y="66865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x</a:t>
          </a:r>
        </a:p>
      </xdr:txBody>
    </xdr:sp>
    <xdr:clientData/>
  </xdr:oneCellAnchor>
  <xdr:oneCellAnchor>
    <xdr:from>
      <xdr:col>2</xdr:col>
      <xdr:colOff>590550</xdr:colOff>
      <xdr:row>28</xdr:row>
      <xdr:rowOff>95250</xdr:rowOff>
    </xdr:from>
    <xdr:ext cx="387542" cy="264560"/>
    <xdr:sp macro="" textlink="">
      <xdr:nvSpPr>
        <xdr:cNvPr id="74" name="CuadroTexto 73"/>
        <xdr:cNvSpPr txBox="1"/>
      </xdr:nvSpPr>
      <xdr:spPr>
        <a:xfrm>
          <a:off x="2114550" y="6772275"/>
          <a:ext cx="3875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x+5</a:t>
          </a:r>
        </a:p>
      </xdr:txBody>
    </xdr:sp>
    <xdr:clientData/>
  </xdr:oneCellAnchor>
  <xdr:oneCellAnchor>
    <xdr:from>
      <xdr:col>3</xdr:col>
      <xdr:colOff>552450</xdr:colOff>
      <xdr:row>28</xdr:row>
      <xdr:rowOff>152400</xdr:rowOff>
    </xdr:from>
    <xdr:ext cx="459036" cy="264560"/>
    <xdr:sp macro="" textlink="">
      <xdr:nvSpPr>
        <xdr:cNvPr id="75" name="CuadroTexto 74"/>
        <xdr:cNvSpPr txBox="1"/>
      </xdr:nvSpPr>
      <xdr:spPr>
        <a:xfrm>
          <a:off x="2838450" y="6829425"/>
          <a:ext cx="4590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x+10</a:t>
          </a:r>
          <a:endParaRPr lang="en-US">
            <a:effectLst/>
          </a:endParaRPr>
        </a:p>
      </xdr:txBody>
    </xdr:sp>
    <xdr:clientData/>
  </xdr:oneCellAnchor>
  <xdr:oneCellAnchor>
    <xdr:from>
      <xdr:col>9</xdr:col>
      <xdr:colOff>504825</xdr:colOff>
      <xdr:row>31</xdr:row>
      <xdr:rowOff>152400</xdr:rowOff>
    </xdr:from>
    <xdr:ext cx="399148" cy="264560"/>
    <xdr:sp macro="" textlink="">
      <xdr:nvSpPr>
        <xdr:cNvPr id="76" name="CuadroTexto 75"/>
        <xdr:cNvSpPr txBox="1"/>
      </xdr:nvSpPr>
      <xdr:spPr>
        <a:xfrm>
          <a:off x="7362825" y="7400925"/>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a:t>
          </a:r>
        </a:p>
      </xdr:txBody>
    </xdr:sp>
    <xdr:clientData/>
  </xdr:oneCellAnchor>
  <xdr:oneCellAnchor>
    <xdr:from>
      <xdr:col>6</xdr:col>
      <xdr:colOff>523875</xdr:colOff>
      <xdr:row>22</xdr:row>
      <xdr:rowOff>28575</xdr:rowOff>
    </xdr:from>
    <xdr:ext cx="565283" cy="264560"/>
    <xdr:sp macro="" textlink="">
      <xdr:nvSpPr>
        <xdr:cNvPr id="77" name="CuadroTexto 76"/>
        <xdr:cNvSpPr txBox="1"/>
      </xdr:nvSpPr>
      <xdr:spPr>
        <a:xfrm>
          <a:off x="5095875" y="5562600"/>
          <a:ext cx="5652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a:t>
          </a:r>
          <a:r>
            <a:rPr lang="en-US" sz="1100" b="0" baseline="0"/>
            <a:t> 15%</a:t>
          </a:r>
          <a:endParaRPr lang="en-US" sz="1100" b="1"/>
        </a:p>
      </xdr:txBody>
    </xdr:sp>
    <xdr:clientData/>
  </xdr:oneCellAnchor>
  <xdr:oneCellAnchor>
    <xdr:from>
      <xdr:col>1</xdr:col>
      <xdr:colOff>504825</xdr:colOff>
      <xdr:row>30</xdr:row>
      <xdr:rowOff>180975</xdr:rowOff>
    </xdr:from>
    <xdr:ext cx="744306" cy="264560"/>
    <xdr:sp macro="" textlink="">
      <xdr:nvSpPr>
        <xdr:cNvPr id="78" name="CuadroTexto 77"/>
        <xdr:cNvSpPr txBox="1"/>
      </xdr:nvSpPr>
      <xdr:spPr>
        <a:xfrm>
          <a:off x="1266825" y="7239000"/>
          <a:ext cx="7443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x= </a:t>
          </a:r>
          <a:r>
            <a:rPr lang="en-US" sz="1100" b="0"/>
            <a:t>105,11</a:t>
          </a:r>
          <a:endParaRPr lang="en-US" sz="1100" b="1"/>
        </a:p>
      </xdr:txBody>
    </xdr:sp>
    <xdr:clientData/>
  </xdr:oneCellAnchor>
  <xdr:oneCellAnchor>
    <xdr:from>
      <xdr:col>0</xdr:col>
      <xdr:colOff>628650</xdr:colOff>
      <xdr:row>26</xdr:row>
      <xdr:rowOff>104775</xdr:rowOff>
    </xdr:from>
    <xdr:ext cx="283873" cy="264560"/>
    <xdr:sp macro="" textlink="">
      <xdr:nvSpPr>
        <xdr:cNvPr id="41" name="CuadroTexto 40"/>
        <xdr:cNvSpPr txBox="1"/>
      </xdr:nvSpPr>
      <xdr:spPr>
        <a:xfrm>
          <a:off x="628650" y="64008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0</a:t>
          </a:r>
        </a:p>
      </xdr:txBody>
    </xdr:sp>
    <xdr:clientData/>
  </xdr:oneCellAnchor>
  <xdr:oneCellAnchor>
    <xdr:from>
      <xdr:col>2</xdr:col>
      <xdr:colOff>647700</xdr:colOff>
      <xdr:row>23</xdr:row>
      <xdr:rowOff>161925</xdr:rowOff>
    </xdr:from>
    <xdr:ext cx="283873" cy="264560"/>
    <xdr:sp macro="" textlink="">
      <xdr:nvSpPr>
        <xdr:cNvPr id="42" name="CuadroTexto 41"/>
        <xdr:cNvSpPr txBox="1"/>
      </xdr:nvSpPr>
      <xdr:spPr>
        <a:xfrm>
          <a:off x="2171700" y="58864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p>
      </xdr:txBody>
    </xdr:sp>
    <xdr:clientData/>
  </xdr:oneCellAnchor>
  <xdr:oneCellAnchor>
    <xdr:from>
      <xdr:col>3</xdr:col>
      <xdr:colOff>638175</xdr:colOff>
      <xdr:row>23</xdr:row>
      <xdr:rowOff>171450</xdr:rowOff>
    </xdr:from>
    <xdr:ext cx="283873" cy="264560"/>
    <xdr:sp macro="" textlink="">
      <xdr:nvSpPr>
        <xdr:cNvPr id="43" name="CuadroTexto 42"/>
        <xdr:cNvSpPr txBox="1"/>
      </xdr:nvSpPr>
      <xdr:spPr>
        <a:xfrm>
          <a:off x="2924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a:t>
          </a:r>
        </a:p>
      </xdr:txBody>
    </xdr:sp>
    <xdr:clientData/>
  </xdr:oneCellAnchor>
  <xdr:oneCellAnchor>
    <xdr:from>
      <xdr:col>1</xdr:col>
      <xdr:colOff>638175</xdr:colOff>
      <xdr:row>23</xdr:row>
      <xdr:rowOff>171450</xdr:rowOff>
    </xdr:from>
    <xdr:ext cx="283873" cy="264560"/>
    <xdr:sp macro="" textlink="">
      <xdr:nvSpPr>
        <xdr:cNvPr id="44" name="CuadroTexto 43"/>
        <xdr:cNvSpPr txBox="1"/>
      </xdr:nvSpPr>
      <xdr:spPr>
        <a:xfrm>
          <a:off x="1400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a:t>
          </a:r>
        </a:p>
      </xdr:txBody>
    </xdr:sp>
    <xdr:clientData/>
  </xdr:oneCellAnchor>
  <xdr:oneCellAnchor>
    <xdr:from>
      <xdr:col>8</xdr:col>
      <xdr:colOff>657225</xdr:colOff>
      <xdr:row>23</xdr:row>
      <xdr:rowOff>180975</xdr:rowOff>
    </xdr:from>
    <xdr:ext cx="283873" cy="264560"/>
    <xdr:sp macro="" textlink="">
      <xdr:nvSpPr>
        <xdr:cNvPr id="45" name="CuadroTexto 44"/>
        <xdr:cNvSpPr txBox="1"/>
      </xdr:nvSpPr>
      <xdr:spPr>
        <a:xfrm>
          <a:off x="6753225"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8</a:t>
          </a:r>
        </a:p>
      </xdr:txBody>
    </xdr:sp>
    <xdr:clientData/>
  </xdr:oneCellAnchor>
  <xdr:oneCellAnchor>
    <xdr:from>
      <xdr:col>9</xdr:col>
      <xdr:colOff>647700</xdr:colOff>
      <xdr:row>23</xdr:row>
      <xdr:rowOff>180975</xdr:rowOff>
    </xdr:from>
    <xdr:ext cx="283873" cy="264560"/>
    <xdr:sp macro="" textlink="">
      <xdr:nvSpPr>
        <xdr:cNvPr id="46" name="CuadroTexto 45"/>
        <xdr:cNvSpPr txBox="1"/>
      </xdr:nvSpPr>
      <xdr:spPr>
        <a:xfrm>
          <a:off x="7505700"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9</a:t>
          </a:r>
        </a:p>
      </xdr:txBody>
    </xdr:sp>
    <xdr:clientData/>
  </xdr:oneCellAnchor>
  <xdr:oneCellAnchor>
    <xdr:from>
      <xdr:col>10</xdr:col>
      <xdr:colOff>600075</xdr:colOff>
      <xdr:row>23</xdr:row>
      <xdr:rowOff>161925</xdr:rowOff>
    </xdr:from>
    <xdr:ext cx="381000" cy="264560"/>
    <xdr:sp macro="" textlink="">
      <xdr:nvSpPr>
        <xdr:cNvPr id="47" name="CuadroTexto 46"/>
        <xdr:cNvSpPr txBox="1"/>
      </xdr:nvSpPr>
      <xdr:spPr>
        <a:xfrm>
          <a:off x="8220075" y="5886450"/>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10</a:t>
          </a:r>
        </a:p>
      </xdr:txBody>
    </xdr:sp>
    <xdr:clientData/>
  </xdr:oneCellAnchor>
  <xdr:oneCellAnchor>
    <xdr:from>
      <xdr:col>11</xdr:col>
      <xdr:colOff>609600</xdr:colOff>
      <xdr:row>23</xdr:row>
      <xdr:rowOff>152400</xdr:rowOff>
    </xdr:from>
    <xdr:ext cx="342900" cy="264560"/>
    <xdr:sp macro="" textlink="">
      <xdr:nvSpPr>
        <xdr:cNvPr id="48" name="CuadroTexto 47"/>
        <xdr:cNvSpPr txBox="1"/>
      </xdr:nvSpPr>
      <xdr:spPr>
        <a:xfrm>
          <a:off x="8991600" y="5876925"/>
          <a:ext cx="342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11</a:t>
          </a:r>
        </a:p>
      </xdr:txBody>
    </xdr:sp>
    <xdr:clientData/>
  </xdr:oneCellAnchor>
  <xdr:oneCellAnchor>
    <xdr:from>
      <xdr:col>12</xdr:col>
      <xdr:colOff>609600</xdr:colOff>
      <xdr:row>23</xdr:row>
      <xdr:rowOff>161925</xdr:rowOff>
    </xdr:from>
    <xdr:ext cx="381000" cy="264560"/>
    <xdr:sp macro="" textlink="">
      <xdr:nvSpPr>
        <xdr:cNvPr id="49" name="CuadroTexto 48"/>
        <xdr:cNvSpPr txBox="1"/>
      </xdr:nvSpPr>
      <xdr:spPr>
        <a:xfrm>
          <a:off x="9753600" y="5886450"/>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12</a:t>
          </a:r>
        </a:p>
      </xdr:txBody>
    </xdr:sp>
    <xdr:clientData/>
  </xdr:oneCellAnchor>
  <xdr:oneCellAnchor>
    <xdr:from>
      <xdr:col>5</xdr:col>
      <xdr:colOff>647700</xdr:colOff>
      <xdr:row>23</xdr:row>
      <xdr:rowOff>180975</xdr:rowOff>
    </xdr:from>
    <xdr:ext cx="283873" cy="264560"/>
    <xdr:sp macro="" textlink="">
      <xdr:nvSpPr>
        <xdr:cNvPr id="50" name="CuadroTexto 49"/>
        <xdr:cNvSpPr txBox="1"/>
      </xdr:nvSpPr>
      <xdr:spPr>
        <a:xfrm>
          <a:off x="4457700"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a:t>
          </a:r>
        </a:p>
      </xdr:txBody>
    </xdr:sp>
    <xdr:clientData/>
  </xdr:oneCellAnchor>
  <xdr:oneCellAnchor>
    <xdr:from>
      <xdr:col>6</xdr:col>
      <xdr:colOff>638175</xdr:colOff>
      <xdr:row>23</xdr:row>
      <xdr:rowOff>171450</xdr:rowOff>
    </xdr:from>
    <xdr:ext cx="283873" cy="264560"/>
    <xdr:sp macro="" textlink="">
      <xdr:nvSpPr>
        <xdr:cNvPr id="51" name="CuadroTexto 50"/>
        <xdr:cNvSpPr txBox="1"/>
      </xdr:nvSpPr>
      <xdr:spPr>
        <a:xfrm>
          <a:off x="5210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6</a:t>
          </a:r>
        </a:p>
      </xdr:txBody>
    </xdr:sp>
    <xdr:clientData/>
  </xdr:oneCellAnchor>
  <xdr:oneCellAnchor>
    <xdr:from>
      <xdr:col>4</xdr:col>
      <xdr:colOff>638175</xdr:colOff>
      <xdr:row>23</xdr:row>
      <xdr:rowOff>180975</xdr:rowOff>
    </xdr:from>
    <xdr:ext cx="283873" cy="264560"/>
    <xdr:sp macro="" textlink="">
      <xdr:nvSpPr>
        <xdr:cNvPr id="52" name="CuadroTexto 51"/>
        <xdr:cNvSpPr txBox="1"/>
      </xdr:nvSpPr>
      <xdr:spPr>
        <a:xfrm>
          <a:off x="3686175"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4</a:t>
          </a:r>
        </a:p>
      </xdr:txBody>
    </xdr:sp>
    <xdr:clientData/>
  </xdr:oneCellAnchor>
  <xdr:oneCellAnchor>
    <xdr:from>
      <xdr:col>7</xdr:col>
      <xdr:colOff>638175</xdr:colOff>
      <xdr:row>23</xdr:row>
      <xdr:rowOff>171450</xdr:rowOff>
    </xdr:from>
    <xdr:ext cx="283873" cy="264560"/>
    <xdr:sp macro="" textlink="">
      <xdr:nvSpPr>
        <xdr:cNvPr id="53" name="CuadroTexto 52"/>
        <xdr:cNvSpPr txBox="1"/>
      </xdr:nvSpPr>
      <xdr:spPr>
        <a:xfrm>
          <a:off x="5972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7</a:t>
          </a: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1</xdr:col>
      <xdr:colOff>762000</xdr:colOff>
      <xdr:row>35</xdr:row>
      <xdr:rowOff>0</xdr:rowOff>
    </xdr:from>
    <xdr:to>
      <xdr:col>16</xdr:col>
      <xdr:colOff>9525</xdr:colOff>
      <xdr:row>35</xdr:row>
      <xdr:rowOff>0</xdr:rowOff>
    </xdr:to>
    <xdr:cxnSp macro="">
      <xdr:nvCxnSpPr>
        <xdr:cNvPr id="2" name="Conector recto 1"/>
        <xdr:cNvCxnSpPr/>
      </xdr:nvCxnSpPr>
      <xdr:spPr>
        <a:xfrm>
          <a:off x="1524000" y="6715125"/>
          <a:ext cx="10858500" cy="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34</xdr:row>
      <xdr:rowOff>19050</xdr:rowOff>
    </xdr:from>
    <xdr:to>
      <xdr:col>2</xdr:col>
      <xdr:colOff>0</xdr:colOff>
      <xdr:row>36</xdr:row>
      <xdr:rowOff>19050</xdr:rowOff>
    </xdr:to>
    <xdr:cxnSp macro="">
      <xdr:nvCxnSpPr>
        <xdr:cNvPr id="3" name="Conector recto 2"/>
        <xdr:cNvCxnSpPr/>
      </xdr:nvCxnSpPr>
      <xdr:spPr>
        <a:xfrm>
          <a:off x="1704975" y="654367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34</xdr:row>
      <xdr:rowOff>0</xdr:rowOff>
    </xdr:from>
    <xdr:to>
      <xdr:col>3</xdr:col>
      <xdr:colOff>0</xdr:colOff>
      <xdr:row>36</xdr:row>
      <xdr:rowOff>0</xdr:rowOff>
    </xdr:to>
    <xdr:cxnSp macro="">
      <xdr:nvCxnSpPr>
        <xdr:cNvPr id="4" name="Conector recto 3"/>
        <xdr:cNvCxnSpPr/>
      </xdr:nvCxnSpPr>
      <xdr:spPr>
        <a:xfrm>
          <a:off x="1524000" y="498157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34</xdr:row>
      <xdr:rowOff>9525</xdr:rowOff>
    </xdr:from>
    <xdr:to>
      <xdr:col>4</xdr:col>
      <xdr:colOff>9525</xdr:colOff>
      <xdr:row>36</xdr:row>
      <xdr:rowOff>9525</xdr:rowOff>
    </xdr:to>
    <xdr:cxnSp macro="">
      <xdr:nvCxnSpPr>
        <xdr:cNvPr id="5" name="Conector recto 4"/>
        <xdr:cNvCxnSpPr/>
      </xdr:nvCxnSpPr>
      <xdr:spPr>
        <a:xfrm>
          <a:off x="2295525" y="49911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34</xdr:row>
      <xdr:rowOff>0</xdr:rowOff>
    </xdr:from>
    <xdr:to>
      <xdr:col>5</xdr:col>
      <xdr:colOff>0</xdr:colOff>
      <xdr:row>36</xdr:row>
      <xdr:rowOff>0</xdr:rowOff>
    </xdr:to>
    <xdr:cxnSp macro="">
      <xdr:nvCxnSpPr>
        <xdr:cNvPr id="6" name="Conector recto 5"/>
        <xdr:cNvCxnSpPr/>
      </xdr:nvCxnSpPr>
      <xdr:spPr>
        <a:xfrm>
          <a:off x="3048000" y="498157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34</xdr:row>
      <xdr:rowOff>0</xdr:rowOff>
    </xdr:from>
    <xdr:to>
      <xdr:col>6</xdr:col>
      <xdr:colOff>0</xdr:colOff>
      <xdr:row>36</xdr:row>
      <xdr:rowOff>0</xdr:rowOff>
    </xdr:to>
    <xdr:cxnSp macro="">
      <xdr:nvCxnSpPr>
        <xdr:cNvPr id="7" name="Conector recto 6"/>
        <xdr:cNvCxnSpPr/>
      </xdr:nvCxnSpPr>
      <xdr:spPr>
        <a:xfrm>
          <a:off x="3810000" y="498157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34</xdr:row>
      <xdr:rowOff>0</xdr:rowOff>
    </xdr:from>
    <xdr:to>
      <xdr:col>7</xdr:col>
      <xdr:colOff>0</xdr:colOff>
      <xdr:row>36</xdr:row>
      <xdr:rowOff>0</xdr:rowOff>
    </xdr:to>
    <xdr:cxnSp macro="">
      <xdr:nvCxnSpPr>
        <xdr:cNvPr id="8" name="Conector recto 7"/>
        <xdr:cNvCxnSpPr/>
      </xdr:nvCxnSpPr>
      <xdr:spPr>
        <a:xfrm>
          <a:off x="4572000" y="498157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34</xdr:row>
      <xdr:rowOff>9525</xdr:rowOff>
    </xdr:from>
    <xdr:to>
      <xdr:col>8</xdr:col>
      <xdr:colOff>0</xdr:colOff>
      <xdr:row>36</xdr:row>
      <xdr:rowOff>9525</xdr:rowOff>
    </xdr:to>
    <xdr:cxnSp macro="">
      <xdr:nvCxnSpPr>
        <xdr:cNvPr id="9" name="Conector recto 8"/>
        <xdr:cNvCxnSpPr/>
      </xdr:nvCxnSpPr>
      <xdr:spPr>
        <a:xfrm>
          <a:off x="5334000" y="49911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34</xdr:row>
      <xdr:rowOff>0</xdr:rowOff>
    </xdr:from>
    <xdr:to>
      <xdr:col>9</xdr:col>
      <xdr:colOff>0</xdr:colOff>
      <xdr:row>36</xdr:row>
      <xdr:rowOff>0</xdr:rowOff>
    </xdr:to>
    <xdr:cxnSp macro="">
      <xdr:nvCxnSpPr>
        <xdr:cNvPr id="10" name="Conector recto 9"/>
        <xdr:cNvCxnSpPr/>
      </xdr:nvCxnSpPr>
      <xdr:spPr>
        <a:xfrm>
          <a:off x="6096000" y="498157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9525</xdr:colOff>
      <xdr:row>34</xdr:row>
      <xdr:rowOff>0</xdr:rowOff>
    </xdr:from>
    <xdr:to>
      <xdr:col>10</xdr:col>
      <xdr:colOff>9525</xdr:colOff>
      <xdr:row>36</xdr:row>
      <xdr:rowOff>0</xdr:rowOff>
    </xdr:to>
    <xdr:cxnSp macro="">
      <xdr:nvCxnSpPr>
        <xdr:cNvPr id="11" name="Conector recto 10"/>
        <xdr:cNvCxnSpPr/>
      </xdr:nvCxnSpPr>
      <xdr:spPr>
        <a:xfrm>
          <a:off x="6867525" y="498157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34</xdr:row>
      <xdr:rowOff>0</xdr:rowOff>
    </xdr:from>
    <xdr:to>
      <xdr:col>11</xdr:col>
      <xdr:colOff>0</xdr:colOff>
      <xdr:row>36</xdr:row>
      <xdr:rowOff>0</xdr:rowOff>
    </xdr:to>
    <xdr:cxnSp macro="">
      <xdr:nvCxnSpPr>
        <xdr:cNvPr id="12" name="Conector recto 11"/>
        <xdr:cNvCxnSpPr/>
      </xdr:nvCxnSpPr>
      <xdr:spPr>
        <a:xfrm>
          <a:off x="7620000" y="498157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34</xdr:row>
      <xdr:rowOff>0</xdr:rowOff>
    </xdr:from>
    <xdr:to>
      <xdr:col>12</xdr:col>
      <xdr:colOff>0</xdr:colOff>
      <xdr:row>36</xdr:row>
      <xdr:rowOff>0</xdr:rowOff>
    </xdr:to>
    <xdr:cxnSp macro="">
      <xdr:nvCxnSpPr>
        <xdr:cNvPr id="13" name="Conector recto 12"/>
        <xdr:cNvCxnSpPr/>
      </xdr:nvCxnSpPr>
      <xdr:spPr>
        <a:xfrm>
          <a:off x="8382000" y="498157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9525</xdr:colOff>
      <xdr:row>33</xdr:row>
      <xdr:rowOff>180975</xdr:rowOff>
    </xdr:from>
    <xdr:to>
      <xdr:col>13</xdr:col>
      <xdr:colOff>9525</xdr:colOff>
      <xdr:row>35</xdr:row>
      <xdr:rowOff>180975</xdr:rowOff>
    </xdr:to>
    <xdr:cxnSp macro="">
      <xdr:nvCxnSpPr>
        <xdr:cNvPr id="14" name="Conector recto 13"/>
        <xdr:cNvCxnSpPr/>
      </xdr:nvCxnSpPr>
      <xdr:spPr>
        <a:xfrm>
          <a:off x="9153525" y="4972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9525</xdr:colOff>
      <xdr:row>33</xdr:row>
      <xdr:rowOff>180975</xdr:rowOff>
    </xdr:from>
    <xdr:to>
      <xdr:col>14</xdr:col>
      <xdr:colOff>9525</xdr:colOff>
      <xdr:row>35</xdr:row>
      <xdr:rowOff>180975</xdr:rowOff>
    </xdr:to>
    <xdr:cxnSp macro="">
      <xdr:nvCxnSpPr>
        <xdr:cNvPr id="15" name="Conector recto 14"/>
        <xdr:cNvCxnSpPr/>
      </xdr:nvCxnSpPr>
      <xdr:spPr>
        <a:xfrm>
          <a:off x="9915525" y="4972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27</xdr:row>
      <xdr:rowOff>74060</xdr:rowOff>
    </xdr:from>
    <xdr:to>
      <xdr:col>2</xdr:col>
      <xdr:colOff>24515</xdr:colOff>
      <xdr:row>34</xdr:row>
      <xdr:rowOff>19051</xdr:rowOff>
    </xdr:to>
    <xdr:cxnSp macro="">
      <xdr:nvCxnSpPr>
        <xdr:cNvPr id="16" name="Conector recto de flecha 15"/>
        <xdr:cNvCxnSpPr/>
      </xdr:nvCxnSpPr>
      <xdr:spPr>
        <a:xfrm flipV="1">
          <a:off x="1704975" y="5265185"/>
          <a:ext cx="24515" cy="1278491"/>
        </a:xfrm>
        <a:prstGeom prst="straightConnector1">
          <a:avLst/>
        </a:prstGeom>
        <a:ln w="28575">
          <a:solidFill>
            <a:schemeClr val="accent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36</xdr:row>
      <xdr:rowOff>9525</xdr:rowOff>
    </xdr:from>
    <xdr:to>
      <xdr:col>4</xdr:col>
      <xdr:colOff>9528</xdr:colOff>
      <xdr:row>39</xdr:row>
      <xdr:rowOff>57150</xdr:rowOff>
    </xdr:to>
    <xdr:cxnSp macro="">
      <xdr:nvCxnSpPr>
        <xdr:cNvPr id="17" name="Conector recto de flecha 16"/>
        <xdr:cNvCxnSpPr/>
      </xdr:nvCxnSpPr>
      <xdr:spPr>
        <a:xfrm flipH="1">
          <a:off x="3228975" y="6915150"/>
          <a:ext cx="9528" cy="619125"/>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847725</xdr:colOff>
      <xdr:row>26</xdr:row>
      <xdr:rowOff>66675</xdr:rowOff>
    </xdr:from>
    <xdr:ext cx="245773" cy="264560"/>
    <xdr:sp macro="" textlink="">
      <xdr:nvSpPr>
        <xdr:cNvPr id="32" name="CuadroTexto 31"/>
        <xdr:cNvSpPr txBox="1"/>
      </xdr:nvSpPr>
      <xdr:spPr>
        <a:xfrm>
          <a:off x="1609725" y="5067300"/>
          <a:ext cx="2457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x</a:t>
          </a:r>
        </a:p>
      </xdr:txBody>
    </xdr:sp>
    <xdr:clientData/>
  </xdr:oneCellAnchor>
  <xdr:oneCellAnchor>
    <xdr:from>
      <xdr:col>3</xdr:col>
      <xdr:colOff>609600</xdr:colOff>
      <xdr:row>39</xdr:row>
      <xdr:rowOff>0</xdr:rowOff>
    </xdr:from>
    <xdr:ext cx="381000" cy="264560"/>
    <xdr:sp macro="" textlink="">
      <xdr:nvSpPr>
        <xdr:cNvPr id="35" name="CuadroTexto 34"/>
        <xdr:cNvSpPr txBox="1"/>
      </xdr:nvSpPr>
      <xdr:spPr>
        <a:xfrm>
          <a:off x="3076575" y="7477125"/>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50</a:t>
          </a:r>
        </a:p>
      </xdr:txBody>
    </xdr:sp>
    <xdr:clientData/>
  </xdr:oneCellAnchor>
  <xdr:oneCellAnchor>
    <xdr:from>
      <xdr:col>8</xdr:col>
      <xdr:colOff>552450</xdr:colOff>
      <xdr:row>31</xdr:row>
      <xdr:rowOff>133350</xdr:rowOff>
    </xdr:from>
    <xdr:ext cx="493790" cy="264560"/>
    <xdr:sp macro="" textlink="">
      <xdr:nvSpPr>
        <xdr:cNvPr id="39" name="CuadroTexto 38"/>
        <xdr:cNvSpPr txBox="1"/>
      </xdr:nvSpPr>
      <xdr:spPr>
        <a:xfrm>
          <a:off x="6829425" y="6086475"/>
          <a:ext cx="4937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a:t>
          </a:r>
          <a:r>
            <a:rPr lang="en-US" sz="1100" b="0" baseline="0"/>
            <a:t> 2%</a:t>
          </a:r>
          <a:endParaRPr lang="en-US" sz="1100" b="1"/>
        </a:p>
      </xdr:txBody>
    </xdr:sp>
    <xdr:clientData/>
  </xdr:oneCellAnchor>
  <xdr:oneCellAnchor>
    <xdr:from>
      <xdr:col>1</xdr:col>
      <xdr:colOff>828675</xdr:colOff>
      <xdr:row>35</xdr:row>
      <xdr:rowOff>152400</xdr:rowOff>
    </xdr:from>
    <xdr:ext cx="283873" cy="264560"/>
    <xdr:sp macro="" textlink="">
      <xdr:nvSpPr>
        <xdr:cNvPr id="41" name="CuadroTexto 40"/>
        <xdr:cNvSpPr txBox="1"/>
      </xdr:nvSpPr>
      <xdr:spPr>
        <a:xfrm>
          <a:off x="1590675" y="686752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0</a:t>
          </a:r>
        </a:p>
      </xdr:txBody>
    </xdr:sp>
    <xdr:clientData/>
  </xdr:oneCellAnchor>
  <xdr:oneCellAnchor>
    <xdr:from>
      <xdr:col>3</xdr:col>
      <xdr:colOff>647700</xdr:colOff>
      <xdr:row>32</xdr:row>
      <xdr:rowOff>161925</xdr:rowOff>
    </xdr:from>
    <xdr:ext cx="283873" cy="264560"/>
    <xdr:sp macro="" textlink="">
      <xdr:nvSpPr>
        <xdr:cNvPr id="42" name="CuadroTexto 41"/>
        <xdr:cNvSpPr txBox="1"/>
      </xdr:nvSpPr>
      <xdr:spPr>
        <a:xfrm>
          <a:off x="2171700" y="4762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p>
      </xdr:txBody>
    </xdr:sp>
    <xdr:clientData/>
  </xdr:oneCellAnchor>
  <xdr:oneCellAnchor>
    <xdr:from>
      <xdr:col>4</xdr:col>
      <xdr:colOff>638175</xdr:colOff>
      <xdr:row>32</xdr:row>
      <xdr:rowOff>171450</xdr:rowOff>
    </xdr:from>
    <xdr:ext cx="283873" cy="264560"/>
    <xdr:sp macro="" textlink="">
      <xdr:nvSpPr>
        <xdr:cNvPr id="43" name="CuadroTexto 42"/>
        <xdr:cNvSpPr txBox="1"/>
      </xdr:nvSpPr>
      <xdr:spPr>
        <a:xfrm>
          <a:off x="2924175" y="477202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a:t>
          </a:r>
        </a:p>
      </xdr:txBody>
    </xdr:sp>
    <xdr:clientData/>
  </xdr:oneCellAnchor>
  <xdr:oneCellAnchor>
    <xdr:from>
      <xdr:col>2</xdr:col>
      <xdr:colOff>638175</xdr:colOff>
      <xdr:row>32</xdr:row>
      <xdr:rowOff>171450</xdr:rowOff>
    </xdr:from>
    <xdr:ext cx="283873" cy="264560"/>
    <xdr:sp macro="" textlink="">
      <xdr:nvSpPr>
        <xdr:cNvPr id="44" name="CuadroTexto 43"/>
        <xdr:cNvSpPr txBox="1"/>
      </xdr:nvSpPr>
      <xdr:spPr>
        <a:xfrm>
          <a:off x="1400175" y="477202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a:t>
          </a:r>
        </a:p>
      </xdr:txBody>
    </xdr:sp>
    <xdr:clientData/>
  </xdr:oneCellAnchor>
  <xdr:oneCellAnchor>
    <xdr:from>
      <xdr:col>9</xdr:col>
      <xdr:colOff>657225</xdr:colOff>
      <xdr:row>32</xdr:row>
      <xdr:rowOff>180975</xdr:rowOff>
    </xdr:from>
    <xdr:ext cx="283873" cy="264560"/>
    <xdr:sp macro="" textlink="">
      <xdr:nvSpPr>
        <xdr:cNvPr id="45" name="CuadroTexto 44"/>
        <xdr:cNvSpPr txBox="1"/>
      </xdr:nvSpPr>
      <xdr:spPr>
        <a:xfrm>
          <a:off x="6753225" y="47815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8</a:t>
          </a:r>
        </a:p>
      </xdr:txBody>
    </xdr:sp>
    <xdr:clientData/>
  </xdr:oneCellAnchor>
  <xdr:oneCellAnchor>
    <xdr:from>
      <xdr:col>10</xdr:col>
      <xdr:colOff>647700</xdr:colOff>
      <xdr:row>32</xdr:row>
      <xdr:rowOff>180975</xdr:rowOff>
    </xdr:from>
    <xdr:ext cx="283873" cy="264560"/>
    <xdr:sp macro="" textlink="">
      <xdr:nvSpPr>
        <xdr:cNvPr id="46" name="CuadroTexto 45"/>
        <xdr:cNvSpPr txBox="1"/>
      </xdr:nvSpPr>
      <xdr:spPr>
        <a:xfrm>
          <a:off x="7505700" y="47815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9</a:t>
          </a:r>
        </a:p>
      </xdr:txBody>
    </xdr:sp>
    <xdr:clientData/>
  </xdr:oneCellAnchor>
  <xdr:oneCellAnchor>
    <xdr:from>
      <xdr:col>11</xdr:col>
      <xdr:colOff>600075</xdr:colOff>
      <xdr:row>32</xdr:row>
      <xdr:rowOff>161925</xdr:rowOff>
    </xdr:from>
    <xdr:ext cx="381000" cy="264560"/>
    <xdr:sp macro="" textlink="">
      <xdr:nvSpPr>
        <xdr:cNvPr id="47" name="CuadroTexto 46"/>
        <xdr:cNvSpPr txBox="1"/>
      </xdr:nvSpPr>
      <xdr:spPr>
        <a:xfrm>
          <a:off x="8220075" y="4762500"/>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10</a:t>
          </a:r>
        </a:p>
      </xdr:txBody>
    </xdr:sp>
    <xdr:clientData/>
  </xdr:oneCellAnchor>
  <xdr:oneCellAnchor>
    <xdr:from>
      <xdr:col>12</xdr:col>
      <xdr:colOff>609600</xdr:colOff>
      <xdr:row>32</xdr:row>
      <xdr:rowOff>152400</xdr:rowOff>
    </xdr:from>
    <xdr:ext cx="342900" cy="264560"/>
    <xdr:sp macro="" textlink="">
      <xdr:nvSpPr>
        <xdr:cNvPr id="48" name="CuadroTexto 47"/>
        <xdr:cNvSpPr txBox="1"/>
      </xdr:nvSpPr>
      <xdr:spPr>
        <a:xfrm>
          <a:off x="8991600" y="4752975"/>
          <a:ext cx="342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11</a:t>
          </a:r>
        </a:p>
      </xdr:txBody>
    </xdr:sp>
    <xdr:clientData/>
  </xdr:oneCellAnchor>
  <xdr:oneCellAnchor>
    <xdr:from>
      <xdr:col>13</xdr:col>
      <xdr:colOff>609600</xdr:colOff>
      <xdr:row>32</xdr:row>
      <xdr:rowOff>161925</xdr:rowOff>
    </xdr:from>
    <xdr:ext cx="381000" cy="264560"/>
    <xdr:sp macro="" textlink="">
      <xdr:nvSpPr>
        <xdr:cNvPr id="49" name="CuadroTexto 48"/>
        <xdr:cNvSpPr txBox="1"/>
      </xdr:nvSpPr>
      <xdr:spPr>
        <a:xfrm>
          <a:off x="9753600" y="4762500"/>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12</a:t>
          </a:r>
        </a:p>
      </xdr:txBody>
    </xdr:sp>
    <xdr:clientData/>
  </xdr:oneCellAnchor>
  <xdr:oneCellAnchor>
    <xdr:from>
      <xdr:col>6</xdr:col>
      <xdr:colOff>647700</xdr:colOff>
      <xdr:row>32</xdr:row>
      <xdr:rowOff>180975</xdr:rowOff>
    </xdr:from>
    <xdr:ext cx="283873" cy="264560"/>
    <xdr:sp macro="" textlink="">
      <xdr:nvSpPr>
        <xdr:cNvPr id="50" name="CuadroTexto 49"/>
        <xdr:cNvSpPr txBox="1"/>
      </xdr:nvSpPr>
      <xdr:spPr>
        <a:xfrm>
          <a:off x="4457700" y="47815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a:t>
          </a:r>
        </a:p>
      </xdr:txBody>
    </xdr:sp>
    <xdr:clientData/>
  </xdr:oneCellAnchor>
  <xdr:oneCellAnchor>
    <xdr:from>
      <xdr:col>7</xdr:col>
      <xdr:colOff>638175</xdr:colOff>
      <xdr:row>32</xdr:row>
      <xdr:rowOff>171450</xdr:rowOff>
    </xdr:from>
    <xdr:ext cx="283873" cy="264560"/>
    <xdr:sp macro="" textlink="">
      <xdr:nvSpPr>
        <xdr:cNvPr id="51" name="CuadroTexto 50"/>
        <xdr:cNvSpPr txBox="1"/>
      </xdr:nvSpPr>
      <xdr:spPr>
        <a:xfrm>
          <a:off x="5210175" y="477202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6</a:t>
          </a:r>
        </a:p>
      </xdr:txBody>
    </xdr:sp>
    <xdr:clientData/>
  </xdr:oneCellAnchor>
  <xdr:oneCellAnchor>
    <xdr:from>
      <xdr:col>5</xdr:col>
      <xdr:colOff>638175</xdr:colOff>
      <xdr:row>32</xdr:row>
      <xdr:rowOff>180975</xdr:rowOff>
    </xdr:from>
    <xdr:ext cx="283873" cy="264560"/>
    <xdr:sp macro="" textlink="">
      <xdr:nvSpPr>
        <xdr:cNvPr id="52" name="CuadroTexto 51"/>
        <xdr:cNvSpPr txBox="1"/>
      </xdr:nvSpPr>
      <xdr:spPr>
        <a:xfrm>
          <a:off x="3686175" y="47815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4</a:t>
          </a:r>
        </a:p>
      </xdr:txBody>
    </xdr:sp>
    <xdr:clientData/>
  </xdr:oneCellAnchor>
  <xdr:oneCellAnchor>
    <xdr:from>
      <xdr:col>8</xdr:col>
      <xdr:colOff>638175</xdr:colOff>
      <xdr:row>32</xdr:row>
      <xdr:rowOff>171450</xdr:rowOff>
    </xdr:from>
    <xdr:ext cx="283873" cy="264560"/>
    <xdr:sp macro="" textlink="">
      <xdr:nvSpPr>
        <xdr:cNvPr id="53" name="CuadroTexto 52"/>
        <xdr:cNvSpPr txBox="1"/>
      </xdr:nvSpPr>
      <xdr:spPr>
        <a:xfrm>
          <a:off x="5972175" y="477202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7</a:t>
          </a:r>
        </a:p>
      </xdr:txBody>
    </xdr:sp>
    <xdr:clientData/>
  </xdr:oneCellAnchor>
  <xdr:twoCellAnchor>
    <xdr:from>
      <xdr:col>16</xdr:col>
      <xdr:colOff>0</xdr:colOff>
      <xdr:row>34</xdr:row>
      <xdr:rowOff>0</xdr:rowOff>
    </xdr:from>
    <xdr:to>
      <xdr:col>16</xdr:col>
      <xdr:colOff>0</xdr:colOff>
      <xdr:row>36</xdr:row>
      <xdr:rowOff>0</xdr:rowOff>
    </xdr:to>
    <xdr:cxnSp macro="">
      <xdr:nvCxnSpPr>
        <xdr:cNvPr id="56" name="Conector recto 55"/>
        <xdr:cNvCxnSpPr/>
      </xdr:nvCxnSpPr>
      <xdr:spPr>
        <a:xfrm>
          <a:off x="12372975" y="65246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34</xdr:row>
      <xdr:rowOff>9525</xdr:rowOff>
    </xdr:from>
    <xdr:to>
      <xdr:col>15</xdr:col>
      <xdr:colOff>0</xdr:colOff>
      <xdr:row>36</xdr:row>
      <xdr:rowOff>9525</xdr:rowOff>
    </xdr:to>
    <xdr:cxnSp macro="">
      <xdr:nvCxnSpPr>
        <xdr:cNvPr id="57" name="Conector recto 56"/>
        <xdr:cNvCxnSpPr/>
      </xdr:nvCxnSpPr>
      <xdr:spPr>
        <a:xfrm>
          <a:off x="11610975" y="65341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609600</xdr:colOff>
      <xdr:row>32</xdr:row>
      <xdr:rowOff>171450</xdr:rowOff>
    </xdr:from>
    <xdr:ext cx="381000" cy="264560"/>
    <xdr:sp macro="" textlink="">
      <xdr:nvSpPr>
        <xdr:cNvPr id="59" name="CuadroTexto 58"/>
        <xdr:cNvSpPr txBox="1"/>
      </xdr:nvSpPr>
      <xdr:spPr>
        <a:xfrm>
          <a:off x="12220575" y="6315075"/>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14</a:t>
          </a:r>
        </a:p>
      </xdr:txBody>
    </xdr:sp>
    <xdr:clientData/>
  </xdr:oneCellAnchor>
  <xdr:oneCellAnchor>
    <xdr:from>
      <xdr:col>14</xdr:col>
      <xdr:colOff>600075</xdr:colOff>
      <xdr:row>32</xdr:row>
      <xdr:rowOff>171450</xdr:rowOff>
    </xdr:from>
    <xdr:ext cx="381000" cy="264560"/>
    <xdr:sp macro="" textlink="">
      <xdr:nvSpPr>
        <xdr:cNvPr id="60" name="CuadroTexto 59"/>
        <xdr:cNvSpPr txBox="1"/>
      </xdr:nvSpPr>
      <xdr:spPr>
        <a:xfrm>
          <a:off x="11449050" y="6315075"/>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13</a:t>
          </a:r>
        </a:p>
      </xdr:txBody>
    </xdr:sp>
    <xdr:clientData/>
  </xdr:oneCellAnchor>
  <xdr:twoCellAnchor>
    <xdr:from>
      <xdr:col>5</xdr:col>
      <xdr:colOff>742950</xdr:colOff>
      <xdr:row>35</xdr:row>
      <xdr:rowOff>180975</xdr:rowOff>
    </xdr:from>
    <xdr:to>
      <xdr:col>5</xdr:col>
      <xdr:colOff>752478</xdr:colOff>
      <xdr:row>39</xdr:row>
      <xdr:rowOff>38100</xdr:rowOff>
    </xdr:to>
    <xdr:cxnSp macro="">
      <xdr:nvCxnSpPr>
        <xdr:cNvPr id="65" name="Conector recto de flecha 64"/>
        <xdr:cNvCxnSpPr/>
      </xdr:nvCxnSpPr>
      <xdr:spPr>
        <a:xfrm flipH="1">
          <a:off x="4733925" y="6896100"/>
          <a:ext cx="9528" cy="619125"/>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590550</xdr:colOff>
      <xdr:row>38</xdr:row>
      <xdr:rowOff>171450</xdr:rowOff>
    </xdr:from>
    <xdr:ext cx="381000" cy="264560"/>
    <xdr:sp macro="" textlink="">
      <xdr:nvSpPr>
        <xdr:cNvPr id="66" name="CuadroTexto 65"/>
        <xdr:cNvSpPr txBox="1"/>
      </xdr:nvSpPr>
      <xdr:spPr>
        <a:xfrm>
          <a:off x="4581525" y="7458075"/>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50</a:t>
          </a:r>
        </a:p>
      </xdr:txBody>
    </xdr:sp>
    <xdr:clientData/>
  </xdr:oneCellAnchor>
  <xdr:twoCellAnchor>
    <xdr:from>
      <xdr:col>7</xdr:col>
      <xdr:colOff>752475</xdr:colOff>
      <xdr:row>36</xdr:row>
      <xdr:rowOff>9525</xdr:rowOff>
    </xdr:from>
    <xdr:to>
      <xdr:col>8</xdr:col>
      <xdr:colOff>3</xdr:colOff>
      <xdr:row>39</xdr:row>
      <xdr:rowOff>57150</xdr:rowOff>
    </xdr:to>
    <xdr:cxnSp macro="">
      <xdr:nvCxnSpPr>
        <xdr:cNvPr id="67" name="Conector recto de flecha 66"/>
        <xdr:cNvCxnSpPr/>
      </xdr:nvCxnSpPr>
      <xdr:spPr>
        <a:xfrm flipH="1">
          <a:off x="6267450" y="6915150"/>
          <a:ext cx="9528" cy="619125"/>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600075</xdr:colOff>
      <xdr:row>39</xdr:row>
      <xdr:rowOff>0</xdr:rowOff>
    </xdr:from>
    <xdr:ext cx="381000" cy="264560"/>
    <xdr:sp macro="" textlink="">
      <xdr:nvSpPr>
        <xdr:cNvPr id="68" name="CuadroTexto 67"/>
        <xdr:cNvSpPr txBox="1"/>
      </xdr:nvSpPr>
      <xdr:spPr>
        <a:xfrm>
          <a:off x="6115050" y="7477125"/>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50</a:t>
          </a:r>
        </a:p>
      </xdr:txBody>
    </xdr:sp>
    <xdr:clientData/>
  </xdr:oneCellAnchor>
  <xdr:twoCellAnchor>
    <xdr:from>
      <xdr:col>10</xdr:col>
      <xdr:colOff>9525</xdr:colOff>
      <xdr:row>35</xdr:row>
      <xdr:rowOff>171450</xdr:rowOff>
    </xdr:from>
    <xdr:to>
      <xdr:col>10</xdr:col>
      <xdr:colOff>19053</xdr:colOff>
      <xdr:row>39</xdr:row>
      <xdr:rowOff>28575</xdr:rowOff>
    </xdr:to>
    <xdr:cxnSp macro="">
      <xdr:nvCxnSpPr>
        <xdr:cNvPr id="69" name="Conector recto de flecha 68"/>
        <xdr:cNvCxnSpPr/>
      </xdr:nvCxnSpPr>
      <xdr:spPr>
        <a:xfrm flipH="1">
          <a:off x="7810500" y="6886575"/>
          <a:ext cx="9528" cy="619125"/>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619125</xdr:colOff>
      <xdr:row>38</xdr:row>
      <xdr:rowOff>161925</xdr:rowOff>
    </xdr:from>
    <xdr:ext cx="381000" cy="264560"/>
    <xdr:sp macro="" textlink="">
      <xdr:nvSpPr>
        <xdr:cNvPr id="70" name="CuadroTexto 69"/>
        <xdr:cNvSpPr txBox="1"/>
      </xdr:nvSpPr>
      <xdr:spPr>
        <a:xfrm>
          <a:off x="7658100" y="7448550"/>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50</a:t>
          </a:r>
        </a:p>
      </xdr:txBody>
    </xdr:sp>
    <xdr:clientData/>
  </xdr:oneCellAnchor>
  <xdr:twoCellAnchor>
    <xdr:from>
      <xdr:col>11</xdr:col>
      <xdr:colOff>752475</xdr:colOff>
      <xdr:row>35</xdr:row>
      <xdr:rowOff>180975</xdr:rowOff>
    </xdr:from>
    <xdr:to>
      <xdr:col>12</xdr:col>
      <xdr:colOff>3</xdr:colOff>
      <xdr:row>39</xdr:row>
      <xdr:rowOff>38100</xdr:rowOff>
    </xdr:to>
    <xdr:cxnSp macro="">
      <xdr:nvCxnSpPr>
        <xdr:cNvPr id="71" name="Conector recto de flecha 70"/>
        <xdr:cNvCxnSpPr/>
      </xdr:nvCxnSpPr>
      <xdr:spPr>
        <a:xfrm flipH="1">
          <a:off x="9315450" y="6896100"/>
          <a:ext cx="9528" cy="619125"/>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600075</xdr:colOff>
      <xdr:row>38</xdr:row>
      <xdr:rowOff>171450</xdr:rowOff>
    </xdr:from>
    <xdr:ext cx="381000" cy="264560"/>
    <xdr:sp macro="" textlink="">
      <xdr:nvSpPr>
        <xdr:cNvPr id="72" name="CuadroTexto 71"/>
        <xdr:cNvSpPr txBox="1"/>
      </xdr:nvSpPr>
      <xdr:spPr>
        <a:xfrm>
          <a:off x="9163050" y="7458075"/>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50</a:t>
          </a:r>
        </a:p>
      </xdr:txBody>
    </xdr:sp>
    <xdr:clientData/>
  </xdr:oneCellAnchor>
  <xdr:twoCellAnchor>
    <xdr:from>
      <xdr:col>14</xdr:col>
      <xdr:colOff>0</xdr:colOff>
      <xdr:row>35</xdr:row>
      <xdr:rowOff>180975</xdr:rowOff>
    </xdr:from>
    <xdr:to>
      <xdr:col>14</xdr:col>
      <xdr:colOff>9528</xdr:colOff>
      <xdr:row>39</xdr:row>
      <xdr:rowOff>38100</xdr:rowOff>
    </xdr:to>
    <xdr:cxnSp macro="">
      <xdr:nvCxnSpPr>
        <xdr:cNvPr id="73" name="Conector recto de flecha 72"/>
        <xdr:cNvCxnSpPr/>
      </xdr:nvCxnSpPr>
      <xdr:spPr>
        <a:xfrm flipH="1">
          <a:off x="10848975" y="6896100"/>
          <a:ext cx="9528" cy="619125"/>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609600</xdr:colOff>
      <xdr:row>38</xdr:row>
      <xdr:rowOff>171450</xdr:rowOff>
    </xdr:from>
    <xdr:ext cx="381000" cy="264560"/>
    <xdr:sp macro="" textlink="">
      <xdr:nvSpPr>
        <xdr:cNvPr id="74" name="CuadroTexto 73"/>
        <xdr:cNvSpPr txBox="1"/>
      </xdr:nvSpPr>
      <xdr:spPr>
        <a:xfrm>
          <a:off x="10696575" y="7458075"/>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50</a:t>
          </a:r>
        </a:p>
      </xdr:txBody>
    </xdr:sp>
    <xdr:clientData/>
  </xdr:oneCellAnchor>
  <xdr:twoCellAnchor>
    <xdr:from>
      <xdr:col>15</xdr:col>
      <xdr:colOff>752475</xdr:colOff>
      <xdr:row>36</xdr:row>
      <xdr:rowOff>0</xdr:rowOff>
    </xdr:from>
    <xdr:to>
      <xdr:col>16</xdr:col>
      <xdr:colOff>3</xdr:colOff>
      <xdr:row>39</xdr:row>
      <xdr:rowOff>47625</xdr:rowOff>
    </xdr:to>
    <xdr:cxnSp macro="">
      <xdr:nvCxnSpPr>
        <xdr:cNvPr id="75" name="Conector recto de flecha 74"/>
        <xdr:cNvCxnSpPr/>
      </xdr:nvCxnSpPr>
      <xdr:spPr>
        <a:xfrm flipH="1">
          <a:off x="12363450" y="6905625"/>
          <a:ext cx="9528" cy="619125"/>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600075</xdr:colOff>
      <xdr:row>38</xdr:row>
      <xdr:rowOff>180975</xdr:rowOff>
    </xdr:from>
    <xdr:ext cx="381000" cy="264560"/>
    <xdr:sp macro="" textlink="">
      <xdr:nvSpPr>
        <xdr:cNvPr id="76" name="CuadroTexto 75"/>
        <xdr:cNvSpPr txBox="1"/>
      </xdr:nvSpPr>
      <xdr:spPr>
        <a:xfrm>
          <a:off x="12211050" y="7467600"/>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50</a:t>
          </a:r>
        </a:p>
      </xdr:txBody>
    </xdr:sp>
    <xdr:clientData/>
  </xdr:oneCellAnchor>
  <xdr:oneCellAnchor>
    <xdr:from>
      <xdr:col>6</xdr:col>
      <xdr:colOff>552450</xdr:colOff>
      <xdr:row>27</xdr:row>
      <xdr:rowOff>85725</xdr:rowOff>
    </xdr:from>
    <xdr:ext cx="4076244" cy="374141"/>
    <xdr:sp macro="" textlink="">
      <xdr:nvSpPr>
        <xdr:cNvPr id="82" name="CuadroTexto 81"/>
        <xdr:cNvSpPr txBox="1"/>
      </xdr:nvSpPr>
      <xdr:spPr>
        <a:xfrm>
          <a:off x="5305425" y="5276850"/>
          <a:ext cx="4076244"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SIN renegociar el compromiso financiero</a:t>
          </a:r>
        </a:p>
      </xdr:txBody>
    </xdr:sp>
    <xdr:clientData/>
  </xdr:oneCellAnchor>
  <xdr:twoCellAnchor>
    <xdr:from>
      <xdr:col>1</xdr:col>
      <xdr:colOff>762000</xdr:colOff>
      <xdr:row>52</xdr:row>
      <xdr:rowOff>0</xdr:rowOff>
    </xdr:from>
    <xdr:to>
      <xdr:col>16</xdr:col>
      <xdr:colOff>9525</xdr:colOff>
      <xdr:row>52</xdr:row>
      <xdr:rowOff>0</xdr:rowOff>
    </xdr:to>
    <xdr:cxnSp macro="">
      <xdr:nvCxnSpPr>
        <xdr:cNvPr id="83" name="Conector recto 82"/>
        <xdr:cNvCxnSpPr/>
      </xdr:nvCxnSpPr>
      <xdr:spPr>
        <a:xfrm>
          <a:off x="1524000" y="6715125"/>
          <a:ext cx="10858500" cy="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51</xdr:row>
      <xdr:rowOff>19050</xdr:rowOff>
    </xdr:from>
    <xdr:to>
      <xdr:col>2</xdr:col>
      <xdr:colOff>0</xdr:colOff>
      <xdr:row>53</xdr:row>
      <xdr:rowOff>19050</xdr:rowOff>
    </xdr:to>
    <xdr:cxnSp macro="">
      <xdr:nvCxnSpPr>
        <xdr:cNvPr id="84" name="Conector recto 83"/>
        <xdr:cNvCxnSpPr/>
      </xdr:nvCxnSpPr>
      <xdr:spPr>
        <a:xfrm>
          <a:off x="1704975" y="654367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51</xdr:row>
      <xdr:rowOff>0</xdr:rowOff>
    </xdr:from>
    <xdr:to>
      <xdr:col>3</xdr:col>
      <xdr:colOff>0</xdr:colOff>
      <xdr:row>53</xdr:row>
      <xdr:rowOff>0</xdr:rowOff>
    </xdr:to>
    <xdr:cxnSp macro="">
      <xdr:nvCxnSpPr>
        <xdr:cNvPr id="85" name="Conector recto 84"/>
        <xdr:cNvCxnSpPr/>
      </xdr:nvCxnSpPr>
      <xdr:spPr>
        <a:xfrm>
          <a:off x="2466975" y="65246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51</xdr:row>
      <xdr:rowOff>9525</xdr:rowOff>
    </xdr:from>
    <xdr:to>
      <xdr:col>4</xdr:col>
      <xdr:colOff>9525</xdr:colOff>
      <xdr:row>53</xdr:row>
      <xdr:rowOff>9525</xdr:rowOff>
    </xdr:to>
    <xdr:cxnSp macro="">
      <xdr:nvCxnSpPr>
        <xdr:cNvPr id="86" name="Conector recto 85"/>
        <xdr:cNvCxnSpPr/>
      </xdr:nvCxnSpPr>
      <xdr:spPr>
        <a:xfrm>
          <a:off x="3238500" y="65341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51</xdr:row>
      <xdr:rowOff>0</xdr:rowOff>
    </xdr:from>
    <xdr:to>
      <xdr:col>5</xdr:col>
      <xdr:colOff>0</xdr:colOff>
      <xdr:row>53</xdr:row>
      <xdr:rowOff>0</xdr:rowOff>
    </xdr:to>
    <xdr:cxnSp macro="">
      <xdr:nvCxnSpPr>
        <xdr:cNvPr id="87" name="Conector recto 86"/>
        <xdr:cNvCxnSpPr/>
      </xdr:nvCxnSpPr>
      <xdr:spPr>
        <a:xfrm>
          <a:off x="3990975" y="65246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51</xdr:row>
      <xdr:rowOff>0</xdr:rowOff>
    </xdr:from>
    <xdr:to>
      <xdr:col>6</xdr:col>
      <xdr:colOff>0</xdr:colOff>
      <xdr:row>53</xdr:row>
      <xdr:rowOff>0</xdr:rowOff>
    </xdr:to>
    <xdr:cxnSp macro="">
      <xdr:nvCxnSpPr>
        <xdr:cNvPr id="88" name="Conector recto 87"/>
        <xdr:cNvCxnSpPr/>
      </xdr:nvCxnSpPr>
      <xdr:spPr>
        <a:xfrm>
          <a:off x="4752975" y="65246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51</xdr:row>
      <xdr:rowOff>0</xdr:rowOff>
    </xdr:from>
    <xdr:to>
      <xdr:col>7</xdr:col>
      <xdr:colOff>0</xdr:colOff>
      <xdr:row>53</xdr:row>
      <xdr:rowOff>0</xdr:rowOff>
    </xdr:to>
    <xdr:cxnSp macro="">
      <xdr:nvCxnSpPr>
        <xdr:cNvPr id="89" name="Conector recto 88"/>
        <xdr:cNvCxnSpPr/>
      </xdr:nvCxnSpPr>
      <xdr:spPr>
        <a:xfrm>
          <a:off x="5514975" y="65246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51</xdr:row>
      <xdr:rowOff>9525</xdr:rowOff>
    </xdr:from>
    <xdr:to>
      <xdr:col>8</xdr:col>
      <xdr:colOff>0</xdr:colOff>
      <xdr:row>53</xdr:row>
      <xdr:rowOff>9525</xdr:rowOff>
    </xdr:to>
    <xdr:cxnSp macro="">
      <xdr:nvCxnSpPr>
        <xdr:cNvPr id="90" name="Conector recto 89"/>
        <xdr:cNvCxnSpPr/>
      </xdr:nvCxnSpPr>
      <xdr:spPr>
        <a:xfrm>
          <a:off x="6276975" y="65341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51</xdr:row>
      <xdr:rowOff>0</xdr:rowOff>
    </xdr:from>
    <xdr:to>
      <xdr:col>9</xdr:col>
      <xdr:colOff>0</xdr:colOff>
      <xdr:row>53</xdr:row>
      <xdr:rowOff>0</xdr:rowOff>
    </xdr:to>
    <xdr:cxnSp macro="">
      <xdr:nvCxnSpPr>
        <xdr:cNvPr id="91" name="Conector recto 90"/>
        <xdr:cNvCxnSpPr/>
      </xdr:nvCxnSpPr>
      <xdr:spPr>
        <a:xfrm>
          <a:off x="7038975" y="65246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9525</xdr:colOff>
      <xdr:row>51</xdr:row>
      <xdr:rowOff>0</xdr:rowOff>
    </xdr:from>
    <xdr:to>
      <xdr:col>10</xdr:col>
      <xdr:colOff>9525</xdr:colOff>
      <xdr:row>53</xdr:row>
      <xdr:rowOff>0</xdr:rowOff>
    </xdr:to>
    <xdr:cxnSp macro="">
      <xdr:nvCxnSpPr>
        <xdr:cNvPr id="92" name="Conector recto 91"/>
        <xdr:cNvCxnSpPr/>
      </xdr:nvCxnSpPr>
      <xdr:spPr>
        <a:xfrm>
          <a:off x="7810500" y="65246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51</xdr:row>
      <xdr:rowOff>0</xdr:rowOff>
    </xdr:from>
    <xdr:to>
      <xdr:col>11</xdr:col>
      <xdr:colOff>0</xdr:colOff>
      <xdr:row>53</xdr:row>
      <xdr:rowOff>0</xdr:rowOff>
    </xdr:to>
    <xdr:cxnSp macro="">
      <xdr:nvCxnSpPr>
        <xdr:cNvPr id="93" name="Conector recto 92"/>
        <xdr:cNvCxnSpPr/>
      </xdr:nvCxnSpPr>
      <xdr:spPr>
        <a:xfrm>
          <a:off x="8562975" y="65246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51</xdr:row>
      <xdr:rowOff>0</xdr:rowOff>
    </xdr:from>
    <xdr:to>
      <xdr:col>12</xdr:col>
      <xdr:colOff>0</xdr:colOff>
      <xdr:row>53</xdr:row>
      <xdr:rowOff>0</xdr:rowOff>
    </xdr:to>
    <xdr:cxnSp macro="">
      <xdr:nvCxnSpPr>
        <xdr:cNvPr id="94" name="Conector recto 93"/>
        <xdr:cNvCxnSpPr/>
      </xdr:nvCxnSpPr>
      <xdr:spPr>
        <a:xfrm>
          <a:off x="9324975" y="65246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9525</xdr:colOff>
      <xdr:row>50</xdr:row>
      <xdr:rowOff>180975</xdr:rowOff>
    </xdr:from>
    <xdr:to>
      <xdr:col>13</xdr:col>
      <xdr:colOff>9525</xdr:colOff>
      <xdr:row>52</xdr:row>
      <xdr:rowOff>180975</xdr:rowOff>
    </xdr:to>
    <xdr:cxnSp macro="">
      <xdr:nvCxnSpPr>
        <xdr:cNvPr id="95" name="Conector recto 94"/>
        <xdr:cNvCxnSpPr/>
      </xdr:nvCxnSpPr>
      <xdr:spPr>
        <a:xfrm>
          <a:off x="10096500" y="65151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9525</xdr:colOff>
      <xdr:row>50</xdr:row>
      <xdr:rowOff>180975</xdr:rowOff>
    </xdr:from>
    <xdr:to>
      <xdr:col>14</xdr:col>
      <xdr:colOff>9525</xdr:colOff>
      <xdr:row>52</xdr:row>
      <xdr:rowOff>180975</xdr:rowOff>
    </xdr:to>
    <xdr:cxnSp macro="">
      <xdr:nvCxnSpPr>
        <xdr:cNvPr id="96" name="Conector recto 95"/>
        <xdr:cNvCxnSpPr/>
      </xdr:nvCxnSpPr>
      <xdr:spPr>
        <a:xfrm>
          <a:off x="10858500" y="65151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44</xdr:row>
      <xdr:rowOff>74060</xdr:rowOff>
    </xdr:from>
    <xdr:to>
      <xdr:col>2</xdr:col>
      <xdr:colOff>24515</xdr:colOff>
      <xdr:row>51</xdr:row>
      <xdr:rowOff>19051</xdr:rowOff>
    </xdr:to>
    <xdr:cxnSp macro="">
      <xdr:nvCxnSpPr>
        <xdr:cNvPr id="97" name="Conector recto de flecha 96"/>
        <xdr:cNvCxnSpPr/>
      </xdr:nvCxnSpPr>
      <xdr:spPr>
        <a:xfrm flipV="1">
          <a:off x="1704975" y="5265185"/>
          <a:ext cx="24515" cy="1278491"/>
        </a:xfrm>
        <a:prstGeom prst="straightConnector1">
          <a:avLst/>
        </a:prstGeom>
        <a:ln w="28575">
          <a:solidFill>
            <a:schemeClr val="accent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53</xdr:row>
      <xdr:rowOff>9525</xdr:rowOff>
    </xdr:from>
    <xdr:to>
      <xdr:col>4</xdr:col>
      <xdr:colOff>9528</xdr:colOff>
      <xdr:row>56</xdr:row>
      <xdr:rowOff>57150</xdr:rowOff>
    </xdr:to>
    <xdr:cxnSp macro="">
      <xdr:nvCxnSpPr>
        <xdr:cNvPr id="98" name="Conector recto de flecha 97"/>
        <xdr:cNvCxnSpPr/>
      </xdr:nvCxnSpPr>
      <xdr:spPr>
        <a:xfrm flipH="1">
          <a:off x="3228975" y="6915150"/>
          <a:ext cx="9528" cy="619125"/>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847725</xdr:colOff>
      <xdr:row>43</xdr:row>
      <xdr:rowOff>66675</xdr:rowOff>
    </xdr:from>
    <xdr:ext cx="245773" cy="264560"/>
    <xdr:sp macro="" textlink="">
      <xdr:nvSpPr>
        <xdr:cNvPr id="99" name="CuadroTexto 98"/>
        <xdr:cNvSpPr txBox="1"/>
      </xdr:nvSpPr>
      <xdr:spPr>
        <a:xfrm>
          <a:off x="1609725" y="5067300"/>
          <a:ext cx="2457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x</a:t>
          </a:r>
        </a:p>
      </xdr:txBody>
    </xdr:sp>
    <xdr:clientData/>
  </xdr:oneCellAnchor>
  <xdr:oneCellAnchor>
    <xdr:from>
      <xdr:col>3</xdr:col>
      <xdr:colOff>609600</xdr:colOff>
      <xdr:row>56</xdr:row>
      <xdr:rowOff>0</xdr:rowOff>
    </xdr:from>
    <xdr:ext cx="381000" cy="264560"/>
    <xdr:sp macro="" textlink="">
      <xdr:nvSpPr>
        <xdr:cNvPr id="100" name="CuadroTexto 99"/>
        <xdr:cNvSpPr txBox="1"/>
      </xdr:nvSpPr>
      <xdr:spPr>
        <a:xfrm>
          <a:off x="3076575" y="7477125"/>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50</a:t>
          </a:r>
        </a:p>
      </xdr:txBody>
    </xdr:sp>
    <xdr:clientData/>
  </xdr:oneCellAnchor>
  <xdr:oneCellAnchor>
    <xdr:from>
      <xdr:col>8</xdr:col>
      <xdr:colOff>552450</xdr:colOff>
      <xdr:row>48</xdr:row>
      <xdr:rowOff>133350</xdr:rowOff>
    </xdr:from>
    <xdr:ext cx="493790" cy="264560"/>
    <xdr:sp macro="" textlink="">
      <xdr:nvSpPr>
        <xdr:cNvPr id="101" name="CuadroTexto 100"/>
        <xdr:cNvSpPr txBox="1"/>
      </xdr:nvSpPr>
      <xdr:spPr>
        <a:xfrm>
          <a:off x="6829425" y="6086475"/>
          <a:ext cx="4937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a:t>
          </a:r>
          <a:r>
            <a:rPr lang="en-US" sz="1100" b="0" baseline="0"/>
            <a:t> 2%</a:t>
          </a:r>
          <a:endParaRPr lang="en-US" sz="1100" b="1"/>
        </a:p>
      </xdr:txBody>
    </xdr:sp>
    <xdr:clientData/>
  </xdr:oneCellAnchor>
  <xdr:oneCellAnchor>
    <xdr:from>
      <xdr:col>1</xdr:col>
      <xdr:colOff>828675</xdr:colOff>
      <xdr:row>52</xdr:row>
      <xdr:rowOff>152400</xdr:rowOff>
    </xdr:from>
    <xdr:ext cx="283873" cy="264560"/>
    <xdr:sp macro="" textlink="">
      <xdr:nvSpPr>
        <xdr:cNvPr id="102" name="CuadroTexto 101"/>
        <xdr:cNvSpPr txBox="1"/>
      </xdr:nvSpPr>
      <xdr:spPr>
        <a:xfrm>
          <a:off x="1590675" y="686752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0</a:t>
          </a:r>
        </a:p>
      </xdr:txBody>
    </xdr:sp>
    <xdr:clientData/>
  </xdr:oneCellAnchor>
  <xdr:oneCellAnchor>
    <xdr:from>
      <xdr:col>3</xdr:col>
      <xdr:colOff>647700</xdr:colOff>
      <xdr:row>49</xdr:row>
      <xdr:rowOff>161925</xdr:rowOff>
    </xdr:from>
    <xdr:ext cx="283873" cy="264560"/>
    <xdr:sp macro="" textlink="">
      <xdr:nvSpPr>
        <xdr:cNvPr id="103" name="CuadroTexto 102"/>
        <xdr:cNvSpPr txBox="1"/>
      </xdr:nvSpPr>
      <xdr:spPr>
        <a:xfrm>
          <a:off x="3114675" y="63055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p>
      </xdr:txBody>
    </xdr:sp>
    <xdr:clientData/>
  </xdr:oneCellAnchor>
  <xdr:oneCellAnchor>
    <xdr:from>
      <xdr:col>4</xdr:col>
      <xdr:colOff>638175</xdr:colOff>
      <xdr:row>49</xdr:row>
      <xdr:rowOff>171450</xdr:rowOff>
    </xdr:from>
    <xdr:ext cx="283873" cy="264560"/>
    <xdr:sp macro="" textlink="">
      <xdr:nvSpPr>
        <xdr:cNvPr id="104" name="CuadroTexto 103"/>
        <xdr:cNvSpPr txBox="1"/>
      </xdr:nvSpPr>
      <xdr:spPr>
        <a:xfrm>
          <a:off x="3867150" y="63150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a:t>
          </a:r>
        </a:p>
      </xdr:txBody>
    </xdr:sp>
    <xdr:clientData/>
  </xdr:oneCellAnchor>
  <xdr:oneCellAnchor>
    <xdr:from>
      <xdr:col>2</xdr:col>
      <xdr:colOff>638175</xdr:colOff>
      <xdr:row>49</xdr:row>
      <xdr:rowOff>171450</xdr:rowOff>
    </xdr:from>
    <xdr:ext cx="283873" cy="264560"/>
    <xdr:sp macro="" textlink="">
      <xdr:nvSpPr>
        <xdr:cNvPr id="105" name="CuadroTexto 104"/>
        <xdr:cNvSpPr txBox="1"/>
      </xdr:nvSpPr>
      <xdr:spPr>
        <a:xfrm>
          <a:off x="2343150" y="63150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a:t>
          </a:r>
        </a:p>
      </xdr:txBody>
    </xdr:sp>
    <xdr:clientData/>
  </xdr:oneCellAnchor>
  <xdr:oneCellAnchor>
    <xdr:from>
      <xdr:col>9</xdr:col>
      <xdr:colOff>657225</xdr:colOff>
      <xdr:row>49</xdr:row>
      <xdr:rowOff>180975</xdr:rowOff>
    </xdr:from>
    <xdr:ext cx="283873" cy="264560"/>
    <xdr:sp macro="" textlink="">
      <xdr:nvSpPr>
        <xdr:cNvPr id="106" name="CuadroTexto 105"/>
        <xdr:cNvSpPr txBox="1"/>
      </xdr:nvSpPr>
      <xdr:spPr>
        <a:xfrm>
          <a:off x="7696200" y="63246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8</a:t>
          </a:r>
        </a:p>
      </xdr:txBody>
    </xdr:sp>
    <xdr:clientData/>
  </xdr:oneCellAnchor>
  <xdr:oneCellAnchor>
    <xdr:from>
      <xdr:col>10</xdr:col>
      <xdr:colOff>647700</xdr:colOff>
      <xdr:row>49</xdr:row>
      <xdr:rowOff>180975</xdr:rowOff>
    </xdr:from>
    <xdr:ext cx="283873" cy="264560"/>
    <xdr:sp macro="" textlink="">
      <xdr:nvSpPr>
        <xdr:cNvPr id="107" name="CuadroTexto 106"/>
        <xdr:cNvSpPr txBox="1"/>
      </xdr:nvSpPr>
      <xdr:spPr>
        <a:xfrm>
          <a:off x="8448675" y="63246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9</a:t>
          </a:r>
        </a:p>
      </xdr:txBody>
    </xdr:sp>
    <xdr:clientData/>
  </xdr:oneCellAnchor>
  <xdr:oneCellAnchor>
    <xdr:from>
      <xdr:col>11</xdr:col>
      <xdr:colOff>600075</xdr:colOff>
      <xdr:row>49</xdr:row>
      <xdr:rowOff>161925</xdr:rowOff>
    </xdr:from>
    <xdr:ext cx="381000" cy="264560"/>
    <xdr:sp macro="" textlink="">
      <xdr:nvSpPr>
        <xdr:cNvPr id="108" name="CuadroTexto 107"/>
        <xdr:cNvSpPr txBox="1"/>
      </xdr:nvSpPr>
      <xdr:spPr>
        <a:xfrm>
          <a:off x="9163050" y="6305550"/>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10</a:t>
          </a:r>
        </a:p>
      </xdr:txBody>
    </xdr:sp>
    <xdr:clientData/>
  </xdr:oneCellAnchor>
  <xdr:oneCellAnchor>
    <xdr:from>
      <xdr:col>12</xdr:col>
      <xdr:colOff>609600</xdr:colOff>
      <xdr:row>49</xdr:row>
      <xdr:rowOff>152400</xdr:rowOff>
    </xdr:from>
    <xdr:ext cx="342900" cy="264560"/>
    <xdr:sp macro="" textlink="">
      <xdr:nvSpPr>
        <xdr:cNvPr id="109" name="CuadroTexto 108"/>
        <xdr:cNvSpPr txBox="1"/>
      </xdr:nvSpPr>
      <xdr:spPr>
        <a:xfrm>
          <a:off x="9934575" y="6296025"/>
          <a:ext cx="342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11</a:t>
          </a:r>
        </a:p>
      </xdr:txBody>
    </xdr:sp>
    <xdr:clientData/>
  </xdr:oneCellAnchor>
  <xdr:oneCellAnchor>
    <xdr:from>
      <xdr:col>13</xdr:col>
      <xdr:colOff>609600</xdr:colOff>
      <xdr:row>49</xdr:row>
      <xdr:rowOff>161925</xdr:rowOff>
    </xdr:from>
    <xdr:ext cx="381000" cy="264560"/>
    <xdr:sp macro="" textlink="">
      <xdr:nvSpPr>
        <xdr:cNvPr id="110" name="CuadroTexto 109"/>
        <xdr:cNvSpPr txBox="1"/>
      </xdr:nvSpPr>
      <xdr:spPr>
        <a:xfrm>
          <a:off x="10696575" y="6305550"/>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12</a:t>
          </a:r>
        </a:p>
      </xdr:txBody>
    </xdr:sp>
    <xdr:clientData/>
  </xdr:oneCellAnchor>
  <xdr:oneCellAnchor>
    <xdr:from>
      <xdr:col>6</xdr:col>
      <xdr:colOff>647700</xdr:colOff>
      <xdr:row>49</xdr:row>
      <xdr:rowOff>180975</xdr:rowOff>
    </xdr:from>
    <xdr:ext cx="283873" cy="264560"/>
    <xdr:sp macro="" textlink="">
      <xdr:nvSpPr>
        <xdr:cNvPr id="111" name="CuadroTexto 110"/>
        <xdr:cNvSpPr txBox="1"/>
      </xdr:nvSpPr>
      <xdr:spPr>
        <a:xfrm>
          <a:off x="5400675" y="63246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a:t>
          </a:r>
        </a:p>
      </xdr:txBody>
    </xdr:sp>
    <xdr:clientData/>
  </xdr:oneCellAnchor>
  <xdr:oneCellAnchor>
    <xdr:from>
      <xdr:col>7</xdr:col>
      <xdr:colOff>638175</xdr:colOff>
      <xdr:row>49</xdr:row>
      <xdr:rowOff>171450</xdr:rowOff>
    </xdr:from>
    <xdr:ext cx="283873" cy="264560"/>
    <xdr:sp macro="" textlink="">
      <xdr:nvSpPr>
        <xdr:cNvPr id="112" name="CuadroTexto 111"/>
        <xdr:cNvSpPr txBox="1"/>
      </xdr:nvSpPr>
      <xdr:spPr>
        <a:xfrm>
          <a:off x="6153150" y="63150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6</a:t>
          </a:r>
        </a:p>
      </xdr:txBody>
    </xdr:sp>
    <xdr:clientData/>
  </xdr:oneCellAnchor>
  <xdr:oneCellAnchor>
    <xdr:from>
      <xdr:col>5</xdr:col>
      <xdr:colOff>638175</xdr:colOff>
      <xdr:row>49</xdr:row>
      <xdr:rowOff>180975</xdr:rowOff>
    </xdr:from>
    <xdr:ext cx="283873" cy="264560"/>
    <xdr:sp macro="" textlink="">
      <xdr:nvSpPr>
        <xdr:cNvPr id="113" name="CuadroTexto 112"/>
        <xdr:cNvSpPr txBox="1"/>
      </xdr:nvSpPr>
      <xdr:spPr>
        <a:xfrm>
          <a:off x="4629150" y="63246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4</a:t>
          </a:r>
        </a:p>
      </xdr:txBody>
    </xdr:sp>
    <xdr:clientData/>
  </xdr:oneCellAnchor>
  <xdr:oneCellAnchor>
    <xdr:from>
      <xdr:col>8</xdr:col>
      <xdr:colOff>638175</xdr:colOff>
      <xdr:row>49</xdr:row>
      <xdr:rowOff>171450</xdr:rowOff>
    </xdr:from>
    <xdr:ext cx="283873" cy="264560"/>
    <xdr:sp macro="" textlink="">
      <xdr:nvSpPr>
        <xdr:cNvPr id="114" name="CuadroTexto 113"/>
        <xdr:cNvSpPr txBox="1"/>
      </xdr:nvSpPr>
      <xdr:spPr>
        <a:xfrm>
          <a:off x="6915150" y="63150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7</a:t>
          </a:r>
        </a:p>
      </xdr:txBody>
    </xdr:sp>
    <xdr:clientData/>
  </xdr:oneCellAnchor>
  <xdr:twoCellAnchor>
    <xdr:from>
      <xdr:col>16</xdr:col>
      <xdr:colOff>0</xdr:colOff>
      <xdr:row>51</xdr:row>
      <xdr:rowOff>0</xdr:rowOff>
    </xdr:from>
    <xdr:to>
      <xdr:col>16</xdr:col>
      <xdr:colOff>0</xdr:colOff>
      <xdr:row>53</xdr:row>
      <xdr:rowOff>0</xdr:rowOff>
    </xdr:to>
    <xdr:cxnSp macro="">
      <xdr:nvCxnSpPr>
        <xdr:cNvPr id="115" name="Conector recto 114"/>
        <xdr:cNvCxnSpPr/>
      </xdr:nvCxnSpPr>
      <xdr:spPr>
        <a:xfrm>
          <a:off x="12372975" y="65246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51</xdr:row>
      <xdr:rowOff>9525</xdr:rowOff>
    </xdr:from>
    <xdr:to>
      <xdr:col>15</xdr:col>
      <xdr:colOff>0</xdr:colOff>
      <xdr:row>53</xdr:row>
      <xdr:rowOff>9525</xdr:rowOff>
    </xdr:to>
    <xdr:cxnSp macro="">
      <xdr:nvCxnSpPr>
        <xdr:cNvPr id="116" name="Conector recto 115"/>
        <xdr:cNvCxnSpPr/>
      </xdr:nvCxnSpPr>
      <xdr:spPr>
        <a:xfrm>
          <a:off x="11610975" y="65341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609600</xdr:colOff>
      <xdr:row>49</xdr:row>
      <xdr:rowOff>171450</xdr:rowOff>
    </xdr:from>
    <xdr:ext cx="381000" cy="264560"/>
    <xdr:sp macro="" textlink="">
      <xdr:nvSpPr>
        <xdr:cNvPr id="117" name="CuadroTexto 116"/>
        <xdr:cNvSpPr txBox="1"/>
      </xdr:nvSpPr>
      <xdr:spPr>
        <a:xfrm>
          <a:off x="12220575" y="6315075"/>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14</a:t>
          </a:r>
        </a:p>
      </xdr:txBody>
    </xdr:sp>
    <xdr:clientData/>
  </xdr:oneCellAnchor>
  <xdr:oneCellAnchor>
    <xdr:from>
      <xdr:col>14</xdr:col>
      <xdr:colOff>600075</xdr:colOff>
      <xdr:row>49</xdr:row>
      <xdr:rowOff>171450</xdr:rowOff>
    </xdr:from>
    <xdr:ext cx="381000" cy="264560"/>
    <xdr:sp macro="" textlink="">
      <xdr:nvSpPr>
        <xdr:cNvPr id="118" name="CuadroTexto 117"/>
        <xdr:cNvSpPr txBox="1"/>
      </xdr:nvSpPr>
      <xdr:spPr>
        <a:xfrm>
          <a:off x="11449050" y="6315075"/>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13</a:t>
          </a:r>
        </a:p>
      </xdr:txBody>
    </xdr:sp>
    <xdr:clientData/>
  </xdr:oneCellAnchor>
  <xdr:twoCellAnchor>
    <xdr:from>
      <xdr:col>7</xdr:col>
      <xdr:colOff>752475</xdr:colOff>
      <xdr:row>53</xdr:row>
      <xdr:rowOff>9525</xdr:rowOff>
    </xdr:from>
    <xdr:to>
      <xdr:col>8</xdr:col>
      <xdr:colOff>3</xdr:colOff>
      <xdr:row>56</xdr:row>
      <xdr:rowOff>57150</xdr:rowOff>
    </xdr:to>
    <xdr:cxnSp macro="">
      <xdr:nvCxnSpPr>
        <xdr:cNvPr id="121" name="Conector recto de flecha 120"/>
        <xdr:cNvCxnSpPr/>
      </xdr:nvCxnSpPr>
      <xdr:spPr>
        <a:xfrm flipH="1">
          <a:off x="6267450" y="6915150"/>
          <a:ext cx="9528" cy="619125"/>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485774</xdr:colOff>
      <xdr:row>55</xdr:row>
      <xdr:rowOff>180975</xdr:rowOff>
    </xdr:from>
    <xdr:ext cx="638175" cy="264560"/>
    <xdr:sp macro="" textlink="">
      <xdr:nvSpPr>
        <xdr:cNvPr id="122" name="CuadroTexto 121"/>
        <xdr:cNvSpPr txBox="1"/>
      </xdr:nvSpPr>
      <xdr:spPr>
        <a:xfrm>
          <a:off x="6000749" y="10706100"/>
          <a:ext cx="6381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102,02</a:t>
          </a:r>
        </a:p>
      </xdr:txBody>
    </xdr:sp>
    <xdr:clientData/>
  </xdr:oneCellAnchor>
  <xdr:twoCellAnchor>
    <xdr:from>
      <xdr:col>11</xdr:col>
      <xdr:colOff>752475</xdr:colOff>
      <xdr:row>52</xdr:row>
      <xdr:rowOff>180975</xdr:rowOff>
    </xdr:from>
    <xdr:to>
      <xdr:col>12</xdr:col>
      <xdr:colOff>3</xdr:colOff>
      <xdr:row>56</xdr:row>
      <xdr:rowOff>38100</xdr:rowOff>
    </xdr:to>
    <xdr:cxnSp macro="">
      <xdr:nvCxnSpPr>
        <xdr:cNvPr id="125" name="Conector recto de flecha 124"/>
        <xdr:cNvCxnSpPr/>
      </xdr:nvCxnSpPr>
      <xdr:spPr>
        <a:xfrm flipH="1">
          <a:off x="9315450" y="6896100"/>
          <a:ext cx="9528" cy="619125"/>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457200</xdr:colOff>
      <xdr:row>55</xdr:row>
      <xdr:rowOff>152400</xdr:rowOff>
    </xdr:from>
    <xdr:ext cx="590550" cy="436786"/>
    <xdr:sp macro="" textlink="">
      <xdr:nvSpPr>
        <xdr:cNvPr id="126" name="CuadroTexto 125"/>
        <xdr:cNvSpPr txBox="1"/>
      </xdr:nvSpPr>
      <xdr:spPr>
        <a:xfrm>
          <a:off x="9020175" y="10677525"/>
          <a:ext cx="59055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102,02</a:t>
          </a:r>
          <a:endParaRPr lang="en-US">
            <a:effectLst/>
          </a:endParaRPr>
        </a:p>
        <a:p>
          <a:endParaRPr lang="en-US" sz="1100"/>
        </a:p>
      </xdr:txBody>
    </xdr:sp>
    <xdr:clientData/>
  </xdr:oneCellAnchor>
  <xdr:twoCellAnchor>
    <xdr:from>
      <xdr:col>15</xdr:col>
      <xdr:colOff>752475</xdr:colOff>
      <xdr:row>53</xdr:row>
      <xdr:rowOff>0</xdr:rowOff>
    </xdr:from>
    <xdr:to>
      <xdr:col>16</xdr:col>
      <xdr:colOff>3</xdr:colOff>
      <xdr:row>56</xdr:row>
      <xdr:rowOff>47625</xdr:rowOff>
    </xdr:to>
    <xdr:cxnSp macro="">
      <xdr:nvCxnSpPr>
        <xdr:cNvPr id="129" name="Conector recto de flecha 128"/>
        <xdr:cNvCxnSpPr/>
      </xdr:nvCxnSpPr>
      <xdr:spPr>
        <a:xfrm flipH="1">
          <a:off x="12363450" y="6905625"/>
          <a:ext cx="9528" cy="619125"/>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457200</xdr:colOff>
      <xdr:row>55</xdr:row>
      <xdr:rowOff>171450</xdr:rowOff>
    </xdr:from>
    <xdr:ext cx="590550" cy="264560"/>
    <xdr:sp macro="" textlink="">
      <xdr:nvSpPr>
        <xdr:cNvPr id="130" name="CuadroTexto 129"/>
        <xdr:cNvSpPr txBox="1"/>
      </xdr:nvSpPr>
      <xdr:spPr>
        <a:xfrm>
          <a:off x="12068175" y="10696575"/>
          <a:ext cx="5905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tx1"/>
              </a:solidFill>
              <a:effectLst/>
              <a:latin typeface="+mn-lt"/>
              <a:ea typeface="+mn-ea"/>
              <a:cs typeface="+mn-cs"/>
            </a:rPr>
            <a:t>102,02</a:t>
          </a:r>
          <a:endParaRPr lang="en-US">
            <a:effectLst/>
          </a:endParaRPr>
        </a:p>
      </xdr:txBody>
    </xdr:sp>
    <xdr:clientData/>
  </xdr:oneCellAnchor>
  <xdr:oneCellAnchor>
    <xdr:from>
      <xdr:col>6</xdr:col>
      <xdr:colOff>552450</xdr:colOff>
      <xdr:row>44</xdr:row>
      <xdr:rowOff>85725</xdr:rowOff>
    </xdr:from>
    <xdr:ext cx="4038991" cy="374141"/>
    <xdr:sp macro="" textlink="">
      <xdr:nvSpPr>
        <xdr:cNvPr id="131" name="CuadroTexto 130"/>
        <xdr:cNvSpPr txBox="1"/>
      </xdr:nvSpPr>
      <xdr:spPr>
        <a:xfrm>
          <a:off x="5305425" y="5276850"/>
          <a:ext cx="4038991"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Renegociando el compromiso financiero</a:t>
          </a:r>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H17"/>
  <sheetViews>
    <sheetView topLeftCell="A3" workbookViewId="0">
      <selection activeCell="D6" sqref="D6:H6"/>
    </sheetView>
  </sheetViews>
  <sheetFormatPr baseColWidth="10" defaultRowHeight="15" x14ac:dyDescent="0.25"/>
  <sheetData>
    <row r="4" spans="4:8" ht="26.25" x14ac:dyDescent="0.4">
      <c r="D4" s="77" t="s">
        <v>0</v>
      </c>
      <c r="E4" s="77"/>
      <c r="F4" s="77"/>
      <c r="G4" s="77"/>
      <c r="H4" s="77"/>
    </row>
    <row r="6" spans="4:8" ht="21" x14ac:dyDescent="0.35">
      <c r="D6" s="102" t="s">
        <v>1</v>
      </c>
      <c r="E6" s="102"/>
      <c r="F6" s="102"/>
      <c r="G6" s="102"/>
      <c r="H6" s="102"/>
    </row>
    <row r="8" spans="4:8" ht="21" x14ac:dyDescent="0.35">
      <c r="D8" s="102" t="s">
        <v>2</v>
      </c>
      <c r="E8" s="102"/>
      <c r="F8" s="102"/>
      <c r="G8" s="102"/>
      <c r="H8" s="102"/>
    </row>
    <row r="10" spans="4:8" ht="21" x14ac:dyDescent="0.35">
      <c r="D10" s="102" t="s">
        <v>3</v>
      </c>
      <c r="E10" s="102"/>
      <c r="F10" s="102"/>
      <c r="G10" s="102"/>
      <c r="H10" s="102"/>
    </row>
    <row r="12" spans="4:8" ht="21" x14ac:dyDescent="0.35">
      <c r="D12" s="102" t="s">
        <v>4</v>
      </c>
      <c r="E12" s="102"/>
      <c r="F12" s="102"/>
      <c r="G12" s="102"/>
      <c r="H12" s="102"/>
    </row>
    <row r="14" spans="4:8" ht="21" x14ac:dyDescent="0.35">
      <c r="D14" s="103" t="s">
        <v>5</v>
      </c>
      <c r="E14" s="103"/>
      <c r="F14" s="103"/>
      <c r="G14" s="103"/>
      <c r="H14" s="103"/>
    </row>
    <row r="15" spans="4:8" ht="21" x14ac:dyDescent="0.35">
      <c r="E15" s="102" t="s">
        <v>6</v>
      </c>
      <c r="F15" s="102"/>
      <c r="G15" s="102"/>
    </row>
    <row r="17" spans="5:7" ht="21" x14ac:dyDescent="0.35">
      <c r="E17" s="102" t="s">
        <v>7</v>
      </c>
      <c r="F17" s="102"/>
      <c r="G17" s="102"/>
    </row>
  </sheetData>
  <mergeCells count="8">
    <mergeCell ref="D4:H4"/>
    <mergeCell ref="E17:G17"/>
    <mergeCell ref="E15:G15"/>
    <mergeCell ref="D14:H14"/>
    <mergeCell ref="D12:H12"/>
    <mergeCell ref="D10:H10"/>
    <mergeCell ref="D8:H8"/>
    <mergeCell ref="D6:H6"/>
  </mergeCells>
  <pageMargins left="0.7" right="0.7" top="0.75" bottom="0.75" header="0.3" footer="0.3"/>
  <pageSetup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59"/>
  <sheetViews>
    <sheetView topLeftCell="B1" workbookViewId="0">
      <selection activeCell="B44" sqref="B44:Q58"/>
    </sheetView>
  </sheetViews>
  <sheetFormatPr baseColWidth="10" defaultRowHeight="15" x14ac:dyDescent="0.25"/>
  <cols>
    <col min="2" max="2" width="14.140625" bestFit="1" customWidth="1"/>
  </cols>
  <sheetData>
    <row r="2" spans="1:17" ht="15.75" x14ac:dyDescent="0.25">
      <c r="A2" s="34" t="s">
        <v>100</v>
      </c>
      <c r="B2" s="98" t="s">
        <v>101</v>
      </c>
      <c r="C2" s="98"/>
      <c r="D2" s="98"/>
      <c r="E2" s="98"/>
      <c r="F2" s="98"/>
      <c r="G2" s="98"/>
      <c r="H2" s="98"/>
      <c r="I2" s="98"/>
    </row>
    <row r="3" spans="1:17" x14ac:dyDescent="0.25">
      <c r="B3" s="98"/>
      <c r="C3" s="98"/>
      <c r="D3" s="98"/>
      <c r="E3" s="98"/>
      <c r="F3" s="98"/>
      <c r="G3" s="98"/>
      <c r="H3" s="98"/>
      <c r="I3" s="98"/>
    </row>
    <row r="4" spans="1:17" x14ac:dyDescent="0.25">
      <c r="B4" s="98"/>
      <c r="C4" s="98"/>
      <c r="D4" s="98"/>
      <c r="E4" s="98"/>
      <c r="F4" s="98"/>
      <c r="G4" s="98"/>
      <c r="H4" s="98"/>
      <c r="I4" s="98"/>
    </row>
    <row r="5" spans="1:17" x14ac:dyDescent="0.25">
      <c r="B5" s="98"/>
      <c r="C5" s="98"/>
      <c r="D5" s="98"/>
      <c r="E5" s="98"/>
      <c r="F5" s="98"/>
      <c r="G5" s="98"/>
      <c r="H5" s="98"/>
      <c r="I5" s="98"/>
    </row>
    <row r="6" spans="1:17" x14ac:dyDescent="0.25">
      <c r="B6" s="98"/>
      <c r="C6" s="98"/>
      <c r="D6" s="98"/>
      <c r="E6" s="98"/>
      <c r="F6" s="98"/>
      <c r="G6" s="98"/>
      <c r="H6" s="98"/>
      <c r="I6" s="98"/>
    </row>
    <row r="7" spans="1:17" ht="15.75" thickBot="1" x14ac:dyDescent="0.3"/>
    <row r="8" spans="1:17" ht="15.75" thickBot="1" x14ac:dyDescent="0.3">
      <c r="B8" s="163" t="s">
        <v>102</v>
      </c>
      <c r="C8" s="168">
        <v>0.02</v>
      </c>
    </row>
    <row r="9" spans="1:17" ht="15.75" thickBot="1" x14ac:dyDescent="0.3"/>
    <row r="10" spans="1:17" ht="15.75" customHeight="1" thickBot="1" x14ac:dyDescent="0.3">
      <c r="B10" s="171" t="s">
        <v>166</v>
      </c>
      <c r="C10" s="172"/>
      <c r="D10" s="172"/>
      <c r="E10" s="172"/>
      <c r="F10" s="173"/>
      <c r="I10" s="171" t="s">
        <v>167</v>
      </c>
      <c r="J10" s="172"/>
      <c r="K10" s="172"/>
      <c r="L10" s="172"/>
      <c r="M10" s="172"/>
      <c r="N10" s="172"/>
      <c r="O10" s="172"/>
      <c r="P10" s="173"/>
    </row>
    <row r="11" spans="1:17" x14ac:dyDescent="0.25">
      <c r="C11" s="170" t="s">
        <v>103</v>
      </c>
      <c r="D11" s="170" t="s">
        <v>104</v>
      </c>
      <c r="E11" s="170" t="s">
        <v>105</v>
      </c>
      <c r="F11" s="170" t="s">
        <v>106</v>
      </c>
      <c r="J11" s="170" t="s">
        <v>103</v>
      </c>
      <c r="K11" s="170" t="s">
        <v>104</v>
      </c>
      <c r="L11" s="170" t="s">
        <v>105</v>
      </c>
      <c r="M11" s="170" t="s">
        <v>106</v>
      </c>
      <c r="N11" s="170" t="s">
        <v>162</v>
      </c>
      <c r="O11" s="170" t="s">
        <v>163</v>
      </c>
      <c r="P11" s="170" t="s">
        <v>164</v>
      </c>
    </row>
    <row r="12" spans="1:17" x14ac:dyDescent="0.25">
      <c r="B12" s="44" t="s">
        <v>110</v>
      </c>
      <c r="C12" s="44">
        <v>50</v>
      </c>
      <c r="D12" s="176">
        <f>E12</f>
        <v>102.020152853181</v>
      </c>
      <c r="E12" s="176">
        <f>F12</f>
        <v>102.020152853181</v>
      </c>
      <c r="F12" s="176">
        <v>102.020152853181</v>
      </c>
      <c r="I12" s="44" t="s">
        <v>110</v>
      </c>
      <c r="J12" s="44">
        <v>50</v>
      </c>
      <c r="K12" s="44">
        <v>50</v>
      </c>
      <c r="L12" s="44">
        <v>50</v>
      </c>
      <c r="M12" s="44">
        <v>50</v>
      </c>
      <c r="N12" s="44">
        <v>50</v>
      </c>
      <c r="O12" s="44">
        <v>50</v>
      </c>
      <c r="P12" s="44">
        <v>50</v>
      </c>
    </row>
    <row r="13" spans="1:17" x14ac:dyDescent="0.25">
      <c r="B13" s="44" t="s">
        <v>165</v>
      </c>
      <c r="C13" s="44">
        <v>2</v>
      </c>
      <c r="D13" s="44">
        <v>6</v>
      </c>
      <c r="E13" s="44">
        <v>10</v>
      </c>
      <c r="F13" s="44">
        <v>14</v>
      </c>
      <c r="I13" s="44" t="s">
        <v>165</v>
      </c>
      <c r="J13" s="44">
        <v>2</v>
      </c>
      <c r="K13" s="44">
        <v>4</v>
      </c>
      <c r="L13" s="44">
        <v>6</v>
      </c>
      <c r="M13" s="44">
        <v>8</v>
      </c>
      <c r="N13" s="44">
        <v>10</v>
      </c>
      <c r="O13" s="44">
        <v>12</v>
      </c>
      <c r="P13" s="44">
        <v>14</v>
      </c>
    </row>
    <row r="14" spans="1:17" x14ac:dyDescent="0.25">
      <c r="B14" s="44" t="s">
        <v>64</v>
      </c>
      <c r="C14" s="45">
        <f>PV($C$8,C13,,-C12)</f>
        <v>48.058439061899271</v>
      </c>
      <c r="D14" s="45">
        <f t="shared" ref="D14:F14" si="0">PV($C$8,D13,,-D12)</f>
        <v>90.590976139885711</v>
      </c>
      <c r="E14" s="45">
        <f t="shared" si="0"/>
        <v>83.692058946110507</v>
      </c>
      <c r="F14" s="45">
        <f t="shared" si="0"/>
        <v>77.318525852105608</v>
      </c>
      <c r="I14" s="44" t="s">
        <v>64</v>
      </c>
      <c r="J14" s="45">
        <f>PV($C$8,J13,,-J12)</f>
        <v>48.058439061899271</v>
      </c>
      <c r="K14" s="45">
        <f t="shared" ref="K14:P14" si="1">PV($C$8,K13,,-K12)</f>
        <v>46.192271301325711</v>
      </c>
      <c r="L14" s="45">
        <f t="shared" si="1"/>
        <v>44.398569109309598</v>
      </c>
      <c r="M14" s="45">
        <f t="shared" si="1"/>
        <v>42.674518559505579</v>
      </c>
      <c r="N14" s="45">
        <f t="shared" si="1"/>
        <v>41.017414993757768</v>
      </c>
      <c r="O14" s="45">
        <f t="shared" si="1"/>
        <v>39.424658779082819</v>
      </c>
      <c r="P14" s="45">
        <f t="shared" si="1"/>
        <v>37.893751229414477</v>
      </c>
    </row>
    <row r="15" spans="1:17" x14ac:dyDescent="0.25">
      <c r="F15" s="45">
        <f>SUM(C14:F14)</f>
        <v>299.66000000000111</v>
      </c>
      <c r="P15" s="45">
        <f>SUM(J14:P14)</f>
        <v>299.65962303429518</v>
      </c>
    </row>
    <row r="16" spans="1:17" ht="15" customHeight="1" x14ac:dyDescent="0.25">
      <c r="E16" s="175" t="s">
        <v>169</v>
      </c>
      <c r="F16" s="175"/>
      <c r="G16" s="175"/>
      <c r="H16" s="175"/>
      <c r="P16" s="174" t="s">
        <v>168</v>
      </c>
      <c r="Q16" s="174"/>
    </row>
    <row r="17" spans="2:17" x14ac:dyDescent="0.25">
      <c r="E17" s="175"/>
      <c r="F17" s="175"/>
      <c r="G17" s="175"/>
      <c r="H17" s="175"/>
      <c r="P17" s="174"/>
      <c r="Q17" s="174"/>
    </row>
    <row r="18" spans="2:17" x14ac:dyDescent="0.25">
      <c r="E18" s="175"/>
      <c r="F18" s="175"/>
      <c r="G18" s="175"/>
      <c r="H18" s="175"/>
    </row>
    <row r="19" spans="2:17" x14ac:dyDescent="0.25">
      <c r="E19" s="175"/>
      <c r="F19" s="175"/>
      <c r="G19" s="175"/>
      <c r="H19" s="175"/>
    </row>
    <row r="21" spans="2:17" ht="15" customHeight="1" x14ac:dyDescent="0.25">
      <c r="C21" s="90" t="s">
        <v>170</v>
      </c>
      <c r="D21" s="90"/>
      <c r="E21" s="90"/>
      <c r="F21" s="90"/>
      <c r="I21" s="74" t="s">
        <v>171</v>
      </c>
      <c r="J21" s="80" t="s">
        <v>172</v>
      </c>
      <c r="K21" s="80"/>
      <c r="L21" s="66"/>
      <c r="M21" s="66"/>
    </row>
    <row r="22" spans="2:17" x14ac:dyDescent="0.25">
      <c r="C22" s="90"/>
      <c r="D22" s="90"/>
      <c r="E22" s="90"/>
      <c r="F22" s="90"/>
    </row>
    <row r="23" spans="2:17" x14ac:dyDescent="0.25">
      <c r="C23" s="90"/>
      <c r="D23" s="90"/>
      <c r="E23" s="90"/>
      <c r="F23" s="90"/>
      <c r="I23" s="177" t="s">
        <v>173</v>
      </c>
      <c r="J23" s="80" t="s">
        <v>174</v>
      </c>
      <c r="K23" s="80"/>
      <c r="L23" s="80"/>
    </row>
    <row r="24" spans="2:17" x14ac:dyDescent="0.25">
      <c r="C24" s="90"/>
      <c r="D24" s="90"/>
      <c r="E24" s="90"/>
      <c r="F24" s="90"/>
    </row>
    <row r="26" spans="2:17" x14ac:dyDescent="0.25">
      <c r="B26" s="66"/>
      <c r="C26" s="66"/>
      <c r="D26" s="66"/>
      <c r="E26" s="66"/>
      <c r="F26" s="66"/>
      <c r="G26" s="66"/>
      <c r="H26" s="66"/>
      <c r="I26" s="66"/>
      <c r="J26" s="66"/>
      <c r="K26" s="66"/>
      <c r="L26" s="66"/>
      <c r="M26" s="66"/>
      <c r="N26" s="66"/>
      <c r="O26" s="66"/>
    </row>
    <row r="27" spans="2:17" x14ac:dyDescent="0.25">
      <c r="B27" s="81"/>
      <c r="C27" s="81"/>
      <c r="D27" s="81"/>
      <c r="E27" s="81"/>
      <c r="F27" s="81"/>
      <c r="G27" s="81"/>
      <c r="H27" s="81"/>
      <c r="I27" s="81"/>
      <c r="J27" s="81"/>
      <c r="K27" s="81"/>
      <c r="L27" s="81"/>
      <c r="M27" s="81"/>
      <c r="N27" s="81"/>
      <c r="O27" s="81"/>
      <c r="P27" s="81"/>
      <c r="Q27" s="81"/>
    </row>
    <row r="28" spans="2:17" x14ac:dyDescent="0.25">
      <c r="B28" s="81"/>
      <c r="C28" s="81"/>
      <c r="D28" s="81"/>
      <c r="E28" s="81"/>
      <c r="F28" s="81"/>
      <c r="G28" s="81"/>
      <c r="H28" s="81"/>
      <c r="I28" s="81"/>
      <c r="J28" s="81"/>
      <c r="K28" s="81"/>
      <c r="L28" s="81"/>
      <c r="M28" s="81"/>
      <c r="N28" s="81"/>
      <c r="O28" s="81"/>
      <c r="P28" s="81"/>
      <c r="Q28" s="81"/>
    </row>
    <row r="29" spans="2:17" x14ac:dyDescent="0.25">
      <c r="B29" s="81"/>
      <c r="C29" s="81"/>
      <c r="D29" s="81"/>
      <c r="E29" s="81"/>
      <c r="F29" s="81"/>
      <c r="G29" s="81"/>
      <c r="H29" s="81"/>
      <c r="I29" s="81"/>
      <c r="J29" s="81"/>
      <c r="K29" s="81"/>
      <c r="L29" s="81"/>
      <c r="M29" s="81"/>
      <c r="N29" s="81"/>
      <c r="O29" s="81"/>
      <c r="P29" s="81"/>
      <c r="Q29" s="81"/>
    </row>
    <row r="30" spans="2:17" x14ac:dyDescent="0.25">
      <c r="B30" s="81"/>
      <c r="C30" s="81"/>
      <c r="D30" s="81"/>
      <c r="E30" s="81"/>
      <c r="F30" s="81"/>
      <c r="G30" s="81"/>
      <c r="H30" s="81"/>
      <c r="I30" s="81"/>
      <c r="J30" s="81"/>
      <c r="K30" s="81"/>
      <c r="L30" s="81"/>
      <c r="M30" s="81"/>
      <c r="N30" s="81"/>
      <c r="O30" s="81"/>
      <c r="P30" s="81"/>
      <c r="Q30" s="81"/>
    </row>
    <row r="31" spans="2:17" x14ac:dyDescent="0.25">
      <c r="B31" s="81"/>
      <c r="C31" s="81"/>
      <c r="D31" s="81"/>
      <c r="E31" s="81"/>
      <c r="F31" s="81"/>
      <c r="G31" s="81"/>
      <c r="H31" s="81"/>
      <c r="I31" s="81"/>
      <c r="J31" s="81"/>
      <c r="K31" s="81"/>
      <c r="L31" s="81"/>
      <c r="M31" s="81"/>
      <c r="N31" s="81"/>
      <c r="O31" s="81"/>
      <c r="P31" s="81"/>
      <c r="Q31" s="81"/>
    </row>
    <row r="32" spans="2:17" x14ac:dyDescent="0.25">
      <c r="B32" s="81"/>
      <c r="C32" s="81"/>
      <c r="D32" s="81"/>
      <c r="E32" s="81"/>
      <c r="F32" s="81"/>
      <c r="G32" s="81"/>
      <c r="H32" s="81"/>
      <c r="I32" s="81"/>
      <c r="J32" s="81"/>
      <c r="K32" s="81"/>
      <c r="L32" s="81"/>
      <c r="M32" s="81"/>
      <c r="N32" s="81"/>
      <c r="O32" s="81"/>
      <c r="P32" s="81"/>
      <c r="Q32" s="81"/>
    </row>
    <row r="33" spans="2:17" x14ac:dyDescent="0.25">
      <c r="B33" s="81"/>
      <c r="C33" s="81"/>
      <c r="D33" s="81"/>
      <c r="E33" s="81"/>
      <c r="F33" s="81"/>
      <c r="G33" s="81"/>
      <c r="H33" s="81"/>
      <c r="I33" s="81"/>
      <c r="J33" s="81"/>
      <c r="K33" s="81"/>
      <c r="L33" s="81"/>
      <c r="M33" s="81"/>
      <c r="N33" s="81"/>
      <c r="O33" s="81"/>
      <c r="P33" s="81"/>
      <c r="Q33" s="81"/>
    </row>
    <row r="34" spans="2:17" x14ac:dyDescent="0.25">
      <c r="B34" s="81"/>
      <c r="C34" s="81"/>
      <c r="D34" s="81"/>
      <c r="E34" s="81"/>
      <c r="F34" s="81"/>
      <c r="G34" s="81"/>
      <c r="H34" s="81"/>
      <c r="I34" s="81"/>
      <c r="J34" s="81"/>
      <c r="K34" s="81"/>
      <c r="L34" s="81"/>
      <c r="M34" s="81"/>
      <c r="N34" s="81"/>
      <c r="O34" s="81"/>
      <c r="P34" s="81"/>
      <c r="Q34" s="81"/>
    </row>
    <row r="35" spans="2:17" x14ac:dyDescent="0.25">
      <c r="B35" s="81"/>
      <c r="C35" s="81"/>
      <c r="D35" s="81"/>
      <c r="E35" s="81"/>
      <c r="F35" s="81"/>
      <c r="G35" s="81"/>
      <c r="H35" s="81"/>
      <c r="I35" s="81"/>
      <c r="J35" s="81"/>
      <c r="K35" s="81"/>
      <c r="L35" s="81"/>
      <c r="M35" s="81"/>
      <c r="N35" s="81"/>
      <c r="O35" s="81"/>
      <c r="P35" s="81"/>
      <c r="Q35" s="81"/>
    </row>
    <row r="36" spans="2:17" x14ac:dyDescent="0.25">
      <c r="B36" s="81"/>
      <c r="C36" s="81"/>
      <c r="D36" s="81"/>
      <c r="E36" s="81"/>
      <c r="F36" s="81"/>
      <c r="G36" s="81"/>
      <c r="H36" s="81"/>
      <c r="I36" s="81"/>
      <c r="J36" s="81"/>
      <c r="K36" s="81"/>
      <c r="L36" s="81"/>
      <c r="M36" s="81"/>
      <c r="N36" s="81"/>
      <c r="O36" s="81"/>
      <c r="P36" s="81"/>
      <c r="Q36" s="81"/>
    </row>
    <row r="37" spans="2:17" x14ac:dyDescent="0.25">
      <c r="B37" s="81"/>
      <c r="C37" s="81"/>
      <c r="D37" s="81"/>
      <c r="E37" s="81"/>
      <c r="F37" s="81"/>
      <c r="G37" s="81"/>
      <c r="H37" s="81"/>
      <c r="I37" s="81"/>
      <c r="J37" s="81"/>
      <c r="K37" s="81"/>
      <c r="L37" s="81"/>
      <c r="M37" s="81"/>
      <c r="N37" s="81"/>
      <c r="O37" s="81"/>
      <c r="P37" s="81"/>
      <c r="Q37" s="81"/>
    </row>
    <row r="38" spans="2:17" x14ac:dyDescent="0.25">
      <c r="B38" s="81"/>
      <c r="C38" s="81"/>
      <c r="D38" s="81"/>
      <c r="E38" s="81"/>
      <c r="F38" s="81"/>
      <c r="G38" s="81"/>
      <c r="H38" s="81"/>
      <c r="I38" s="81"/>
      <c r="J38" s="81"/>
      <c r="K38" s="81"/>
      <c r="L38" s="81"/>
      <c r="M38" s="81"/>
      <c r="N38" s="81"/>
      <c r="O38" s="81"/>
      <c r="P38" s="81"/>
      <c r="Q38" s="81"/>
    </row>
    <row r="39" spans="2:17" x14ac:dyDescent="0.25">
      <c r="B39" s="81"/>
      <c r="C39" s="81"/>
      <c r="D39" s="81"/>
      <c r="E39" s="81"/>
      <c r="F39" s="81"/>
      <c r="G39" s="81"/>
      <c r="H39" s="81"/>
      <c r="I39" s="81"/>
      <c r="J39" s="81"/>
      <c r="K39" s="81"/>
      <c r="L39" s="81"/>
      <c r="M39" s="81"/>
      <c r="N39" s="81"/>
      <c r="O39" s="81"/>
      <c r="P39" s="81"/>
      <c r="Q39" s="81"/>
    </row>
    <row r="40" spans="2:17" x14ac:dyDescent="0.25">
      <c r="B40" s="81"/>
      <c r="C40" s="81"/>
      <c r="D40" s="81"/>
      <c r="E40" s="81"/>
      <c r="F40" s="81"/>
      <c r="G40" s="81"/>
      <c r="H40" s="81"/>
      <c r="I40" s="81"/>
      <c r="J40" s="81"/>
      <c r="K40" s="81"/>
      <c r="L40" s="81"/>
      <c r="M40" s="81"/>
      <c r="N40" s="81"/>
      <c r="O40" s="81"/>
      <c r="P40" s="81"/>
      <c r="Q40" s="81"/>
    </row>
    <row r="41" spans="2:17" x14ac:dyDescent="0.25">
      <c r="B41" s="81"/>
      <c r="C41" s="81"/>
      <c r="D41" s="81"/>
      <c r="E41" s="81"/>
      <c r="F41" s="81"/>
      <c r="G41" s="81"/>
      <c r="H41" s="81"/>
      <c r="I41" s="81"/>
      <c r="J41" s="81"/>
      <c r="K41" s="81"/>
      <c r="L41" s="81"/>
      <c r="M41" s="81"/>
      <c r="N41" s="81"/>
      <c r="O41" s="81"/>
      <c r="P41" s="81"/>
      <c r="Q41" s="81"/>
    </row>
    <row r="42" spans="2:17" x14ac:dyDescent="0.25">
      <c r="B42" s="81"/>
      <c r="C42" s="81"/>
      <c r="D42" s="81"/>
      <c r="E42" s="81"/>
      <c r="F42" s="81"/>
      <c r="G42" s="81"/>
      <c r="H42" s="81"/>
      <c r="I42" s="81"/>
      <c r="J42" s="81"/>
      <c r="K42" s="81"/>
      <c r="L42" s="81"/>
      <c r="M42" s="81"/>
      <c r="N42" s="81"/>
      <c r="O42" s="81"/>
      <c r="P42" s="81"/>
      <c r="Q42" s="81"/>
    </row>
    <row r="43" spans="2:17" x14ac:dyDescent="0.25">
      <c r="B43" s="66"/>
      <c r="C43" s="66"/>
      <c r="D43" s="66"/>
      <c r="E43" s="66"/>
      <c r="F43" s="66"/>
      <c r="G43" s="66"/>
      <c r="H43" s="66"/>
      <c r="I43" s="66"/>
      <c r="J43" s="66"/>
      <c r="K43" s="66"/>
      <c r="L43" s="66"/>
      <c r="M43" s="66"/>
      <c r="N43" s="66"/>
      <c r="O43" s="66"/>
    </row>
    <row r="44" spans="2:17" x14ac:dyDescent="0.25">
      <c r="B44" s="81"/>
      <c r="C44" s="81"/>
      <c r="D44" s="81"/>
      <c r="E44" s="81"/>
      <c r="F44" s="81"/>
      <c r="G44" s="81"/>
      <c r="H44" s="81"/>
      <c r="I44" s="81"/>
      <c r="J44" s="81"/>
      <c r="K44" s="81"/>
      <c r="L44" s="81"/>
      <c r="M44" s="81"/>
      <c r="N44" s="81"/>
      <c r="O44" s="81"/>
      <c r="P44" s="81"/>
      <c r="Q44" s="81"/>
    </row>
    <row r="45" spans="2:17" x14ac:dyDescent="0.25">
      <c r="B45" s="81"/>
      <c r="C45" s="81"/>
      <c r="D45" s="81"/>
      <c r="E45" s="81"/>
      <c r="F45" s="81"/>
      <c r="G45" s="81"/>
      <c r="H45" s="81"/>
      <c r="I45" s="81"/>
      <c r="J45" s="81"/>
      <c r="K45" s="81"/>
      <c r="L45" s="81"/>
      <c r="M45" s="81"/>
      <c r="N45" s="81"/>
      <c r="O45" s="81"/>
      <c r="P45" s="81"/>
      <c r="Q45" s="81"/>
    </row>
    <row r="46" spans="2:17" x14ac:dyDescent="0.25">
      <c r="B46" s="81"/>
      <c r="C46" s="81"/>
      <c r="D46" s="81"/>
      <c r="E46" s="81"/>
      <c r="F46" s="81"/>
      <c r="G46" s="81"/>
      <c r="H46" s="81"/>
      <c r="I46" s="81"/>
      <c r="J46" s="81"/>
      <c r="K46" s="81"/>
      <c r="L46" s="81"/>
      <c r="M46" s="81"/>
      <c r="N46" s="81"/>
      <c r="O46" s="81"/>
      <c r="P46" s="81"/>
      <c r="Q46" s="81"/>
    </row>
    <row r="47" spans="2:17" x14ac:dyDescent="0.25">
      <c r="B47" s="81"/>
      <c r="C47" s="81"/>
      <c r="D47" s="81"/>
      <c r="E47" s="81"/>
      <c r="F47" s="81"/>
      <c r="G47" s="81"/>
      <c r="H47" s="81"/>
      <c r="I47" s="81"/>
      <c r="J47" s="81"/>
      <c r="K47" s="81"/>
      <c r="L47" s="81"/>
      <c r="M47" s="81"/>
      <c r="N47" s="81"/>
      <c r="O47" s="81"/>
      <c r="P47" s="81"/>
      <c r="Q47" s="81"/>
    </row>
    <row r="48" spans="2:17" x14ac:dyDescent="0.25">
      <c r="B48" s="81"/>
      <c r="C48" s="81"/>
      <c r="D48" s="81"/>
      <c r="E48" s="81"/>
      <c r="F48" s="81"/>
      <c r="G48" s="81"/>
      <c r="H48" s="81"/>
      <c r="I48" s="81"/>
      <c r="J48" s="81"/>
      <c r="K48" s="81"/>
      <c r="L48" s="81"/>
      <c r="M48" s="81"/>
      <c r="N48" s="81"/>
      <c r="O48" s="81"/>
      <c r="P48" s="81"/>
      <c r="Q48" s="81"/>
    </row>
    <row r="49" spans="2:17" x14ac:dyDescent="0.25">
      <c r="B49" s="81"/>
      <c r="C49" s="81"/>
      <c r="D49" s="81"/>
      <c r="E49" s="81"/>
      <c r="F49" s="81"/>
      <c r="G49" s="81"/>
      <c r="H49" s="81"/>
      <c r="I49" s="81"/>
      <c r="J49" s="81"/>
      <c r="K49" s="81"/>
      <c r="L49" s="81"/>
      <c r="M49" s="81"/>
      <c r="N49" s="81"/>
      <c r="O49" s="81"/>
      <c r="P49" s="81"/>
      <c r="Q49" s="81"/>
    </row>
    <row r="50" spans="2:17" x14ac:dyDescent="0.25">
      <c r="B50" s="81"/>
      <c r="C50" s="81"/>
      <c r="D50" s="81"/>
      <c r="E50" s="81"/>
      <c r="F50" s="81"/>
      <c r="G50" s="81"/>
      <c r="H50" s="81"/>
      <c r="I50" s="81"/>
      <c r="J50" s="81"/>
      <c r="K50" s="81"/>
      <c r="L50" s="81"/>
      <c r="M50" s="81"/>
      <c r="N50" s="81"/>
      <c r="O50" s="81"/>
      <c r="P50" s="81"/>
      <c r="Q50" s="81"/>
    </row>
    <row r="51" spans="2:17" x14ac:dyDescent="0.25">
      <c r="B51" s="81"/>
      <c r="C51" s="81"/>
      <c r="D51" s="81"/>
      <c r="E51" s="81"/>
      <c r="F51" s="81"/>
      <c r="G51" s="81"/>
      <c r="H51" s="81"/>
      <c r="I51" s="81"/>
      <c r="J51" s="81"/>
      <c r="K51" s="81"/>
      <c r="L51" s="81"/>
      <c r="M51" s="81"/>
      <c r="N51" s="81"/>
      <c r="O51" s="81"/>
      <c r="P51" s="81"/>
      <c r="Q51" s="81"/>
    </row>
    <row r="52" spans="2:17" x14ac:dyDescent="0.25">
      <c r="B52" s="81"/>
      <c r="C52" s="81"/>
      <c r="D52" s="81"/>
      <c r="E52" s="81"/>
      <c r="F52" s="81"/>
      <c r="G52" s="81"/>
      <c r="H52" s="81"/>
      <c r="I52" s="81"/>
      <c r="J52" s="81"/>
      <c r="K52" s="81"/>
      <c r="L52" s="81"/>
      <c r="M52" s="81"/>
      <c r="N52" s="81"/>
      <c r="O52" s="81"/>
      <c r="P52" s="81"/>
      <c r="Q52" s="81"/>
    </row>
    <row r="53" spans="2:17" x14ac:dyDescent="0.25">
      <c r="B53" s="81"/>
      <c r="C53" s="81"/>
      <c r="D53" s="81"/>
      <c r="E53" s="81"/>
      <c r="F53" s="81"/>
      <c r="G53" s="81"/>
      <c r="H53" s="81"/>
      <c r="I53" s="81"/>
      <c r="J53" s="81"/>
      <c r="K53" s="81"/>
      <c r="L53" s="81"/>
      <c r="M53" s="81"/>
      <c r="N53" s="81"/>
      <c r="O53" s="81"/>
      <c r="P53" s="81"/>
      <c r="Q53" s="81"/>
    </row>
    <row r="54" spans="2:17" x14ac:dyDescent="0.25">
      <c r="B54" s="81"/>
      <c r="C54" s="81"/>
      <c r="D54" s="81"/>
      <c r="E54" s="81"/>
      <c r="F54" s="81"/>
      <c r="G54" s="81"/>
      <c r="H54" s="81"/>
      <c r="I54" s="81"/>
      <c r="J54" s="81"/>
      <c r="K54" s="81"/>
      <c r="L54" s="81"/>
      <c r="M54" s="81"/>
      <c r="N54" s="81"/>
      <c r="O54" s="81"/>
      <c r="P54" s="81"/>
      <c r="Q54" s="81"/>
    </row>
    <row r="55" spans="2:17" x14ac:dyDescent="0.25">
      <c r="B55" s="81"/>
      <c r="C55" s="81"/>
      <c r="D55" s="81"/>
      <c r="E55" s="81"/>
      <c r="F55" s="81"/>
      <c r="G55" s="81"/>
      <c r="H55" s="81"/>
      <c r="I55" s="81"/>
      <c r="J55" s="81"/>
      <c r="K55" s="81"/>
      <c r="L55" s="81"/>
      <c r="M55" s="81"/>
      <c r="N55" s="81"/>
      <c r="O55" s="81"/>
      <c r="P55" s="81"/>
      <c r="Q55" s="81"/>
    </row>
    <row r="56" spans="2:17" x14ac:dyDescent="0.25">
      <c r="B56" s="81"/>
      <c r="C56" s="81"/>
      <c r="D56" s="81"/>
      <c r="E56" s="81"/>
      <c r="F56" s="81"/>
      <c r="G56" s="81"/>
      <c r="H56" s="81"/>
      <c r="I56" s="81"/>
      <c r="J56" s="81"/>
      <c r="K56" s="81"/>
      <c r="L56" s="81"/>
      <c r="M56" s="81"/>
      <c r="N56" s="81"/>
      <c r="O56" s="81"/>
      <c r="P56" s="81"/>
      <c r="Q56" s="81"/>
    </row>
    <row r="57" spans="2:17" x14ac:dyDescent="0.25">
      <c r="B57" s="81"/>
      <c r="C57" s="81"/>
      <c r="D57" s="81"/>
      <c r="E57" s="81"/>
      <c r="F57" s="81"/>
      <c r="G57" s="81"/>
      <c r="H57" s="81"/>
      <c r="I57" s="81"/>
      <c r="J57" s="81"/>
      <c r="K57" s="81"/>
      <c r="L57" s="81"/>
      <c r="M57" s="81"/>
      <c r="N57" s="81"/>
      <c r="O57" s="81"/>
      <c r="P57" s="81"/>
      <c r="Q57" s="81"/>
    </row>
    <row r="58" spans="2:17" x14ac:dyDescent="0.25">
      <c r="B58" s="81"/>
      <c r="C58" s="81"/>
      <c r="D58" s="81"/>
      <c r="E58" s="81"/>
      <c r="F58" s="81"/>
      <c r="G58" s="81"/>
      <c r="H58" s="81"/>
      <c r="I58" s="81"/>
      <c r="J58" s="81"/>
      <c r="K58" s="81"/>
      <c r="L58" s="81"/>
      <c r="M58" s="81"/>
      <c r="N58" s="81"/>
      <c r="O58" s="81"/>
      <c r="P58" s="81"/>
      <c r="Q58" s="81"/>
    </row>
    <row r="59" spans="2:17" x14ac:dyDescent="0.25">
      <c r="B59" s="66"/>
      <c r="C59" s="66"/>
      <c r="D59" s="66"/>
      <c r="E59" s="66"/>
      <c r="F59" s="66"/>
      <c r="G59" s="66"/>
      <c r="H59" s="66"/>
      <c r="I59" s="66"/>
      <c r="J59" s="66"/>
      <c r="K59" s="66"/>
      <c r="L59" s="66"/>
      <c r="M59" s="66"/>
      <c r="N59" s="66"/>
      <c r="O59" s="66"/>
      <c r="P59" s="66"/>
      <c r="Q59" s="66"/>
    </row>
  </sheetData>
  <mergeCells count="10">
    <mergeCell ref="B27:Q42"/>
    <mergeCell ref="B44:Q58"/>
    <mergeCell ref="C21:F24"/>
    <mergeCell ref="J21:K21"/>
    <mergeCell ref="J23:L23"/>
    <mergeCell ref="B2:I6"/>
    <mergeCell ref="B10:F10"/>
    <mergeCell ref="I10:P10"/>
    <mergeCell ref="P16:Q17"/>
    <mergeCell ref="E16:H19"/>
  </mergeCells>
  <pageMargins left="0.7" right="0.7" top="0.75" bottom="0.75" header="0.3" footer="0.3"/>
  <pageSetup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workbookViewId="0">
      <selection activeCell="H7" sqref="H7"/>
    </sheetView>
  </sheetViews>
  <sheetFormatPr baseColWidth="10" defaultRowHeight="15" x14ac:dyDescent="0.25"/>
  <sheetData>
    <row r="1" spans="1:13" ht="26.25" x14ac:dyDescent="0.4">
      <c r="B1" s="77" t="s">
        <v>176</v>
      </c>
      <c r="C1" s="77"/>
      <c r="D1" s="77"/>
      <c r="E1" s="77"/>
    </row>
    <row r="2" spans="1:13" ht="15.75" x14ac:dyDescent="0.25">
      <c r="A2" s="34" t="s">
        <v>107</v>
      </c>
      <c r="B2" s="98" t="s">
        <v>108</v>
      </c>
      <c r="C2" s="98"/>
      <c r="D2" s="98"/>
      <c r="E2" s="98"/>
      <c r="F2" s="98"/>
      <c r="G2" s="98"/>
    </row>
    <row r="3" spans="1:13" x14ac:dyDescent="0.25">
      <c r="B3" s="98"/>
      <c r="C3" s="98"/>
      <c r="D3" s="98"/>
      <c r="E3" s="98"/>
      <c r="F3" s="98"/>
      <c r="G3" s="98"/>
    </row>
    <row r="4" spans="1:13" x14ac:dyDescent="0.25">
      <c r="B4" s="98"/>
      <c r="C4" s="98"/>
      <c r="D4" s="98"/>
      <c r="E4" s="98"/>
      <c r="F4" s="98"/>
      <c r="G4" s="98"/>
      <c r="I4" s="84" t="s">
        <v>179</v>
      </c>
      <c r="J4" s="84"/>
    </row>
    <row r="5" spans="1:13" ht="15.75" thickBot="1" x14ac:dyDescent="0.3">
      <c r="I5" s="81"/>
      <c r="J5" s="81"/>
    </row>
    <row r="6" spans="1:13" ht="15.75" thickBot="1" x14ac:dyDescent="0.3">
      <c r="B6" s="164" t="s">
        <v>84</v>
      </c>
      <c r="C6" s="179">
        <v>0.15</v>
      </c>
      <c r="E6" s="163" t="s">
        <v>72</v>
      </c>
      <c r="F6" s="167">
        <v>300000</v>
      </c>
      <c r="I6" s="81"/>
      <c r="J6" s="81"/>
    </row>
    <row r="7" spans="1:13" ht="15.75" thickBot="1" x14ac:dyDescent="0.3">
      <c r="B7" s="161" t="s">
        <v>74</v>
      </c>
      <c r="C7" s="180">
        <v>5</v>
      </c>
      <c r="I7" s="81"/>
      <c r="J7" s="81"/>
    </row>
    <row r="8" spans="1:13" x14ac:dyDescent="0.25">
      <c r="B8" t="s">
        <v>109</v>
      </c>
      <c r="C8" s="51">
        <f>PMT(C6,C7,-F6)</f>
        <v>89494.665738458498</v>
      </c>
      <c r="I8" s="81"/>
      <c r="J8" s="81"/>
      <c r="K8" s="66"/>
      <c r="L8" s="66"/>
      <c r="M8" s="66"/>
    </row>
    <row r="9" spans="1:13" x14ac:dyDescent="0.25">
      <c r="B9" t="s">
        <v>177</v>
      </c>
      <c r="C9" s="51">
        <v>89494.665738458527</v>
      </c>
      <c r="K9" s="66"/>
      <c r="L9" s="66"/>
      <c r="M9" s="66"/>
    </row>
    <row r="10" spans="1:13" x14ac:dyDescent="0.25">
      <c r="K10" s="66"/>
      <c r="L10" s="66"/>
      <c r="M10" s="66"/>
    </row>
    <row r="11" spans="1:13" x14ac:dyDescent="0.25">
      <c r="B11" s="40" t="s">
        <v>74</v>
      </c>
      <c r="C11" s="40" t="s">
        <v>110</v>
      </c>
      <c r="D11" s="40" t="s">
        <v>111</v>
      </c>
      <c r="E11" s="40" t="s">
        <v>47</v>
      </c>
      <c r="F11" s="40" t="s">
        <v>112</v>
      </c>
      <c r="K11" s="66"/>
      <c r="L11" s="66"/>
      <c r="M11" s="66"/>
    </row>
    <row r="12" spans="1:13" x14ac:dyDescent="0.25">
      <c r="B12" s="28">
        <v>0</v>
      </c>
      <c r="C12" s="28"/>
      <c r="D12" s="28"/>
      <c r="E12" s="28"/>
      <c r="F12" s="52">
        <v>300000</v>
      </c>
      <c r="H12" s="90" t="s">
        <v>178</v>
      </c>
      <c r="I12" s="90"/>
      <c r="J12" s="90"/>
      <c r="K12" s="66"/>
      <c r="L12" s="66"/>
      <c r="M12" s="66"/>
    </row>
    <row r="13" spans="1:13" x14ac:dyDescent="0.25">
      <c r="B13" s="28">
        <v>1</v>
      </c>
      <c r="C13" s="52">
        <f>$C$9</f>
        <v>89494.665738458527</v>
      </c>
      <c r="D13" s="52">
        <f>C13-E13</f>
        <v>44494.665738458527</v>
      </c>
      <c r="E13" s="52">
        <f>F12*$C$6</f>
        <v>45000</v>
      </c>
      <c r="F13" s="52">
        <f>F12-D13</f>
        <v>255505.33426154149</v>
      </c>
      <c r="H13" s="90"/>
      <c r="I13" s="90"/>
      <c r="J13" s="90"/>
      <c r="K13" s="66"/>
      <c r="L13" s="66"/>
      <c r="M13" s="66"/>
    </row>
    <row r="14" spans="1:13" x14ac:dyDescent="0.25">
      <c r="B14" s="28">
        <v>2</v>
      </c>
      <c r="C14" s="52">
        <f t="shared" ref="C14:C17" si="0">$C$9</f>
        <v>89494.665738458527</v>
      </c>
      <c r="D14" s="52">
        <f t="shared" ref="D14:D17" si="1">C14-E14</f>
        <v>51168.865599227305</v>
      </c>
      <c r="E14" s="52">
        <f t="shared" ref="E14:E17" si="2">F13*$C$6</f>
        <v>38325.800139231222</v>
      </c>
      <c r="F14" s="52">
        <f t="shared" ref="F14:F16" si="3">F13-D14</f>
        <v>204336.46866231418</v>
      </c>
      <c r="H14" s="90"/>
      <c r="I14" s="90"/>
      <c r="J14" s="90"/>
      <c r="K14" s="66"/>
      <c r="L14" s="66"/>
      <c r="M14" s="66"/>
    </row>
    <row r="15" spans="1:13" x14ac:dyDescent="0.25">
      <c r="B15" s="28">
        <v>3</v>
      </c>
      <c r="C15" s="52">
        <f t="shared" si="0"/>
        <v>89494.665738458527</v>
      </c>
      <c r="D15" s="52">
        <f t="shared" si="1"/>
        <v>58844.195439111398</v>
      </c>
      <c r="E15" s="52">
        <f t="shared" si="2"/>
        <v>30650.470299347126</v>
      </c>
      <c r="F15" s="52">
        <f t="shared" si="3"/>
        <v>145492.27322320279</v>
      </c>
      <c r="H15" s="90"/>
      <c r="I15" s="90"/>
      <c r="J15" s="90"/>
      <c r="K15" s="66"/>
      <c r="L15" s="66"/>
      <c r="M15" s="66"/>
    </row>
    <row r="16" spans="1:13" x14ac:dyDescent="0.25">
      <c r="B16" s="28">
        <v>4</v>
      </c>
      <c r="C16" s="52">
        <f t="shared" si="0"/>
        <v>89494.665738458527</v>
      </c>
      <c r="D16" s="52">
        <f t="shared" si="1"/>
        <v>67670.824754978108</v>
      </c>
      <c r="E16" s="52">
        <f t="shared" si="2"/>
        <v>21823.840983480419</v>
      </c>
      <c r="F16" s="52">
        <f t="shared" si="3"/>
        <v>77821.448468224684</v>
      </c>
      <c r="H16" s="66"/>
      <c r="I16" s="66"/>
      <c r="J16" s="66"/>
      <c r="K16" s="66"/>
      <c r="L16" s="66"/>
      <c r="M16" s="66"/>
    </row>
    <row r="17" spans="2:15" x14ac:dyDescent="0.25">
      <c r="B17" s="28">
        <v>5</v>
      </c>
      <c r="C17" s="52">
        <f t="shared" si="0"/>
        <v>89494.665738458527</v>
      </c>
      <c r="D17" s="52">
        <f t="shared" si="1"/>
        <v>77821.448468224829</v>
      </c>
      <c r="E17" s="52">
        <f t="shared" si="2"/>
        <v>11673.217270233703</v>
      </c>
      <c r="F17" s="52">
        <f>F16-D17</f>
        <v>-1.4551915228366852E-10</v>
      </c>
      <c r="H17" s="66"/>
      <c r="I17" s="66"/>
      <c r="J17" s="66"/>
      <c r="K17" s="66"/>
      <c r="L17" s="66"/>
      <c r="M17" s="66"/>
    </row>
    <row r="20" spans="2:15" x14ac:dyDescent="0.25">
      <c r="B20" s="81"/>
      <c r="C20" s="81"/>
      <c r="D20" s="81"/>
      <c r="E20" s="81"/>
      <c r="F20" s="81"/>
      <c r="G20" s="81"/>
      <c r="H20" s="81"/>
      <c r="I20" s="66"/>
      <c r="J20" s="66"/>
      <c r="K20" s="66"/>
      <c r="L20" s="66"/>
      <c r="M20" s="66"/>
      <c r="N20" s="66"/>
      <c r="O20" s="66"/>
    </row>
    <row r="21" spans="2:15" x14ac:dyDescent="0.25">
      <c r="B21" s="81"/>
      <c r="C21" s="81"/>
      <c r="D21" s="81"/>
      <c r="E21" s="81"/>
      <c r="F21" s="81"/>
      <c r="G21" s="81"/>
      <c r="H21" s="81"/>
      <c r="I21" s="66"/>
      <c r="J21" s="66"/>
      <c r="K21" s="66"/>
      <c r="L21" s="66"/>
      <c r="M21" s="66"/>
      <c r="N21" s="66"/>
      <c r="O21" s="66"/>
    </row>
    <row r="22" spans="2:15" x14ac:dyDescent="0.25">
      <c r="B22" s="81"/>
      <c r="C22" s="81"/>
      <c r="D22" s="81"/>
      <c r="E22" s="81"/>
      <c r="F22" s="81"/>
      <c r="G22" s="81"/>
      <c r="H22" s="81"/>
      <c r="I22" s="66"/>
      <c r="J22" s="66"/>
      <c r="K22" s="66"/>
      <c r="L22" s="66"/>
      <c r="M22" s="66"/>
      <c r="N22" s="66"/>
      <c r="O22" s="66"/>
    </row>
    <row r="23" spans="2:15" x14ac:dyDescent="0.25">
      <c r="B23" s="81"/>
      <c r="C23" s="81"/>
      <c r="D23" s="81"/>
      <c r="E23" s="81"/>
      <c r="F23" s="81"/>
      <c r="G23" s="81"/>
      <c r="H23" s="81"/>
      <c r="I23" s="66"/>
      <c r="J23" s="66"/>
      <c r="K23" s="66"/>
      <c r="L23" s="66"/>
      <c r="M23" s="66"/>
      <c r="N23" s="66"/>
      <c r="O23" s="66"/>
    </row>
    <row r="24" spans="2:15" x14ac:dyDescent="0.25">
      <c r="B24" s="81"/>
      <c r="C24" s="81"/>
      <c r="D24" s="81"/>
      <c r="E24" s="81"/>
      <c r="F24" s="81"/>
      <c r="G24" s="81"/>
      <c r="H24" s="81"/>
      <c r="I24" s="66"/>
      <c r="J24" s="66"/>
      <c r="K24" s="66"/>
      <c r="L24" s="66"/>
      <c r="M24" s="66"/>
      <c r="N24" s="66"/>
      <c r="O24" s="66"/>
    </row>
    <row r="25" spans="2:15" x14ac:dyDescent="0.25">
      <c r="B25" s="81"/>
      <c r="C25" s="81"/>
      <c r="D25" s="81"/>
      <c r="E25" s="81"/>
      <c r="F25" s="81"/>
      <c r="G25" s="81"/>
      <c r="H25" s="81"/>
      <c r="I25" s="66"/>
      <c r="J25" s="66"/>
      <c r="K25" s="66"/>
      <c r="L25" s="66"/>
      <c r="M25" s="66"/>
      <c r="N25" s="66"/>
      <c r="O25" s="66"/>
    </row>
    <row r="26" spans="2:15" x14ac:dyDescent="0.25">
      <c r="B26" s="81"/>
      <c r="C26" s="81"/>
      <c r="D26" s="81"/>
      <c r="E26" s="81"/>
      <c r="F26" s="81"/>
      <c r="G26" s="81"/>
      <c r="H26" s="81"/>
      <c r="I26" s="66"/>
      <c r="J26" s="66"/>
      <c r="K26" s="66"/>
      <c r="L26" s="66"/>
      <c r="M26" s="66"/>
      <c r="N26" s="66"/>
      <c r="O26" s="66"/>
    </row>
    <row r="27" spans="2:15" x14ac:dyDescent="0.25">
      <c r="B27" s="81"/>
      <c r="C27" s="81"/>
      <c r="D27" s="81"/>
      <c r="E27" s="81"/>
      <c r="F27" s="81"/>
      <c r="G27" s="81"/>
      <c r="H27" s="81"/>
      <c r="I27" s="66"/>
      <c r="J27" s="66"/>
      <c r="K27" s="66"/>
      <c r="L27" s="66"/>
      <c r="M27" s="66"/>
      <c r="N27" s="66"/>
      <c r="O27" s="66"/>
    </row>
    <row r="28" spans="2:15" x14ac:dyDescent="0.25">
      <c r="B28" s="81"/>
      <c r="C28" s="81"/>
      <c r="D28" s="81"/>
      <c r="E28" s="81"/>
      <c r="F28" s="81"/>
      <c r="G28" s="81"/>
      <c r="H28" s="81"/>
      <c r="I28" s="66"/>
      <c r="J28" s="66"/>
      <c r="K28" s="66"/>
      <c r="L28" s="66"/>
      <c r="M28" s="66"/>
      <c r="N28" s="66"/>
      <c r="O28" s="66"/>
    </row>
    <row r="29" spans="2:15" x14ac:dyDescent="0.25">
      <c r="B29" s="81"/>
      <c r="C29" s="81"/>
      <c r="D29" s="81"/>
      <c r="E29" s="81"/>
      <c r="F29" s="81"/>
      <c r="G29" s="81"/>
      <c r="H29" s="81"/>
      <c r="I29" s="66"/>
      <c r="J29" s="66"/>
      <c r="K29" s="66"/>
      <c r="L29" s="66"/>
      <c r="M29" s="66"/>
      <c r="N29" s="66"/>
      <c r="O29" s="66"/>
    </row>
    <row r="30" spans="2:15" x14ac:dyDescent="0.25">
      <c r="B30" s="81"/>
      <c r="C30" s="81"/>
      <c r="D30" s="81"/>
      <c r="E30" s="81"/>
      <c r="F30" s="81"/>
      <c r="G30" s="81"/>
      <c r="H30" s="81"/>
      <c r="I30" s="66"/>
      <c r="J30" s="66"/>
      <c r="K30" s="66"/>
      <c r="L30" s="66"/>
      <c r="M30" s="66"/>
      <c r="N30" s="66"/>
      <c r="O30" s="66"/>
    </row>
    <row r="31" spans="2:15" x14ac:dyDescent="0.25">
      <c r="B31" s="81"/>
      <c r="C31" s="81"/>
      <c r="D31" s="81"/>
      <c r="E31" s="81"/>
      <c r="F31" s="81"/>
      <c r="G31" s="81"/>
      <c r="H31" s="81"/>
      <c r="I31" s="66"/>
      <c r="J31" s="66"/>
      <c r="K31" s="66"/>
      <c r="L31" s="66"/>
      <c r="M31" s="66"/>
      <c r="N31" s="66"/>
      <c r="O31" s="66"/>
    </row>
    <row r="32" spans="2:15" x14ac:dyDescent="0.25">
      <c r="B32" s="81"/>
      <c r="C32" s="81"/>
      <c r="D32" s="81"/>
      <c r="E32" s="81"/>
      <c r="F32" s="81"/>
      <c r="G32" s="81"/>
      <c r="H32" s="81"/>
      <c r="I32" s="66"/>
      <c r="J32" s="66"/>
      <c r="K32" s="66"/>
      <c r="L32" s="66"/>
      <c r="M32" s="66"/>
      <c r="N32" s="66"/>
      <c r="O32" s="66"/>
    </row>
    <row r="33" spans="2:15" x14ac:dyDescent="0.25">
      <c r="B33" s="81"/>
      <c r="C33" s="81"/>
      <c r="D33" s="81"/>
      <c r="E33" s="81"/>
      <c r="F33" s="81"/>
      <c r="G33" s="81"/>
      <c r="H33" s="81"/>
      <c r="I33" s="66"/>
      <c r="J33" s="66"/>
      <c r="K33" s="66"/>
      <c r="L33" s="66"/>
      <c r="M33" s="66"/>
      <c r="N33" s="66"/>
      <c r="O33" s="66"/>
    </row>
    <row r="34" spans="2:15" x14ac:dyDescent="0.25">
      <c r="B34" s="81"/>
      <c r="C34" s="81"/>
      <c r="D34" s="81"/>
      <c r="E34" s="81"/>
      <c r="F34" s="81"/>
      <c r="G34" s="81"/>
      <c r="H34" s="81"/>
      <c r="I34" s="66"/>
      <c r="J34" s="66"/>
      <c r="K34" s="66"/>
      <c r="L34" s="66"/>
      <c r="M34" s="66"/>
      <c r="N34" s="66"/>
      <c r="O34" s="66"/>
    </row>
    <row r="35" spans="2:15" x14ac:dyDescent="0.25">
      <c r="B35" s="81"/>
      <c r="C35" s="81"/>
      <c r="D35" s="81"/>
      <c r="E35" s="81"/>
      <c r="F35" s="81"/>
      <c r="G35" s="81"/>
      <c r="H35" s="81"/>
      <c r="I35" s="66"/>
      <c r="J35" s="66"/>
      <c r="K35" s="66"/>
      <c r="L35" s="66"/>
      <c r="M35" s="66"/>
      <c r="N35" s="66"/>
      <c r="O35" s="66"/>
    </row>
    <row r="36" spans="2:15" x14ac:dyDescent="0.25">
      <c r="B36" s="66"/>
      <c r="C36" s="66"/>
      <c r="D36" s="66"/>
      <c r="E36" s="66"/>
      <c r="F36" s="66"/>
      <c r="G36" s="66"/>
      <c r="H36" s="66"/>
      <c r="I36" s="66"/>
      <c r="J36" s="66"/>
      <c r="K36" s="66"/>
      <c r="L36" s="66"/>
      <c r="M36" s="66"/>
      <c r="N36" s="66"/>
      <c r="O36" s="66"/>
    </row>
    <row r="37" spans="2:15" x14ac:dyDescent="0.25">
      <c r="B37" s="66"/>
      <c r="C37" s="66"/>
      <c r="D37" s="66"/>
      <c r="E37" s="66"/>
      <c r="F37" s="66"/>
      <c r="G37" s="66"/>
      <c r="H37" s="66"/>
      <c r="I37" s="66"/>
      <c r="J37" s="66"/>
      <c r="K37" s="66"/>
      <c r="L37" s="66"/>
      <c r="M37" s="66"/>
      <c r="N37" s="66"/>
      <c r="O37" s="66"/>
    </row>
  </sheetData>
  <mergeCells count="6">
    <mergeCell ref="B2:G4"/>
    <mergeCell ref="B20:H35"/>
    <mergeCell ref="B1:E1"/>
    <mergeCell ref="H12:J15"/>
    <mergeCell ref="I5:J8"/>
    <mergeCell ref="I4:J4"/>
  </mergeCells>
  <pageMargins left="0.7" right="0.7" top="0.75" bottom="0.75" header="0.3" footer="0.3"/>
  <pageSetup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8"/>
  <sheetViews>
    <sheetView zoomScaleNormal="100" workbookViewId="0">
      <selection activeCell="B7" sqref="B7"/>
    </sheetView>
  </sheetViews>
  <sheetFormatPr baseColWidth="10" defaultRowHeight="15" x14ac:dyDescent="0.25"/>
  <cols>
    <col min="8" max="8" width="14.28515625" bestFit="1" customWidth="1"/>
  </cols>
  <sheetData>
    <row r="2" spans="1:15" ht="15.75" x14ac:dyDescent="0.25">
      <c r="A2" s="34" t="s">
        <v>113</v>
      </c>
      <c r="B2" s="98" t="s">
        <v>114</v>
      </c>
      <c r="C2" s="98"/>
      <c r="D2" s="98"/>
      <c r="E2" s="98"/>
      <c r="F2" s="98"/>
      <c r="G2" s="98"/>
      <c r="H2" s="98"/>
    </row>
    <row r="3" spans="1:15" x14ac:dyDescent="0.25">
      <c r="B3" s="98"/>
      <c r="C3" s="98"/>
      <c r="D3" s="98"/>
      <c r="E3" s="98"/>
      <c r="F3" s="98"/>
      <c r="G3" s="98"/>
      <c r="H3" s="98"/>
    </row>
    <row r="4" spans="1:15" x14ac:dyDescent="0.25">
      <c r="B4" s="98"/>
      <c r="C4" s="98"/>
      <c r="D4" s="98"/>
      <c r="E4" s="98"/>
      <c r="F4" s="98"/>
      <c r="G4" s="98"/>
      <c r="H4" s="98"/>
    </row>
    <row r="5" spans="1:15" ht="15.75" thickBot="1" x14ac:dyDescent="0.3"/>
    <row r="6" spans="1:15" ht="15.75" thickBot="1" x14ac:dyDescent="0.3">
      <c r="B6" s="119" t="s">
        <v>84</v>
      </c>
      <c r="C6" s="168">
        <v>0.1</v>
      </c>
      <c r="E6" s="147" t="s">
        <v>115</v>
      </c>
      <c r="F6" s="162">
        <v>10000</v>
      </c>
      <c r="G6" s="189"/>
    </row>
    <row r="7" spans="1:15" ht="15.75" thickBot="1" x14ac:dyDescent="0.3">
      <c r="B7" s="38" t="s">
        <v>109</v>
      </c>
      <c r="C7" s="51">
        <f>PMT(C6,F7,-F6)</f>
        <v>2054.0549970059569</v>
      </c>
      <c r="E7" s="183" t="s">
        <v>74</v>
      </c>
      <c r="F7" s="165">
        <v>7</v>
      </c>
      <c r="G7" s="188"/>
    </row>
    <row r="9" spans="1:15" x14ac:dyDescent="0.25">
      <c r="B9" s="95" t="s">
        <v>121</v>
      </c>
      <c r="C9" s="95"/>
      <c r="D9" s="95"/>
    </row>
    <row r="10" spans="1:15" x14ac:dyDescent="0.25">
      <c r="B10" s="95"/>
      <c r="C10" s="95"/>
      <c r="D10" s="95"/>
    </row>
    <row r="11" spans="1:15" x14ac:dyDescent="0.25">
      <c r="I11" s="99" t="s">
        <v>117</v>
      </c>
      <c r="J11" s="99"/>
      <c r="K11" s="99"/>
      <c r="M11" s="95" t="s">
        <v>119</v>
      </c>
      <c r="N11" s="95"/>
      <c r="O11" s="95"/>
    </row>
    <row r="12" spans="1:15" x14ac:dyDescent="0.25">
      <c r="B12" s="38" t="s">
        <v>116</v>
      </c>
      <c r="C12" s="51">
        <v>2054.0549970059565</v>
      </c>
      <c r="I12" s="99"/>
      <c r="J12" s="99"/>
      <c r="K12" s="99"/>
      <c r="M12" s="95"/>
      <c r="N12" s="95"/>
      <c r="O12" s="95"/>
    </row>
    <row r="14" spans="1:15" x14ac:dyDescent="0.25">
      <c r="B14" s="100" t="s">
        <v>120</v>
      </c>
      <c r="C14" s="100"/>
      <c r="D14" s="100"/>
      <c r="E14" s="100"/>
      <c r="F14" s="100"/>
      <c r="G14" s="184"/>
      <c r="I14" s="81" t="s">
        <v>180</v>
      </c>
      <c r="J14" s="81"/>
      <c r="K14" s="66"/>
      <c r="M14" s="96" t="s">
        <v>118</v>
      </c>
      <c r="N14" s="81"/>
      <c r="O14" s="81"/>
    </row>
    <row r="15" spans="1:15" x14ac:dyDescent="0.25">
      <c r="B15" s="40" t="s">
        <v>74</v>
      </c>
      <c r="C15" s="40" t="s">
        <v>110</v>
      </c>
      <c r="D15" s="40" t="s">
        <v>111</v>
      </c>
      <c r="E15" s="40" t="s">
        <v>47</v>
      </c>
      <c r="F15" s="40" t="s">
        <v>112</v>
      </c>
      <c r="G15" s="185"/>
      <c r="H15" s="190"/>
      <c r="I15" s="191"/>
      <c r="J15" s="191"/>
      <c r="K15" s="190"/>
      <c r="L15" s="66"/>
      <c r="M15" s="96"/>
      <c r="N15" s="81"/>
      <c r="O15" s="81"/>
    </row>
    <row r="16" spans="1:15" x14ac:dyDescent="0.25">
      <c r="B16" s="8">
        <v>0</v>
      </c>
      <c r="C16" s="29"/>
      <c r="D16" s="29"/>
      <c r="E16" s="29"/>
      <c r="F16" s="29">
        <v>10000</v>
      </c>
      <c r="G16" s="186"/>
      <c r="H16" s="190"/>
      <c r="I16" s="191"/>
      <c r="J16" s="191"/>
      <c r="K16" s="190"/>
      <c r="L16" s="66"/>
    </row>
    <row r="17" spans="2:14" x14ac:dyDescent="0.25">
      <c r="B17" s="8">
        <v>1</v>
      </c>
      <c r="C17" s="29">
        <f t="shared" ref="C17:C23" si="0">$C$12</f>
        <v>2054.0549970059565</v>
      </c>
      <c r="D17" s="29">
        <f>C17-E17</f>
        <v>1054.0549970059565</v>
      </c>
      <c r="E17" s="29">
        <f>F16*$C$6</f>
        <v>1000</v>
      </c>
      <c r="F17" s="29">
        <f>F16-D17</f>
        <v>8945.9450029940435</v>
      </c>
      <c r="G17" s="187"/>
      <c r="M17" s="39" t="s">
        <v>109</v>
      </c>
      <c r="N17" s="51">
        <f>(F6*C6*((1+C6)^F7))/(((1+C6)^F7)-1)</f>
        <v>2054.0549970059556</v>
      </c>
    </row>
    <row r="18" spans="2:14" x14ac:dyDescent="0.25">
      <c r="B18" s="8">
        <v>2</v>
      </c>
      <c r="C18" s="29">
        <f t="shared" si="0"/>
        <v>2054.0549970059565</v>
      </c>
      <c r="D18" s="29">
        <f t="shared" ref="D18:D23" si="1">C18-E18</f>
        <v>1159.460496706552</v>
      </c>
      <c r="E18" s="29">
        <f t="shared" ref="E18:E23" si="2">F17*$C$6</f>
        <v>894.59450029940444</v>
      </c>
      <c r="F18" s="29">
        <f t="shared" ref="F18:F23" si="3">F17-D18</f>
        <v>7786.484506287492</v>
      </c>
      <c r="G18" s="187"/>
      <c r="I18" s="90" t="s">
        <v>181</v>
      </c>
      <c r="J18" s="90"/>
      <c r="K18" s="195">
        <f>FV(C6,F7,,-F6)</f>
        <v>19487.171000000013</v>
      </c>
    </row>
    <row r="19" spans="2:14" x14ac:dyDescent="0.25">
      <c r="B19" s="8">
        <v>3</v>
      </c>
      <c r="C19" s="29">
        <f t="shared" si="0"/>
        <v>2054.0549970059565</v>
      </c>
      <c r="D19" s="29">
        <f t="shared" si="1"/>
        <v>1275.4065463772072</v>
      </c>
      <c r="E19" s="29">
        <f t="shared" si="2"/>
        <v>778.64845062874929</v>
      </c>
      <c r="F19" s="29">
        <f t="shared" si="3"/>
        <v>6511.0779599102843</v>
      </c>
      <c r="G19" s="187"/>
      <c r="I19" s="90"/>
      <c r="J19" s="90"/>
      <c r="K19" s="195"/>
    </row>
    <row r="20" spans="2:14" x14ac:dyDescent="0.25">
      <c r="B20" s="8">
        <v>4</v>
      </c>
      <c r="C20" s="29">
        <f t="shared" si="0"/>
        <v>2054.0549970059565</v>
      </c>
      <c r="D20" s="29">
        <f t="shared" si="1"/>
        <v>1402.9472010149279</v>
      </c>
      <c r="E20" s="29">
        <f t="shared" si="2"/>
        <v>651.10779599102852</v>
      </c>
      <c r="F20" s="29">
        <f t="shared" si="3"/>
        <v>5108.1307588953568</v>
      </c>
      <c r="G20" s="187"/>
      <c r="H20" s="73"/>
      <c r="I20" s="73"/>
    </row>
    <row r="21" spans="2:14" x14ac:dyDescent="0.25">
      <c r="B21" s="8">
        <v>5</v>
      </c>
      <c r="C21" s="29">
        <f t="shared" si="0"/>
        <v>2054.0549970059565</v>
      </c>
      <c r="D21" s="29">
        <f t="shared" si="1"/>
        <v>1543.2419211164208</v>
      </c>
      <c r="E21" s="29">
        <f t="shared" si="2"/>
        <v>510.8130758895357</v>
      </c>
      <c r="F21" s="29">
        <f t="shared" si="3"/>
        <v>3564.8888377789362</v>
      </c>
      <c r="G21" s="187"/>
      <c r="H21" s="72"/>
      <c r="I21" s="192" t="s">
        <v>109</v>
      </c>
      <c r="J21" s="51">
        <f>K18*(C6/(((1+C6)^F7)-1))</f>
        <v>2054.0549970059556</v>
      </c>
    </row>
    <row r="22" spans="2:14" x14ac:dyDescent="0.25">
      <c r="B22" s="8">
        <v>6</v>
      </c>
      <c r="C22" s="29">
        <f t="shared" si="0"/>
        <v>2054.0549970059565</v>
      </c>
      <c r="D22" s="29">
        <f t="shared" si="1"/>
        <v>1697.5661132280629</v>
      </c>
      <c r="E22" s="29">
        <f t="shared" si="2"/>
        <v>356.48888377789365</v>
      </c>
      <c r="F22" s="29">
        <f t="shared" si="3"/>
        <v>1867.3227245508733</v>
      </c>
      <c r="G22" s="187"/>
      <c r="H22" s="72"/>
      <c r="I22" s="193"/>
      <c r="J22" s="137"/>
    </row>
    <row r="23" spans="2:14" x14ac:dyDescent="0.25">
      <c r="B23" s="8">
        <v>7</v>
      </c>
      <c r="C23" s="29">
        <f t="shared" si="0"/>
        <v>2054.0549970059565</v>
      </c>
      <c r="D23" s="29">
        <f t="shared" si="1"/>
        <v>1867.3227245508692</v>
      </c>
      <c r="E23" s="29">
        <f t="shared" si="2"/>
        <v>186.73227245508735</v>
      </c>
      <c r="F23" s="29">
        <f t="shared" si="3"/>
        <v>4.0927261579781771E-12</v>
      </c>
      <c r="G23" s="187"/>
      <c r="H23" s="72"/>
      <c r="I23" s="193"/>
      <c r="J23" s="137"/>
    </row>
    <row r="24" spans="2:14" x14ac:dyDescent="0.25">
      <c r="B24" s="184"/>
      <c r="C24" s="187"/>
      <c r="D24" s="187"/>
      <c r="E24" s="187"/>
      <c r="F24" s="187"/>
      <c r="G24" s="187"/>
      <c r="H24" s="72"/>
      <c r="I24" s="193"/>
      <c r="J24" s="137"/>
    </row>
    <row r="25" spans="2:14" x14ac:dyDescent="0.25">
      <c r="B25" s="184"/>
      <c r="C25" s="187"/>
      <c r="D25" s="187"/>
      <c r="E25" s="187"/>
      <c r="F25" s="187"/>
      <c r="G25" s="187"/>
      <c r="H25" s="72"/>
      <c r="I25" s="193"/>
      <c r="J25" s="137"/>
    </row>
    <row r="26" spans="2:14" x14ac:dyDescent="0.25">
      <c r="B26" s="184"/>
      <c r="C26" s="187"/>
      <c r="D26" s="187"/>
      <c r="E26" s="187"/>
      <c r="F26" s="187"/>
      <c r="G26" s="187"/>
      <c r="H26" s="72"/>
      <c r="I26" s="193"/>
      <c r="J26" s="137"/>
    </row>
    <row r="27" spans="2:14" x14ac:dyDescent="0.25">
      <c r="B27" s="184"/>
      <c r="C27" s="187"/>
      <c r="D27" s="187"/>
      <c r="E27" s="187"/>
      <c r="F27" s="187"/>
      <c r="G27" s="187"/>
      <c r="H27" s="72"/>
      <c r="I27" s="193"/>
      <c r="J27" s="137"/>
    </row>
    <row r="28" spans="2:14" x14ac:dyDescent="0.25">
      <c r="B28" s="184"/>
      <c r="C28" s="187"/>
      <c r="D28" s="187"/>
      <c r="E28" s="187"/>
      <c r="F28" s="187"/>
      <c r="G28" s="187"/>
      <c r="H28" s="72"/>
      <c r="I28" s="194"/>
      <c r="J28" s="169"/>
    </row>
    <row r="29" spans="2:14" x14ac:dyDescent="0.25">
      <c r="B29" s="184"/>
      <c r="C29" s="187"/>
      <c r="D29" s="187"/>
      <c r="E29" s="187"/>
      <c r="F29" s="187"/>
      <c r="G29" s="187"/>
    </row>
    <row r="31" spans="2:14" x14ac:dyDescent="0.25">
      <c r="B31" s="81"/>
      <c r="C31" s="81"/>
      <c r="D31" s="81"/>
      <c r="E31" s="81"/>
      <c r="F31" s="81"/>
      <c r="G31" s="81"/>
      <c r="H31" s="81"/>
      <c r="I31" s="81"/>
      <c r="J31" s="81"/>
      <c r="K31" s="81"/>
    </row>
    <row r="32" spans="2:14" x14ac:dyDescent="0.25">
      <c r="B32" s="81"/>
      <c r="C32" s="81"/>
      <c r="D32" s="81"/>
      <c r="E32" s="81"/>
      <c r="F32" s="81"/>
      <c r="G32" s="81"/>
      <c r="H32" s="81"/>
      <c r="I32" s="81"/>
      <c r="J32" s="81"/>
      <c r="K32" s="81"/>
    </row>
    <row r="33" spans="2:11" x14ac:dyDescent="0.25">
      <c r="B33" s="81"/>
      <c r="C33" s="81"/>
      <c r="D33" s="81"/>
      <c r="E33" s="81"/>
      <c r="F33" s="81"/>
      <c r="G33" s="81"/>
      <c r="H33" s="81"/>
      <c r="I33" s="81"/>
      <c r="J33" s="81"/>
      <c r="K33" s="81"/>
    </row>
    <row r="34" spans="2:11" x14ac:dyDescent="0.25">
      <c r="B34" s="81"/>
      <c r="C34" s="81"/>
      <c r="D34" s="81"/>
      <c r="E34" s="81"/>
      <c r="F34" s="81"/>
      <c r="G34" s="81"/>
      <c r="H34" s="81"/>
      <c r="I34" s="81"/>
      <c r="J34" s="81"/>
      <c r="K34" s="81"/>
    </row>
    <row r="35" spans="2:11" x14ac:dyDescent="0.25">
      <c r="B35" s="81"/>
      <c r="C35" s="81"/>
      <c r="D35" s="81"/>
      <c r="E35" s="81"/>
      <c r="F35" s="81"/>
      <c r="G35" s="81"/>
      <c r="H35" s="81"/>
      <c r="I35" s="81"/>
      <c r="J35" s="81"/>
      <c r="K35" s="81"/>
    </row>
    <row r="36" spans="2:11" x14ac:dyDescent="0.25">
      <c r="B36" s="81"/>
      <c r="C36" s="81"/>
      <c r="D36" s="81"/>
      <c r="E36" s="81"/>
      <c r="F36" s="81"/>
      <c r="G36" s="81"/>
      <c r="H36" s="81"/>
      <c r="I36" s="81"/>
      <c r="J36" s="81"/>
      <c r="K36" s="81"/>
    </row>
    <row r="37" spans="2:11" x14ac:dyDescent="0.25">
      <c r="B37" s="81"/>
      <c r="C37" s="81"/>
      <c r="D37" s="81"/>
      <c r="E37" s="81"/>
      <c r="F37" s="81"/>
      <c r="G37" s="81"/>
      <c r="H37" s="81"/>
      <c r="I37" s="81"/>
      <c r="J37" s="81"/>
      <c r="K37" s="81"/>
    </row>
    <row r="38" spans="2:11" x14ac:dyDescent="0.25">
      <c r="B38" s="81"/>
      <c r="C38" s="81"/>
      <c r="D38" s="81"/>
      <c r="E38" s="81"/>
      <c r="F38" s="81"/>
      <c r="G38" s="81"/>
      <c r="H38" s="81"/>
      <c r="I38" s="81"/>
      <c r="J38" s="81"/>
      <c r="K38" s="81"/>
    </row>
    <row r="39" spans="2:11" x14ac:dyDescent="0.25">
      <c r="B39" s="81"/>
      <c r="C39" s="81"/>
      <c r="D39" s="81"/>
      <c r="E39" s="81"/>
      <c r="F39" s="81"/>
      <c r="G39" s="81"/>
      <c r="H39" s="81"/>
      <c r="I39" s="81"/>
      <c r="J39" s="81"/>
      <c r="K39" s="81"/>
    </row>
    <row r="40" spans="2:11" x14ac:dyDescent="0.25">
      <c r="B40" s="81"/>
      <c r="C40" s="81"/>
      <c r="D40" s="81"/>
      <c r="E40" s="81"/>
      <c r="F40" s="81"/>
      <c r="G40" s="81"/>
      <c r="H40" s="81"/>
      <c r="I40" s="81"/>
      <c r="J40" s="81"/>
      <c r="K40" s="81"/>
    </row>
    <row r="41" spans="2:11" x14ac:dyDescent="0.25">
      <c r="B41" s="81"/>
      <c r="C41" s="81"/>
      <c r="D41" s="81"/>
      <c r="E41" s="81"/>
      <c r="F41" s="81"/>
      <c r="G41" s="81"/>
      <c r="H41" s="81"/>
      <c r="I41" s="81"/>
      <c r="J41" s="81"/>
      <c r="K41" s="81"/>
    </row>
    <row r="42" spans="2:11" x14ac:dyDescent="0.25">
      <c r="B42" s="81"/>
      <c r="C42" s="81"/>
      <c r="D42" s="81"/>
      <c r="E42" s="81"/>
      <c r="F42" s="81"/>
      <c r="G42" s="81"/>
      <c r="H42" s="81"/>
      <c r="I42" s="81"/>
      <c r="J42" s="81"/>
      <c r="K42" s="81"/>
    </row>
    <row r="43" spans="2:11" x14ac:dyDescent="0.25">
      <c r="B43" s="81"/>
      <c r="C43" s="81"/>
      <c r="D43" s="81"/>
      <c r="E43" s="81"/>
      <c r="F43" s="81"/>
      <c r="G43" s="81"/>
      <c r="H43" s="81"/>
      <c r="I43" s="81"/>
      <c r="J43" s="81"/>
      <c r="K43" s="81"/>
    </row>
    <row r="44" spans="2:11" x14ac:dyDescent="0.25">
      <c r="B44" s="81"/>
      <c r="C44" s="81"/>
      <c r="D44" s="81"/>
      <c r="E44" s="81"/>
      <c r="F44" s="81"/>
      <c r="G44" s="81"/>
      <c r="H44" s="81"/>
      <c r="I44" s="81"/>
      <c r="J44" s="81"/>
      <c r="K44" s="81"/>
    </row>
    <row r="45" spans="2:11" x14ac:dyDescent="0.25">
      <c r="B45" s="81"/>
      <c r="C45" s="81"/>
      <c r="D45" s="81"/>
      <c r="E45" s="81"/>
      <c r="F45" s="81"/>
      <c r="G45" s="81"/>
      <c r="H45" s="81"/>
      <c r="I45" s="81"/>
      <c r="J45" s="81"/>
      <c r="K45" s="81"/>
    </row>
    <row r="46" spans="2:11" x14ac:dyDescent="0.25">
      <c r="B46" s="81"/>
      <c r="C46" s="81"/>
      <c r="D46" s="81"/>
      <c r="E46" s="81"/>
      <c r="F46" s="81"/>
      <c r="G46" s="81"/>
      <c r="H46" s="81"/>
      <c r="I46" s="81"/>
      <c r="J46" s="81"/>
      <c r="K46" s="81"/>
    </row>
    <row r="47" spans="2:11" x14ac:dyDescent="0.25">
      <c r="B47" s="81"/>
      <c r="C47" s="81"/>
      <c r="D47" s="81"/>
      <c r="E47" s="81"/>
      <c r="F47" s="81"/>
      <c r="G47" s="81"/>
      <c r="H47" s="81"/>
      <c r="I47" s="81"/>
      <c r="J47" s="81"/>
      <c r="K47" s="81"/>
    </row>
    <row r="48" spans="2:11" x14ac:dyDescent="0.25">
      <c r="B48" s="81"/>
      <c r="C48" s="81"/>
      <c r="D48" s="81"/>
      <c r="E48" s="81"/>
      <c r="F48" s="81"/>
      <c r="G48" s="81"/>
      <c r="H48" s="81"/>
      <c r="I48" s="81"/>
      <c r="J48" s="81"/>
      <c r="K48" s="81"/>
    </row>
  </sheetData>
  <mergeCells count="12">
    <mergeCell ref="I14:J14"/>
    <mergeCell ref="I18:J19"/>
    <mergeCell ref="K18:K19"/>
    <mergeCell ref="B31:K48"/>
    <mergeCell ref="B2:H4"/>
    <mergeCell ref="I11:K12"/>
    <mergeCell ref="N14:O15"/>
    <mergeCell ref="M14:M15"/>
    <mergeCell ref="M11:O12"/>
    <mergeCell ref="B14:F14"/>
    <mergeCell ref="B9:D10"/>
    <mergeCell ref="I15:J16"/>
  </mergeCells>
  <pageMargins left="0.7" right="0.7" top="0.75" bottom="0.75" header="0.3" footer="0.3"/>
  <pageSetup orientation="portrait" horizontalDpi="360" verticalDpi="36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workbookViewId="0">
      <selection activeCell="H14" sqref="H14"/>
    </sheetView>
  </sheetViews>
  <sheetFormatPr baseColWidth="10" defaultRowHeight="15" x14ac:dyDescent="0.25"/>
  <cols>
    <col min="5" max="5" width="15" customWidth="1"/>
  </cols>
  <sheetData>
    <row r="2" spans="1:10" ht="15.75" x14ac:dyDescent="0.25">
      <c r="A2" s="34" t="s">
        <v>122</v>
      </c>
      <c r="B2" s="98" t="s">
        <v>123</v>
      </c>
      <c r="C2" s="98"/>
      <c r="D2" s="98"/>
      <c r="E2" s="98"/>
      <c r="F2" s="98"/>
      <c r="G2" s="98"/>
      <c r="H2" s="98"/>
    </row>
    <row r="3" spans="1:10" x14ac:dyDescent="0.25">
      <c r="B3" s="98"/>
      <c r="C3" s="98"/>
      <c r="D3" s="98"/>
      <c r="E3" s="98"/>
      <c r="F3" s="98"/>
      <c r="G3" s="98"/>
      <c r="H3" s="98"/>
    </row>
    <row r="4" spans="1:10" x14ac:dyDescent="0.25">
      <c r="B4" s="98"/>
      <c r="C4" s="98"/>
      <c r="D4" s="98"/>
      <c r="E4" s="98"/>
      <c r="F4" s="98"/>
      <c r="G4" s="98"/>
      <c r="H4" s="98"/>
    </row>
    <row r="5" spans="1:10" x14ac:dyDescent="0.25">
      <c r="B5" s="98"/>
      <c r="C5" s="98"/>
      <c r="D5" s="98"/>
      <c r="E5" s="98"/>
      <c r="F5" s="98"/>
      <c r="G5" s="98"/>
      <c r="H5" s="98"/>
    </row>
    <row r="6" spans="1:10" ht="15.75" thickBot="1" x14ac:dyDescent="0.3"/>
    <row r="7" spans="1:10" ht="15.75" thickBot="1" x14ac:dyDescent="0.3">
      <c r="B7" s="164" t="s">
        <v>84</v>
      </c>
      <c r="C7" s="179">
        <v>0.05</v>
      </c>
      <c r="E7" s="161" t="s">
        <v>126</v>
      </c>
      <c r="F7" s="199">
        <v>9282.57</v>
      </c>
    </row>
    <row r="8" spans="1:10" ht="15" customHeight="1" thickBot="1" x14ac:dyDescent="0.3">
      <c r="B8" s="163" t="s">
        <v>110</v>
      </c>
      <c r="C8" s="167">
        <v>500</v>
      </c>
      <c r="H8" s="95" t="s">
        <v>128</v>
      </c>
      <c r="I8" s="95"/>
      <c r="J8" s="42"/>
    </row>
    <row r="9" spans="1:10" x14ac:dyDescent="0.25">
      <c r="H9" s="95"/>
      <c r="I9" s="95"/>
      <c r="J9" s="42"/>
    </row>
    <row r="10" spans="1:10" x14ac:dyDescent="0.25">
      <c r="B10" s="75" t="s">
        <v>31</v>
      </c>
      <c r="C10" s="200" t="s">
        <v>110</v>
      </c>
      <c r="D10" s="200" t="s">
        <v>111</v>
      </c>
      <c r="E10" s="200" t="s">
        <v>47</v>
      </c>
      <c r="F10" s="200" t="s">
        <v>112</v>
      </c>
    </row>
    <row r="11" spans="1:10" x14ac:dyDescent="0.25">
      <c r="B11" s="75" t="s">
        <v>124</v>
      </c>
      <c r="C11" s="44"/>
      <c r="D11" s="44"/>
      <c r="E11" s="197"/>
      <c r="F11" s="176">
        <f>I11</f>
        <v>9316.7333333333336</v>
      </c>
      <c r="H11" s="73" t="s">
        <v>182</v>
      </c>
      <c r="I11" s="196">
        <v>9316.7333333333336</v>
      </c>
    </row>
    <row r="12" spans="1:10" x14ac:dyDescent="0.25">
      <c r="B12" s="75" t="s">
        <v>127</v>
      </c>
      <c r="C12" s="44">
        <f>$C$8</f>
        <v>500</v>
      </c>
      <c r="D12" s="198">
        <f>C12-E12</f>
        <v>34.163333333333298</v>
      </c>
      <c r="E12" s="197">
        <f>F11*C7</f>
        <v>465.8366666666667</v>
      </c>
      <c r="F12" s="176">
        <f>F11-D12</f>
        <v>9282.57</v>
      </c>
      <c r="H12" s="73" t="s">
        <v>183</v>
      </c>
      <c r="I12" s="196">
        <v>9246.7000000000007</v>
      </c>
    </row>
    <row r="13" spans="1:10" x14ac:dyDescent="0.25">
      <c r="B13" s="75" t="s">
        <v>125</v>
      </c>
      <c r="C13" s="44">
        <f>$C$8</f>
        <v>500</v>
      </c>
      <c r="D13" s="44">
        <f>C13-E13</f>
        <v>35.871499999999969</v>
      </c>
      <c r="E13" s="197">
        <f>F12*$C$7</f>
        <v>464.12850000000003</v>
      </c>
      <c r="F13" s="176">
        <f>F12-D13</f>
        <v>9246.6985000000004</v>
      </c>
    </row>
  </sheetData>
  <mergeCells count="2">
    <mergeCell ref="B2:H5"/>
    <mergeCell ref="H8:I9"/>
  </mergeCells>
  <pageMargins left="0.7" right="0.7" top="0.75" bottom="0.75" header="0.3" footer="0.3"/>
  <pageSetup orientation="portrait" horizontalDpi="360" verticalDpi="36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3"/>
  <sheetViews>
    <sheetView topLeftCell="A2" workbookViewId="0">
      <selection activeCell="H7" sqref="H7"/>
    </sheetView>
  </sheetViews>
  <sheetFormatPr baseColWidth="10" defaultRowHeight="15" x14ac:dyDescent="0.25"/>
  <cols>
    <col min="5" max="5" width="12.28515625" bestFit="1" customWidth="1"/>
    <col min="6" max="6" width="11.85546875" bestFit="1" customWidth="1"/>
  </cols>
  <sheetData>
    <row r="2" spans="1:13" ht="15.75" customHeight="1" x14ac:dyDescent="0.25">
      <c r="A2" s="34" t="s">
        <v>129</v>
      </c>
      <c r="B2" s="98" t="s">
        <v>130</v>
      </c>
      <c r="C2" s="98"/>
      <c r="D2" s="98"/>
      <c r="E2" s="98"/>
      <c r="F2" s="98"/>
      <c r="G2" s="98"/>
      <c r="H2" s="98"/>
      <c r="I2" s="42"/>
      <c r="J2" s="42"/>
    </row>
    <row r="3" spans="1:13" x14ac:dyDescent="0.25">
      <c r="B3" s="98"/>
      <c r="C3" s="98"/>
      <c r="D3" s="98"/>
      <c r="E3" s="98"/>
      <c r="F3" s="98"/>
      <c r="G3" s="98"/>
      <c r="H3" s="98"/>
      <c r="I3" s="42"/>
      <c r="J3" s="42"/>
    </row>
    <row r="4" spans="1:13" x14ac:dyDescent="0.25">
      <c r="B4" s="98"/>
      <c r="C4" s="98"/>
      <c r="D4" s="98"/>
      <c r="E4" s="98"/>
      <c r="F4" s="98"/>
      <c r="G4" s="98"/>
      <c r="H4" s="98"/>
      <c r="I4" s="42"/>
      <c r="J4" s="42"/>
    </row>
    <row r="5" spans="1:13" ht="15.75" thickBot="1" x14ac:dyDescent="0.3">
      <c r="B5" s="42"/>
      <c r="C5" s="42"/>
      <c r="D5" s="42"/>
      <c r="E5" s="42"/>
      <c r="F5" s="42"/>
      <c r="G5" s="42"/>
      <c r="H5" s="42"/>
      <c r="I5" s="42"/>
      <c r="J5" s="42"/>
    </row>
    <row r="6" spans="1:13" ht="15.75" thickBot="1" x14ac:dyDescent="0.3">
      <c r="B6" s="181" t="s">
        <v>31</v>
      </c>
      <c r="C6" s="148">
        <v>8</v>
      </c>
      <c r="D6" s="53"/>
      <c r="E6" s="182" t="s">
        <v>84</v>
      </c>
      <c r="F6" s="201">
        <v>0.12</v>
      </c>
    </row>
    <row r="7" spans="1:13" x14ac:dyDescent="0.25">
      <c r="B7" s="53" t="s">
        <v>133</v>
      </c>
      <c r="C7" s="65">
        <v>1164.7806569171619</v>
      </c>
      <c r="D7" s="53"/>
      <c r="E7" s="53"/>
      <c r="F7" s="53"/>
    </row>
    <row r="9" spans="1:13" x14ac:dyDescent="0.25">
      <c r="B9" s="54" t="s">
        <v>31</v>
      </c>
      <c r="C9" s="54" t="s">
        <v>131</v>
      </c>
      <c r="D9" s="54" t="s">
        <v>132</v>
      </c>
      <c r="E9" s="54" t="s">
        <v>82</v>
      </c>
      <c r="F9" s="54" t="s">
        <v>83</v>
      </c>
      <c r="H9" s="98"/>
      <c r="I9" s="98"/>
      <c r="J9" s="98"/>
      <c r="K9" s="98"/>
      <c r="L9" s="42"/>
      <c r="M9" s="42"/>
    </row>
    <row r="10" spans="1:13" x14ac:dyDescent="0.25">
      <c r="B10" s="56">
        <v>0</v>
      </c>
      <c r="C10" s="56"/>
      <c r="D10" s="56"/>
      <c r="E10" s="56"/>
      <c r="F10" s="59">
        <f>PV($F$6,B10,,-E10)</f>
        <v>0</v>
      </c>
      <c r="H10" s="98"/>
      <c r="I10" s="98"/>
      <c r="J10" s="98"/>
      <c r="K10" s="98"/>
      <c r="L10" s="42"/>
      <c r="M10" s="42"/>
    </row>
    <row r="11" spans="1:13" x14ac:dyDescent="0.25">
      <c r="B11" s="56">
        <v>1</v>
      </c>
      <c r="C11" s="56"/>
      <c r="D11" s="56">
        <v>800</v>
      </c>
      <c r="E11" s="56">
        <f>D11-C11</f>
        <v>800</v>
      </c>
      <c r="F11" s="59">
        <f t="shared" ref="F11:F18" si="0">PV($F$6,B11,,-E11)</f>
        <v>714.28571428571422</v>
      </c>
      <c r="H11" s="98"/>
      <c r="I11" s="98"/>
      <c r="J11" s="98"/>
      <c r="K11" s="98"/>
      <c r="L11" s="42"/>
      <c r="M11" s="42"/>
    </row>
    <row r="12" spans="1:13" x14ac:dyDescent="0.25">
      <c r="B12" s="56">
        <v>2</v>
      </c>
      <c r="C12" s="47">
        <f>$C$7</f>
        <v>1164.7806569171619</v>
      </c>
      <c r="D12" s="56">
        <v>800</v>
      </c>
      <c r="E12" s="47">
        <f t="shared" ref="E12:E18" si="1">D12-C12</f>
        <v>-364.78065691716188</v>
      </c>
      <c r="F12" s="59">
        <f t="shared" si="0"/>
        <v>-290.8009063434007</v>
      </c>
      <c r="H12" s="98"/>
      <c r="I12" s="98"/>
      <c r="J12" s="98"/>
      <c r="K12" s="98"/>
      <c r="L12" s="42"/>
      <c r="M12" s="42"/>
    </row>
    <row r="13" spans="1:13" x14ac:dyDescent="0.25">
      <c r="B13" s="56">
        <v>3</v>
      </c>
      <c r="C13" s="47">
        <f t="shared" ref="C13:C18" si="2">$C$7</f>
        <v>1164.7806569171619</v>
      </c>
      <c r="D13" s="56">
        <v>800</v>
      </c>
      <c r="E13" s="47">
        <f t="shared" si="1"/>
        <v>-364.78065691716188</v>
      </c>
      <c r="F13" s="59">
        <f t="shared" si="0"/>
        <v>-259.6436663780363</v>
      </c>
      <c r="H13" s="98"/>
      <c r="I13" s="98"/>
      <c r="J13" s="98"/>
      <c r="K13" s="98"/>
      <c r="L13" s="42"/>
      <c r="M13" s="42"/>
    </row>
    <row r="14" spans="1:13" x14ac:dyDescent="0.25">
      <c r="B14" s="56">
        <v>4</v>
      </c>
      <c r="C14" s="47">
        <f t="shared" si="2"/>
        <v>1164.7806569171619</v>
      </c>
      <c r="D14" s="56">
        <v>800</v>
      </c>
      <c r="E14" s="47">
        <f t="shared" si="1"/>
        <v>-364.78065691716188</v>
      </c>
      <c r="F14" s="59">
        <f t="shared" si="0"/>
        <v>-231.82470212324671</v>
      </c>
      <c r="H14" s="98"/>
      <c r="I14" s="98"/>
      <c r="J14" s="98"/>
      <c r="K14" s="98"/>
      <c r="L14" s="42"/>
      <c r="M14" s="42"/>
    </row>
    <row r="15" spans="1:13" x14ac:dyDescent="0.25">
      <c r="B15" s="56">
        <v>5</v>
      </c>
      <c r="C15" s="47">
        <f t="shared" si="2"/>
        <v>1164.7806569171619</v>
      </c>
      <c r="D15" s="56">
        <v>1200</v>
      </c>
      <c r="E15" s="47">
        <f t="shared" si="1"/>
        <v>35.219343082838122</v>
      </c>
      <c r="F15" s="59">
        <f t="shared" si="0"/>
        <v>19.984401105969432</v>
      </c>
      <c r="H15" s="98"/>
      <c r="I15" s="98"/>
      <c r="J15" s="98"/>
      <c r="K15" s="98"/>
      <c r="L15" s="42"/>
      <c r="M15" s="42"/>
    </row>
    <row r="16" spans="1:13" x14ac:dyDescent="0.25">
      <c r="B16" s="56">
        <v>6</v>
      </c>
      <c r="C16" s="47">
        <f t="shared" si="2"/>
        <v>1164.7806569171619</v>
      </c>
      <c r="D16" s="56">
        <v>1200</v>
      </c>
      <c r="E16" s="47">
        <f t="shared" si="1"/>
        <v>35.219343082838122</v>
      </c>
      <c r="F16" s="59">
        <f t="shared" si="0"/>
        <v>17.843215273186992</v>
      </c>
      <c r="H16" s="98"/>
      <c r="I16" s="98"/>
      <c r="J16" s="98"/>
      <c r="K16" s="98"/>
      <c r="L16" s="42"/>
      <c r="M16" s="42"/>
    </row>
    <row r="17" spans="2:13" x14ac:dyDescent="0.25">
      <c r="B17" s="56">
        <v>7</v>
      </c>
      <c r="C17" s="47">
        <f t="shared" si="2"/>
        <v>1164.7806569171619</v>
      </c>
      <c r="D17" s="56">
        <v>1200</v>
      </c>
      <c r="E17" s="47">
        <f t="shared" si="1"/>
        <v>35.219343082838122</v>
      </c>
      <c r="F17" s="59">
        <f t="shared" si="0"/>
        <v>15.93144220820267</v>
      </c>
      <c r="H17" s="98"/>
      <c r="I17" s="98"/>
      <c r="J17" s="98"/>
      <c r="K17" s="98"/>
      <c r="L17" s="42"/>
      <c r="M17" s="42"/>
    </row>
    <row r="18" spans="2:13" x14ac:dyDescent="0.25">
      <c r="B18" s="61">
        <v>8</v>
      </c>
      <c r="C18" s="62">
        <f t="shared" si="2"/>
        <v>1164.7806569171619</v>
      </c>
      <c r="D18" s="61">
        <v>1200</v>
      </c>
      <c r="E18" s="62">
        <f t="shared" si="1"/>
        <v>35.219343082838122</v>
      </c>
      <c r="F18" s="59">
        <f t="shared" si="0"/>
        <v>14.224501971609527</v>
      </c>
    </row>
    <row r="19" spans="2:13" x14ac:dyDescent="0.25">
      <c r="B19" s="63"/>
      <c r="C19" s="63"/>
      <c r="D19" s="63"/>
      <c r="E19" s="64"/>
      <c r="F19" s="60">
        <f>SUM(F10:F18)</f>
        <v>-8.6508578078792198E-13</v>
      </c>
    </row>
    <row r="21" spans="2:13" x14ac:dyDescent="0.25">
      <c r="B21" s="105" t="s">
        <v>184</v>
      </c>
      <c r="C21" s="105"/>
      <c r="D21" s="105"/>
      <c r="E21" s="105"/>
    </row>
    <row r="22" spans="2:13" x14ac:dyDescent="0.25">
      <c r="B22" s="105"/>
      <c r="C22" s="105"/>
      <c r="D22" s="105"/>
      <c r="E22" s="105"/>
    </row>
    <row r="23" spans="2:13" x14ac:dyDescent="0.25">
      <c r="B23" s="105"/>
      <c r="C23" s="105"/>
      <c r="D23" s="105"/>
      <c r="E23" s="105"/>
    </row>
  </sheetData>
  <mergeCells count="3">
    <mergeCell ref="B2:H4"/>
    <mergeCell ref="H9:K17"/>
    <mergeCell ref="B21:E23"/>
  </mergeCells>
  <pageMargins left="0.7" right="0.7" top="0.75" bottom="0.75" header="0.3" footer="0.3"/>
  <pageSetup orientation="portrait" horizontalDpi="360" verticalDpi="36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workbookViewId="0">
      <selection activeCell="J15" sqref="J15"/>
    </sheetView>
  </sheetViews>
  <sheetFormatPr baseColWidth="10" defaultRowHeight="15" x14ac:dyDescent="0.25"/>
  <cols>
    <col min="7" max="7" width="13.85546875" bestFit="1" customWidth="1"/>
    <col min="10" max="10" width="13.85546875" bestFit="1" customWidth="1"/>
  </cols>
  <sheetData>
    <row r="2" spans="1:13" ht="15.75" customHeight="1" x14ac:dyDescent="0.25">
      <c r="A2" s="34" t="s">
        <v>140</v>
      </c>
      <c r="B2" s="98" t="s">
        <v>134</v>
      </c>
      <c r="C2" s="98"/>
      <c r="D2" s="98"/>
      <c r="E2" s="98"/>
      <c r="F2" s="98"/>
    </row>
    <row r="3" spans="1:13" x14ac:dyDescent="0.25">
      <c r="B3" s="98"/>
      <c r="C3" s="98"/>
      <c r="D3" s="98"/>
      <c r="E3" s="98"/>
      <c r="F3" s="98"/>
    </row>
    <row r="5" spans="1:13" ht="15" customHeight="1" x14ac:dyDescent="0.25">
      <c r="B5" s="92" t="s">
        <v>135</v>
      </c>
      <c r="C5" s="92"/>
      <c r="D5" s="92"/>
      <c r="E5" s="92"/>
      <c r="F5" s="67"/>
      <c r="I5" s="92" t="s">
        <v>137</v>
      </c>
      <c r="J5" s="92"/>
      <c r="K5" s="92"/>
      <c r="L5" s="92"/>
      <c r="M5" s="92"/>
    </row>
    <row r="6" spans="1:13" x14ac:dyDescent="0.25">
      <c r="B6" s="92"/>
      <c r="C6" s="92"/>
      <c r="D6" s="92"/>
      <c r="E6" s="92"/>
      <c r="F6" s="27"/>
      <c r="I6" s="92"/>
      <c r="J6" s="92"/>
      <c r="K6" s="92"/>
      <c r="L6" s="92"/>
      <c r="M6" s="92"/>
    </row>
    <row r="7" spans="1:13" x14ac:dyDescent="0.25">
      <c r="B7" s="92"/>
      <c r="C7" s="92"/>
      <c r="D7" s="92"/>
      <c r="E7" s="92"/>
      <c r="I7" s="92"/>
      <c r="J7" s="92"/>
      <c r="K7" s="92"/>
      <c r="L7" s="92"/>
      <c r="M7" s="92"/>
    </row>
    <row r="8" spans="1:13" ht="15.75" thickBot="1" x14ac:dyDescent="0.3"/>
    <row r="9" spans="1:13" ht="15.75" thickBot="1" x14ac:dyDescent="0.3">
      <c r="B9" s="203" t="s">
        <v>84</v>
      </c>
      <c r="C9" s="204">
        <v>1.9E-2</v>
      </c>
      <c r="E9" s="149" t="s">
        <v>72</v>
      </c>
      <c r="F9" s="133">
        <v>1800000</v>
      </c>
      <c r="I9" s="205" t="s">
        <v>72</v>
      </c>
      <c r="J9" s="206">
        <v>1800000</v>
      </c>
    </row>
    <row r="10" spans="1:13" ht="15.75" thickBot="1" x14ac:dyDescent="0.3">
      <c r="B10" s="183" t="s">
        <v>136</v>
      </c>
      <c r="C10" s="202">
        <v>6</v>
      </c>
      <c r="E10" s="117" t="s">
        <v>109</v>
      </c>
      <c r="F10" s="121">
        <v>320262.8433265317</v>
      </c>
      <c r="I10" s="119" t="s">
        <v>84</v>
      </c>
      <c r="J10" s="168">
        <v>0.12</v>
      </c>
    </row>
    <row r="12" spans="1:13" x14ac:dyDescent="0.25">
      <c r="B12" s="57" t="s">
        <v>136</v>
      </c>
      <c r="C12" s="57" t="s">
        <v>110</v>
      </c>
      <c r="D12" s="57" t="s">
        <v>111</v>
      </c>
      <c r="E12" s="57" t="s">
        <v>47</v>
      </c>
      <c r="F12" s="57" t="s">
        <v>112</v>
      </c>
      <c r="G12" s="70" t="s">
        <v>139</v>
      </c>
      <c r="I12" s="69" t="s">
        <v>14</v>
      </c>
      <c r="J12" s="51">
        <f>J9+(J9*J10)</f>
        <v>2016000</v>
      </c>
    </row>
    <row r="13" spans="1:13" x14ac:dyDescent="0.25">
      <c r="B13" s="58">
        <v>0</v>
      </c>
      <c r="C13" s="12"/>
      <c r="D13" s="12"/>
      <c r="E13" s="12"/>
      <c r="F13" s="12">
        <v>1800000</v>
      </c>
      <c r="G13" s="44"/>
      <c r="J13" s="169"/>
    </row>
    <row r="14" spans="1:13" x14ac:dyDescent="0.25">
      <c r="B14" s="58">
        <v>1</v>
      </c>
      <c r="C14" s="12">
        <f>$F$10</f>
        <v>320262.8433265317</v>
      </c>
      <c r="D14" s="12">
        <f>C14-E14</f>
        <v>286062.8433265317</v>
      </c>
      <c r="E14" s="12">
        <f>F13*$C$9</f>
        <v>34200</v>
      </c>
      <c r="F14" s="12">
        <f>F13-D14</f>
        <v>1513937.1566734682</v>
      </c>
      <c r="G14" s="45">
        <f>PV(C9,B14,-C14)</f>
        <v>314291.3084656822</v>
      </c>
    </row>
    <row r="15" spans="1:13" x14ac:dyDescent="0.25">
      <c r="B15" s="58">
        <v>2</v>
      </c>
      <c r="C15" s="12">
        <f t="shared" ref="C15:C19" si="0">$F$10</f>
        <v>320262.8433265317</v>
      </c>
      <c r="D15" s="12">
        <f t="shared" ref="D15:D19" si="1">C15-E15</f>
        <v>291498.03734973579</v>
      </c>
      <c r="E15" s="12">
        <f t="shared" ref="E15:E19" si="2">F14*$C$9</f>
        <v>28764.805976795895</v>
      </c>
      <c r="F15" s="12">
        <f t="shared" ref="F15:F19" si="3">F14-D15</f>
        <v>1222439.1193237323</v>
      </c>
      <c r="G15" s="45">
        <f>FV($C$9,B15,-C15)</f>
        <v>646610.68067626527</v>
      </c>
    </row>
    <row r="16" spans="1:13" x14ac:dyDescent="0.25">
      <c r="B16" s="58">
        <v>3</v>
      </c>
      <c r="C16" s="12">
        <f t="shared" si="0"/>
        <v>320262.8433265317</v>
      </c>
      <c r="D16" s="12">
        <f t="shared" si="1"/>
        <v>297036.50005938078</v>
      </c>
      <c r="E16" s="12">
        <f t="shared" si="2"/>
        <v>23226.343267150914</v>
      </c>
      <c r="F16" s="12">
        <f t="shared" si="3"/>
        <v>925402.61926435155</v>
      </c>
      <c r="G16" s="45">
        <f t="shared" ref="G15:G18" si="4">FV($C$9,B16,-C16)</f>
        <v>979159.12693564582</v>
      </c>
    </row>
    <row r="17" spans="2:11" x14ac:dyDescent="0.25">
      <c r="B17" s="58">
        <v>4</v>
      </c>
      <c r="C17" s="12">
        <f t="shared" si="0"/>
        <v>320262.8433265317</v>
      </c>
      <c r="D17" s="12">
        <f t="shared" si="1"/>
        <v>302680.19356050901</v>
      </c>
      <c r="E17" s="12">
        <f t="shared" si="2"/>
        <v>17582.649766022678</v>
      </c>
      <c r="F17" s="12">
        <f t="shared" si="3"/>
        <v>622722.42570384254</v>
      </c>
      <c r="G17" s="45">
        <f t="shared" si="4"/>
        <v>1318025.9936739544</v>
      </c>
    </row>
    <row r="18" spans="2:11" x14ac:dyDescent="0.25">
      <c r="B18" s="58">
        <v>5</v>
      </c>
      <c r="C18" s="12">
        <f t="shared" si="0"/>
        <v>320262.8433265317</v>
      </c>
      <c r="D18" s="12">
        <f t="shared" si="1"/>
        <v>308431.11723815871</v>
      </c>
      <c r="E18" s="12">
        <f t="shared" si="2"/>
        <v>11831.726088373009</v>
      </c>
      <c r="F18" s="12">
        <f t="shared" si="3"/>
        <v>314291.30846568383</v>
      </c>
      <c r="G18" s="45">
        <f t="shared" si="4"/>
        <v>1663331.3308802878</v>
      </c>
    </row>
    <row r="19" spans="2:11" x14ac:dyDescent="0.25">
      <c r="B19" s="58">
        <v>6</v>
      </c>
      <c r="C19" s="12">
        <f t="shared" si="0"/>
        <v>320262.8433265317</v>
      </c>
      <c r="D19" s="12">
        <f t="shared" si="1"/>
        <v>314291.30846568372</v>
      </c>
      <c r="E19" s="12">
        <f t="shared" si="2"/>
        <v>5971.5348608479926</v>
      </c>
      <c r="F19" s="12">
        <f t="shared" si="3"/>
        <v>0</v>
      </c>
      <c r="G19" s="71">
        <f>FV($C$9,B19,-C19)</f>
        <v>2015197.4694935477</v>
      </c>
      <c r="I19" s="66"/>
      <c r="J19" s="66"/>
      <c r="K19" s="207"/>
    </row>
    <row r="20" spans="2:11" x14ac:dyDescent="0.25">
      <c r="C20" s="68"/>
      <c r="G20" s="169"/>
    </row>
    <row r="22" spans="2:11" ht="15" customHeight="1" x14ac:dyDescent="0.25">
      <c r="B22" s="101" t="s">
        <v>138</v>
      </c>
      <c r="C22" s="101"/>
      <c r="D22" s="101"/>
      <c r="E22" s="101"/>
      <c r="F22" s="27"/>
    </row>
    <row r="23" spans="2:11" x14ac:dyDescent="0.25">
      <c r="B23" s="101"/>
      <c r="C23" s="101"/>
      <c r="D23" s="101"/>
      <c r="E23" s="101"/>
      <c r="F23" s="27"/>
    </row>
    <row r="24" spans="2:11" ht="15" customHeight="1" x14ac:dyDescent="0.25">
      <c r="B24" s="105" t="s">
        <v>185</v>
      </c>
      <c r="C24" s="105"/>
      <c r="D24" s="105"/>
      <c r="E24" s="105"/>
      <c r="F24" s="105"/>
      <c r="G24" s="105"/>
      <c r="H24" s="105"/>
      <c r="I24" s="105"/>
      <c r="J24" s="105"/>
    </row>
    <row r="25" spans="2:11" x14ac:dyDescent="0.25">
      <c r="B25" s="105"/>
      <c r="C25" s="105"/>
      <c r="D25" s="105"/>
      <c r="E25" s="105"/>
      <c r="F25" s="105"/>
      <c r="G25" s="105"/>
      <c r="H25" s="105"/>
      <c r="I25" s="105"/>
      <c r="J25" s="105"/>
    </row>
    <row r="26" spans="2:11" x14ac:dyDescent="0.25">
      <c r="B26" s="105"/>
      <c r="C26" s="105"/>
      <c r="D26" s="105"/>
      <c r="E26" s="105"/>
      <c r="F26" s="105"/>
      <c r="G26" s="105"/>
      <c r="H26" s="105"/>
      <c r="I26" s="105"/>
      <c r="J26" s="105"/>
    </row>
    <row r="27" spans="2:11" x14ac:dyDescent="0.25">
      <c r="B27" s="105"/>
      <c r="C27" s="105"/>
      <c r="D27" s="105"/>
      <c r="E27" s="105"/>
      <c r="F27" s="105"/>
      <c r="G27" s="105"/>
      <c r="H27" s="105"/>
      <c r="I27" s="105"/>
      <c r="J27" s="105"/>
    </row>
    <row r="28" spans="2:11" x14ac:dyDescent="0.25">
      <c r="B28" s="105"/>
      <c r="C28" s="105"/>
      <c r="D28" s="105"/>
      <c r="E28" s="105"/>
      <c r="F28" s="105"/>
      <c r="G28" s="105"/>
      <c r="H28" s="105"/>
      <c r="I28" s="105"/>
      <c r="J28" s="105"/>
    </row>
    <row r="29" spans="2:11" x14ac:dyDescent="0.25">
      <c r="B29" s="105"/>
      <c r="C29" s="105"/>
      <c r="D29" s="105"/>
      <c r="E29" s="105"/>
      <c r="F29" s="105"/>
      <c r="G29" s="105"/>
      <c r="H29" s="105"/>
      <c r="I29" s="105"/>
      <c r="J29" s="105"/>
    </row>
    <row r="30" spans="2:11" x14ac:dyDescent="0.25">
      <c r="B30" s="42"/>
      <c r="C30" s="42"/>
      <c r="D30" s="42"/>
      <c r="E30" s="42"/>
      <c r="F30" s="42"/>
      <c r="G30" s="42"/>
      <c r="H30" s="42"/>
      <c r="I30" s="42"/>
      <c r="J30" s="42"/>
    </row>
    <row r="31" spans="2:11" x14ac:dyDescent="0.25">
      <c r="B31" s="42"/>
      <c r="C31" s="42"/>
      <c r="D31" s="42"/>
      <c r="E31" s="42"/>
      <c r="F31" s="42"/>
      <c r="G31" s="42"/>
      <c r="H31" s="42"/>
      <c r="I31" s="42"/>
      <c r="J31" s="42"/>
    </row>
  </sheetData>
  <mergeCells count="5">
    <mergeCell ref="B24:J29"/>
    <mergeCell ref="I5:M7"/>
    <mergeCell ref="B22:E23"/>
    <mergeCell ref="B2:F3"/>
    <mergeCell ref="B5:E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tabSelected="1" workbookViewId="0">
      <selection activeCell="C12" sqref="C12"/>
    </sheetView>
  </sheetViews>
  <sheetFormatPr baseColWidth="10" defaultRowHeight="15" x14ac:dyDescent="0.25"/>
  <sheetData>
    <row r="2" spans="1:6" ht="26.25" x14ac:dyDescent="0.4">
      <c r="B2" s="178" t="s">
        <v>186</v>
      </c>
      <c r="C2" s="77"/>
      <c r="D2" s="77"/>
      <c r="E2" s="77"/>
    </row>
    <row r="4" spans="1:6" ht="15.75" x14ac:dyDescent="0.25">
      <c r="A4" s="208" t="s">
        <v>188</v>
      </c>
      <c r="B4" s="90" t="s">
        <v>187</v>
      </c>
      <c r="C4" s="90"/>
      <c r="D4" s="90"/>
      <c r="E4" s="90"/>
      <c r="F4" s="90"/>
    </row>
    <row r="5" spans="1:6" x14ac:dyDescent="0.25">
      <c r="B5" s="90"/>
      <c r="C5" s="90"/>
      <c r="D5" s="90"/>
      <c r="E5" s="90"/>
      <c r="F5" s="90"/>
    </row>
    <row r="6" spans="1:6" x14ac:dyDescent="0.25">
      <c r="B6" s="90"/>
      <c r="C6" s="90"/>
      <c r="D6" s="90"/>
      <c r="E6" s="90"/>
      <c r="F6" s="90"/>
    </row>
  </sheetData>
  <mergeCells count="2">
    <mergeCell ref="B2:E2"/>
    <mergeCell ref="B4: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E9" sqref="E9"/>
    </sheetView>
  </sheetViews>
  <sheetFormatPr baseColWidth="10" defaultRowHeight="15" x14ac:dyDescent="0.25"/>
  <sheetData>
    <row r="1" spans="1:17" ht="23.25" x14ac:dyDescent="0.35">
      <c r="B1" s="78" t="s">
        <v>9</v>
      </c>
      <c r="C1" s="78"/>
      <c r="D1" s="78"/>
      <c r="E1" s="78"/>
      <c r="F1" s="78"/>
    </row>
    <row r="4" spans="1:17" x14ac:dyDescent="0.25">
      <c r="A4" s="2" t="s">
        <v>8</v>
      </c>
      <c r="B4" s="79" t="s">
        <v>10</v>
      </c>
      <c r="C4" s="79"/>
      <c r="D4" s="79"/>
      <c r="E4" s="79"/>
      <c r="F4" s="79"/>
      <c r="G4" s="79"/>
      <c r="H4" s="79"/>
      <c r="I4" s="79"/>
      <c r="J4" s="79"/>
      <c r="K4" s="79"/>
    </row>
    <row r="5" spans="1:17" x14ac:dyDescent="0.25">
      <c r="B5" s="79" t="s">
        <v>11</v>
      </c>
      <c r="C5" s="79"/>
      <c r="D5" s="79"/>
      <c r="E5" s="79"/>
      <c r="F5" s="79"/>
    </row>
    <row r="6" spans="1:17" ht="16.5" thickBot="1" x14ac:dyDescent="0.3">
      <c r="B6" s="3"/>
      <c r="C6" s="3"/>
      <c r="D6" s="3"/>
      <c r="E6" s="3"/>
      <c r="F6" s="3"/>
    </row>
    <row r="7" spans="1:17" ht="16.5" thickBot="1" x14ac:dyDescent="0.3">
      <c r="B7" s="114" t="s">
        <v>18</v>
      </c>
      <c r="C7" s="115"/>
      <c r="D7" s="116">
        <v>5000</v>
      </c>
      <c r="E7" s="3"/>
      <c r="F7" s="82" t="s">
        <v>19</v>
      </c>
      <c r="G7" s="82"/>
      <c r="H7" s="81"/>
      <c r="I7" s="81"/>
      <c r="K7" s="80" t="s">
        <v>20</v>
      </c>
      <c r="L7" s="80"/>
      <c r="M7" s="80"/>
      <c r="N7" s="80"/>
      <c r="O7" s="80"/>
      <c r="P7" s="80"/>
      <c r="Q7" s="80"/>
    </row>
    <row r="8" spans="1:17" x14ac:dyDescent="0.25">
      <c r="K8" s="81"/>
      <c r="L8" s="81"/>
      <c r="M8" s="81"/>
      <c r="N8" s="81"/>
    </row>
    <row r="9" spans="1:17" x14ac:dyDescent="0.25">
      <c r="B9" s="7" t="s">
        <v>12</v>
      </c>
      <c r="C9" s="7" t="s">
        <v>13</v>
      </c>
      <c r="D9" s="7" t="s">
        <v>14</v>
      </c>
    </row>
    <row r="10" spans="1:17" x14ac:dyDescent="0.25">
      <c r="B10" s="8">
        <v>2000</v>
      </c>
      <c r="C10" s="9">
        <v>8.7499999999999994E-2</v>
      </c>
      <c r="D10" s="13">
        <v>5000</v>
      </c>
    </row>
    <row r="11" spans="1:17" x14ac:dyDescent="0.25">
      <c r="B11" s="8">
        <v>2001</v>
      </c>
      <c r="C11" s="9">
        <v>7.6499999999999999E-2</v>
      </c>
      <c r="D11" s="13">
        <f>$D$7*(1+C10)</f>
        <v>5437.5</v>
      </c>
      <c r="E11" s="83" t="s">
        <v>22</v>
      </c>
      <c r="F11" s="80"/>
      <c r="G11" s="80"/>
      <c r="H11" s="80"/>
    </row>
    <row r="12" spans="1:17" x14ac:dyDescent="0.25">
      <c r="B12" s="8">
        <v>2002</v>
      </c>
      <c r="C12" s="9">
        <v>6.9900000000000004E-2</v>
      </c>
      <c r="D12" s="13">
        <f>D11*(1+C11)</f>
        <v>5853.46875</v>
      </c>
    </row>
    <row r="13" spans="1:17" x14ac:dyDescent="0.25">
      <c r="B13" s="8">
        <v>2003</v>
      </c>
      <c r="C13" s="9">
        <v>6.4899999999999999E-2</v>
      </c>
      <c r="D13" s="13">
        <f t="shared" ref="D13:D29" si="0">D12*(1+C12)</f>
        <v>6262.6262156250004</v>
      </c>
    </row>
    <row r="14" spans="1:17" x14ac:dyDescent="0.25">
      <c r="B14" s="8">
        <v>2004</v>
      </c>
      <c r="C14" s="9">
        <v>5.5E-2</v>
      </c>
      <c r="D14" s="13">
        <f t="shared" si="0"/>
        <v>6669.0706570190623</v>
      </c>
    </row>
    <row r="15" spans="1:17" x14ac:dyDescent="0.25">
      <c r="B15" s="8">
        <v>2005</v>
      </c>
      <c r="C15" s="9">
        <v>4.8500000000000001E-2</v>
      </c>
      <c r="D15" s="13">
        <f t="shared" si="0"/>
        <v>7035.8695431551105</v>
      </c>
    </row>
    <row r="16" spans="1:17" x14ac:dyDescent="0.25">
      <c r="B16" s="8">
        <v>2006</v>
      </c>
      <c r="C16" s="9">
        <v>4.48E-2</v>
      </c>
      <c r="D16" s="13">
        <f t="shared" si="0"/>
        <v>7377.1092159981335</v>
      </c>
    </row>
    <row r="17" spans="2:12" x14ac:dyDescent="0.25">
      <c r="B17" s="8">
        <v>2007</v>
      </c>
      <c r="C17" s="9">
        <v>5.6899999999999999E-2</v>
      </c>
      <c r="D17" s="13">
        <f t="shared" si="0"/>
        <v>7707.6037088748499</v>
      </c>
      <c r="F17" s="6">
        <v>8.7499999999999994E-2</v>
      </c>
      <c r="G17" s="6">
        <v>7.6499999999999999E-2</v>
      </c>
      <c r="H17" s="6">
        <v>6.9900000000000004E-2</v>
      </c>
      <c r="I17" s="1" t="s">
        <v>23</v>
      </c>
      <c r="J17" s="6">
        <v>5.7500000000000002E-2</v>
      </c>
      <c r="K17" s="6">
        <v>4.0899999999999999E-2</v>
      </c>
      <c r="L17" s="6">
        <v>3.1800000000000002E-2</v>
      </c>
    </row>
    <row r="18" spans="2:12" x14ac:dyDescent="0.25">
      <c r="B18" s="8">
        <v>2008</v>
      </c>
      <c r="C18" s="9">
        <v>7.6700000000000004E-2</v>
      </c>
      <c r="D18" s="13">
        <f t="shared" si="0"/>
        <v>8146.1663599098283</v>
      </c>
    </row>
    <row r="19" spans="2:12" x14ac:dyDescent="0.25">
      <c r="B19" s="8">
        <v>2009</v>
      </c>
      <c r="C19" s="9">
        <v>0.02</v>
      </c>
      <c r="D19" s="13">
        <f t="shared" si="0"/>
        <v>8770.9773197149116</v>
      </c>
      <c r="F19" s="98" t="s">
        <v>141</v>
      </c>
      <c r="G19" s="98"/>
      <c r="H19" s="98"/>
      <c r="I19" s="104"/>
      <c r="J19" s="104"/>
      <c r="K19" s="104"/>
      <c r="L19" s="104"/>
    </row>
    <row r="20" spans="2:12" x14ac:dyDescent="0.25">
      <c r="B20" s="8">
        <v>2010</v>
      </c>
      <c r="C20" s="9">
        <v>3.1699999999999999E-2</v>
      </c>
      <c r="D20" s="13">
        <f t="shared" si="0"/>
        <v>8946.3968661092094</v>
      </c>
      <c r="F20" s="98"/>
      <c r="G20" s="98"/>
      <c r="H20" s="98"/>
      <c r="I20" s="104"/>
      <c r="J20" s="104"/>
      <c r="K20" s="104"/>
      <c r="L20" s="104"/>
    </row>
    <row r="21" spans="2:12" x14ac:dyDescent="0.25">
      <c r="B21" s="8">
        <v>2011</v>
      </c>
      <c r="C21" s="9">
        <v>3.73E-2</v>
      </c>
      <c r="D21" s="13">
        <f t="shared" si="0"/>
        <v>9229.9976467648721</v>
      </c>
      <c r="F21" s="98"/>
      <c r="G21" s="98"/>
      <c r="H21" s="98"/>
      <c r="I21" s="104"/>
      <c r="J21" s="104"/>
      <c r="K21" s="104"/>
      <c r="L21" s="104"/>
    </row>
    <row r="22" spans="2:12" x14ac:dyDescent="0.25">
      <c r="B22" s="8">
        <v>2012</v>
      </c>
      <c r="C22" s="9">
        <v>3.44E-2</v>
      </c>
      <c r="D22" s="13">
        <f t="shared" si="0"/>
        <v>9574.2765589892024</v>
      </c>
      <c r="F22" s="104"/>
      <c r="G22" s="104"/>
      <c r="H22" s="104"/>
      <c r="I22" s="104"/>
      <c r="J22" s="104"/>
      <c r="K22" s="104"/>
      <c r="L22" s="104"/>
    </row>
    <row r="23" spans="2:12" x14ac:dyDescent="0.25">
      <c r="B23" s="8">
        <v>2013</v>
      </c>
      <c r="C23" s="9">
        <v>1.9400000000000001E-2</v>
      </c>
      <c r="D23" s="13">
        <f t="shared" si="0"/>
        <v>9903.6316726184305</v>
      </c>
      <c r="F23" s="104"/>
      <c r="G23" s="104"/>
      <c r="H23" s="104"/>
      <c r="I23" s="104"/>
      <c r="J23" s="104"/>
      <c r="K23" s="104"/>
      <c r="L23" s="104"/>
    </row>
    <row r="24" spans="2:12" x14ac:dyDescent="0.25">
      <c r="B24" s="8">
        <v>2014</v>
      </c>
      <c r="C24" s="9">
        <v>3.6600000000000001E-2</v>
      </c>
      <c r="D24" s="13">
        <f t="shared" si="0"/>
        <v>10095.762127067228</v>
      </c>
    </row>
    <row r="25" spans="2:12" x14ac:dyDescent="0.25">
      <c r="B25" s="8">
        <v>2015</v>
      </c>
      <c r="C25" s="9">
        <v>6.7699999999999996E-2</v>
      </c>
      <c r="D25" s="13">
        <f t="shared" si="0"/>
        <v>10465.267020917889</v>
      </c>
    </row>
    <row r="26" spans="2:12" x14ac:dyDescent="0.25">
      <c r="B26" s="8">
        <v>2016</v>
      </c>
      <c r="C26" s="9">
        <v>5.7500000000000002E-2</v>
      </c>
      <c r="D26" s="13">
        <f t="shared" si="0"/>
        <v>11173.765598234031</v>
      </c>
    </row>
    <row r="27" spans="2:12" x14ac:dyDescent="0.25">
      <c r="B27" s="8">
        <v>2017</v>
      </c>
      <c r="C27" s="9">
        <v>4.0899999999999999E-2</v>
      </c>
      <c r="D27" s="13">
        <f t="shared" si="0"/>
        <v>11816.25712013249</v>
      </c>
    </row>
    <row r="28" spans="2:12" x14ac:dyDescent="0.25">
      <c r="B28" s="8">
        <v>2018</v>
      </c>
      <c r="C28" s="9">
        <v>3.1800000000000002E-2</v>
      </c>
      <c r="D28" s="13">
        <f t="shared" si="0"/>
        <v>12299.542036345909</v>
      </c>
    </row>
    <row r="29" spans="2:12" x14ac:dyDescent="0.25">
      <c r="B29" s="10">
        <v>2019</v>
      </c>
      <c r="C29" s="11"/>
      <c r="D29" s="14">
        <f t="shared" si="0"/>
        <v>12690.66747310171</v>
      </c>
      <c r="E29" s="83" t="s">
        <v>21</v>
      </c>
      <c r="F29" s="80"/>
      <c r="G29" s="80"/>
    </row>
    <row r="30" spans="2:12" x14ac:dyDescent="0.25">
      <c r="B30" s="15"/>
      <c r="C30" s="16"/>
      <c r="D30" s="19"/>
      <c r="E30" s="17"/>
      <c r="F30" s="18"/>
      <c r="G30" s="18"/>
    </row>
    <row r="31" spans="2:12" x14ac:dyDescent="0.25">
      <c r="B31" s="81" t="s">
        <v>17</v>
      </c>
      <c r="C31" s="81"/>
      <c r="D31" s="81"/>
      <c r="E31" s="81"/>
      <c r="F31" s="81"/>
    </row>
    <row r="32" spans="2:12" x14ac:dyDescent="0.25">
      <c r="B32" s="1"/>
      <c r="C32" s="1"/>
      <c r="D32" s="1"/>
      <c r="E32" s="1"/>
      <c r="F32" s="1"/>
    </row>
    <row r="33" spans="2:15" x14ac:dyDescent="0.25">
      <c r="B33" s="1"/>
      <c r="C33" s="1"/>
      <c r="D33" s="1"/>
      <c r="E33" s="1"/>
      <c r="F33" s="1"/>
    </row>
    <row r="34" spans="2:15" x14ac:dyDescent="0.25">
      <c r="B34" s="85" t="s">
        <v>26</v>
      </c>
      <c r="C34" s="85"/>
      <c r="D34" s="85"/>
      <c r="E34" s="85"/>
      <c r="F34" s="85"/>
    </row>
    <row r="35" spans="2:15" ht="16.5" thickBot="1" x14ac:dyDescent="0.3">
      <c r="B35" s="20"/>
      <c r="C35" s="20"/>
      <c r="D35" s="20"/>
      <c r="E35" s="20"/>
      <c r="F35" s="1"/>
    </row>
    <row r="36" spans="2:15" ht="15.75" thickBot="1" x14ac:dyDescent="0.3">
      <c r="B36" s="106" t="s">
        <v>18</v>
      </c>
      <c r="C36" s="107"/>
      <c r="D36" s="108">
        <v>5000</v>
      </c>
      <c r="E36" s="1"/>
      <c r="F36" s="1"/>
    </row>
    <row r="37" spans="2:15" ht="16.5" thickBot="1" x14ac:dyDescent="0.3">
      <c r="B37" s="111" t="s">
        <v>24</v>
      </c>
      <c r="C37" s="112"/>
      <c r="D37" s="113">
        <f>AVERAGE(C10:C28)</f>
        <v>5.0421052631578943E-2</v>
      </c>
      <c r="E37" s="1"/>
      <c r="F37" s="82" t="s">
        <v>19</v>
      </c>
      <c r="G37" s="82"/>
      <c r="H37" s="81"/>
      <c r="I37" s="81"/>
      <c r="K37" s="80" t="s">
        <v>25</v>
      </c>
      <c r="L37" s="80"/>
      <c r="M37" s="80"/>
      <c r="N37" s="80"/>
      <c r="O37" s="80"/>
    </row>
    <row r="38" spans="2:15" x14ac:dyDescent="0.25">
      <c r="B38" s="5"/>
      <c r="C38" s="5"/>
      <c r="D38" s="6"/>
      <c r="E38" s="1"/>
      <c r="F38" s="1"/>
    </row>
    <row r="39" spans="2:15" x14ac:dyDescent="0.25">
      <c r="B39" s="7" t="s">
        <v>12</v>
      </c>
      <c r="C39" s="7" t="s">
        <v>14</v>
      </c>
      <c r="D39" s="1"/>
      <c r="E39" s="1"/>
    </row>
    <row r="40" spans="2:15" x14ac:dyDescent="0.25">
      <c r="B40" s="8">
        <v>2000</v>
      </c>
      <c r="C40" s="13">
        <v>5000</v>
      </c>
      <c r="D40" s="1"/>
      <c r="E40" s="1"/>
    </row>
    <row r="41" spans="2:15" x14ac:dyDescent="0.25">
      <c r="B41" s="8">
        <v>2001</v>
      </c>
      <c r="C41" s="13">
        <f>$D$36*(1+$D$37)</f>
        <v>5252.105263157895</v>
      </c>
      <c r="D41" s="1"/>
      <c r="E41" s="1"/>
    </row>
    <row r="42" spans="2:15" x14ac:dyDescent="0.25">
      <c r="B42" s="8">
        <v>2002</v>
      </c>
      <c r="C42" s="13">
        <f>C41*(1+$D$37)</f>
        <v>5516.921939058172</v>
      </c>
      <c r="D42" s="1"/>
      <c r="E42" s="1"/>
    </row>
    <row r="43" spans="2:15" x14ac:dyDescent="0.25">
      <c r="B43" s="8">
        <v>2003</v>
      </c>
      <c r="C43" s="13">
        <f t="shared" ref="C43:C59" si="1">C42*(1+$D$37)</f>
        <v>5795.090950511737</v>
      </c>
      <c r="D43" s="1"/>
      <c r="E43" s="1"/>
    </row>
    <row r="44" spans="2:15" x14ac:dyDescent="0.25">
      <c r="B44" s="8">
        <v>2004</v>
      </c>
      <c r="C44" s="13">
        <f t="shared" si="1"/>
        <v>6087.285536332276</v>
      </c>
      <c r="D44" s="1"/>
      <c r="E44" s="1"/>
    </row>
    <row r="45" spans="2:15" x14ac:dyDescent="0.25">
      <c r="B45" s="8">
        <v>2005</v>
      </c>
      <c r="C45" s="13">
        <f t="shared" si="1"/>
        <v>6394.2128807431345</v>
      </c>
      <c r="D45" s="1"/>
      <c r="E45" s="1"/>
      <c r="F45" s="1" t="s">
        <v>27</v>
      </c>
      <c r="G45" s="1" t="s">
        <v>27</v>
      </c>
      <c r="H45" s="1" t="s">
        <v>27</v>
      </c>
      <c r="I45" s="1" t="s">
        <v>23</v>
      </c>
      <c r="J45" s="1" t="s">
        <v>27</v>
      </c>
      <c r="K45" s="1" t="s">
        <v>27</v>
      </c>
      <c r="L45" s="1" t="s">
        <v>27</v>
      </c>
    </row>
    <row r="46" spans="2:15" x14ac:dyDescent="0.25">
      <c r="B46" s="8">
        <v>2006</v>
      </c>
      <c r="C46" s="13">
        <f t="shared" si="1"/>
        <v>6716.6158249406044</v>
      </c>
      <c r="D46" s="1"/>
      <c r="E46" s="1"/>
    </row>
    <row r="47" spans="2:15" x14ac:dyDescent="0.25">
      <c r="B47" s="8">
        <v>2007</v>
      </c>
      <c r="C47" s="13">
        <f t="shared" si="1"/>
        <v>7055.2746649560304</v>
      </c>
      <c r="D47" s="1"/>
      <c r="E47" s="1"/>
    </row>
    <row r="48" spans="2:15" x14ac:dyDescent="0.25">
      <c r="B48" s="8">
        <v>2008</v>
      </c>
      <c r="C48" s="13">
        <f t="shared" si="1"/>
        <v>7411.0090401680236</v>
      </c>
      <c r="D48" s="1"/>
      <c r="E48" s="1"/>
    </row>
    <row r="49" spans="2:10" ht="15" customHeight="1" x14ac:dyDescent="0.25">
      <c r="B49" s="8">
        <v>2009</v>
      </c>
      <c r="C49" s="13">
        <f t="shared" si="1"/>
        <v>7784.6799170354425</v>
      </c>
      <c r="D49" s="1"/>
      <c r="E49" s="105" t="s">
        <v>142</v>
      </c>
      <c r="F49" s="105"/>
      <c r="G49" s="105"/>
    </row>
    <row r="50" spans="2:10" x14ac:dyDescent="0.25">
      <c r="B50" s="8">
        <v>2010</v>
      </c>
      <c r="C50" s="13">
        <f t="shared" si="1"/>
        <v>8177.191672852282</v>
      </c>
      <c r="D50" s="1"/>
      <c r="E50" s="105"/>
      <c r="F50" s="105"/>
      <c r="G50" s="105"/>
    </row>
    <row r="51" spans="2:10" x14ac:dyDescent="0.25">
      <c r="B51" s="8">
        <v>2011</v>
      </c>
      <c r="C51" s="13">
        <f t="shared" si="1"/>
        <v>8589.494284567676</v>
      </c>
      <c r="D51" s="1"/>
      <c r="E51" s="105"/>
      <c r="F51" s="105"/>
      <c r="G51" s="105"/>
    </row>
    <row r="52" spans="2:10" x14ac:dyDescent="0.25">
      <c r="B52" s="8">
        <v>2012</v>
      </c>
      <c r="C52" s="13">
        <f t="shared" si="1"/>
        <v>9022.5856279685086</v>
      </c>
      <c r="D52" s="1"/>
      <c r="E52" s="67"/>
      <c r="F52" s="67"/>
      <c r="G52" s="67"/>
    </row>
    <row r="53" spans="2:10" x14ac:dyDescent="0.25">
      <c r="B53" s="8">
        <v>2013</v>
      </c>
      <c r="C53" s="13">
        <f t="shared" si="1"/>
        <v>9477.5138927892367</v>
      </c>
      <c r="D53" s="1"/>
      <c r="E53" s="1"/>
    </row>
    <row r="54" spans="2:10" x14ac:dyDescent="0.25">
      <c r="B54" s="8">
        <v>2014</v>
      </c>
      <c r="C54" s="13">
        <f t="shared" si="1"/>
        <v>9955.3801195940832</v>
      </c>
      <c r="D54" s="1"/>
      <c r="E54" s="1"/>
    </row>
    <row r="55" spans="2:10" x14ac:dyDescent="0.25">
      <c r="B55" s="8">
        <v>2015</v>
      </c>
      <c r="C55" s="13">
        <f t="shared" si="1"/>
        <v>10457.340864571512</v>
      </c>
      <c r="D55" s="1"/>
      <c r="E55" s="1"/>
    </row>
    <row r="56" spans="2:10" x14ac:dyDescent="0.25">
      <c r="B56" s="8">
        <v>2016</v>
      </c>
      <c r="C56" s="13">
        <f t="shared" si="1"/>
        <v>10984.610998690432</v>
      </c>
      <c r="D56" s="1"/>
      <c r="E56" s="1"/>
    </row>
    <row r="57" spans="2:10" x14ac:dyDescent="0.25">
      <c r="B57" s="8">
        <v>2017</v>
      </c>
      <c r="C57" s="13">
        <f t="shared" si="1"/>
        <v>11538.466647992824</v>
      </c>
      <c r="D57" s="1"/>
      <c r="E57" s="1"/>
    </row>
    <row r="58" spans="2:10" x14ac:dyDescent="0.25">
      <c r="B58" s="8">
        <v>2018</v>
      </c>
      <c r="C58" s="13">
        <f t="shared" si="1"/>
        <v>12120.248282138988</v>
      </c>
      <c r="D58" s="1"/>
      <c r="E58" s="1"/>
    </row>
    <row r="59" spans="2:10" x14ac:dyDescent="0.25">
      <c r="B59" s="10">
        <v>2019</v>
      </c>
      <c r="C59" s="14">
        <f t="shared" si="1"/>
        <v>12731.363958680522</v>
      </c>
      <c r="D59" s="1"/>
      <c r="E59" s="1"/>
    </row>
    <row r="60" spans="2:10" x14ac:dyDescent="0.25">
      <c r="B60" s="1"/>
      <c r="C60" s="1"/>
      <c r="D60" s="1"/>
      <c r="E60" s="1"/>
      <c r="F60" s="1"/>
    </row>
    <row r="62" spans="2:10" ht="15.75" x14ac:dyDescent="0.25">
      <c r="B62" s="4" t="s">
        <v>15</v>
      </c>
    </row>
    <row r="63" spans="2:10" x14ac:dyDescent="0.25">
      <c r="B63" s="81" t="s">
        <v>16</v>
      </c>
      <c r="C63" s="81"/>
      <c r="D63" s="81"/>
      <c r="E63" s="81"/>
      <c r="F63" s="81"/>
      <c r="G63" s="81"/>
      <c r="H63" s="81"/>
      <c r="I63" s="81"/>
      <c r="J63" s="81"/>
    </row>
  </sheetData>
  <mergeCells count="20">
    <mergeCell ref="E49:G51"/>
    <mergeCell ref="B63:J63"/>
    <mergeCell ref="B31:F31"/>
    <mergeCell ref="B7:C7"/>
    <mergeCell ref="F7:G7"/>
    <mergeCell ref="H7:I7"/>
    <mergeCell ref="E29:G29"/>
    <mergeCell ref="E11:H11"/>
    <mergeCell ref="B37:C37"/>
    <mergeCell ref="F37:G37"/>
    <mergeCell ref="H37:I37"/>
    <mergeCell ref="K37:O37"/>
    <mergeCell ref="B36:C36"/>
    <mergeCell ref="B34:F34"/>
    <mergeCell ref="F19:H21"/>
    <mergeCell ref="B1:F1"/>
    <mergeCell ref="B4:K4"/>
    <mergeCell ref="B5:F5"/>
    <mergeCell ref="K7:Q7"/>
    <mergeCell ref="K8:N8"/>
  </mergeCells>
  <pageMargins left="0.7" right="0.7" top="0.75" bottom="0.75" header="0.3" footer="0.3"/>
  <pageSetup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18"/>
  <sheetViews>
    <sheetView workbookViewId="0">
      <selection activeCell="B1" sqref="B1:E1"/>
    </sheetView>
  </sheetViews>
  <sheetFormatPr baseColWidth="10" defaultRowHeight="15" x14ac:dyDescent="0.25"/>
  <sheetData>
    <row r="4" spans="1:12" ht="15.75" x14ac:dyDescent="0.25">
      <c r="A4" s="21" t="s">
        <v>28</v>
      </c>
      <c r="B4" s="80" t="s">
        <v>29</v>
      </c>
      <c r="C4" s="80"/>
      <c r="D4" s="80"/>
      <c r="E4" s="80"/>
      <c r="F4" s="80"/>
      <c r="G4" s="80"/>
      <c r="H4" s="80"/>
      <c r="I4" s="80"/>
    </row>
    <row r="5" spans="1:12" ht="15.75" thickBot="1" x14ac:dyDescent="0.3"/>
    <row r="6" spans="1:12" ht="15.75" thickBot="1" x14ac:dyDescent="0.3">
      <c r="B6" s="117" t="s">
        <v>30</v>
      </c>
      <c r="C6" s="118">
        <v>0.05</v>
      </c>
      <c r="F6" s="86" t="s">
        <v>19</v>
      </c>
      <c r="G6" s="86"/>
      <c r="H6" s="81"/>
      <c r="I6" s="81"/>
    </row>
    <row r="7" spans="1:12" ht="15.75" thickBot="1" x14ac:dyDescent="0.3">
      <c r="B7" s="119" t="s">
        <v>32</v>
      </c>
      <c r="C7" s="120">
        <v>3000000</v>
      </c>
      <c r="F7" s="86"/>
      <c r="G7" s="86"/>
      <c r="H7" s="81"/>
      <c r="I7" s="81"/>
    </row>
    <row r="8" spans="1:12" x14ac:dyDescent="0.25">
      <c r="F8" s="23"/>
      <c r="G8" s="23"/>
      <c r="H8" s="1"/>
      <c r="I8" s="1"/>
    </row>
    <row r="9" spans="1:12" x14ac:dyDescent="0.25">
      <c r="B9" s="7" t="s">
        <v>31</v>
      </c>
      <c r="C9" s="7" t="s">
        <v>12</v>
      </c>
      <c r="D9" s="7" t="s">
        <v>14</v>
      </c>
    </row>
    <row r="10" spans="1:12" x14ac:dyDescent="0.25">
      <c r="B10" s="8">
        <v>0</v>
      </c>
      <c r="C10" s="8">
        <v>2019</v>
      </c>
      <c r="D10" s="12">
        <f>$C$7/(1+$C$6)^B10</f>
        <v>3000000</v>
      </c>
    </row>
    <row r="11" spans="1:12" x14ac:dyDescent="0.25">
      <c r="B11" s="8">
        <v>1</v>
      </c>
      <c r="C11" s="8">
        <v>2018</v>
      </c>
      <c r="D11" s="12">
        <f t="shared" ref="D11:D15" si="0">$C$7/(1+$C$6)^B11</f>
        <v>2857142.8571428568</v>
      </c>
      <c r="F11" s="24">
        <v>2350578</v>
      </c>
      <c r="L11" s="24">
        <v>3000000</v>
      </c>
    </row>
    <row r="12" spans="1:12" x14ac:dyDescent="0.25">
      <c r="B12" s="8">
        <v>2</v>
      </c>
      <c r="C12" s="8">
        <v>2017</v>
      </c>
      <c r="D12" s="12">
        <f t="shared" si="0"/>
        <v>2721088.4353741496</v>
      </c>
      <c r="G12" s="22">
        <v>0.05</v>
      </c>
      <c r="H12" s="22">
        <v>0.05</v>
      </c>
      <c r="I12" s="22">
        <v>0.05</v>
      </c>
      <c r="J12" s="22">
        <v>0.05</v>
      </c>
      <c r="K12" s="22">
        <v>0.05</v>
      </c>
    </row>
    <row r="13" spans="1:12" x14ac:dyDescent="0.25">
      <c r="B13" s="8">
        <v>3</v>
      </c>
      <c r="C13" s="8">
        <v>2016</v>
      </c>
      <c r="D13" s="12">
        <f t="shared" si="0"/>
        <v>2591512.7955944277</v>
      </c>
    </row>
    <row r="14" spans="1:12" x14ac:dyDescent="0.25">
      <c r="B14" s="8">
        <v>4</v>
      </c>
      <c r="C14" s="8">
        <v>2015</v>
      </c>
      <c r="D14" s="12">
        <f t="shared" si="0"/>
        <v>2468107.4243756458</v>
      </c>
    </row>
    <row r="15" spans="1:12" ht="15" customHeight="1" x14ac:dyDescent="0.25">
      <c r="B15" s="8">
        <v>5</v>
      </c>
      <c r="C15" s="8">
        <v>2014</v>
      </c>
      <c r="D15" s="25">
        <f t="shared" si="0"/>
        <v>2350578.4994053771</v>
      </c>
      <c r="F15" s="90" t="s">
        <v>143</v>
      </c>
      <c r="G15" s="90"/>
      <c r="H15" s="90"/>
    </row>
    <row r="16" spans="1:12" x14ac:dyDescent="0.25">
      <c r="F16" s="90"/>
      <c r="G16" s="90"/>
      <c r="H16" s="90"/>
    </row>
    <row r="17" spans="6:8" x14ac:dyDescent="0.25">
      <c r="F17" s="90"/>
      <c r="G17" s="90"/>
      <c r="H17" s="90"/>
    </row>
    <row r="18" spans="6:8" x14ac:dyDescent="0.25">
      <c r="F18" s="90"/>
      <c r="G18" s="90"/>
      <c r="H18" s="90"/>
    </row>
  </sheetData>
  <mergeCells count="4">
    <mergeCell ref="B4:I4"/>
    <mergeCell ref="H6:I7"/>
    <mergeCell ref="F6:G7"/>
    <mergeCell ref="F15:H18"/>
  </mergeCells>
  <pageMargins left="0.7" right="0.7" top="0.75" bottom="0.75" header="0.3" footer="0.3"/>
  <pageSetup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54"/>
  <sheetViews>
    <sheetView topLeftCell="B1" workbookViewId="0">
      <selection activeCell="M29" sqref="M29"/>
    </sheetView>
  </sheetViews>
  <sheetFormatPr baseColWidth="10" defaultRowHeight="15" x14ac:dyDescent="0.25"/>
  <cols>
    <col min="4" max="4" width="12.140625" customWidth="1"/>
    <col min="5" max="5" width="12.5703125" customWidth="1"/>
  </cols>
  <sheetData>
    <row r="3" spans="1:14" ht="15.75" x14ac:dyDescent="0.25">
      <c r="A3" s="21" t="s">
        <v>33</v>
      </c>
      <c r="B3" s="85" t="s">
        <v>34</v>
      </c>
      <c r="C3" s="85"/>
      <c r="D3" s="85"/>
      <c r="E3" s="85"/>
      <c r="F3" s="85"/>
      <c r="G3" s="85"/>
      <c r="H3" s="85"/>
      <c r="I3" s="85"/>
      <c r="J3" s="85"/>
      <c r="K3" s="85"/>
      <c r="L3" s="85"/>
      <c r="M3" s="85"/>
      <c r="N3" s="85"/>
    </row>
    <row r="4" spans="1:14" x14ac:dyDescent="0.25">
      <c r="B4" t="s">
        <v>36</v>
      </c>
    </row>
    <row r="5" spans="1:14" ht="15.75" thickBot="1" x14ac:dyDescent="0.3"/>
    <row r="6" spans="1:14" ht="15.75" thickBot="1" x14ac:dyDescent="0.3">
      <c r="B6" s="134" t="s">
        <v>36</v>
      </c>
      <c r="C6" s="135"/>
      <c r="D6" s="136">
        <v>1000000</v>
      </c>
      <c r="F6" s="111" t="s">
        <v>40</v>
      </c>
      <c r="G6" s="112"/>
      <c r="H6" s="120">
        <v>1000000</v>
      </c>
    </row>
    <row r="7" spans="1:14" x14ac:dyDescent="0.25">
      <c r="I7" s="84" t="s">
        <v>39</v>
      </c>
      <c r="J7" s="81"/>
      <c r="K7" s="81"/>
      <c r="L7" s="81"/>
    </row>
    <row r="8" spans="1:14" ht="31.5" customHeight="1" x14ac:dyDescent="0.25">
      <c r="B8" s="122" t="s">
        <v>35</v>
      </c>
      <c r="C8" s="122" t="s">
        <v>13</v>
      </c>
      <c r="D8" s="123" t="s">
        <v>37</v>
      </c>
      <c r="E8" s="127" t="s">
        <v>35</v>
      </c>
      <c r="F8" s="127" t="s">
        <v>13</v>
      </c>
      <c r="G8" s="128" t="s">
        <v>38</v>
      </c>
      <c r="I8" s="81"/>
      <c r="J8" s="81"/>
      <c r="K8" s="81"/>
      <c r="L8" s="81"/>
    </row>
    <row r="9" spans="1:14" x14ac:dyDescent="0.25">
      <c r="B9" s="124">
        <v>1990</v>
      </c>
      <c r="C9" s="125">
        <v>0.32369999999999999</v>
      </c>
      <c r="D9" s="126">
        <v>1000000</v>
      </c>
      <c r="E9" s="129">
        <v>2019</v>
      </c>
      <c r="F9" s="130"/>
      <c r="G9" s="131">
        <v>1000000</v>
      </c>
      <c r="I9" s="81"/>
      <c r="J9" s="81"/>
      <c r="K9" s="81"/>
      <c r="L9" s="81"/>
    </row>
    <row r="10" spans="1:14" x14ac:dyDescent="0.25">
      <c r="B10" s="124">
        <v>1991</v>
      </c>
      <c r="C10" s="125">
        <v>0.26819999999999999</v>
      </c>
      <c r="D10" s="126">
        <f>$D$6*(1+C9)</f>
        <v>1323700</v>
      </c>
      <c r="E10" s="129">
        <v>2018</v>
      </c>
      <c r="F10" s="132">
        <v>3.1800000000000002E-2</v>
      </c>
      <c r="G10" s="131">
        <f>G9/(1+F10)</f>
        <v>969180.07365768554</v>
      </c>
    </row>
    <row r="11" spans="1:14" x14ac:dyDescent="0.25">
      <c r="B11" s="124">
        <v>1992</v>
      </c>
      <c r="C11" s="125">
        <v>0.25140000000000001</v>
      </c>
      <c r="D11" s="126">
        <f>D10*(1+C10)</f>
        <v>1678716.34</v>
      </c>
      <c r="E11" s="129">
        <v>2017</v>
      </c>
      <c r="F11" s="132">
        <v>4.0899999999999999E-2</v>
      </c>
      <c r="G11" s="131">
        <f>G10/(1+F11)</f>
        <v>931098.15895637008</v>
      </c>
    </row>
    <row r="12" spans="1:14" x14ac:dyDescent="0.25">
      <c r="B12" s="124">
        <v>1993</v>
      </c>
      <c r="C12" s="125">
        <v>0.2261</v>
      </c>
      <c r="D12" s="126">
        <f t="shared" ref="D12:D38" si="0">D11*(1+C11)</f>
        <v>2100745.627876</v>
      </c>
      <c r="E12" s="129">
        <v>2016</v>
      </c>
      <c r="F12" s="132">
        <v>5.7500000000000002E-2</v>
      </c>
      <c r="G12" s="131">
        <f t="shared" ref="G12:G38" si="1">G11/(1+F12)</f>
        <v>880471.07229916786</v>
      </c>
    </row>
    <row r="13" spans="1:14" x14ac:dyDescent="0.25">
      <c r="B13" s="124">
        <v>1994</v>
      </c>
      <c r="C13" s="125">
        <v>0.22600000000000001</v>
      </c>
      <c r="D13" s="126">
        <f t="shared" si="0"/>
        <v>2575724.2143387636</v>
      </c>
      <c r="E13" s="129">
        <v>2015</v>
      </c>
      <c r="F13" s="132">
        <v>6.7699999999999996E-2</v>
      </c>
      <c r="G13" s="131">
        <f t="shared" si="1"/>
        <v>824642.75760903605</v>
      </c>
    </row>
    <row r="14" spans="1:14" x14ac:dyDescent="0.25">
      <c r="B14" s="124">
        <v>1995</v>
      </c>
      <c r="C14" s="125">
        <v>0.19470000000000001</v>
      </c>
      <c r="D14" s="126">
        <f t="shared" si="0"/>
        <v>3157837.8867793242</v>
      </c>
      <c r="E14" s="129">
        <v>2014</v>
      </c>
      <c r="F14" s="132">
        <v>3.6600000000000001E-2</v>
      </c>
      <c r="G14" s="131">
        <f t="shared" si="1"/>
        <v>795526.48814300215</v>
      </c>
      <c r="I14" s="6">
        <v>0.32369999999999999</v>
      </c>
      <c r="J14" s="6">
        <v>0.26819999999999999</v>
      </c>
      <c r="K14" s="6">
        <v>5.7500000000000002E-2</v>
      </c>
      <c r="L14" s="6">
        <v>4.4900000000000002E-2</v>
      </c>
      <c r="M14" s="6">
        <v>3.1800000000000002E-2</v>
      </c>
    </row>
    <row r="15" spans="1:14" x14ac:dyDescent="0.25">
      <c r="B15" s="124">
        <v>1996</v>
      </c>
      <c r="C15" s="125">
        <v>0.21640000000000001</v>
      </c>
      <c r="D15" s="126">
        <f t="shared" si="0"/>
        <v>3772668.9233352588</v>
      </c>
      <c r="E15" s="129">
        <v>2013</v>
      </c>
      <c r="F15" s="132">
        <v>1.9400000000000001E-2</v>
      </c>
      <c r="G15" s="131">
        <f t="shared" si="1"/>
        <v>780386.98071709054</v>
      </c>
    </row>
    <row r="16" spans="1:14" x14ac:dyDescent="0.25">
      <c r="B16" s="124">
        <v>1997</v>
      </c>
      <c r="C16" s="125">
        <v>0.17680000000000001</v>
      </c>
      <c r="D16" s="126">
        <f t="shared" si="0"/>
        <v>4589074.4783450086</v>
      </c>
      <c r="E16" s="129">
        <v>2012</v>
      </c>
      <c r="F16" s="132">
        <v>3.44E-2</v>
      </c>
      <c r="G16" s="131">
        <f t="shared" si="1"/>
        <v>754434.43611474335</v>
      </c>
    </row>
    <row r="17" spans="2:15" ht="15" customHeight="1" x14ac:dyDescent="0.25">
      <c r="B17" s="124">
        <v>1998</v>
      </c>
      <c r="C17" s="125">
        <v>0.16700000000000001</v>
      </c>
      <c r="D17" s="126">
        <f t="shared" si="0"/>
        <v>5400422.8461164068</v>
      </c>
      <c r="E17" s="129">
        <v>2011</v>
      </c>
      <c r="F17" s="132">
        <v>3.73E-2</v>
      </c>
      <c r="G17" s="131">
        <f t="shared" si="1"/>
        <v>727305.92510820716</v>
      </c>
      <c r="I17" s="98" t="s">
        <v>145</v>
      </c>
      <c r="J17" s="98"/>
      <c r="K17" s="98"/>
      <c r="L17" s="42"/>
      <c r="M17" s="42"/>
      <c r="N17" s="42"/>
      <c r="O17" s="42"/>
    </row>
    <row r="18" spans="2:15" x14ac:dyDescent="0.25">
      <c r="B18" s="124">
        <v>1999</v>
      </c>
      <c r="C18" s="125">
        <v>9.2299999999999993E-2</v>
      </c>
      <c r="D18" s="126">
        <f t="shared" si="0"/>
        <v>6302293.4614178473</v>
      </c>
      <c r="E18" s="129">
        <v>2010</v>
      </c>
      <c r="F18" s="132">
        <v>3.1699999999999999E-2</v>
      </c>
      <c r="G18" s="131">
        <f t="shared" si="1"/>
        <v>704958.73326374637</v>
      </c>
      <c r="I18" s="98"/>
      <c r="J18" s="98"/>
      <c r="K18" s="98"/>
      <c r="L18" s="42"/>
      <c r="M18" s="42"/>
      <c r="N18" s="42"/>
      <c r="O18" s="42"/>
    </row>
    <row r="19" spans="2:15" x14ac:dyDescent="0.25">
      <c r="B19" s="124">
        <v>2000</v>
      </c>
      <c r="C19" s="125">
        <v>8.7499999999999994E-2</v>
      </c>
      <c r="D19" s="126">
        <f t="shared" si="0"/>
        <v>6883995.1479067151</v>
      </c>
      <c r="E19" s="129">
        <v>2009</v>
      </c>
      <c r="F19" s="132">
        <v>0.02</v>
      </c>
      <c r="G19" s="131">
        <f t="shared" si="1"/>
        <v>691136.01300367294</v>
      </c>
      <c r="I19" s="98"/>
      <c r="J19" s="98"/>
      <c r="K19" s="98"/>
      <c r="L19" s="42"/>
      <c r="M19" s="42"/>
      <c r="N19" s="42"/>
      <c r="O19" s="42"/>
    </row>
    <row r="20" spans="2:15" x14ac:dyDescent="0.25">
      <c r="B20" s="124">
        <v>2001</v>
      </c>
      <c r="C20" s="125">
        <v>7.6499999999999999E-2</v>
      </c>
      <c r="D20" s="126">
        <f t="shared" si="0"/>
        <v>7486344.7233485524</v>
      </c>
      <c r="E20" s="129">
        <v>2008</v>
      </c>
      <c r="F20" s="132">
        <v>7.6700000000000004E-2</v>
      </c>
      <c r="G20" s="131">
        <f t="shared" si="1"/>
        <v>641902.12037120177</v>
      </c>
      <c r="I20" s="98"/>
      <c r="J20" s="98"/>
      <c r="K20" s="98"/>
      <c r="L20" s="42"/>
      <c r="M20" s="42"/>
    </row>
    <row r="21" spans="2:15" x14ac:dyDescent="0.25">
      <c r="B21" s="124">
        <v>2002</v>
      </c>
      <c r="C21" s="125">
        <v>6.9900000000000004E-2</v>
      </c>
      <c r="D21" s="126">
        <f t="shared" si="0"/>
        <v>8059050.0946847163</v>
      </c>
      <c r="E21" s="129">
        <v>2007</v>
      </c>
      <c r="F21" s="132">
        <v>5.6899999999999999E-2</v>
      </c>
      <c r="G21" s="131">
        <f t="shared" si="1"/>
        <v>607344.23348585656</v>
      </c>
      <c r="I21" s="42"/>
      <c r="J21" s="42"/>
      <c r="K21" s="42"/>
      <c r="L21" s="42"/>
      <c r="M21" s="42"/>
    </row>
    <row r="22" spans="2:15" ht="15" customHeight="1" x14ac:dyDescent="0.25">
      <c r="B22" s="124">
        <v>2003</v>
      </c>
      <c r="C22" s="125">
        <v>6.4899999999999999E-2</v>
      </c>
      <c r="D22" s="126">
        <f t="shared" si="0"/>
        <v>8622377.6963031795</v>
      </c>
      <c r="E22" s="129">
        <v>2006</v>
      </c>
      <c r="F22" s="132">
        <v>4.48E-2</v>
      </c>
      <c r="G22" s="131">
        <f t="shared" si="1"/>
        <v>581301.9080071369</v>
      </c>
      <c r="I22" s="138" t="s">
        <v>146</v>
      </c>
      <c r="J22" s="138"/>
      <c r="K22" s="140">
        <f>D38-D9</f>
        <v>16472498.661705948</v>
      </c>
      <c r="M22" s="42"/>
    </row>
    <row r="23" spans="2:15" x14ac:dyDescent="0.25">
      <c r="B23" s="124">
        <v>2004</v>
      </c>
      <c r="C23" s="125">
        <v>5.5E-2</v>
      </c>
      <c r="D23" s="126">
        <f t="shared" si="0"/>
        <v>9181970.0087932553</v>
      </c>
      <c r="E23" s="129">
        <v>2005</v>
      </c>
      <c r="F23" s="132">
        <v>4.8500000000000001E-2</v>
      </c>
      <c r="G23" s="131">
        <f t="shared" si="1"/>
        <v>554412.88317323499</v>
      </c>
      <c r="I23" s="138"/>
      <c r="J23" s="138"/>
      <c r="K23" s="140"/>
      <c r="L23" s="42"/>
      <c r="M23" s="42"/>
    </row>
    <row r="24" spans="2:15" x14ac:dyDescent="0.25">
      <c r="B24" s="124">
        <v>2005</v>
      </c>
      <c r="C24" s="125">
        <v>4.8500000000000001E-2</v>
      </c>
      <c r="D24" s="126">
        <f t="shared" si="0"/>
        <v>9686978.3592768833</v>
      </c>
      <c r="E24" s="129">
        <v>2004</v>
      </c>
      <c r="F24" s="132">
        <v>5.5E-2</v>
      </c>
      <c r="G24" s="131">
        <f t="shared" si="1"/>
        <v>525509.84187036497</v>
      </c>
      <c r="I24" s="42"/>
      <c r="J24" s="42"/>
      <c r="K24" s="42"/>
      <c r="L24" s="42"/>
      <c r="M24" s="42"/>
      <c r="N24" s="42"/>
      <c r="O24" s="42"/>
    </row>
    <row r="25" spans="2:15" x14ac:dyDescent="0.25">
      <c r="B25" s="124">
        <v>2006</v>
      </c>
      <c r="C25" s="125">
        <v>4.48E-2</v>
      </c>
      <c r="D25" s="126">
        <f t="shared" si="0"/>
        <v>10156796.809701812</v>
      </c>
      <c r="E25" s="129">
        <v>2003</v>
      </c>
      <c r="F25" s="132">
        <v>6.4899999999999999E-2</v>
      </c>
      <c r="G25" s="131">
        <f t="shared" si="1"/>
        <v>493482.80765364354</v>
      </c>
      <c r="I25" s="138" t="s">
        <v>147</v>
      </c>
      <c r="J25" s="138"/>
      <c r="K25" s="139">
        <f>G9-G38</f>
        <v>942767.20122510719</v>
      </c>
      <c r="L25" s="42"/>
      <c r="M25" s="42"/>
      <c r="N25" s="42"/>
      <c r="O25" s="42"/>
    </row>
    <row r="26" spans="2:15" x14ac:dyDescent="0.25">
      <c r="B26" s="124">
        <v>2007</v>
      </c>
      <c r="C26" s="125">
        <v>5.6899999999999999E-2</v>
      </c>
      <c r="D26" s="126">
        <f t="shared" si="0"/>
        <v>10611821.306776453</v>
      </c>
      <c r="E26" s="129">
        <v>2002</v>
      </c>
      <c r="F26" s="132">
        <v>6.9900000000000004E-2</v>
      </c>
      <c r="G26" s="131">
        <f t="shared" si="1"/>
        <v>461241.99238587113</v>
      </c>
      <c r="I26" s="138"/>
      <c r="J26" s="138"/>
      <c r="K26" s="139"/>
      <c r="L26" s="42"/>
      <c r="M26" s="42"/>
      <c r="N26" s="42"/>
      <c r="O26" s="42"/>
    </row>
    <row r="27" spans="2:15" x14ac:dyDescent="0.25">
      <c r="B27" s="124">
        <v>2008</v>
      </c>
      <c r="C27" s="125">
        <v>7.6700000000000004E-2</v>
      </c>
      <c r="D27" s="126">
        <f t="shared" si="0"/>
        <v>11215633.939132033</v>
      </c>
      <c r="E27" s="129">
        <v>2001</v>
      </c>
      <c r="F27" s="132">
        <v>7.6499999999999999E-2</v>
      </c>
      <c r="G27" s="131">
        <f t="shared" si="1"/>
        <v>428464.46111088817</v>
      </c>
      <c r="I27" s="42"/>
      <c r="J27" s="42"/>
      <c r="K27" s="42"/>
      <c r="L27" s="42"/>
      <c r="M27" s="42"/>
      <c r="N27" s="42"/>
      <c r="O27" s="42"/>
    </row>
    <row r="28" spans="2:15" x14ac:dyDescent="0.25">
      <c r="B28" s="124">
        <v>2009</v>
      </c>
      <c r="C28" s="125">
        <v>0.02</v>
      </c>
      <c r="D28" s="126">
        <f t="shared" si="0"/>
        <v>12075873.062263459</v>
      </c>
      <c r="E28" s="129">
        <v>2000</v>
      </c>
      <c r="F28" s="132">
        <v>8.7499999999999994E-2</v>
      </c>
      <c r="G28" s="131">
        <f t="shared" si="1"/>
        <v>393990.30906748341</v>
      </c>
      <c r="I28" s="42"/>
      <c r="J28" s="42"/>
      <c r="K28" s="42"/>
      <c r="L28" s="42"/>
      <c r="M28" s="42"/>
      <c r="N28" s="42"/>
      <c r="O28" s="42"/>
    </row>
    <row r="29" spans="2:15" x14ac:dyDescent="0.25">
      <c r="B29" s="124">
        <v>2010</v>
      </c>
      <c r="C29" s="125">
        <v>3.1699999999999999E-2</v>
      </c>
      <c r="D29" s="126">
        <f t="shared" si="0"/>
        <v>12317390.523508728</v>
      </c>
      <c r="E29" s="129">
        <v>1999</v>
      </c>
      <c r="F29" s="132">
        <v>9.2299999999999993E-2</v>
      </c>
      <c r="G29" s="131">
        <f t="shared" si="1"/>
        <v>360697.89349765028</v>
      </c>
      <c r="I29" s="42"/>
      <c r="J29" s="42"/>
      <c r="K29" s="42"/>
      <c r="L29" s="42"/>
      <c r="M29" s="42"/>
      <c r="N29" s="42"/>
      <c r="O29" s="42"/>
    </row>
    <row r="30" spans="2:15" x14ac:dyDescent="0.25">
      <c r="B30" s="124">
        <v>2011</v>
      </c>
      <c r="C30" s="125">
        <v>3.73E-2</v>
      </c>
      <c r="D30" s="126">
        <f t="shared" si="0"/>
        <v>12707851.803103955</v>
      </c>
      <c r="E30" s="129">
        <v>1998</v>
      </c>
      <c r="F30" s="132">
        <v>0.16700000000000001</v>
      </c>
      <c r="G30" s="131">
        <f t="shared" si="1"/>
        <v>309081.3140511142</v>
      </c>
    </row>
    <row r="31" spans="2:15" x14ac:dyDescent="0.25">
      <c r="B31" s="124">
        <v>2012</v>
      </c>
      <c r="C31" s="125">
        <v>3.44E-2</v>
      </c>
      <c r="D31" s="126">
        <f t="shared" si="0"/>
        <v>13181854.675359735</v>
      </c>
      <c r="E31" s="129">
        <v>1997</v>
      </c>
      <c r="F31" s="132">
        <v>0.17680000000000001</v>
      </c>
      <c r="G31" s="131">
        <f t="shared" si="1"/>
        <v>262645.57618211606</v>
      </c>
      <c r="I31" s="87" t="s">
        <v>42</v>
      </c>
      <c r="J31" s="87"/>
      <c r="K31" s="87"/>
    </row>
    <row r="32" spans="2:15" x14ac:dyDescent="0.25">
      <c r="B32" s="124">
        <v>2013</v>
      </c>
      <c r="C32" s="125">
        <v>1.9400000000000001E-2</v>
      </c>
      <c r="D32" s="126">
        <f t="shared" si="0"/>
        <v>13635310.476192109</v>
      </c>
      <c r="E32" s="129">
        <v>1996</v>
      </c>
      <c r="F32" s="132">
        <v>0.21640000000000001</v>
      </c>
      <c r="G32" s="131">
        <f t="shared" si="1"/>
        <v>215920.40133353838</v>
      </c>
      <c r="I32" s="105" t="s">
        <v>148</v>
      </c>
      <c r="J32" s="105"/>
      <c r="K32" s="105"/>
      <c r="L32" s="105"/>
      <c r="M32" s="105"/>
      <c r="N32" s="105"/>
      <c r="O32" s="105"/>
    </row>
    <row r="33" spans="2:17" x14ac:dyDescent="0.25">
      <c r="B33" s="124">
        <v>2014</v>
      </c>
      <c r="C33" s="125">
        <v>3.6600000000000001E-2</v>
      </c>
      <c r="D33" s="126">
        <f t="shared" si="0"/>
        <v>13899835.499430237</v>
      </c>
      <c r="E33" s="129">
        <v>1995</v>
      </c>
      <c r="F33" s="132">
        <v>0.19470000000000001</v>
      </c>
      <c r="G33" s="131">
        <f t="shared" si="1"/>
        <v>180731.90033777381</v>
      </c>
      <c r="I33" s="105"/>
      <c r="J33" s="105"/>
      <c r="K33" s="105"/>
      <c r="L33" s="105"/>
      <c r="M33" s="105"/>
      <c r="N33" s="105"/>
      <c r="O33" s="105"/>
    </row>
    <row r="34" spans="2:17" x14ac:dyDescent="0.25">
      <c r="B34" s="124">
        <v>2015</v>
      </c>
      <c r="C34" s="125">
        <v>6.7699999999999996E-2</v>
      </c>
      <c r="D34" s="126">
        <f t="shared" si="0"/>
        <v>14408569.478709383</v>
      </c>
      <c r="E34" s="129">
        <v>1994</v>
      </c>
      <c r="F34" s="132">
        <v>0.22600000000000001</v>
      </c>
      <c r="G34" s="131">
        <f t="shared" si="1"/>
        <v>147415.90565886933</v>
      </c>
      <c r="I34" s="105"/>
      <c r="J34" s="105"/>
      <c r="K34" s="105"/>
      <c r="L34" s="105"/>
      <c r="M34" s="105"/>
      <c r="N34" s="105"/>
      <c r="O34" s="105"/>
    </row>
    <row r="35" spans="2:17" x14ac:dyDescent="0.25">
      <c r="B35" s="124">
        <v>2016</v>
      </c>
      <c r="C35" s="125">
        <v>5.7500000000000002E-2</v>
      </c>
      <c r="D35" s="126">
        <f t="shared" si="0"/>
        <v>15384029.63241801</v>
      </c>
      <c r="E35" s="129">
        <v>1993</v>
      </c>
      <c r="F35" s="132">
        <v>0.2261</v>
      </c>
      <c r="G35" s="131">
        <f t="shared" si="1"/>
        <v>120231.55179746296</v>
      </c>
      <c r="I35" s="105"/>
      <c r="J35" s="105"/>
      <c r="K35" s="105"/>
      <c r="L35" s="105"/>
      <c r="M35" s="105"/>
      <c r="N35" s="105"/>
      <c r="O35" s="105"/>
    </row>
    <row r="36" spans="2:17" x14ac:dyDescent="0.25">
      <c r="B36" s="124">
        <v>2017</v>
      </c>
      <c r="C36" s="125">
        <v>4.0899999999999999E-2</v>
      </c>
      <c r="D36" s="126">
        <f t="shared" si="0"/>
        <v>16268611.336282048</v>
      </c>
      <c r="E36" s="129">
        <v>1992</v>
      </c>
      <c r="F36" s="132">
        <v>0.25140000000000001</v>
      </c>
      <c r="G36" s="131">
        <f t="shared" si="1"/>
        <v>96077.634487344534</v>
      </c>
    </row>
    <row r="37" spans="2:17" x14ac:dyDescent="0.25">
      <c r="B37" s="124">
        <v>2018</v>
      </c>
      <c r="C37" s="125">
        <v>3.1800000000000002E-2</v>
      </c>
      <c r="D37" s="126">
        <f t="shared" si="0"/>
        <v>16933997.539935984</v>
      </c>
      <c r="E37" s="129">
        <v>1991</v>
      </c>
      <c r="F37" s="132">
        <v>0.26819999999999999</v>
      </c>
      <c r="G37" s="131">
        <f t="shared" si="1"/>
        <v>75759.055738325609</v>
      </c>
      <c r="J37" s="87" t="s">
        <v>43</v>
      </c>
      <c r="K37" s="87"/>
      <c r="L37" s="87"/>
      <c r="M37" s="87"/>
      <c r="N37" s="87"/>
    </row>
    <row r="38" spans="2:17" x14ac:dyDescent="0.25">
      <c r="B38" s="124">
        <v>2019</v>
      </c>
      <c r="C38" s="124"/>
      <c r="D38" s="41">
        <f t="shared" si="0"/>
        <v>17472498.661705948</v>
      </c>
      <c r="E38" s="129">
        <v>1990</v>
      </c>
      <c r="F38" s="132">
        <v>0.32369999999999999</v>
      </c>
      <c r="G38" s="41">
        <f t="shared" si="1"/>
        <v>57232.798774892806</v>
      </c>
      <c r="J38" s="81"/>
      <c r="K38" s="81"/>
      <c r="L38" s="81"/>
      <c r="M38" s="81"/>
      <c r="N38" s="81"/>
      <c r="O38" s="81"/>
      <c r="P38" s="81"/>
      <c r="Q38" s="81"/>
    </row>
    <row r="39" spans="2:17" x14ac:dyDescent="0.25">
      <c r="D39" s="89" t="s">
        <v>41</v>
      </c>
      <c r="E39" s="89"/>
      <c r="G39" s="88" t="s">
        <v>144</v>
      </c>
      <c r="H39" s="88"/>
      <c r="J39" s="81"/>
      <c r="K39" s="81"/>
      <c r="L39" s="81"/>
      <c r="M39" s="81"/>
      <c r="N39" s="81"/>
      <c r="O39" s="81"/>
      <c r="P39" s="81"/>
      <c r="Q39" s="81"/>
    </row>
    <row r="40" spans="2:17" x14ac:dyDescent="0.25">
      <c r="D40" s="88"/>
      <c r="E40" s="88"/>
      <c r="G40" s="88"/>
      <c r="H40" s="88"/>
      <c r="J40" s="81"/>
      <c r="K40" s="81"/>
      <c r="L40" s="81"/>
      <c r="M40" s="81"/>
      <c r="N40" s="81"/>
      <c r="O40" s="81"/>
      <c r="P40" s="81"/>
      <c r="Q40" s="81"/>
    </row>
    <row r="41" spans="2:17" x14ac:dyDescent="0.25">
      <c r="J41" s="81"/>
      <c r="K41" s="81"/>
      <c r="L41" s="81"/>
      <c r="M41" s="81"/>
      <c r="N41" s="81"/>
      <c r="O41" s="81"/>
      <c r="P41" s="81"/>
      <c r="Q41" s="81"/>
    </row>
    <row r="42" spans="2:17" x14ac:dyDescent="0.25">
      <c r="G42" s="26"/>
      <c r="H42" s="26"/>
      <c r="I42" s="26"/>
      <c r="J42" s="81"/>
      <c r="K42" s="81"/>
      <c r="L42" s="81"/>
      <c r="M42" s="81"/>
      <c r="N42" s="81"/>
      <c r="O42" s="81"/>
      <c r="P42" s="81"/>
      <c r="Q42" s="81"/>
    </row>
    <row r="44" spans="2:17" x14ac:dyDescent="0.25">
      <c r="I44" s="87" t="s">
        <v>44</v>
      </c>
      <c r="J44" s="87"/>
      <c r="K44" s="87"/>
      <c r="L44" s="87"/>
      <c r="M44" s="87"/>
      <c r="N44" s="87"/>
    </row>
    <row r="45" spans="2:17" x14ac:dyDescent="0.25">
      <c r="I45" s="81"/>
      <c r="J45" s="81"/>
      <c r="K45" s="81"/>
      <c r="L45" s="81"/>
      <c r="M45" s="81"/>
      <c r="N45" s="81"/>
      <c r="O45" s="81"/>
      <c r="P45" s="81"/>
      <c r="Q45" s="81"/>
    </row>
    <row r="46" spans="2:17" x14ac:dyDescent="0.25">
      <c r="I46" s="81"/>
      <c r="J46" s="81"/>
      <c r="K46" s="81"/>
      <c r="L46" s="81"/>
      <c r="M46" s="81"/>
      <c r="N46" s="81"/>
      <c r="O46" s="81"/>
      <c r="P46" s="81"/>
      <c r="Q46" s="81"/>
    </row>
    <row r="47" spans="2:17" x14ac:dyDescent="0.25">
      <c r="I47" s="81"/>
      <c r="J47" s="81"/>
      <c r="K47" s="81"/>
      <c r="L47" s="81"/>
      <c r="M47" s="81"/>
      <c r="N47" s="81"/>
      <c r="O47" s="81"/>
      <c r="P47" s="81"/>
      <c r="Q47" s="81"/>
    </row>
    <row r="48" spans="2:17" x14ac:dyDescent="0.25">
      <c r="I48" s="81"/>
      <c r="J48" s="81"/>
      <c r="K48" s="81"/>
      <c r="L48" s="81"/>
      <c r="M48" s="81"/>
      <c r="N48" s="81"/>
      <c r="O48" s="81"/>
      <c r="P48" s="81"/>
      <c r="Q48" s="81"/>
    </row>
    <row r="49" spans="9:17" x14ac:dyDescent="0.25">
      <c r="I49" s="81"/>
      <c r="J49" s="81"/>
      <c r="K49" s="81"/>
      <c r="L49" s="81"/>
      <c r="M49" s="81"/>
      <c r="N49" s="81"/>
      <c r="O49" s="81"/>
      <c r="P49" s="81"/>
      <c r="Q49" s="81"/>
    </row>
    <row r="50" spans="9:17" x14ac:dyDescent="0.25">
      <c r="I50" s="81"/>
      <c r="J50" s="81"/>
      <c r="K50" s="81"/>
      <c r="L50" s="81"/>
      <c r="M50" s="81"/>
      <c r="N50" s="81"/>
      <c r="O50" s="81"/>
      <c r="P50" s="81"/>
      <c r="Q50" s="81"/>
    </row>
    <row r="51" spans="9:17" x14ac:dyDescent="0.25">
      <c r="I51" s="81"/>
      <c r="J51" s="81"/>
      <c r="K51" s="81"/>
      <c r="L51" s="81"/>
      <c r="M51" s="81"/>
      <c r="N51" s="81"/>
      <c r="O51" s="81"/>
      <c r="P51" s="81"/>
      <c r="Q51" s="81"/>
    </row>
    <row r="52" spans="9:17" x14ac:dyDescent="0.25">
      <c r="I52" s="81"/>
      <c r="J52" s="81"/>
      <c r="K52" s="81"/>
      <c r="L52" s="81"/>
      <c r="M52" s="81"/>
      <c r="N52" s="81"/>
      <c r="O52" s="81"/>
      <c r="P52" s="81"/>
      <c r="Q52" s="81"/>
    </row>
    <row r="53" spans="9:17" x14ac:dyDescent="0.25">
      <c r="I53" s="81"/>
      <c r="J53" s="81"/>
      <c r="K53" s="81"/>
      <c r="L53" s="81"/>
      <c r="M53" s="81"/>
      <c r="N53" s="81"/>
      <c r="O53" s="81"/>
      <c r="P53" s="81"/>
      <c r="Q53" s="81"/>
    </row>
    <row r="54" spans="9:17" x14ac:dyDescent="0.25">
      <c r="I54" s="81"/>
      <c r="J54" s="81"/>
      <c r="K54" s="81"/>
      <c r="L54" s="81"/>
      <c r="M54" s="81"/>
      <c r="N54" s="81"/>
      <c r="O54" s="81"/>
      <c r="P54" s="81"/>
      <c r="Q54" s="81"/>
    </row>
  </sheetData>
  <mergeCells count="19">
    <mergeCell ref="I22:J23"/>
    <mergeCell ref="K22:K23"/>
    <mergeCell ref="I25:J26"/>
    <mergeCell ref="K25:K26"/>
    <mergeCell ref="I44:N44"/>
    <mergeCell ref="I45:Q54"/>
    <mergeCell ref="B3:N3"/>
    <mergeCell ref="I7:L7"/>
    <mergeCell ref="I8:L8"/>
    <mergeCell ref="I9:L9"/>
    <mergeCell ref="B6:C6"/>
    <mergeCell ref="F6:G6"/>
    <mergeCell ref="G39:H40"/>
    <mergeCell ref="D39:E40"/>
    <mergeCell ref="I31:K31"/>
    <mergeCell ref="I32:O35"/>
    <mergeCell ref="J37:N37"/>
    <mergeCell ref="J38:Q42"/>
    <mergeCell ref="I17:K20"/>
  </mergeCells>
  <pageMargins left="0.7" right="0.7" top="0.75" bottom="0.75" header="0.3" footer="0.3"/>
  <pageSetup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topLeftCell="A4" workbookViewId="0">
      <selection activeCell="F37" sqref="F37:J44"/>
    </sheetView>
  </sheetViews>
  <sheetFormatPr baseColWidth="10" defaultRowHeight="15" x14ac:dyDescent="0.25"/>
  <sheetData>
    <row r="1" spans="1:13" x14ac:dyDescent="0.25">
      <c r="B1" s="141" t="s">
        <v>149</v>
      </c>
      <c r="C1" s="141"/>
      <c r="D1" s="141"/>
      <c r="E1" s="141"/>
      <c r="F1" s="141"/>
    </row>
    <row r="2" spans="1:13" x14ac:dyDescent="0.25">
      <c r="B2" s="141"/>
      <c r="C2" s="141"/>
      <c r="D2" s="141"/>
      <c r="E2" s="141"/>
      <c r="F2" s="141"/>
    </row>
    <row r="4" spans="1:13" ht="15.75" customHeight="1" x14ac:dyDescent="0.25">
      <c r="A4" s="21" t="s">
        <v>45</v>
      </c>
      <c r="B4" s="90" t="s">
        <v>46</v>
      </c>
      <c r="C4" s="90"/>
      <c r="D4" s="90"/>
      <c r="E4" s="90"/>
      <c r="F4" s="90"/>
      <c r="G4" s="90"/>
      <c r="H4" s="90"/>
      <c r="I4" s="90"/>
      <c r="J4" s="90"/>
      <c r="K4" s="90"/>
      <c r="L4" s="90"/>
      <c r="M4" s="27"/>
    </row>
    <row r="5" spans="1:13" x14ac:dyDescent="0.25">
      <c r="B5" s="90"/>
      <c r="C5" s="90"/>
      <c r="D5" s="90"/>
      <c r="E5" s="90"/>
      <c r="F5" s="90"/>
      <c r="G5" s="90"/>
      <c r="H5" s="90"/>
      <c r="I5" s="90"/>
      <c r="J5" s="90"/>
      <c r="K5" s="90"/>
      <c r="L5" s="90"/>
      <c r="M5" s="27"/>
    </row>
    <row r="6" spans="1:13" x14ac:dyDescent="0.25">
      <c r="B6" s="90"/>
      <c r="C6" s="90"/>
      <c r="D6" s="90"/>
      <c r="E6" s="90"/>
      <c r="F6" s="90"/>
      <c r="G6" s="90"/>
      <c r="H6" s="90"/>
      <c r="I6" s="90"/>
      <c r="J6" s="90"/>
      <c r="K6" s="90"/>
      <c r="L6" s="90"/>
      <c r="M6" s="27"/>
    </row>
    <row r="7" spans="1:13" x14ac:dyDescent="0.25">
      <c r="B7" s="90"/>
      <c r="C7" s="90"/>
      <c r="D7" s="90"/>
      <c r="E7" s="90"/>
      <c r="F7" s="90"/>
      <c r="G7" s="90"/>
      <c r="H7" s="90"/>
      <c r="I7" s="90"/>
      <c r="J7" s="90"/>
      <c r="K7" s="90"/>
      <c r="L7" s="90"/>
      <c r="M7" s="27"/>
    </row>
    <row r="8" spans="1:13" x14ac:dyDescent="0.25">
      <c r="B8" s="90"/>
      <c r="C8" s="90"/>
      <c r="D8" s="90"/>
      <c r="E8" s="90"/>
      <c r="F8" s="90"/>
      <c r="G8" s="90"/>
      <c r="H8" s="90"/>
      <c r="I8" s="90"/>
      <c r="J8" s="90"/>
      <c r="K8" s="90"/>
      <c r="L8" s="90"/>
      <c r="M8" s="27"/>
    </row>
    <row r="9" spans="1:13" x14ac:dyDescent="0.25">
      <c r="B9" s="27"/>
      <c r="C9" s="27"/>
      <c r="D9" s="27"/>
      <c r="E9" s="27"/>
      <c r="F9" s="27"/>
      <c r="G9" s="27"/>
      <c r="H9" s="27"/>
      <c r="I9" s="27"/>
      <c r="J9" s="27"/>
      <c r="K9" s="27"/>
      <c r="L9" s="27"/>
      <c r="M9" s="27"/>
    </row>
    <row r="11" spans="1:13" ht="15" customHeight="1" x14ac:dyDescent="0.25">
      <c r="B11" s="91" t="s">
        <v>49</v>
      </c>
      <c r="C11" s="91"/>
      <c r="D11" s="91"/>
      <c r="J11" s="27"/>
      <c r="K11" s="66"/>
      <c r="L11" s="66"/>
    </row>
    <row r="12" spans="1:13" x14ac:dyDescent="0.25">
      <c r="B12" s="7" t="s">
        <v>31</v>
      </c>
      <c r="C12" s="7" t="s">
        <v>47</v>
      </c>
      <c r="D12" s="7" t="s">
        <v>48</v>
      </c>
      <c r="J12" s="27"/>
    </row>
    <row r="13" spans="1:13" x14ac:dyDescent="0.25">
      <c r="B13" s="28">
        <v>0</v>
      </c>
      <c r="C13" s="28"/>
      <c r="D13" s="29">
        <v>1000000</v>
      </c>
      <c r="F13" s="90" t="s">
        <v>150</v>
      </c>
      <c r="G13" s="90"/>
      <c r="H13" s="90"/>
      <c r="I13" s="90"/>
      <c r="J13" s="27"/>
    </row>
    <row r="14" spans="1:13" x14ac:dyDescent="0.25">
      <c r="B14" s="8">
        <v>1</v>
      </c>
      <c r="C14" s="12">
        <v>50000</v>
      </c>
      <c r="D14" s="12">
        <f>D13+C14</f>
        <v>1050000</v>
      </c>
      <c r="F14" s="90"/>
      <c r="G14" s="90"/>
      <c r="H14" s="90"/>
      <c r="I14" s="90"/>
      <c r="J14" s="27"/>
    </row>
    <row r="15" spans="1:13" x14ac:dyDescent="0.25">
      <c r="B15" s="8">
        <v>2</v>
      </c>
      <c r="C15" s="12">
        <v>50000</v>
      </c>
      <c r="D15" s="12">
        <f t="shared" ref="D15:D25" si="0">D14+C15</f>
        <v>1100000</v>
      </c>
      <c r="F15" s="90"/>
      <c r="G15" s="90"/>
      <c r="H15" s="90"/>
      <c r="I15" s="90"/>
      <c r="J15" s="27"/>
    </row>
    <row r="16" spans="1:13" x14ac:dyDescent="0.25">
      <c r="B16" s="8">
        <v>3</v>
      </c>
      <c r="C16" s="12">
        <v>50000</v>
      </c>
      <c r="D16" s="12">
        <f t="shared" si="0"/>
        <v>1150000</v>
      </c>
      <c r="F16" s="90"/>
      <c r="G16" s="90"/>
      <c r="H16" s="90"/>
      <c r="I16" s="90"/>
      <c r="J16" s="66"/>
      <c r="K16" s="66"/>
      <c r="L16" s="66"/>
    </row>
    <row r="17" spans="2:15" x14ac:dyDescent="0.25">
      <c r="B17" s="8">
        <v>4</v>
      </c>
      <c r="C17" s="12">
        <v>50000</v>
      </c>
      <c r="D17" s="12">
        <f t="shared" si="0"/>
        <v>1200000</v>
      </c>
      <c r="F17" s="66"/>
      <c r="G17" s="66"/>
      <c r="H17" s="66"/>
      <c r="I17" s="66"/>
      <c r="J17" s="66"/>
      <c r="K17" s="66"/>
      <c r="L17" s="66"/>
    </row>
    <row r="18" spans="2:15" x14ac:dyDescent="0.25">
      <c r="B18" s="8">
        <v>5</v>
      </c>
      <c r="C18" s="12">
        <v>50000</v>
      </c>
      <c r="D18" s="12">
        <f t="shared" si="0"/>
        <v>1250000</v>
      </c>
    </row>
    <row r="19" spans="2:15" x14ac:dyDescent="0.25">
      <c r="B19" s="8">
        <v>6</v>
      </c>
      <c r="C19" s="12">
        <v>50000</v>
      </c>
      <c r="D19" s="12">
        <f t="shared" si="0"/>
        <v>1300000</v>
      </c>
      <c r="F19" s="87" t="s">
        <v>50</v>
      </c>
      <c r="G19" s="87"/>
      <c r="H19" s="87"/>
      <c r="I19" s="87"/>
      <c r="J19" s="87"/>
    </row>
    <row r="20" spans="2:15" x14ac:dyDescent="0.25">
      <c r="B20" s="8">
        <v>7</v>
      </c>
      <c r="C20" s="12">
        <v>50000</v>
      </c>
      <c r="D20" s="12">
        <f t="shared" si="0"/>
        <v>1350000</v>
      </c>
    </row>
    <row r="21" spans="2:15" ht="15" customHeight="1" x14ac:dyDescent="0.25">
      <c r="B21" s="8">
        <v>8</v>
      </c>
      <c r="C21" s="12">
        <v>50000</v>
      </c>
      <c r="D21" s="12">
        <f t="shared" si="0"/>
        <v>1400000</v>
      </c>
      <c r="F21" s="86" t="s">
        <v>51</v>
      </c>
      <c r="G21" s="86"/>
      <c r="H21" s="81"/>
      <c r="M21" s="42"/>
      <c r="N21" s="42"/>
      <c r="O21" s="42"/>
    </row>
    <row r="22" spans="2:15" x14ac:dyDescent="0.25">
      <c r="B22" s="8">
        <v>9</v>
      </c>
      <c r="C22" s="12">
        <v>50000</v>
      </c>
      <c r="D22" s="12">
        <f t="shared" si="0"/>
        <v>1450000</v>
      </c>
      <c r="F22" s="86"/>
      <c r="G22" s="86"/>
      <c r="H22" s="81"/>
      <c r="J22" s="105" t="s">
        <v>151</v>
      </c>
      <c r="K22" s="105"/>
      <c r="L22" s="105"/>
      <c r="M22" s="42"/>
      <c r="N22" s="42"/>
      <c r="O22" s="42"/>
    </row>
    <row r="23" spans="2:15" x14ac:dyDescent="0.25">
      <c r="B23" s="8">
        <v>10</v>
      </c>
      <c r="C23" s="12">
        <v>50000</v>
      </c>
      <c r="D23" s="12">
        <f t="shared" si="0"/>
        <v>1500000</v>
      </c>
      <c r="J23" s="105"/>
      <c r="K23" s="105"/>
      <c r="L23" s="105"/>
      <c r="M23" s="42"/>
      <c r="N23" s="42"/>
      <c r="O23" s="42"/>
    </row>
    <row r="24" spans="2:15" x14ac:dyDescent="0.25">
      <c r="B24" s="8">
        <v>11</v>
      </c>
      <c r="C24" s="12">
        <v>50000</v>
      </c>
      <c r="D24" s="12">
        <f t="shared" si="0"/>
        <v>1550000</v>
      </c>
      <c r="F24" s="84" t="s">
        <v>54</v>
      </c>
      <c r="G24" s="84"/>
      <c r="H24" s="33">
        <f>C25/D13</f>
        <v>0.05</v>
      </c>
      <c r="J24" s="105"/>
      <c r="K24" s="105"/>
      <c r="L24" s="105"/>
      <c r="M24" s="42"/>
      <c r="N24" s="42"/>
      <c r="O24" s="42"/>
    </row>
    <row r="25" spans="2:15" x14ac:dyDescent="0.25">
      <c r="B25" s="8">
        <v>12</v>
      </c>
      <c r="C25" s="12">
        <v>50000</v>
      </c>
      <c r="D25" s="12">
        <f t="shared" si="0"/>
        <v>1600000</v>
      </c>
      <c r="J25" s="105"/>
      <c r="K25" s="105"/>
      <c r="L25" s="105"/>
      <c r="M25" s="42"/>
      <c r="N25" s="42"/>
      <c r="O25" s="42"/>
    </row>
    <row r="26" spans="2:15" x14ac:dyDescent="0.25">
      <c r="F26" s="84" t="s">
        <v>56</v>
      </c>
      <c r="G26" s="84"/>
      <c r="H26" s="142">
        <v>600000</v>
      </c>
      <c r="M26" s="42"/>
      <c r="N26" s="42"/>
      <c r="O26" s="42"/>
    </row>
    <row r="27" spans="2:15" x14ac:dyDescent="0.25">
      <c r="M27" s="42"/>
      <c r="N27" s="42"/>
      <c r="O27" s="42"/>
    </row>
    <row r="30" spans="2:15" ht="15" customHeight="1" x14ac:dyDescent="0.25">
      <c r="B30" s="92" t="s">
        <v>52</v>
      </c>
      <c r="C30" s="92"/>
      <c r="D30" s="92"/>
      <c r="E30" s="92"/>
      <c r="F30" s="92"/>
      <c r="G30" s="92"/>
      <c r="H30" s="92"/>
      <c r="I30" s="92"/>
    </row>
    <row r="31" spans="2:15" x14ac:dyDescent="0.25">
      <c r="B31" s="92"/>
      <c r="C31" s="92"/>
      <c r="D31" s="92"/>
      <c r="E31" s="92"/>
      <c r="F31" s="92"/>
      <c r="G31" s="92"/>
      <c r="H31" s="92"/>
      <c r="I31" s="92"/>
    </row>
    <row r="32" spans="2:15" x14ac:dyDescent="0.25">
      <c r="B32" s="92"/>
      <c r="C32" s="92"/>
      <c r="D32" s="92"/>
      <c r="E32" s="92"/>
      <c r="F32" s="92"/>
      <c r="G32" s="92"/>
      <c r="H32" s="92"/>
      <c r="I32" s="92"/>
    </row>
    <row r="33" spans="2:13" ht="15.75" customHeight="1" thickBot="1" x14ac:dyDescent="0.3">
      <c r="B33" s="30"/>
      <c r="C33" s="30"/>
      <c r="D33" s="30"/>
      <c r="E33" s="30"/>
      <c r="F33" s="30"/>
      <c r="G33" s="30"/>
      <c r="H33" s="30"/>
      <c r="I33" s="30"/>
    </row>
    <row r="34" spans="2:13" ht="15" customHeight="1" thickBot="1" x14ac:dyDescent="0.3">
      <c r="B34" s="143" t="s">
        <v>54</v>
      </c>
      <c r="C34" s="144"/>
      <c r="D34" s="145">
        <v>1.5299999999999999E-2</v>
      </c>
      <c r="E34" s="30"/>
      <c r="F34" s="30"/>
      <c r="G34" s="30"/>
      <c r="H34" s="30"/>
      <c r="I34" s="30"/>
    </row>
    <row r="35" spans="2:13" ht="15" customHeight="1" x14ac:dyDescent="0.25">
      <c r="B35" s="32"/>
      <c r="C35" s="32"/>
      <c r="D35" s="31"/>
      <c r="E35" s="30"/>
      <c r="F35" s="30"/>
      <c r="G35" s="30"/>
      <c r="H35" s="30"/>
      <c r="I35" s="30"/>
    </row>
    <row r="36" spans="2:13" x14ac:dyDescent="0.25">
      <c r="B36" s="91" t="s">
        <v>55</v>
      </c>
      <c r="C36" s="91"/>
      <c r="D36" s="91"/>
    </row>
    <row r="37" spans="2:13" ht="15" customHeight="1" x14ac:dyDescent="0.25">
      <c r="B37" s="7" t="s">
        <v>31</v>
      </c>
      <c r="C37" s="7" t="s">
        <v>47</v>
      </c>
      <c r="D37" s="7" t="s">
        <v>53</v>
      </c>
      <c r="F37" s="105" t="s">
        <v>152</v>
      </c>
      <c r="G37" s="105"/>
      <c r="H37" s="105"/>
      <c r="I37" s="105"/>
      <c r="J37" s="105"/>
      <c r="K37" s="42"/>
      <c r="L37" s="42"/>
      <c r="M37" s="42"/>
    </row>
    <row r="38" spans="2:13" x14ac:dyDescent="0.25">
      <c r="B38" s="8">
        <v>0</v>
      </c>
      <c r="C38" s="12"/>
      <c r="D38" s="12">
        <v>3000000</v>
      </c>
      <c r="F38" s="105"/>
      <c r="G38" s="105"/>
      <c r="H38" s="105"/>
      <c r="I38" s="105"/>
      <c r="J38" s="105"/>
      <c r="K38" s="42"/>
      <c r="L38" s="42"/>
      <c r="M38" s="42"/>
    </row>
    <row r="39" spans="2:13" x14ac:dyDescent="0.25">
      <c r="B39" s="8">
        <v>1</v>
      </c>
      <c r="C39" s="12">
        <f>D38*$D$34</f>
        <v>45900</v>
      </c>
      <c r="D39" s="12">
        <f>D38+C39</f>
        <v>3045900</v>
      </c>
      <c r="F39" s="105"/>
      <c r="G39" s="105"/>
      <c r="H39" s="105"/>
      <c r="I39" s="105"/>
      <c r="J39" s="105"/>
      <c r="K39" s="42"/>
      <c r="L39" s="42"/>
      <c r="M39" s="42"/>
    </row>
    <row r="40" spans="2:13" x14ac:dyDescent="0.25">
      <c r="B40" s="8">
        <v>2</v>
      </c>
      <c r="C40" s="12">
        <f t="shared" ref="C40:C50" si="1">D39*$D$34</f>
        <v>46602.27</v>
      </c>
      <c r="D40" s="12">
        <f t="shared" ref="D40:D50" si="2">D39+C40</f>
        <v>3092502.27</v>
      </c>
      <c r="F40" s="105"/>
      <c r="G40" s="105"/>
      <c r="H40" s="105"/>
      <c r="I40" s="105"/>
      <c r="J40" s="105"/>
      <c r="K40" s="42"/>
      <c r="L40" s="42"/>
      <c r="M40" s="42"/>
    </row>
    <row r="41" spans="2:13" x14ac:dyDescent="0.25">
      <c r="B41" s="8">
        <v>3</v>
      </c>
      <c r="C41" s="12">
        <f t="shared" si="1"/>
        <v>47315.284731</v>
      </c>
      <c r="D41" s="12">
        <f t="shared" si="2"/>
        <v>3139817.5547310002</v>
      </c>
      <c r="F41" s="105"/>
      <c r="G41" s="105"/>
      <c r="H41" s="105"/>
      <c r="I41" s="105"/>
      <c r="J41" s="105"/>
      <c r="K41" s="42"/>
      <c r="L41" s="42"/>
      <c r="M41" s="42"/>
    </row>
    <row r="42" spans="2:13" x14ac:dyDescent="0.25">
      <c r="B42" s="8">
        <v>4</v>
      </c>
      <c r="C42" s="12">
        <f t="shared" si="1"/>
        <v>48039.208587384303</v>
      </c>
      <c r="D42" s="12">
        <f t="shared" si="2"/>
        <v>3187856.7633183845</v>
      </c>
      <c r="F42" s="105"/>
      <c r="G42" s="105"/>
      <c r="H42" s="105"/>
      <c r="I42" s="105"/>
      <c r="J42" s="105"/>
      <c r="K42" s="42"/>
      <c r="L42" s="42"/>
      <c r="M42" s="42"/>
    </row>
    <row r="43" spans="2:13" x14ac:dyDescent="0.25">
      <c r="B43" s="8">
        <v>5</v>
      </c>
      <c r="C43" s="12">
        <f t="shared" si="1"/>
        <v>48774.208478771281</v>
      </c>
      <c r="D43" s="12">
        <f t="shared" si="2"/>
        <v>3236630.9717971557</v>
      </c>
      <c r="F43" s="105"/>
      <c r="G43" s="105"/>
      <c r="H43" s="105"/>
      <c r="I43" s="105"/>
      <c r="J43" s="105"/>
      <c r="K43" s="42"/>
      <c r="L43" s="42"/>
      <c r="M43" s="42"/>
    </row>
    <row r="44" spans="2:13" x14ac:dyDescent="0.25">
      <c r="B44" s="8">
        <v>6</v>
      </c>
      <c r="C44" s="12">
        <f t="shared" si="1"/>
        <v>49520.453868496479</v>
      </c>
      <c r="D44" s="12">
        <f t="shared" si="2"/>
        <v>3286151.4256656524</v>
      </c>
      <c r="F44" s="105"/>
      <c r="G44" s="105"/>
      <c r="H44" s="105"/>
      <c r="I44" s="105"/>
      <c r="J44" s="105"/>
      <c r="K44" s="42"/>
      <c r="L44" s="42"/>
      <c r="M44" s="42"/>
    </row>
    <row r="45" spans="2:13" x14ac:dyDescent="0.25">
      <c r="B45" s="8">
        <v>7</v>
      </c>
      <c r="C45" s="12">
        <f t="shared" si="1"/>
        <v>50278.116812684479</v>
      </c>
      <c r="D45" s="12">
        <f t="shared" si="2"/>
        <v>3336429.542478337</v>
      </c>
      <c r="F45" s="42"/>
      <c r="G45" s="42"/>
      <c r="H45" s="42"/>
      <c r="I45" s="42"/>
      <c r="J45" s="42"/>
      <c r="K45" s="42"/>
      <c r="L45" s="42"/>
      <c r="M45" s="42"/>
    </row>
    <row r="46" spans="2:13" x14ac:dyDescent="0.25">
      <c r="B46" s="8">
        <v>8</v>
      </c>
      <c r="C46" s="12">
        <f t="shared" si="1"/>
        <v>51047.371999918556</v>
      </c>
      <c r="D46" s="12">
        <f t="shared" si="2"/>
        <v>3387476.9144782554</v>
      </c>
      <c r="F46" s="42"/>
      <c r="G46" s="42"/>
      <c r="H46" s="42"/>
      <c r="I46" s="42"/>
      <c r="J46" s="42"/>
      <c r="K46" s="42"/>
      <c r="L46" s="42"/>
      <c r="M46" s="42"/>
    </row>
    <row r="47" spans="2:13" x14ac:dyDescent="0.25">
      <c r="B47" s="8">
        <v>9</v>
      </c>
      <c r="C47" s="12">
        <f t="shared" si="1"/>
        <v>51828.396791517305</v>
      </c>
      <c r="D47" s="12">
        <f t="shared" si="2"/>
        <v>3439305.3112697727</v>
      </c>
      <c r="F47" s="42"/>
      <c r="G47" s="42"/>
      <c r="H47" s="42"/>
      <c r="I47" s="42"/>
      <c r="J47" s="42"/>
      <c r="K47" s="42"/>
      <c r="L47" s="42"/>
      <c r="M47" s="42"/>
    </row>
    <row r="48" spans="2:13" x14ac:dyDescent="0.25">
      <c r="B48" s="8">
        <v>10</v>
      </c>
      <c r="C48" s="12">
        <f t="shared" si="1"/>
        <v>52621.371262427521</v>
      </c>
      <c r="D48" s="12">
        <f t="shared" si="2"/>
        <v>3491926.6825322001</v>
      </c>
      <c r="F48" s="42"/>
      <c r="G48" s="42"/>
      <c r="H48" s="42"/>
      <c r="I48" s="42"/>
      <c r="J48" s="42"/>
      <c r="K48" s="42"/>
      <c r="L48" s="42"/>
      <c r="M48" s="42"/>
    </row>
    <row r="49" spans="2:13" x14ac:dyDescent="0.25">
      <c r="B49" s="8">
        <v>11</v>
      </c>
      <c r="C49" s="12">
        <f t="shared" si="1"/>
        <v>53426.478242742662</v>
      </c>
      <c r="D49" s="12">
        <f t="shared" si="2"/>
        <v>3545353.160774943</v>
      </c>
      <c r="F49" s="42"/>
      <c r="G49" s="42"/>
      <c r="H49" s="42"/>
      <c r="I49" s="42"/>
      <c r="J49" s="42"/>
      <c r="K49" s="42"/>
      <c r="L49" s="42"/>
      <c r="M49" s="42"/>
    </row>
    <row r="50" spans="2:13" x14ac:dyDescent="0.25">
      <c r="B50" s="8">
        <v>12</v>
      </c>
      <c r="C50" s="12">
        <f t="shared" si="1"/>
        <v>54243.903359856624</v>
      </c>
      <c r="D50" s="41">
        <f t="shared" si="2"/>
        <v>3599597.0641347994</v>
      </c>
    </row>
  </sheetData>
  <mergeCells count="14">
    <mergeCell ref="B1:F2"/>
    <mergeCell ref="F13:I16"/>
    <mergeCell ref="J22:L25"/>
    <mergeCell ref="F37:J44"/>
    <mergeCell ref="B36:D36"/>
    <mergeCell ref="F19:J19"/>
    <mergeCell ref="H21:H22"/>
    <mergeCell ref="F21:G22"/>
    <mergeCell ref="F24:G24"/>
    <mergeCell ref="F26:G26"/>
    <mergeCell ref="B4:L8"/>
    <mergeCell ref="B11:D11"/>
    <mergeCell ref="B30:I32"/>
    <mergeCell ref="B34:C34"/>
  </mergeCells>
  <pageMargins left="0.7" right="0.7" top="0.75" bottom="0.75" header="0.3" footer="0.3"/>
  <pageSetup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6"/>
  <sheetViews>
    <sheetView workbookViewId="0">
      <selection activeCell="K19" sqref="K19"/>
    </sheetView>
  </sheetViews>
  <sheetFormatPr baseColWidth="10" defaultRowHeight="15" x14ac:dyDescent="0.25"/>
  <sheetData>
    <row r="3" spans="1:11" ht="15.75" x14ac:dyDescent="0.25">
      <c r="A3" s="34" t="s">
        <v>57</v>
      </c>
      <c r="B3" s="94" t="s">
        <v>58</v>
      </c>
      <c r="C3" s="94"/>
      <c r="D3" s="94"/>
      <c r="E3" s="94"/>
      <c r="F3" s="94"/>
      <c r="G3" s="94"/>
      <c r="H3" s="94"/>
      <c r="I3" s="94"/>
    </row>
    <row r="4" spans="1:11" x14ac:dyDescent="0.25">
      <c r="B4" s="92" t="s">
        <v>59</v>
      </c>
      <c r="C4" s="92"/>
      <c r="D4" s="92"/>
      <c r="E4" s="92"/>
      <c r="F4" s="92"/>
      <c r="G4" s="35"/>
      <c r="H4" s="35"/>
      <c r="I4" s="35"/>
    </row>
    <row r="5" spans="1:11" x14ac:dyDescent="0.25">
      <c r="B5" s="92"/>
      <c r="C5" s="92"/>
      <c r="D5" s="92"/>
      <c r="E5" s="92"/>
      <c r="F5" s="92"/>
      <c r="G5" s="35"/>
      <c r="H5" s="35"/>
      <c r="I5" s="35"/>
    </row>
    <row r="6" spans="1:11" ht="15.75" thickBot="1" x14ac:dyDescent="0.3"/>
    <row r="7" spans="1:11" ht="15.75" thickBot="1" x14ac:dyDescent="0.3">
      <c r="B7" s="109" t="s">
        <v>60</v>
      </c>
      <c r="C7" s="110"/>
      <c r="D7" s="146">
        <v>0.08</v>
      </c>
      <c r="F7" s="111" t="s">
        <v>63</v>
      </c>
      <c r="G7" s="112"/>
      <c r="H7" s="120">
        <v>6000</v>
      </c>
    </row>
    <row r="8" spans="1:11" ht="15.75" thickBot="1" x14ac:dyDescent="0.3">
      <c r="F8" s="150" t="s">
        <v>65</v>
      </c>
      <c r="G8" s="151">
        <v>5</v>
      </c>
    </row>
    <row r="9" spans="1:11" x14ac:dyDescent="0.25">
      <c r="B9" s="86" t="s">
        <v>61</v>
      </c>
      <c r="C9" s="86"/>
      <c r="D9" s="81"/>
      <c r="E9" s="81"/>
    </row>
    <row r="10" spans="1:11" ht="15" customHeight="1" x14ac:dyDescent="0.25">
      <c r="B10" s="86"/>
      <c r="C10" s="86"/>
      <c r="D10" s="81"/>
      <c r="E10" s="81"/>
      <c r="F10" s="98" t="s">
        <v>153</v>
      </c>
      <c r="G10" s="98"/>
      <c r="H10" s="98"/>
      <c r="I10" s="42"/>
      <c r="J10" s="42"/>
      <c r="K10" s="42"/>
    </row>
    <row r="11" spans="1:11" x14ac:dyDescent="0.25">
      <c r="F11" s="98"/>
      <c r="G11" s="98"/>
      <c r="H11" s="98"/>
      <c r="I11" s="42"/>
      <c r="J11" s="42"/>
      <c r="K11" s="42"/>
    </row>
    <row r="12" spans="1:11" x14ac:dyDescent="0.25">
      <c r="B12" s="86" t="s">
        <v>62</v>
      </c>
      <c r="C12" s="86"/>
      <c r="D12" s="93">
        <f>H7/(1+D7)^G8</f>
        <v>4083.4991822025181</v>
      </c>
      <c r="E12" s="36"/>
      <c r="F12" s="98"/>
      <c r="G12" s="98"/>
      <c r="H12" s="98"/>
      <c r="I12" s="42"/>
      <c r="J12" s="42"/>
      <c r="K12" s="42"/>
    </row>
    <row r="13" spans="1:11" x14ac:dyDescent="0.25">
      <c r="B13" s="86" t="s">
        <v>64</v>
      </c>
      <c r="C13" s="86"/>
      <c r="D13" s="93"/>
      <c r="E13" s="36"/>
      <c r="F13" s="98"/>
      <c r="G13" s="98"/>
      <c r="H13" s="98"/>
      <c r="I13" s="42"/>
      <c r="J13" s="42"/>
      <c r="K13" s="42"/>
    </row>
    <row r="14" spans="1:11" x14ac:dyDescent="0.25">
      <c r="F14" s="42"/>
      <c r="G14" s="42"/>
      <c r="H14" s="42"/>
      <c r="I14" s="42"/>
      <c r="J14" s="42"/>
      <c r="K14" s="42"/>
    </row>
    <row r="16" spans="1:11" x14ac:dyDescent="0.25">
      <c r="B16" s="92" t="s">
        <v>66</v>
      </c>
      <c r="C16" s="92"/>
      <c r="D16" s="92"/>
      <c r="E16" s="92"/>
      <c r="F16" s="92"/>
      <c r="G16" s="92"/>
    </row>
    <row r="17" spans="2:11" x14ac:dyDescent="0.25">
      <c r="B17" s="92"/>
      <c r="C17" s="92"/>
      <c r="D17" s="92"/>
      <c r="E17" s="92"/>
      <c r="F17" s="92"/>
      <c r="G17" s="92"/>
    </row>
    <row r="18" spans="2:11" ht="15.75" thickBot="1" x14ac:dyDescent="0.3"/>
    <row r="19" spans="2:11" ht="15.75" thickBot="1" x14ac:dyDescent="0.3">
      <c r="B19" s="152" t="s">
        <v>60</v>
      </c>
      <c r="C19" s="153"/>
      <c r="D19" s="154">
        <v>0.08</v>
      </c>
      <c r="F19" s="155" t="s">
        <v>65</v>
      </c>
      <c r="G19" s="156">
        <v>5</v>
      </c>
    </row>
    <row r="20" spans="2:11" ht="15.75" thickBot="1" x14ac:dyDescent="0.3">
      <c r="B20" s="111" t="s">
        <v>67</v>
      </c>
      <c r="C20" s="112"/>
      <c r="D20" s="120">
        <v>15000</v>
      </c>
    </row>
    <row r="21" spans="2:11" ht="15" customHeight="1" x14ac:dyDescent="0.25"/>
    <row r="22" spans="2:11" ht="15" customHeight="1" x14ac:dyDescent="0.25">
      <c r="B22" s="84" t="s">
        <v>61</v>
      </c>
      <c r="C22" s="84"/>
      <c r="D22" s="81"/>
      <c r="E22" s="81"/>
      <c r="F22" s="98" t="s">
        <v>154</v>
      </c>
      <c r="G22" s="98"/>
      <c r="H22" s="98"/>
    </row>
    <row r="23" spans="2:11" x14ac:dyDescent="0.25">
      <c r="F23" s="98"/>
      <c r="G23" s="98"/>
      <c r="H23" s="98"/>
    </row>
    <row r="24" spans="2:11" x14ac:dyDescent="0.25">
      <c r="B24" s="81" t="s">
        <v>68</v>
      </c>
      <c r="C24" s="81"/>
      <c r="D24" s="93">
        <f>D20*(1+D19)^G19</f>
        <v>22039.921152000006</v>
      </c>
      <c r="F24" s="98"/>
      <c r="G24" s="98"/>
      <c r="H24" s="98"/>
      <c r="I24" s="42"/>
      <c r="J24" s="42"/>
      <c r="K24" s="42"/>
    </row>
    <row r="25" spans="2:11" x14ac:dyDescent="0.25">
      <c r="B25" s="81" t="s">
        <v>63</v>
      </c>
      <c r="C25" s="81"/>
      <c r="D25" s="93"/>
      <c r="F25" s="98"/>
      <c r="G25" s="98"/>
      <c r="H25" s="98"/>
      <c r="I25" s="42"/>
      <c r="J25" s="42"/>
      <c r="K25" s="42"/>
    </row>
    <row r="26" spans="2:11" x14ac:dyDescent="0.25">
      <c r="F26" s="42"/>
      <c r="G26" s="42"/>
      <c r="H26" s="42"/>
      <c r="I26" s="42"/>
      <c r="J26" s="42"/>
      <c r="K26" s="42"/>
    </row>
  </sheetData>
  <mergeCells count="19">
    <mergeCell ref="F7:G7"/>
    <mergeCell ref="D12:D13"/>
    <mergeCell ref="B16:G17"/>
    <mergeCell ref="B3:I3"/>
    <mergeCell ref="B4:F5"/>
    <mergeCell ref="B7:C7"/>
    <mergeCell ref="B9:C10"/>
    <mergeCell ref="D9:E10"/>
    <mergeCell ref="F10:H13"/>
    <mergeCell ref="B24:C24"/>
    <mergeCell ref="B25:C25"/>
    <mergeCell ref="D24:D25"/>
    <mergeCell ref="B19:C19"/>
    <mergeCell ref="B20:C20"/>
    <mergeCell ref="B22:C22"/>
    <mergeCell ref="D22:E22"/>
    <mergeCell ref="B12:C12"/>
    <mergeCell ref="B13:C13"/>
    <mergeCell ref="F22:H25"/>
  </mergeCells>
  <pageMargins left="0.7" right="0.7" top="0.75" bottom="0.75" header="0.3" footer="0.3"/>
  <pageSetup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1"/>
  <sheetViews>
    <sheetView workbookViewId="0">
      <selection activeCell="E54" sqref="E54"/>
    </sheetView>
  </sheetViews>
  <sheetFormatPr baseColWidth="10" defaultRowHeight="15" x14ac:dyDescent="0.25"/>
  <cols>
    <col min="2" max="2" width="12.5703125" customWidth="1"/>
    <col min="5" max="5" width="12.5703125" bestFit="1" customWidth="1"/>
  </cols>
  <sheetData>
    <row r="3" spans="1:10" ht="15.75" x14ac:dyDescent="0.25">
      <c r="A3" s="34" t="s">
        <v>69</v>
      </c>
      <c r="B3" s="96" t="s">
        <v>70</v>
      </c>
      <c r="C3" s="96"/>
    </row>
    <row r="4" spans="1:10" x14ac:dyDescent="0.25">
      <c r="B4" s="97" t="s">
        <v>76</v>
      </c>
      <c r="C4" s="97"/>
      <c r="D4" s="97"/>
      <c r="E4" s="97"/>
      <c r="G4" s="81" t="s">
        <v>77</v>
      </c>
      <c r="H4" s="81"/>
    </row>
    <row r="5" spans="1:10" x14ac:dyDescent="0.25">
      <c r="B5" s="97"/>
      <c r="C5" s="97"/>
      <c r="D5" s="97"/>
      <c r="E5" s="97"/>
      <c r="G5" s="81"/>
      <c r="H5" s="81"/>
      <c r="I5" s="81"/>
    </row>
    <row r="6" spans="1:10" ht="15.75" thickBot="1" x14ac:dyDescent="0.3">
      <c r="G6" s="81"/>
      <c r="H6" s="81"/>
      <c r="I6" s="81"/>
    </row>
    <row r="7" spans="1:10" ht="15.75" thickBot="1" x14ac:dyDescent="0.3">
      <c r="B7" s="159" t="s">
        <v>71</v>
      </c>
      <c r="C7" s="160">
        <v>0.15</v>
      </c>
      <c r="E7" t="s">
        <v>78</v>
      </c>
      <c r="G7" s="81"/>
      <c r="H7" s="81"/>
      <c r="I7" s="81"/>
    </row>
    <row r="8" spans="1:10" ht="15.75" thickBot="1" x14ac:dyDescent="0.3">
      <c r="B8" s="163" t="s">
        <v>72</v>
      </c>
      <c r="C8" s="120">
        <v>300000</v>
      </c>
      <c r="E8" s="43">
        <f>FV(C7,C9,,-C8)</f>
        <v>603407.15624999977</v>
      </c>
    </row>
    <row r="9" spans="1:10" ht="15.75" thickBot="1" x14ac:dyDescent="0.3">
      <c r="B9" s="164" t="s">
        <v>73</v>
      </c>
      <c r="C9" s="165">
        <v>5</v>
      </c>
    </row>
    <row r="11" spans="1:10" ht="15" customHeight="1" x14ac:dyDescent="0.25">
      <c r="B11" s="37" t="s">
        <v>74</v>
      </c>
      <c r="C11" s="37" t="s">
        <v>47</v>
      </c>
      <c r="D11" s="37" t="s">
        <v>53</v>
      </c>
      <c r="F11" s="105" t="s">
        <v>155</v>
      </c>
      <c r="G11" s="105"/>
      <c r="H11" s="105"/>
      <c r="I11" s="42"/>
      <c r="J11" s="42"/>
    </row>
    <row r="12" spans="1:10" x14ac:dyDescent="0.25">
      <c r="B12" s="8">
        <v>0</v>
      </c>
      <c r="C12" s="12"/>
      <c r="D12" s="12">
        <v>300000</v>
      </c>
      <c r="F12" s="105"/>
      <c r="G12" s="105"/>
      <c r="H12" s="105"/>
      <c r="I12" s="42"/>
      <c r="J12" s="42"/>
    </row>
    <row r="13" spans="1:10" x14ac:dyDescent="0.25">
      <c r="B13" s="8">
        <v>1</v>
      </c>
      <c r="C13" s="12">
        <f>$C$7*D12</f>
        <v>45000</v>
      </c>
      <c r="D13" s="12">
        <f>D12+C13</f>
        <v>345000</v>
      </c>
      <c r="F13" s="105"/>
      <c r="G13" s="105"/>
      <c r="H13" s="105"/>
      <c r="I13" s="42"/>
      <c r="J13" s="42"/>
    </row>
    <row r="14" spans="1:10" x14ac:dyDescent="0.25">
      <c r="B14" s="8">
        <v>2</v>
      </c>
      <c r="C14" s="12">
        <f t="shared" ref="C14:C17" si="0">$C$7*D13</f>
        <v>51750</v>
      </c>
      <c r="D14" s="12">
        <f t="shared" ref="D14:D16" si="1">D13+C14</f>
        <v>396750</v>
      </c>
      <c r="F14" s="105"/>
      <c r="G14" s="105"/>
      <c r="H14" s="105"/>
      <c r="I14" s="42"/>
      <c r="J14" s="42"/>
    </row>
    <row r="15" spans="1:10" x14ac:dyDescent="0.25">
      <c r="B15" s="8">
        <v>3</v>
      </c>
      <c r="C15" s="12">
        <f t="shared" si="0"/>
        <v>59512.5</v>
      </c>
      <c r="D15" s="12">
        <f t="shared" si="1"/>
        <v>456262.5</v>
      </c>
      <c r="F15" s="42"/>
      <c r="G15" s="42"/>
      <c r="H15" s="42"/>
      <c r="I15" s="42"/>
      <c r="J15" s="42"/>
    </row>
    <row r="16" spans="1:10" x14ac:dyDescent="0.25">
      <c r="B16" s="8">
        <v>4</v>
      </c>
      <c r="C16" s="12">
        <f t="shared" si="0"/>
        <v>68439.375</v>
      </c>
      <c r="D16" s="12">
        <f t="shared" si="1"/>
        <v>524701.875</v>
      </c>
      <c r="F16" s="42"/>
      <c r="G16" s="42"/>
      <c r="H16" s="42"/>
      <c r="I16" s="42"/>
      <c r="J16" s="42"/>
    </row>
    <row r="17" spans="2:10" x14ac:dyDescent="0.25">
      <c r="B17" s="8">
        <v>5</v>
      </c>
      <c r="C17" s="12">
        <f t="shared" si="0"/>
        <v>78705.28125</v>
      </c>
      <c r="D17" s="41">
        <f>D16+C17</f>
        <v>603407.15625</v>
      </c>
      <c r="F17" s="42"/>
      <c r="G17" s="42"/>
      <c r="H17" s="42"/>
      <c r="I17" s="42"/>
      <c r="J17" s="42"/>
    </row>
    <row r="20" spans="2:10" ht="15" customHeight="1" x14ac:dyDescent="0.25">
      <c r="B20" s="95" t="s">
        <v>75</v>
      </c>
      <c r="C20" s="95"/>
      <c r="D20" s="95"/>
      <c r="E20" s="95"/>
    </row>
    <row r="21" spans="2:10" x14ac:dyDescent="0.25">
      <c r="B21" s="95"/>
      <c r="C21" s="95"/>
      <c r="D21" s="95"/>
      <c r="E21" s="95"/>
    </row>
    <row r="22" spans="2:10" ht="15.75" thickBot="1" x14ac:dyDescent="0.3">
      <c r="B22" s="42"/>
      <c r="C22" s="42"/>
      <c r="D22" s="42"/>
      <c r="E22" s="42"/>
    </row>
    <row r="23" spans="2:10" ht="15.75" thickBot="1" x14ac:dyDescent="0.3">
      <c r="B23" s="164" t="s">
        <v>72</v>
      </c>
      <c r="C23" s="166">
        <v>300000</v>
      </c>
      <c r="E23" s="161" t="s">
        <v>63</v>
      </c>
      <c r="F23" s="162">
        <v>500000</v>
      </c>
    </row>
    <row r="24" spans="2:10" ht="15.75" thickBot="1" x14ac:dyDescent="0.3">
      <c r="B24" s="163" t="s">
        <v>73</v>
      </c>
      <c r="C24" s="167">
        <v>5</v>
      </c>
    </row>
    <row r="25" spans="2:10" x14ac:dyDescent="0.25">
      <c r="E25" s="104"/>
      <c r="F25" s="104"/>
      <c r="G25" s="104"/>
      <c r="H25" s="104"/>
      <c r="I25" s="104"/>
      <c r="J25" s="104"/>
    </row>
    <row r="26" spans="2:10" x14ac:dyDescent="0.25">
      <c r="B26" t="s">
        <v>47</v>
      </c>
      <c r="C26" s="157">
        <f>RATE(C24,,-C23,F23)</f>
        <v>0.1075663432482912</v>
      </c>
      <c r="D26" t="s">
        <v>156</v>
      </c>
      <c r="E26" s="158">
        <v>0.10756634324828356</v>
      </c>
      <c r="F26" s="104"/>
      <c r="G26" s="104"/>
      <c r="H26" s="104"/>
      <c r="I26" s="104"/>
      <c r="J26" s="104"/>
    </row>
    <row r="27" spans="2:10" x14ac:dyDescent="0.25">
      <c r="E27" s="104"/>
      <c r="F27" s="104"/>
      <c r="G27" s="104"/>
      <c r="H27" s="104"/>
      <c r="I27" s="104"/>
      <c r="J27" s="104"/>
    </row>
    <row r="28" spans="2:10" x14ac:dyDescent="0.25">
      <c r="B28" s="75" t="s">
        <v>74</v>
      </c>
      <c r="C28" s="75" t="s">
        <v>47</v>
      </c>
      <c r="D28" s="75" t="s">
        <v>53</v>
      </c>
      <c r="E28" s="104"/>
      <c r="F28" s="104"/>
      <c r="G28" s="104"/>
      <c r="H28" s="104"/>
      <c r="I28" s="104"/>
      <c r="J28" s="104"/>
    </row>
    <row r="29" spans="2:10" x14ac:dyDescent="0.25">
      <c r="B29" s="76">
        <v>0</v>
      </c>
      <c r="C29" s="12"/>
      <c r="D29" s="12">
        <v>300000</v>
      </c>
      <c r="E29" s="104"/>
      <c r="F29" s="105" t="s">
        <v>157</v>
      </c>
      <c r="G29" s="105"/>
      <c r="H29" s="105"/>
      <c r="I29" s="104"/>
      <c r="J29" s="104"/>
    </row>
    <row r="30" spans="2:10" x14ac:dyDescent="0.25">
      <c r="B30" s="76">
        <v>1</v>
      </c>
      <c r="C30" s="12">
        <f>$E$26*D29</f>
        <v>32269.902974485067</v>
      </c>
      <c r="D30" s="12">
        <f>D29+C30</f>
        <v>332269.90297448507</v>
      </c>
      <c r="E30" s="104"/>
      <c r="F30" s="105"/>
      <c r="G30" s="105"/>
      <c r="H30" s="105"/>
      <c r="I30" s="104"/>
      <c r="J30" s="104"/>
    </row>
    <row r="31" spans="2:10" x14ac:dyDescent="0.25">
      <c r="B31" s="76">
        <v>2</v>
      </c>
      <c r="C31" s="12">
        <f t="shared" ref="C31:C34" si="2">$E$26*D30</f>
        <v>35741.058434427337</v>
      </c>
      <c r="D31" s="12">
        <f t="shared" ref="D31:D34" si="3">D30+C31</f>
        <v>368010.96140891244</v>
      </c>
      <c r="E31" s="104"/>
      <c r="F31" s="105"/>
      <c r="G31" s="105"/>
      <c r="H31" s="105"/>
      <c r="I31" s="104"/>
      <c r="J31" s="104"/>
    </row>
    <row r="32" spans="2:10" x14ac:dyDescent="0.25">
      <c r="B32" s="76">
        <v>3</v>
      </c>
      <c r="C32" s="12">
        <f t="shared" si="2"/>
        <v>39585.593394041905</v>
      </c>
      <c r="D32" s="12">
        <f t="shared" si="3"/>
        <v>407596.55480295431</v>
      </c>
      <c r="E32" s="104"/>
      <c r="F32" s="104"/>
      <c r="G32" s="104"/>
      <c r="H32" s="104"/>
      <c r="I32" s="104"/>
      <c r="J32" s="104"/>
    </row>
    <row r="33" spans="2:10" x14ac:dyDescent="0.25">
      <c r="B33" s="76">
        <v>4</v>
      </c>
      <c r="C33" s="12">
        <f t="shared" si="2"/>
        <v>43843.670920752404</v>
      </c>
      <c r="D33" s="12">
        <f t="shared" si="3"/>
        <v>451440.22572370671</v>
      </c>
      <c r="E33" s="104"/>
      <c r="F33" s="104"/>
      <c r="G33" s="104"/>
      <c r="H33" s="104"/>
      <c r="I33" s="104"/>
      <c r="J33" s="104"/>
    </row>
    <row r="34" spans="2:10" x14ac:dyDescent="0.25">
      <c r="B34" s="76">
        <v>5</v>
      </c>
      <c r="C34" s="12">
        <f t="shared" si="2"/>
        <v>48559.77427627884</v>
      </c>
      <c r="D34" s="12">
        <f t="shared" si="3"/>
        <v>499999.99999998556</v>
      </c>
      <c r="E34" s="104"/>
      <c r="F34" s="104"/>
      <c r="G34" s="104"/>
      <c r="H34" s="104"/>
      <c r="I34" s="104"/>
      <c r="J34" s="104"/>
    </row>
    <row r="35" spans="2:10" x14ac:dyDescent="0.25">
      <c r="E35" s="104"/>
      <c r="F35" s="104"/>
      <c r="G35" s="104"/>
      <c r="H35" s="104"/>
      <c r="I35" s="104"/>
      <c r="J35" s="104"/>
    </row>
    <row r="37" spans="2:10" x14ac:dyDescent="0.25">
      <c r="B37" s="95" t="s">
        <v>79</v>
      </c>
      <c r="C37" s="95"/>
      <c r="D37" s="95"/>
      <c r="E37" s="95"/>
    </row>
    <row r="38" spans="2:10" x14ac:dyDescent="0.25">
      <c r="B38" s="95"/>
      <c r="C38" s="95"/>
      <c r="D38" s="95"/>
      <c r="E38" s="95"/>
    </row>
    <row r="39" spans="2:10" ht="15.75" thickBot="1" x14ac:dyDescent="0.3"/>
    <row r="40" spans="2:10" ht="15.75" thickBot="1" x14ac:dyDescent="0.3">
      <c r="B40" s="161" t="s">
        <v>72</v>
      </c>
      <c r="C40" s="162">
        <v>300000</v>
      </c>
      <c r="E40" s="163" t="s">
        <v>78</v>
      </c>
      <c r="F40" s="120">
        <v>600000</v>
      </c>
    </row>
    <row r="41" spans="2:10" ht="15.75" thickBot="1" x14ac:dyDescent="0.3">
      <c r="B41" s="164" t="s">
        <v>74</v>
      </c>
      <c r="C41" s="165">
        <v>5</v>
      </c>
    </row>
    <row r="42" spans="2:10" x14ac:dyDescent="0.25">
      <c r="E42" s="104"/>
      <c r="F42" s="104"/>
      <c r="G42" s="104"/>
      <c r="H42" s="104"/>
      <c r="I42" s="104"/>
      <c r="J42" s="104"/>
    </row>
    <row r="43" spans="2:10" x14ac:dyDescent="0.25">
      <c r="B43" t="s">
        <v>47</v>
      </c>
      <c r="C43" s="157">
        <f>RATE(C41,,-C40,F40)</f>
        <v>0.14869835499702141</v>
      </c>
      <c r="D43" t="s">
        <v>156</v>
      </c>
      <c r="E43" s="158">
        <v>0.14869835499656309</v>
      </c>
      <c r="F43" s="104"/>
      <c r="G43" s="104"/>
      <c r="H43" s="104"/>
      <c r="I43" s="104"/>
      <c r="J43" s="104"/>
    </row>
    <row r="44" spans="2:10" x14ac:dyDescent="0.25">
      <c r="E44" s="104"/>
      <c r="F44" s="104"/>
      <c r="G44" s="104"/>
      <c r="H44" s="104"/>
      <c r="I44" s="104"/>
      <c r="J44" s="104"/>
    </row>
    <row r="45" spans="2:10" x14ac:dyDescent="0.25">
      <c r="B45" s="75" t="s">
        <v>74</v>
      </c>
      <c r="C45" s="75" t="s">
        <v>47</v>
      </c>
      <c r="D45" s="75" t="s">
        <v>53</v>
      </c>
      <c r="E45" s="104"/>
      <c r="F45" s="104"/>
      <c r="G45" s="104"/>
      <c r="H45" s="104"/>
      <c r="I45" s="104"/>
      <c r="J45" s="104"/>
    </row>
    <row r="46" spans="2:10" x14ac:dyDescent="0.25">
      <c r="B46" s="76">
        <v>0</v>
      </c>
      <c r="C46" s="12"/>
      <c r="D46" s="12">
        <v>300000</v>
      </c>
      <c r="F46" s="90" t="s">
        <v>158</v>
      </c>
      <c r="G46" s="90"/>
      <c r="H46" s="90"/>
    </row>
    <row r="47" spans="2:10" x14ac:dyDescent="0.25">
      <c r="B47" s="76">
        <v>1</v>
      </c>
      <c r="C47" s="12">
        <f>$E$43*D46</f>
        <v>44609.506498968927</v>
      </c>
      <c r="D47" s="12">
        <f>D46+C47</f>
        <v>344609.50649896893</v>
      </c>
      <c r="F47" s="90"/>
      <c r="G47" s="90"/>
      <c r="H47" s="90"/>
    </row>
    <row r="48" spans="2:10" x14ac:dyDescent="0.25">
      <c r="B48" s="76">
        <v>2</v>
      </c>
      <c r="C48" s="12">
        <f t="shared" ref="C48:C51" si="4">$E$43*D47</f>
        <v>51242.866732574097</v>
      </c>
      <c r="D48" s="12">
        <f t="shared" ref="D48:D51" si="5">D47+C48</f>
        <v>395852.373231543</v>
      </c>
      <c r="F48" s="90"/>
      <c r="G48" s="90"/>
      <c r="H48" s="90"/>
    </row>
    <row r="49" spans="2:4" x14ac:dyDescent="0.25">
      <c r="B49" s="76">
        <v>3</v>
      </c>
      <c r="C49" s="12">
        <f t="shared" si="4"/>
        <v>58862.596721015965</v>
      </c>
      <c r="D49" s="12">
        <f t="shared" si="5"/>
        <v>454714.96995255898</v>
      </c>
    </row>
    <row r="50" spans="2:4" x14ac:dyDescent="0.25">
      <c r="B50" s="76">
        <v>4</v>
      </c>
      <c r="C50" s="12">
        <f t="shared" si="4"/>
        <v>67615.368024257128</v>
      </c>
      <c r="D50" s="12">
        <f t="shared" si="5"/>
        <v>522330.33797681611</v>
      </c>
    </row>
    <row r="51" spans="2:4" x14ac:dyDescent="0.25">
      <c r="B51" s="76">
        <v>5</v>
      </c>
      <c r="C51" s="12">
        <f t="shared" si="4"/>
        <v>77669.662021951386</v>
      </c>
      <c r="D51" s="12">
        <f t="shared" si="5"/>
        <v>599999.99999876751</v>
      </c>
    </row>
  </sheetData>
  <mergeCells count="11">
    <mergeCell ref="B37:E38"/>
    <mergeCell ref="B3:C3"/>
    <mergeCell ref="B4:E5"/>
    <mergeCell ref="B20:E21"/>
    <mergeCell ref="G4:H4"/>
    <mergeCell ref="G5:H5"/>
    <mergeCell ref="G6:H7"/>
    <mergeCell ref="I5:I7"/>
    <mergeCell ref="F11:H14"/>
    <mergeCell ref="F29:H31"/>
    <mergeCell ref="F46:H48"/>
  </mergeCells>
  <pageMargins left="0.7" right="0.7" top="0.75" bottom="0.75" header="0.3" footer="0.3"/>
  <pageSetup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B1" sqref="B1:E1"/>
    </sheetView>
  </sheetViews>
  <sheetFormatPr baseColWidth="10" defaultRowHeight="15" x14ac:dyDescent="0.25"/>
  <cols>
    <col min="3" max="3" width="10.28515625" customWidth="1"/>
  </cols>
  <sheetData>
    <row r="1" spans="1:13" ht="26.25" x14ac:dyDescent="0.4">
      <c r="B1" s="77" t="s">
        <v>175</v>
      </c>
      <c r="C1" s="77"/>
      <c r="D1" s="77"/>
      <c r="E1" s="77"/>
    </row>
    <row r="2" spans="1:13" ht="15.75" customHeight="1" x14ac:dyDescent="0.25">
      <c r="A2" s="34" t="s">
        <v>80</v>
      </c>
      <c r="B2" s="98" t="s">
        <v>81</v>
      </c>
      <c r="C2" s="98"/>
      <c r="D2" s="98"/>
      <c r="E2" s="98"/>
      <c r="F2" s="98"/>
      <c r="G2" s="98"/>
    </row>
    <row r="3" spans="1:13" x14ac:dyDescent="0.25">
      <c r="B3" s="98"/>
      <c r="C3" s="98"/>
      <c r="D3" s="98"/>
      <c r="E3" s="98"/>
      <c r="F3" s="98"/>
      <c r="G3" s="98"/>
    </row>
    <row r="4" spans="1:13" x14ac:dyDescent="0.25">
      <c r="B4" s="98"/>
      <c r="C4" s="98"/>
      <c r="D4" s="98"/>
      <c r="E4" s="98"/>
      <c r="F4" s="98"/>
      <c r="G4" s="98"/>
    </row>
    <row r="5" spans="1:13" x14ac:dyDescent="0.25">
      <c r="B5" s="98"/>
      <c r="C5" s="98"/>
      <c r="D5" s="98"/>
      <c r="E5" s="98"/>
      <c r="F5" s="98"/>
      <c r="G5" s="98"/>
      <c r="I5" s="105" t="s">
        <v>160</v>
      </c>
      <c r="J5" s="105"/>
      <c r="K5" s="105"/>
      <c r="L5" s="105"/>
    </row>
    <row r="6" spans="1:13" ht="15.75" customHeight="1" thickBot="1" x14ac:dyDescent="0.3">
      <c r="I6" s="105"/>
      <c r="J6" s="105"/>
      <c r="K6" s="105"/>
      <c r="L6" s="105"/>
    </row>
    <row r="7" spans="1:13" ht="15.75" thickBot="1" x14ac:dyDescent="0.3">
      <c r="B7" s="163" t="s">
        <v>84</v>
      </c>
      <c r="C7" s="168">
        <v>0.1</v>
      </c>
      <c r="E7" s="84"/>
      <c r="F7" s="84"/>
      <c r="I7" s="105"/>
      <c r="J7" s="105"/>
      <c r="K7" s="105"/>
      <c r="L7" s="105"/>
    </row>
    <row r="9" spans="1:13" x14ac:dyDescent="0.25">
      <c r="B9" s="37" t="s">
        <v>31</v>
      </c>
      <c r="C9" s="37" t="s">
        <v>131</v>
      </c>
      <c r="D9" s="37" t="s">
        <v>159</v>
      </c>
      <c r="E9" s="37" t="s">
        <v>82</v>
      </c>
      <c r="F9" s="37" t="s">
        <v>83</v>
      </c>
    </row>
    <row r="10" spans="1:13" x14ac:dyDescent="0.25">
      <c r="B10" s="8">
        <v>0</v>
      </c>
      <c r="C10" s="44"/>
      <c r="D10" s="44"/>
      <c r="E10" s="44">
        <f>D10-C10</f>
        <v>0</v>
      </c>
      <c r="F10" s="45">
        <f>PV($C$7,B10,,-E10)</f>
        <v>0</v>
      </c>
      <c r="H10" s="81"/>
      <c r="I10" s="81"/>
      <c r="J10" s="81"/>
      <c r="K10" s="81"/>
      <c r="L10" s="81"/>
      <c r="M10" s="81"/>
    </row>
    <row r="11" spans="1:13" x14ac:dyDescent="0.25">
      <c r="B11" s="8">
        <v>1</v>
      </c>
      <c r="C11" s="44">
        <v>20</v>
      </c>
      <c r="D11" s="44"/>
      <c r="E11" s="44">
        <f>D11-C11</f>
        <v>-20</v>
      </c>
      <c r="F11" s="45">
        <f>PV($C$7,B11,,-E11)</f>
        <v>-18.18181818181818</v>
      </c>
      <c r="H11" s="81"/>
      <c r="I11" s="81"/>
      <c r="J11" s="81"/>
      <c r="K11" s="81"/>
      <c r="L11" s="81"/>
      <c r="M11" s="81"/>
    </row>
    <row r="12" spans="1:13" x14ac:dyDescent="0.25">
      <c r="B12" s="8">
        <v>2</v>
      </c>
      <c r="C12" s="44"/>
      <c r="D12" s="44"/>
      <c r="E12" s="44">
        <f>D12-C12</f>
        <v>0</v>
      </c>
      <c r="F12" s="45">
        <f>PV($C$7,B12,,-E12)</f>
        <v>0</v>
      </c>
      <c r="H12" s="81"/>
      <c r="I12" s="81"/>
      <c r="J12" s="81"/>
      <c r="K12" s="81"/>
      <c r="L12" s="81"/>
      <c r="M12" s="81"/>
    </row>
    <row r="13" spans="1:13" x14ac:dyDescent="0.25">
      <c r="B13" s="8">
        <v>3</v>
      </c>
      <c r="C13" s="44"/>
      <c r="D13" s="44">
        <v>20</v>
      </c>
      <c r="E13" s="44">
        <f>D13-C13</f>
        <v>20</v>
      </c>
      <c r="F13" s="45">
        <f>PV($C$7,B13,,-E13)</f>
        <v>15.02629601803155</v>
      </c>
      <c r="H13" s="81"/>
      <c r="I13" s="81"/>
      <c r="J13" s="81"/>
      <c r="K13" s="81"/>
      <c r="L13" s="81"/>
      <c r="M13" s="81"/>
    </row>
    <row r="14" spans="1:13" x14ac:dyDescent="0.25">
      <c r="B14" s="8">
        <v>4</v>
      </c>
      <c r="C14" s="44"/>
      <c r="D14" s="44">
        <v>40</v>
      </c>
      <c r="E14" s="44">
        <f>D14-C14</f>
        <v>40</v>
      </c>
      <c r="F14" s="45">
        <f>PV($C$7,B14,,-E14)</f>
        <v>27.32053821460282</v>
      </c>
      <c r="H14" s="81"/>
      <c r="I14" s="81"/>
      <c r="J14" s="81"/>
      <c r="K14" s="81"/>
      <c r="L14" s="81"/>
      <c r="M14" s="81"/>
    </row>
    <row r="15" spans="1:13" x14ac:dyDescent="0.25">
      <c r="B15" s="8">
        <v>5</v>
      </c>
      <c r="C15" s="44"/>
      <c r="D15" s="44">
        <v>60</v>
      </c>
      <c r="E15" s="44">
        <f>D15-C15</f>
        <v>60</v>
      </c>
      <c r="F15" s="45">
        <f>PV($C$7,B15,,-E15)</f>
        <v>37.255279383549301</v>
      </c>
      <c r="H15" s="81"/>
      <c r="I15" s="81"/>
      <c r="J15" s="81"/>
      <c r="K15" s="81"/>
      <c r="L15" s="81"/>
      <c r="M15" s="81"/>
    </row>
    <row r="16" spans="1:13" x14ac:dyDescent="0.25">
      <c r="B16" s="8">
        <v>6</v>
      </c>
      <c r="C16" s="44">
        <v>20</v>
      </c>
      <c r="D16" s="44"/>
      <c r="E16" s="44">
        <f>D16-C16</f>
        <v>-20</v>
      </c>
      <c r="F16" s="45">
        <f>PV($C$7,B16,,-E16)</f>
        <v>-11.289478601075544</v>
      </c>
      <c r="H16" s="81"/>
      <c r="I16" s="81"/>
      <c r="J16" s="81"/>
      <c r="K16" s="81"/>
      <c r="L16" s="81"/>
      <c r="M16" s="81"/>
    </row>
    <row r="17" spans="2:13" x14ac:dyDescent="0.25">
      <c r="B17" s="8">
        <v>7</v>
      </c>
      <c r="C17" s="44">
        <v>20</v>
      </c>
      <c r="D17" s="44"/>
      <c r="E17" s="44">
        <f>D17-C17</f>
        <v>-20</v>
      </c>
      <c r="F17" s="45">
        <f>PV($C$7,B17,,-E17)</f>
        <v>-10.263162364614129</v>
      </c>
      <c r="H17" s="81"/>
      <c r="I17" s="81"/>
      <c r="J17" s="81"/>
      <c r="K17" s="81"/>
      <c r="L17" s="81"/>
      <c r="M17" s="81"/>
    </row>
    <row r="18" spans="2:13" x14ac:dyDescent="0.25">
      <c r="B18" s="8">
        <v>8</v>
      </c>
      <c r="C18" s="44">
        <v>20</v>
      </c>
      <c r="D18" s="44"/>
      <c r="E18" s="44">
        <f>D18-C18</f>
        <v>-20</v>
      </c>
      <c r="F18" s="45">
        <f>PV($C$7,B18,,-E18)</f>
        <v>-9.3301476041946643</v>
      </c>
      <c r="H18" s="81"/>
      <c r="I18" s="81"/>
      <c r="J18" s="81"/>
      <c r="K18" s="81"/>
      <c r="L18" s="81"/>
      <c r="M18" s="81"/>
    </row>
    <row r="19" spans="2:13" x14ac:dyDescent="0.25">
      <c r="B19" s="8">
        <v>9</v>
      </c>
      <c r="C19" s="44">
        <v>20</v>
      </c>
      <c r="D19" s="44"/>
      <c r="E19" s="44">
        <f>D19-C19</f>
        <v>-20</v>
      </c>
      <c r="F19" s="45">
        <f>PV($C$7,B19,,-E19)</f>
        <v>-8.4819523674496935</v>
      </c>
      <c r="H19" s="81"/>
      <c r="I19" s="81"/>
      <c r="J19" s="81"/>
      <c r="K19" s="81"/>
      <c r="L19" s="81"/>
      <c r="M19" s="81"/>
    </row>
    <row r="20" spans="2:13" x14ac:dyDescent="0.25">
      <c r="B20" s="8">
        <v>10</v>
      </c>
      <c r="C20" s="44">
        <v>60</v>
      </c>
      <c r="D20" s="44">
        <v>40</v>
      </c>
      <c r="E20" s="44">
        <f>D20-C20</f>
        <v>-20</v>
      </c>
      <c r="F20" s="45">
        <f>PV($C$7,B20,,-E20)</f>
        <v>-7.7108657885906293</v>
      </c>
      <c r="H20" s="81"/>
      <c r="I20" s="81"/>
      <c r="J20" s="81"/>
      <c r="K20" s="81"/>
      <c r="L20" s="81"/>
      <c r="M20" s="81"/>
    </row>
    <row r="21" spans="2:13" x14ac:dyDescent="0.25">
      <c r="B21" s="8">
        <v>11</v>
      </c>
      <c r="C21" s="44">
        <v>60</v>
      </c>
      <c r="D21" s="44">
        <v>40</v>
      </c>
      <c r="E21" s="44">
        <f>D21-C21</f>
        <v>-20</v>
      </c>
      <c r="F21" s="45">
        <f>PV($C$7,B21,,-E21)</f>
        <v>-7.009877989627844</v>
      </c>
      <c r="H21" s="81"/>
      <c r="I21" s="81"/>
      <c r="J21" s="81"/>
      <c r="K21" s="81"/>
      <c r="L21" s="81"/>
      <c r="M21" s="81"/>
    </row>
    <row r="22" spans="2:13" x14ac:dyDescent="0.25">
      <c r="B22" s="8">
        <v>12</v>
      </c>
      <c r="C22" s="44">
        <v>60</v>
      </c>
      <c r="D22" s="44">
        <v>40</v>
      </c>
      <c r="E22" s="44">
        <f>D22-C22</f>
        <v>-20</v>
      </c>
      <c r="F22" s="45">
        <f>PV($C$7,B22,,-E22)</f>
        <v>-6.372616354207131</v>
      </c>
      <c r="H22" s="81"/>
      <c r="I22" s="81"/>
      <c r="J22" s="81"/>
      <c r="K22" s="81"/>
      <c r="L22" s="81"/>
      <c r="M22" s="81"/>
    </row>
    <row r="23" spans="2:13" x14ac:dyDescent="0.25">
      <c r="F23" s="71">
        <f>SUM(F10:F22)</f>
        <v>0.96219436460586127</v>
      </c>
      <c r="H23" s="81"/>
      <c r="I23" s="81"/>
      <c r="J23" s="81"/>
      <c r="K23" s="81"/>
      <c r="L23" s="81"/>
      <c r="M23" s="81"/>
    </row>
    <row r="24" spans="2:13" x14ac:dyDescent="0.25">
      <c r="H24" s="81"/>
      <c r="I24" s="81"/>
      <c r="J24" s="81"/>
      <c r="K24" s="81"/>
      <c r="L24" s="81"/>
      <c r="M24" s="81"/>
    </row>
    <row r="25" spans="2:13" x14ac:dyDescent="0.25">
      <c r="H25" s="81"/>
      <c r="I25" s="81"/>
      <c r="J25" s="81"/>
      <c r="K25" s="81"/>
      <c r="L25" s="81"/>
      <c r="M25" s="81"/>
    </row>
  </sheetData>
  <mergeCells count="5">
    <mergeCell ref="B1:E1"/>
    <mergeCell ref="B2:G5"/>
    <mergeCell ref="H10:M25"/>
    <mergeCell ref="E7:F7"/>
    <mergeCell ref="I5:L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4"/>
  <sheetViews>
    <sheetView workbookViewId="0">
      <selection activeCell="A17" sqref="A17:N34"/>
    </sheetView>
  </sheetViews>
  <sheetFormatPr baseColWidth="10" defaultRowHeight="15" x14ac:dyDescent="0.25"/>
  <sheetData>
    <row r="2" spans="1:12" ht="15.75" customHeight="1" x14ac:dyDescent="0.25">
      <c r="A2" s="34" t="s">
        <v>85</v>
      </c>
      <c r="B2" s="98" t="s">
        <v>86</v>
      </c>
      <c r="C2" s="98"/>
      <c r="D2" s="98"/>
      <c r="E2" s="98"/>
      <c r="F2" s="98"/>
      <c r="G2" s="98"/>
      <c r="H2" s="98"/>
      <c r="I2" s="98"/>
      <c r="J2" s="98"/>
    </row>
    <row r="3" spans="1:12" x14ac:dyDescent="0.25">
      <c r="B3" s="98"/>
      <c r="C3" s="98"/>
      <c r="D3" s="98"/>
      <c r="E3" s="98"/>
      <c r="F3" s="98"/>
      <c r="G3" s="98"/>
      <c r="H3" s="98"/>
      <c r="I3" s="98"/>
      <c r="J3" s="98"/>
    </row>
    <row r="4" spans="1:12" x14ac:dyDescent="0.25">
      <c r="B4" s="98"/>
      <c r="C4" s="98"/>
      <c r="D4" s="98"/>
      <c r="E4" s="98"/>
      <c r="F4" s="98"/>
      <c r="G4" s="98"/>
      <c r="H4" s="98"/>
      <c r="I4" s="98"/>
      <c r="J4" s="98"/>
    </row>
    <row r="5" spans="1:12" x14ac:dyDescent="0.25">
      <c r="B5" s="98"/>
      <c r="C5" s="98"/>
      <c r="D5" s="98"/>
      <c r="E5" s="98"/>
      <c r="F5" s="98"/>
      <c r="G5" s="98"/>
      <c r="H5" s="98"/>
      <c r="I5" s="98"/>
      <c r="J5" s="98"/>
    </row>
    <row r="6" spans="1:12" ht="15.75" thickBot="1" x14ac:dyDescent="0.3">
      <c r="B6" s="42"/>
      <c r="C6" s="42"/>
      <c r="D6" s="42"/>
      <c r="E6" s="42"/>
      <c r="F6" s="42"/>
      <c r="G6" s="42"/>
      <c r="H6" s="42"/>
      <c r="I6" s="42"/>
      <c r="J6" s="42"/>
    </row>
    <row r="7" spans="1:12" ht="15.75" thickBot="1" x14ac:dyDescent="0.3">
      <c r="C7" s="163" t="s">
        <v>84</v>
      </c>
      <c r="D7" s="168">
        <v>0.08</v>
      </c>
    </row>
    <row r="9" spans="1:12" x14ac:dyDescent="0.25">
      <c r="B9" s="44" t="s">
        <v>87</v>
      </c>
      <c r="C9" s="44" t="s">
        <v>88</v>
      </c>
      <c r="D9" s="44" t="s">
        <v>90</v>
      </c>
      <c r="E9" s="44" t="s">
        <v>91</v>
      </c>
      <c r="F9" s="44" t="s">
        <v>92</v>
      </c>
      <c r="G9" s="44" t="s">
        <v>93</v>
      </c>
      <c r="H9" s="44" t="s">
        <v>94</v>
      </c>
      <c r="I9" s="44" t="s">
        <v>95</v>
      </c>
      <c r="J9" s="44" t="s">
        <v>96</v>
      </c>
      <c r="K9" s="44" t="s">
        <v>97</v>
      </c>
      <c r="L9" s="44" t="s">
        <v>98</v>
      </c>
    </row>
    <row r="10" spans="1:12" x14ac:dyDescent="0.25">
      <c r="B10" s="8">
        <v>1000</v>
      </c>
      <c r="C10" s="46">
        <v>105.10745721222246</v>
      </c>
      <c r="D10" s="47">
        <f>C10+5</f>
        <v>110.10745721222246</v>
      </c>
      <c r="E10" s="47">
        <f t="shared" ref="E10:G10" si="0">D10+5</f>
        <v>115.10745721222246</v>
      </c>
      <c r="F10" s="47">
        <f t="shared" si="0"/>
        <v>120.10745721222246</v>
      </c>
      <c r="G10" s="47">
        <f t="shared" si="0"/>
        <v>125.10745721222246</v>
      </c>
      <c r="H10" s="8">
        <v>200</v>
      </c>
      <c r="I10" s="8">
        <v>200</v>
      </c>
      <c r="J10" s="8">
        <v>200</v>
      </c>
      <c r="K10" s="8">
        <v>200</v>
      </c>
      <c r="L10" s="8">
        <v>200</v>
      </c>
    </row>
    <row r="11" spans="1:12" x14ac:dyDescent="0.25">
      <c r="A11" s="44" t="s">
        <v>89</v>
      </c>
      <c r="B11" s="8">
        <v>0</v>
      </c>
      <c r="C11" s="8">
        <v>1</v>
      </c>
      <c r="D11" s="8">
        <v>2</v>
      </c>
      <c r="E11" s="8">
        <v>3</v>
      </c>
      <c r="F11" s="8">
        <v>4</v>
      </c>
      <c r="G11" s="8">
        <v>5</v>
      </c>
      <c r="H11" s="8">
        <v>6</v>
      </c>
      <c r="I11" s="8">
        <v>7</v>
      </c>
      <c r="J11" s="8">
        <v>8</v>
      </c>
      <c r="K11" s="8">
        <v>9</v>
      </c>
      <c r="L11" s="8">
        <v>10</v>
      </c>
    </row>
    <row r="12" spans="1:12" ht="30" customHeight="1" x14ac:dyDescent="0.25">
      <c r="A12" s="49" t="s">
        <v>99</v>
      </c>
      <c r="B12" s="48">
        <f>PV($D$7,B11,,-B10)</f>
        <v>1000</v>
      </c>
      <c r="C12" s="48">
        <f t="shared" ref="C12:L12" si="1">PV($D$7,C11,,-C10)</f>
        <v>97.321719640946711</v>
      </c>
      <c r="D12" s="48">
        <f t="shared" si="1"/>
        <v>94.399397472755865</v>
      </c>
      <c r="E12" s="48">
        <f t="shared" si="1"/>
        <v>91.376010716911836</v>
      </c>
      <c r="F12" s="48">
        <f t="shared" si="1"/>
        <v>88.282566594456185</v>
      </c>
      <c r="G12" s="48">
        <f t="shared" si="1"/>
        <v>85.146033202257826</v>
      </c>
      <c r="H12" s="48">
        <f t="shared" si="1"/>
        <v>126.03392537662091</v>
      </c>
      <c r="I12" s="48">
        <f t="shared" si="1"/>
        <v>116.69807905242676</v>
      </c>
      <c r="J12" s="48">
        <f t="shared" si="1"/>
        <v>108.05377690039515</v>
      </c>
      <c r="K12" s="48">
        <f t="shared" si="1"/>
        <v>100.0497934262918</v>
      </c>
      <c r="L12" s="48">
        <f t="shared" si="1"/>
        <v>92.638697616936852</v>
      </c>
    </row>
    <row r="13" spans="1:12" x14ac:dyDescent="0.25">
      <c r="L13" s="50">
        <f>SUM(C12:L12)</f>
        <v>999.99999999999989</v>
      </c>
    </row>
    <row r="14" spans="1:12" x14ac:dyDescent="0.25">
      <c r="B14" s="98" t="s">
        <v>161</v>
      </c>
      <c r="C14" s="98"/>
    </row>
    <row r="15" spans="1:12" x14ac:dyDescent="0.25">
      <c r="B15" s="98"/>
      <c r="C15" s="98"/>
      <c r="E15" s="104"/>
      <c r="F15" s="104"/>
      <c r="G15" s="104"/>
      <c r="H15" s="104"/>
      <c r="I15" s="104"/>
      <c r="J15" s="104"/>
      <c r="K15" s="104"/>
    </row>
    <row r="16" spans="1:12" x14ac:dyDescent="0.25">
      <c r="B16" s="55"/>
      <c r="C16" s="55"/>
      <c r="D16" s="55"/>
      <c r="E16" s="55"/>
      <c r="F16" s="55"/>
      <c r="G16" s="55"/>
      <c r="H16" s="55"/>
      <c r="I16" s="55"/>
      <c r="J16" s="55"/>
      <c r="K16" s="55"/>
    </row>
    <row r="17" spans="1:14" x14ac:dyDescent="0.25">
      <c r="A17" s="81"/>
      <c r="B17" s="81"/>
      <c r="C17" s="81"/>
      <c r="D17" s="81"/>
      <c r="E17" s="81"/>
      <c r="F17" s="81"/>
      <c r="G17" s="81"/>
      <c r="H17" s="81"/>
      <c r="I17" s="81"/>
      <c r="J17" s="81"/>
      <c r="K17" s="81"/>
      <c r="L17" s="81"/>
      <c r="M17" s="81"/>
      <c r="N17" s="81"/>
    </row>
    <row r="18" spans="1:14" x14ac:dyDescent="0.25">
      <c r="A18" s="81"/>
      <c r="B18" s="81"/>
      <c r="C18" s="81"/>
      <c r="D18" s="81"/>
      <c r="E18" s="81"/>
      <c r="F18" s="81"/>
      <c r="G18" s="81"/>
      <c r="H18" s="81"/>
      <c r="I18" s="81"/>
      <c r="J18" s="81"/>
      <c r="K18" s="81"/>
      <c r="L18" s="81"/>
      <c r="M18" s="81"/>
      <c r="N18" s="81"/>
    </row>
    <row r="19" spans="1:14" x14ac:dyDescent="0.25">
      <c r="A19" s="81"/>
      <c r="B19" s="81"/>
      <c r="C19" s="81"/>
      <c r="D19" s="81"/>
      <c r="E19" s="81"/>
      <c r="F19" s="81"/>
      <c r="G19" s="81"/>
      <c r="H19" s="81"/>
      <c r="I19" s="81"/>
      <c r="J19" s="81"/>
      <c r="K19" s="81"/>
      <c r="L19" s="81"/>
      <c r="M19" s="81"/>
      <c r="N19" s="81"/>
    </row>
    <row r="20" spans="1:14" x14ac:dyDescent="0.25">
      <c r="A20" s="81"/>
      <c r="B20" s="81"/>
      <c r="C20" s="81"/>
      <c r="D20" s="81"/>
      <c r="E20" s="81"/>
      <c r="F20" s="81"/>
      <c r="G20" s="81"/>
      <c r="H20" s="81"/>
      <c r="I20" s="81"/>
      <c r="J20" s="81"/>
      <c r="K20" s="81"/>
      <c r="L20" s="81"/>
      <c r="M20" s="81"/>
      <c r="N20" s="81"/>
    </row>
    <row r="21" spans="1:14" x14ac:dyDescent="0.25">
      <c r="A21" s="81"/>
      <c r="B21" s="81"/>
      <c r="C21" s="81"/>
      <c r="D21" s="81"/>
      <c r="E21" s="81"/>
      <c r="F21" s="81"/>
      <c r="G21" s="81"/>
      <c r="H21" s="81"/>
      <c r="I21" s="81"/>
      <c r="J21" s="81"/>
      <c r="K21" s="81"/>
      <c r="L21" s="81"/>
      <c r="M21" s="81"/>
      <c r="N21" s="81"/>
    </row>
    <row r="22" spans="1:14" x14ac:dyDescent="0.25">
      <c r="A22" s="81"/>
      <c r="B22" s="81"/>
      <c r="C22" s="81"/>
      <c r="D22" s="81"/>
      <c r="E22" s="81"/>
      <c r="F22" s="81"/>
      <c r="G22" s="81"/>
      <c r="H22" s="81"/>
      <c r="I22" s="81"/>
      <c r="J22" s="81"/>
      <c r="K22" s="81"/>
      <c r="L22" s="81"/>
      <c r="M22" s="81"/>
      <c r="N22" s="81"/>
    </row>
    <row r="23" spans="1:14" x14ac:dyDescent="0.25">
      <c r="A23" s="81"/>
      <c r="B23" s="81"/>
      <c r="C23" s="81"/>
      <c r="D23" s="81"/>
      <c r="E23" s="81"/>
      <c r="F23" s="81"/>
      <c r="G23" s="81"/>
      <c r="H23" s="81"/>
      <c r="I23" s="81"/>
      <c r="J23" s="81"/>
      <c r="K23" s="81"/>
      <c r="L23" s="81"/>
      <c r="M23" s="81"/>
      <c r="N23" s="81"/>
    </row>
    <row r="24" spans="1:14" x14ac:dyDescent="0.25">
      <c r="A24" s="81"/>
      <c r="B24" s="81"/>
      <c r="C24" s="81"/>
      <c r="D24" s="81"/>
      <c r="E24" s="81"/>
      <c r="F24" s="81"/>
      <c r="G24" s="81"/>
      <c r="H24" s="81"/>
      <c r="I24" s="81"/>
      <c r="J24" s="81"/>
      <c r="K24" s="81"/>
      <c r="L24" s="81"/>
      <c r="M24" s="81"/>
      <c r="N24" s="81"/>
    </row>
    <row r="25" spans="1:14" x14ac:dyDescent="0.25">
      <c r="A25" s="81"/>
      <c r="B25" s="81"/>
      <c r="C25" s="81"/>
      <c r="D25" s="81"/>
      <c r="E25" s="81"/>
      <c r="F25" s="81"/>
      <c r="G25" s="81"/>
      <c r="H25" s="81"/>
      <c r="I25" s="81"/>
      <c r="J25" s="81"/>
      <c r="K25" s="81"/>
      <c r="L25" s="81"/>
      <c r="M25" s="81"/>
      <c r="N25" s="81"/>
    </row>
    <row r="26" spans="1:14" x14ac:dyDescent="0.25">
      <c r="A26" s="81"/>
      <c r="B26" s="81"/>
      <c r="C26" s="81"/>
      <c r="D26" s="81"/>
      <c r="E26" s="81"/>
      <c r="F26" s="81"/>
      <c r="G26" s="81"/>
      <c r="H26" s="81"/>
      <c r="I26" s="81"/>
      <c r="J26" s="81"/>
      <c r="K26" s="81"/>
      <c r="L26" s="81"/>
      <c r="M26" s="81"/>
      <c r="N26" s="81"/>
    </row>
    <row r="27" spans="1:14" x14ac:dyDescent="0.25">
      <c r="A27" s="81"/>
      <c r="B27" s="81"/>
      <c r="C27" s="81"/>
      <c r="D27" s="81"/>
      <c r="E27" s="81"/>
      <c r="F27" s="81"/>
      <c r="G27" s="81"/>
      <c r="H27" s="81"/>
      <c r="I27" s="81"/>
      <c r="J27" s="81"/>
      <c r="K27" s="81"/>
      <c r="L27" s="81"/>
      <c r="M27" s="81"/>
      <c r="N27" s="81"/>
    </row>
    <row r="28" spans="1:14" x14ac:dyDescent="0.25">
      <c r="A28" s="81"/>
      <c r="B28" s="81"/>
      <c r="C28" s="81"/>
      <c r="D28" s="81"/>
      <c r="E28" s="81"/>
      <c r="F28" s="81"/>
      <c r="G28" s="81"/>
      <c r="H28" s="81"/>
      <c r="I28" s="81"/>
      <c r="J28" s="81"/>
      <c r="K28" s="81"/>
      <c r="L28" s="81"/>
      <c r="M28" s="81"/>
      <c r="N28" s="81"/>
    </row>
    <row r="29" spans="1:14" x14ac:dyDescent="0.25">
      <c r="A29" s="81"/>
      <c r="B29" s="81"/>
      <c r="C29" s="81"/>
      <c r="D29" s="81"/>
      <c r="E29" s="81"/>
      <c r="F29" s="81"/>
      <c r="G29" s="81"/>
      <c r="H29" s="81"/>
      <c r="I29" s="81"/>
      <c r="J29" s="81"/>
      <c r="K29" s="81"/>
      <c r="L29" s="81"/>
      <c r="M29" s="81"/>
      <c r="N29" s="81"/>
    </row>
    <row r="30" spans="1:14" x14ac:dyDescent="0.25">
      <c r="A30" s="81"/>
      <c r="B30" s="81"/>
      <c r="C30" s="81"/>
      <c r="D30" s="81"/>
      <c r="E30" s="81"/>
      <c r="F30" s="81"/>
      <c r="G30" s="81"/>
      <c r="H30" s="81"/>
      <c r="I30" s="81"/>
      <c r="J30" s="81"/>
      <c r="K30" s="81"/>
      <c r="L30" s="81"/>
      <c r="M30" s="81"/>
      <c r="N30" s="81"/>
    </row>
    <row r="31" spans="1:14" x14ac:dyDescent="0.25">
      <c r="A31" s="81"/>
      <c r="B31" s="81"/>
      <c r="C31" s="81"/>
      <c r="D31" s="81"/>
      <c r="E31" s="81"/>
      <c r="F31" s="81"/>
      <c r="G31" s="81"/>
      <c r="H31" s="81"/>
      <c r="I31" s="81"/>
      <c r="J31" s="81"/>
      <c r="K31" s="81"/>
      <c r="L31" s="81"/>
      <c r="M31" s="81"/>
      <c r="N31" s="81"/>
    </row>
    <row r="32" spans="1:14" x14ac:dyDescent="0.25">
      <c r="A32" s="81"/>
      <c r="B32" s="81"/>
      <c r="C32" s="81"/>
      <c r="D32" s="81"/>
      <c r="E32" s="81"/>
      <c r="F32" s="81"/>
      <c r="G32" s="81"/>
      <c r="H32" s="81"/>
      <c r="I32" s="81"/>
      <c r="J32" s="81"/>
      <c r="K32" s="81"/>
      <c r="L32" s="81"/>
      <c r="M32" s="81"/>
      <c r="N32" s="81"/>
    </row>
    <row r="33" spans="1:14" x14ac:dyDescent="0.25">
      <c r="A33" s="81"/>
      <c r="B33" s="81"/>
      <c r="C33" s="81"/>
      <c r="D33" s="81"/>
      <c r="E33" s="81"/>
      <c r="F33" s="81"/>
      <c r="G33" s="81"/>
      <c r="H33" s="81"/>
      <c r="I33" s="81"/>
      <c r="J33" s="81"/>
      <c r="K33" s="81"/>
      <c r="L33" s="81"/>
      <c r="M33" s="81"/>
      <c r="N33" s="81"/>
    </row>
    <row r="34" spans="1:14" x14ac:dyDescent="0.25">
      <c r="A34" s="81"/>
      <c r="B34" s="81"/>
      <c r="C34" s="81"/>
      <c r="D34" s="81"/>
      <c r="E34" s="81"/>
      <c r="F34" s="81"/>
      <c r="G34" s="81"/>
      <c r="H34" s="81"/>
      <c r="I34" s="81"/>
      <c r="J34" s="81"/>
      <c r="K34" s="81"/>
      <c r="L34" s="81"/>
      <c r="M34" s="81"/>
      <c r="N34" s="81"/>
    </row>
  </sheetData>
  <mergeCells count="3">
    <mergeCell ref="B2:J5"/>
    <mergeCell ref="A17:N34"/>
    <mergeCell ref="B14:C15"/>
  </mergeCells>
  <pageMargins left="0.7" right="0.7" top="0.75" bottom="0.75" header="0.3" footer="0.3"/>
  <pageSetup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Grupo 10-Carbonell-Martinez-T1</vt:lpstr>
      <vt:lpstr>1</vt:lpstr>
      <vt:lpstr>3</vt:lpstr>
      <vt:lpstr>4</vt:lpstr>
      <vt:lpstr>5</vt:lpstr>
      <vt:lpstr>8</vt:lpstr>
      <vt:lpstr>10</vt:lpstr>
      <vt:lpstr>13</vt:lpstr>
      <vt:lpstr>16</vt:lpstr>
      <vt:lpstr>17</vt:lpstr>
      <vt:lpstr>18</vt:lpstr>
      <vt:lpstr>19</vt:lpstr>
      <vt:lpstr>20</vt:lpstr>
      <vt:lpstr>21</vt:lpstr>
      <vt:lpstr>23</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fernanda carbonell santos</dc:creator>
  <cp:lastModifiedBy>maria fernanda carbonell santos</cp:lastModifiedBy>
  <dcterms:created xsi:type="dcterms:W3CDTF">2019-09-14T15:46:09Z</dcterms:created>
  <dcterms:modified xsi:type="dcterms:W3CDTF">2019-10-05T05:19:27Z</dcterms:modified>
</cp:coreProperties>
</file>