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8"/>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 name="21" sheetId="1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4" l="1"/>
  <c r="C13" i="14"/>
  <c r="E13" i="14" s="1"/>
  <c r="F13" i="14" s="1"/>
  <c r="C14" i="14"/>
  <c r="E14" i="14" s="1"/>
  <c r="F14" i="14" s="1"/>
  <c r="C15" i="14"/>
  <c r="E15" i="14" s="1"/>
  <c r="F15" i="14" s="1"/>
  <c r="C16" i="14"/>
  <c r="E16" i="14" s="1"/>
  <c r="F16" i="14" s="1"/>
  <c r="C17" i="14"/>
  <c r="E17" i="14" s="1"/>
  <c r="F17" i="14" s="1"/>
  <c r="C18" i="14"/>
  <c r="E18" i="14" s="1"/>
  <c r="F18" i="14" s="1"/>
  <c r="C12" i="14"/>
  <c r="E12" i="14" s="1"/>
  <c r="F12" i="14" s="1"/>
  <c r="F11" i="14"/>
  <c r="F10" i="14"/>
  <c r="E11" i="14"/>
  <c r="F12" i="13" l="1"/>
  <c r="E12" i="13"/>
  <c r="C13" i="13"/>
  <c r="C12" i="13"/>
  <c r="I14" i="12" l="1"/>
  <c r="M17" i="12"/>
  <c r="C18" i="12"/>
  <c r="C19" i="12"/>
  <c r="C20" i="12"/>
  <c r="C21" i="12"/>
  <c r="C22" i="12"/>
  <c r="C23" i="12"/>
  <c r="C7" i="12"/>
  <c r="C17" i="12"/>
  <c r="E17" i="12"/>
  <c r="C8" i="11"/>
  <c r="F17" i="11"/>
  <c r="C14" i="11"/>
  <c r="C15" i="11"/>
  <c r="C16" i="11"/>
  <c r="C17" i="11"/>
  <c r="C13" i="11"/>
  <c r="D13" i="11" s="1"/>
  <c r="F13" i="11" s="1"/>
  <c r="E14" i="11" s="1"/>
  <c r="E13" i="11"/>
  <c r="D17" i="12" l="1"/>
  <c r="F17" i="12" s="1"/>
  <c r="E18" i="12" s="1"/>
  <c r="D18" i="12" s="1"/>
  <c r="F18" i="12" s="1"/>
  <c r="E19" i="12" s="1"/>
  <c r="D19" i="12" s="1"/>
  <c r="F19" i="12" s="1"/>
  <c r="D14" i="11"/>
  <c r="F14" i="11" s="1"/>
  <c r="E15" i="11" s="1"/>
  <c r="D15" i="11" s="1"/>
  <c r="F15" i="11" s="1"/>
  <c r="C12" i="9"/>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20" i="12" l="1"/>
  <c r="D20" i="12" s="1"/>
  <c r="F20" i="12" s="1"/>
  <c r="E16" i="11"/>
  <c r="D16" i="11" s="1"/>
  <c r="F16" i="11" s="1"/>
  <c r="E12" i="9"/>
  <c r="F10" i="9"/>
  <c r="D12" i="9"/>
  <c r="D14" i="7"/>
  <c r="C15" i="7" s="1"/>
  <c r="D15" i="7" s="1"/>
  <c r="C16" i="7"/>
  <c r="D16" i="7"/>
  <c r="D38" i="5"/>
  <c r="D10" i="4"/>
  <c r="E21" i="12" l="1"/>
  <c r="D21" i="12" s="1"/>
  <c r="F21" i="12" s="1"/>
  <c r="E17" i="11"/>
  <c r="D17" i="11" s="1"/>
  <c r="F12" i="9"/>
  <c r="G10" i="9"/>
  <c r="G12" i="9" s="1"/>
  <c r="C17" i="7"/>
  <c r="D17" i="7" s="1"/>
  <c r="D12" i="6"/>
  <c r="D24" i="6"/>
  <c r="E22" i="12" l="1"/>
  <c r="D22" i="12" s="1"/>
  <c r="F22" i="12" s="1"/>
  <c r="L13" i="9"/>
  <c r="D39" i="5"/>
  <c r="C39" i="5"/>
  <c r="C38" i="5"/>
  <c r="H23" i="5"/>
  <c r="D14" i="5"/>
  <c r="D15" i="5" s="1"/>
  <c r="D16" i="5" s="1"/>
  <c r="D17" i="5" s="1"/>
  <c r="D18" i="5" s="1"/>
  <c r="D19" i="5" s="1"/>
  <c r="D20" i="5" s="1"/>
  <c r="D21" i="5" s="1"/>
  <c r="D22" i="5" s="1"/>
  <c r="D23" i="5" s="1"/>
  <c r="D24" i="5" s="1"/>
  <c r="D13" i="5"/>
  <c r="E23" i="12" l="1"/>
  <c r="D23" i="12" s="1"/>
  <c r="F23" i="12" s="1"/>
  <c r="C40" i="5"/>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 r="D12" i="13"/>
  <c r="E13" i="13"/>
  <c r="D13" i="13" s="1"/>
  <c r="F13" i="13" s="1"/>
</calcChain>
</file>

<file path=xl/sharedStrings.xml><?xml version="1.0" encoding="utf-8"?>
<sst xmlns="http://schemas.openxmlformats.org/spreadsheetml/2006/main" count="207" uniqueCount="142">
  <si>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</si>
  <si>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</si>
  <si>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</si>
  <si>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</si>
  <si>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</si>
  <si>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</si>
  <si>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</si>
  <si>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</si>
  <si>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</si>
  <si>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</si>
  <si>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</si>
  <si>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</si>
  <si>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</si>
  <si>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</si>
  <si>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</si>
  <si>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</si>
  <si>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</si>
  <si>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</si>
  <si>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</si>
  <si>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</si>
  <si>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</si>
  <si>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</si>
  <si>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</si>
  <si>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</si>
  <si>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</si>
  <si>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</si>
  <si>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</si>
  <si>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</si>
  <si>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</si>
  <si>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</si>
  <si>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</si>
  <si>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</si>
  <si>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</si>
  <si>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</si>
  <si>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</si>
  <si>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</si>
  <si>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</si>
  <si>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</si>
  <si>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</si>
  <si>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</si>
  <si>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</si>
  <si>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</si>
  <si>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</si>
  <si>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</si>
  <si>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</si>
  <si>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</si>
  <si>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</si>
  <si>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</si>
  <si>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</si>
  <si>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</si>
  <si>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</si>
  <si>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</si>
  <si>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</si>
  <si>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</si>
  <si>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</si>
  <si>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</si>
  <si>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</si>
  <si>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</si>
  <si>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</si>
  <si>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</si>
  <si>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</si>
  <si>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</si>
  <si>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</si>
  <si>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</si>
  <si>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</si>
  <si>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</si>
  <si>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</si>
  <si>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</si>
  <si>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</si>
  <si>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</si>
  <si>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</si>
  <si>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</si>
  <si>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</si>
  <si>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</si>
  <si>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</si>
  <si>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</si>
  <si>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</si>
  <si>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</si>
  <si>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</si>
  <si>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</si>
  <si>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</si>
  <si>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</si>
  <si>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</si>
  <si>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</si>
  <si>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</si>
  <si>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</si>
  <si>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</si>
  <si>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</si>
  <si>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</si>
  <si>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</si>
  <si>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</si>
  <si>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</si>
  <si>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</si>
  <si>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</si>
  <si>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</si>
  <si>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</si>
  <si>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</si>
  <si>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</si>
  <si>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</si>
  <si>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</si>
  <si>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</si>
  <si>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</si>
  <si>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</si>
  <si>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</si>
  <si>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</si>
  <si>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</si>
  <si>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</si>
  <si>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</si>
  <si>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</si>
  <si>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</si>
  <si>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</si>
  <si>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</si>
  <si>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</si>
  <si>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</si>
  <si>
    <t>A</t>
  </si>
  <si>
    <t>A(Datos)</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</si>
  <si>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</si>
  <si>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</si>
  <si>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</si>
  <si>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</si>
  <si>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</si>
  <si>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Falta grafica</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</si>
  <si>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</si>
  <si>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</si>
  <si>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</si>
  <si>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</si>
  <si>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</si>
  <si>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</si>
  <si>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</si>
  <si>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</si>
  <si>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</si>
  <si>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</si>
  <si>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</si>
  <si>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</si>
  <si>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</si>
  <si>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</si>
  <si>
    <t>???</t>
  </si>
  <si>
    <t>21.</t>
  </si>
  <si>
    <t>Considere el siguiente diagrama de flujo de efectivo. ¿Cuál es el valor de C que hace a la serie de ingresos equivalente a la serie de egresos? La tasa de interés es del 12% compuesta anualmente</t>
  </si>
  <si>
    <t>Egresos</t>
  </si>
  <si>
    <t>Ingresos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</si>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</sst>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1" formatCode="_-* #,##0_-;\-* #,##0_-;_-* &quot;-&quot;_-;_-@_-"/>
    <numFmt numFmtId="164" formatCode="_-* #,##0.00_-;\-* #,##0.00_-;_-* &quot;-&quot;_-;_-@_-"/>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8">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110">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9" fontId="0" fillId="0" borderId="0" xfId="0" applyNumberFormat="1"/>
    <xf numFmtId="0" fontId="0" fillId="0" borderId="0" xfId="0" applyAlignment="1">
      <alignment vertical="top"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8" fontId="10" fillId="7" borderId="0" xfId="3" applyNumberFormat="1"/>
    <xf numFmtId="164" fontId="0" fillId="0" borderId="0" xfId="1" applyNumberFormat="1" applyFont="1"/>
    <xf numFmtId="165" fontId="0" fillId="0" borderId="0" xfId="0" applyNumberFormat="1"/>
    <xf numFmtId="1" fontId="0" fillId="0" borderId="0" xfId="0" applyNumberFormat="1"/>
    <xf numFmtId="2" fontId="0" fillId="0" borderId="0" xfId="0" applyNumberFormat="1"/>
    <xf numFmtId="0" fontId="0" fillId="0" borderId="0" xfId="0" applyAlignment="1">
      <alignment horizontal="center"/>
    </xf>
    <xf numFmtId="0" fontId="2" fillId="0" borderId="1" xfId="0" applyFont="1" applyBorder="1" applyAlignment="1">
      <alignment horizontal="center"/>
    </xf>
    <xf numFmtId="0" fontId="0" fillId="0" borderId="0" xfId="0" applyAlignment="1">
      <alignment horizontal="center" vertical="top"/>
    </xf>
    <xf numFmtId="0" fontId="0" fillId="0" borderId="1" xfId="0" applyBorder="1" applyAlignment="1">
      <alignment horizontal="center"/>
    </xf>
    <xf numFmtId="0" fontId="4" fillId="3"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2" fillId="0" borderId="1" xfId="0" applyFont="1" applyBorder="1" applyAlignment="1">
      <alignment horizontal="center"/>
    </xf>
    <xf numFmtId="0" fontId="0" fillId="0" borderId="0" xfId="0" applyAlignment="1">
      <alignment horizontal="center" wrapText="1"/>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top"/>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0" fontId="0" fillId="5" borderId="0" xfId="0" applyFill="1" applyAlignment="1">
      <alignment horizontal="center" wrapText="1"/>
    </xf>
    <xf numFmtId="0" fontId="0" fillId="0" borderId="1" xfId="0" applyBorder="1" applyAlignment="1">
      <alignment horizontal="center"/>
    </xf>
    <xf numFmtId="8" fontId="0" fillId="0" borderId="1" xfId="0" applyNumberFormat="1" applyBorder="1" applyAlignment="1">
      <alignment horizontal="center"/>
    </xf>
    <xf numFmtId="1" fontId="0" fillId="0" borderId="4"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2" fontId="10" fillId="7" borderId="0" xfId="3" applyNumberFormat="1" applyAlignment="1">
      <alignment horizontal="center"/>
    </xf>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9525</xdr:colOff>
      <xdr:row>31</xdr:row>
      <xdr:rowOff>180975</xdr:rowOff>
    </xdr:from>
    <xdr:to>
      <xdr:col>13</xdr:col>
      <xdr:colOff>19050</xdr:colOff>
      <xdr:row>32</xdr:row>
      <xdr:rowOff>0</xdr:rowOff>
    </xdr:to>
    <xdr:cxnSp macro="">
      <xdr:nvCxnSpPr>
        <xdr:cNvPr id="3" name="Conector recto 2"/>
        <xdr:cNvCxnSpPr/>
      </xdr:nvCxnSpPr>
      <xdr:spPr>
        <a:xfrm>
          <a:off x="771525" y="5524500"/>
          <a:ext cx="915352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30</xdr:row>
      <xdr:rowOff>180975</xdr:rowOff>
    </xdr:from>
    <xdr:to>
      <xdr:col>0</xdr:col>
      <xdr:colOff>752475</xdr:colOff>
      <xdr:row>32</xdr:row>
      <xdr:rowOff>180975</xdr:rowOff>
    </xdr:to>
    <xdr:cxnSp macro="">
      <xdr:nvCxnSpPr>
        <xdr:cNvPr id="6" name="Conector recto 5"/>
        <xdr:cNvCxnSpPr/>
      </xdr:nvCxnSpPr>
      <xdr:spPr>
        <a:xfrm>
          <a:off x="75247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31</xdr:row>
      <xdr:rowOff>0</xdr:rowOff>
    </xdr:from>
    <xdr:to>
      <xdr:col>2</xdr:col>
      <xdr:colOff>0</xdr:colOff>
      <xdr:row>33</xdr:row>
      <xdr:rowOff>0</xdr:rowOff>
    </xdr:to>
    <xdr:cxnSp macro="">
      <xdr:nvCxnSpPr>
        <xdr:cNvPr id="8" name="Conector recto 7"/>
        <xdr:cNvCxnSpPr/>
      </xdr:nvCxnSpPr>
      <xdr:spPr>
        <a:xfrm>
          <a:off x="1524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31</xdr:row>
      <xdr:rowOff>9525</xdr:rowOff>
    </xdr:from>
    <xdr:to>
      <xdr:col>3</xdr:col>
      <xdr:colOff>9525</xdr:colOff>
      <xdr:row>33</xdr:row>
      <xdr:rowOff>9525</xdr:rowOff>
    </xdr:to>
    <xdr:cxnSp macro="">
      <xdr:nvCxnSpPr>
        <xdr:cNvPr id="9" name="Conector recto 8"/>
        <xdr:cNvCxnSpPr/>
      </xdr:nvCxnSpPr>
      <xdr:spPr>
        <a:xfrm>
          <a:off x="2295525"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31</xdr:row>
      <xdr:rowOff>0</xdr:rowOff>
    </xdr:from>
    <xdr:to>
      <xdr:col>4</xdr:col>
      <xdr:colOff>0</xdr:colOff>
      <xdr:row>33</xdr:row>
      <xdr:rowOff>0</xdr:rowOff>
    </xdr:to>
    <xdr:cxnSp macro="">
      <xdr:nvCxnSpPr>
        <xdr:cNvPr id="10" name="Conector recto 9"/>
        <xdr:cNvCxnSpPr/>
      </xdr:nvCxnSpPr>
      <xdr:spPr>
        <a:xfrm>
          <a:off x="3048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31</xdr:row>
      <xdr:rowOff>0</xdr:rowOff>
    </xdr:from>
    <xdr:to>
      <xdr:col>5</xdr:col>
      <xdr:colOff>0</xdr:colOff>
      <xdr:row>33</xdr:row>
      <xdr:rowOff>0</xdr:rowOff>
    </xdr:to>
    <xdr:cxnSp macro="">
      <xdr:nvCxnSpPr>
        <xdr:cNvPr id="11" name="Conector recto 10"/>
        <xdr:cNvCxnSpPr/>
      </xdr:nvCxnSpPr>
      <xdr:spPr>
        <a:xfrm>
          <a:off x="381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31</xdr:row>
      <xdr:rowOff>0</xdr:rowOff>
    </xdr:from>
    <xdr:to>
      <xdr:col>6</xdr:col>
      <xdr:colOff>0</xdr:colOff>
      <xdr:row>33</xdr:row>
      <xdr:rowOff>0</xdr:rowOff>
    </xdr:to>
    <xdr:cxnSp macro="">
      <xdr:nvCxnSpPr>
        <xdr:cNvPr id="12" name="Conector recto 11"/>
        <xdr:cNvCxnSpPr/>
      </xdr:nvCxnSpPr>
      <xdr:spPr>
        <a:xfrm>
          <a:off x="457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31</xdr:row>
      <xdr:rowOff>9525</xdr:rowOff>
    </xdr:from>
    <xdr:to>
      <xdr:col>7</xdr:col>
      <xdr:colOff>0</xdr:colOff>
      <xdr:row>33</xdr:row>
      <xdr:rowOff>9525</xdr:rowOff>
    </xdr:to>
    <xdr:cxnSp macro="">
      <xdr:nvCxnSpPr>
        <xdr:cNvPr id="13" name="Conector recto 12"/>
        <xdr:cNvCxnSpPr/>
      </xdr:nvCxnSpPr>
      <xdr:spPr>
        <a:xfrm>
          <a:off x="5334000"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31</xdr:row>
      <xdr:rowOff>0</xdr:rowOff>
    </xdr:from>
    <xdr:to>
      <xdr:col>8</xdr:col>
      <xdr:colOff>0</xdr:colOff>
      <xdr:row>33</xdr:row>
      <xdr:rowOff>0</xdr:rowOff>
    </xdr:to>
    <xdr:cxnSp macro="">
      <xdr:nvCxnSpPr>
        <xdr:cNvPr id="14" name="Conector recto 13"/>
        <xdr:cNvCxnSpPr/>
      </xdr:nvCxnSpPr>
      <xdr:spPr>
        <a:xfrm>
          <a:off x="6096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31</xdr:row>
      <xdr:rowOff>0</xdr:rowOff>
    </xdr:from>
    <xdr:to>
      <xdr:col>9</xdr:col>
      <xdr:colOff>9525</xdr:colOff>
      <xdr:row>33</xdr:row>
      <xdr:rowOff>0</xdr:rowOff>
    </xdr:to>
    <xdr:cxnSp macro="">
      <xdr:nvCxnSpPr>
        <xdr:cNvPr id="15" name="Conector recto 14"/>
        <xdr:cNvCxnSpPr/>
      </xdr:nvCxnSpPr>
      <xdr:spPr>
        <a:xfrm>
          <a:off x="6867525"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31</xdr:row>
      <xdr:rowOff>0</xdr:rowOff>
    </xdr:from>
    <xdr:to>
      <xdr:col>10</xdr:col>
      <xdr:colOff>0</xdr:colOff>
      <xdr:row>33</xdr:row>
      <xdr:rowOff>0</xdr:rowOff>
    </xdr:to>
    <xdr:cxnSp macro="">
      <xdr:nvCxnSpPr>
        <xdr:cNvPr id="16" name="Conector recto 15"/>
        <xdr:cNvCxnSpPr/>
      </xdr:nvCxnSpPr>
      <xdr:spPr>
        <a:xfrm>
          <a:off x="762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31</xdr:row>
      <xdr:rowOff>0</xdr:rowOff>
    </xdr:from>
    <xdr:to>
      <xdr:col>11</xdr:col>
      <xdr:colOff>0</xdr:colOff>
      <xdr:row>33</xdr:row>
      <xdr:rowOff>0</xdr:rowOff>
    </xdr:to>
    <xdr:cxnSp macro="">
      <xdr:nvCxnSpPr>
        <xdr:cNvPr id="17" name="Conector recto 16"/>
        <xdr:cNvCxnSpPr/>
      </xdr:nvCxnSpPr>
      <xdr:spPr>
        <a:xfrm>
          <a:off x="838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30</xdr:row>
      <xdr:rowOff>180975</xdr:rowOff>
    </xdr:from>
    <xdr:to>
      <xdr:col>12</xdr:col>
      <xdr:colOff>9525</xdr:colOff>
      <xdr:row>32</xdr:row>
      <xdr:rowOff>180975</xdr:rowOff>
    </xdr:to>
    <xdr:cxnSp macro="">
      <xdr:nvCxnSpPr>
        <xdr:cNvPr id="18" name="Conector recto 17"/>
        <xdr:cNvCxnSpPr/>
      </xdr:nvCxnSpPr>
      <xdr:spPr>
        <a:xfrm>
          <a:off x="9153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30</xdr:row>
      <xdr:rowOff>180975</xdr:rowOff>
    </xdr:from>
    <xdr:to>
      <xdr:col>13</xdr:col>
      <xdr:colOff>9525</xdr:colOff>
      <xdr:row>32</xdr:row>
      <xdr:rowOff>180975</xdr:rowOff>
    </xdr:to>
    <xdr:cxnSp macro="">
      <xdr:nvCxnSpPr>
        <xdr:cNvPr id="19" name="Conector recto 18"/>
        <xdr:cNvCxnSpPr/>
      </xdr:nvCxnSpPr>
      <xdr:spPr>
        <a:xfrm>
          <a:off x="9915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24</xdr:row>
      <xdr:rowOff>0</xdr:rowOff>
    </xdr:from>
    <xdr:to>
      <xdr:col>1</xdr:col>
      <xdr:colOff>0</xdr:colOff>
      <xdr:row>30</xdr:row>
      <xdr:rowOff>180975</xdr:rowOff>
    </xdr:to>
    <xdr:cxnSp macro="">
      <xdr:nvCxnSpPr>
        <xdr:cNvPr id="22" name="Conector recto de flecha 21"/>
        <xdr:cNvCxnSpPr/>
      </xdr:nvCxnSpPr>
      <xdr:spPr>
        <a:xfrm flipV="1">
          <a:off x="752475" y="4391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32</xdr:row>
      <xdr:rowOff>171450</xdr:rowOff>
    </xdr:from>
    <xdr:to>
      <xdr:col>2</xdr:col>
      <xdr:colOff>2</xdr:colOff>
      <xdr:row>34</xdr:row>
      <xdr:rowOff>57150</xdr:rowOff>
    </xdr:to>
    <xdr:cxnSp macro="">
      <xdr:nvCxnSpPr>
        <xdr:cNvPr id="24" name="Conector recto de flecha 23"/>
        <xdr:cNvCxnSpPr/>
      </xdr:nvCxnSpPr>
      <xdr:spPr>
        <a:xfrm flipH="1">
          <a:off x="1524000" y="6086475"/>
          <a:ext cx="2" cy="266700"/>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33</xdr:row>
      <xdr:rowOff>2</xdr:rowOff>
    </xdr:from>
    <xdr:to>
      <xdr:col>3</xdr:col>
      <xdr:colOff>9530</xdr:colOff>
      <xdr:row>34</xdr:row>
      <xdr:rowOff>133350</xdr:rowOff>
    </xdr:to>
    <xdr:cxnSp macro="">
      <xdr:nvCxnSpPr>
        <xdr:cNvPr id="26" name="Conector recto de flecha 25"/>
        <xdr:cNvCxnSpPr/>
      </xdr:nvCxnSpPr>
      <xdr:spPr>
        <a:xfrm flipH="1">
          <a:off x="2295525" y="6105527"/>
          <a:ext cx="5" cy="323848"/>
        </a:xfrm>
        <a:prstGeom prst="straightConnector1">
          <a:avLst/>
        </a:prstGeom>
        <a:ln w="28575">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32</xdr:row>
      <xdr:rowOff>171453</xdr:rowOff>
    </xdr:from>
    <xdr:to>
      <xdr:col>4</xdr:col>
      <xdr:colOff>4</xdr:colOff>
      <xdr:row>35</xdr:row>
      <xdr:rowOff>19050</xdr:rowOff>
    </xdr:to>
    <xdr:cxnSp macro="">
      <xdr:nvCxnSpPr>
        <xdr:cNvPr id="29" name="Conector recto de flecha 28"/>
        <xdr:cNvCxnSpPr/>
      </xdr:nvCxnSpPr>
      <xdr:spPr>
        <a:xfrm flipH="1">
          <a:off x="3048000" y="6086478"/>
          <a:ext cx="4" cy="419097"/>
        </a:xfrm>
        <a:prstGeom prst="straightConnector1">
          <a:avLst/>
        </a:prstGeom>
        <a:ln w="28575">
          <a:solidFill>
            <a:srgbClr val="92D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32</xdr:row>
      <xdr:rowOff>171453</xdr:rowOff>
    </xdr:from>
    <xdr:to>
      <xdr:col>5</xdr:col>
      <xdr:colOff>4</xdr:colOff>
      <xdr:row>35</xdr:row>
      <xdr:rowOff>104775</xdr:rowOff>
    </xdr:to>
    <xdr:cxnSp macro="">
      <xdr:nvCxnSpPr>
        <xdr:cNvPr id="32" name="Conector recto de flecha 31"/>
        <xdr:cNvCxnSpPr/>
      </xdr:nvCxnSpPr>
      <xdr:spPr>
        <a:xfrm flipH="1">
          <a:off x="3810000" y="6086478"/>
          <a:ext cx="4" cy="504822"/>
        </a:xfrm>
        <a:prstGeom prst="straightConnector1">
          <a:avLst/>
        </a:prstGeom>
        <a:ln w="28575">
          <a:solidFill>
            <a:srgbClr val="00B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32</xdr:row>
      <xdr:rowOff>180978</xdr:rowOff>
    </xdr:from>
    <xdr:to>
      <xdr:col>6</xdr:col>
      <xdr:colOff>4</xdr:colOff>
      <xdr:row>36</xdr:row>
      <xdr:rowOff>9525</xdr:rowOff>
    </xdr:to>
    <xdr:cxnSp macro="">
      <xdr:nvCxnSpPr>
        <xdr:cNvPr id="35" name="Conector recto de flecha 34"/>
        <xdr:cNvCxnSpPr/>
      </xdr:nvCxnSpPr>
      <xdr:spPr>
        <a:xfrm flipH="1">
          <a:off x="4572000" y="6096003"/>
          <a:ext cx="4" cy="590547"/>
        </a:xfrm>
        <a:prstGeom prst="straightConnector1">
          <a:avLst/>
        </a:prstGeom>
        <a:ln w="28575">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33</xdr:row>
      <xdr:rowOff>3</xdr:rowOff>
    </xdr:from>
    <xdr:to>
      <xdr:col>7</xdr:col>
      <xdr:colOff>4</xdr:colOff>
      <xdr:row>37</xdr:row>
      <xdr:rowOff>0</xdr:rowOff>
    </xdr:to>
    <xdr:cxnSp macro="">
      <xdr:nvCxnSpPr>
        <xdr:cNvPr id="37" name="Conector recto de flecha 36"/>
        <xdr:cNvCxnSpPr/>
      </xdr:nvCxnSpPr>
      <xdr:spPr>
        <a:xfrm flipH="1">
          <a:off x="5334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33</xdr:row>
      <xdr:rowOff>3</xdr:rowOff>
    </xdr:from>
    <xdr:to>
      <xdr:col>8</xdr:col>
      <xdr:colOff>4</xdr:colOff>
      <xdr:row>37</xdr:row>
      <xdr:rowOff>0</xdr:rowOff>
    </xdr:to>
    <xdr:cxnSp macro="">
      <xdr:nvCxnSpPr>
        <xdr:cNvPr id="58" name="Conector recto de flecha 57"/>
        <xdr:cNvCxnSpPr/>
      </xdr:nvCxnSpPr>
      <xdr:spPr>
        <a:xfrm flipH="1">
          <a:off x="6096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33</xdr:row>
      <xdr:rowOff>3</xdr:rowOff>
    </xdr:from>
    <xdr:to>
      <xdr:col>9</xdr:col>
      <xdr:colOff>9529</xdr:colOff>
      <xdr:row>37</xdr:row>
      <xdr:rowOff>0</xdr:rowOff>
    </xdr:to>
    <xdr:cxnSp macro="">
      <xdr:nvCxnSpPr>
        <xdr:cNvPr id="59" name="Conector recto de flecha 58"/>
        <xdr:cNvCxnSpPr/>
      </xdr:nvCxnSpPr>
      <xdr:spPr>
        <a:xfrm flipH="1">
          <a:off x="6867525"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33</xdr:row>
      <xdr:rowOff>3</xdr:rowOff>
    </xdr:from>
    <xdr:to>
      <xdr:col>10</xdr:col>
      <xdr:colOff>4</xdr:colOff>
      <xdr:row>37</xdr:row>
      <xdr:rowOff>0</xdr:rowOff>
    </xdr:to>
    <xdr:cxnSp macro="">
      <xdr:nvCxnSpPr>
        <xdr:cNvPr id="60" name="Conector recto de flecha 59"/>
        <xdr:cNvCxnSpPr/>
      </xdr:nvCxnSpPr>
      <xdr:spPr>
        <a:xfrm flipH="1">
          <a:off x="7620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33</xdr:row>
      <xdr:rowOff>3</xdr:rowOff>
    </xdr:from>
    <xdr:to>
      <xdr:col>11</xdr:col>
      <xdr:colOff>4</xdr:colOff>
      <xdr:row>37</xdr:row>
      <xdr:rowOff>0</xdr:rowOff>
    </xdr:to>
    <xdr:cxnSp macro="">
      <xdr:nvCxnSpPr>
        <xdr:cNvPr id="61" name="Conector recto de flecha 60"/>
        <xdr:cNvCxnSpPr/>
      </xdr:nvCxnSpPr>
      <xdr:spPr>
        <a:xfrm flipH="1">
          <a:off x="8382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32</xdr:row>
      <xdr:rowOff>180978</xdr:rowOff>
    </xdr:from>
    <xdr:to>
      <xdr:col>12</xdr:col>
      <xdr:colOff>9529</xdr:colOff>
      <xdr:row>36</xdr:row>
      <xdr:rowOff>180975</xdr:rowOff>
    </xdr:to>
    <xdr:cxnSp macro="">
      <xdr:nvCxnSpPr>
        <xdr:cNvPr id="62" name="Conector recto de flecha 61"/>
        <xdr:cNvCxnSpPr/>
      </xdr:nvCxnSpPr>
      <xdr:spPr>
        <a:xfrm flipH="1">
          <a:off x="9153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32</xdr:row>
      <xdr:rowOff>180978</xdr:rowOff>
    </xdr:from>
    <xdr:to>
      <xdr:col>13</xdr:col>
      <xdr:colOff>9529</xdr:colOff>
      <xdr:row>36</xdr:row>
      <xdr:rowOff>180975</xdr:rowOff>
    </xdr:to>
    <xdr:cxnSp macro="">
      <xdr:nvCxnSpPr>
        <xdr:cNvPr id="63" name="Conector recto de flecha 62"/>
        <xdr:cNvCxnSpPr/>
      </xdr:nvCxnSpPr>
      <xdr:spPr>
        <a:xfrm flipH="1">
          <a:off x="9915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38</xdr:row>
      <xdr:rowOff>0</xdr:rowOff>
    </xdr:from>
    <xdr:to>
      <xdr:col>13</xdr:col>
      <xdr:colOff>9525</xdr:colOff>
      <xdr:row>38</xdr:row>
      <xdr:rowOff>0</xdr:rowOff>
    </xdr:to>
    <xdr:cxnSp macro="">
      <xdr:nvCxnSpPr>
        <xdr:cNvPr id="66" name="Conector recto 65"/>
        <xdr:cNvCxnSpPr/>
      </xdr:nvCxnSpPr>
      <xdr:spPr>
        <a:xfrm>
          <a:off x="5324475" y="7058025"/>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37</xdr:row>
      <xdr:rowOff>76200</xdr:rowOff>
    </xdr:from>
    <xdr:to>
      <xdr:col>7</xdr:col>
      <xdr:colOff>0</xdr:colOff>
      <xdr:row>38</xdr:row>
      <xdr:rowOff>133350</xdr:rowOff>
    </xdr:to>
    <xdr:cxnSp macro="">
      <xdr:nvCxnSpPr>
        <xdr:cNvPr id="68" name="Conector recto 67"/>
        <xdr:cNvCxnSpPr/>
      </xdr:nvCxnSpPr>
      <xdr:spPr>
        <a:xfrm>
          <a:off x="5324475"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37</xdr:row>
      <xdr:rowOff>76200</xdr:rowOff>
    </xdr:from>
    <xdr:to>
      <xdr:col>13</xdr:col>
      <xdr:colOff>9525</xdr:colOff>
      <xdr:row>38</xdr:row>
      <xdr:rowOff>133350</xdr:rowOff>
    </xdr:to>
    <xdr:cxnSp macro="">
      <xdr:nvCxnSpPr>
        <xdr:cNvPr id="69" name="Conector recto 68"/>
        <xdr:cNvCxnSpPr/>
      </xdr:nvCxnSpPr>
      <xdr:spPr>
        <a:xfrm>
          <a:off x="9906000"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523875</xdr:colOff>
      <xdr:row>22</xdr:row>
      <xdr:rowOff>161925</xdr:rowOff>
    </xdr:from>
    <xdr:ext cx="506229" cy="264560"/>
    <xdr:sp macro="" textlink="">
      <xdr:nvSpPr>
        <xdr:cNvPr id="70" name="CuadroTexto 69"/>
        <xdr:cNvSpPr txBox="1"/>
      </xdr:nvSpPr>
      <xdr:spPr>
        <a:xfrm>
          <a:off x="523875" y="43624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a:t>
          </a:r>
        </a:p>
      </xdr:txBody>
    </xdr:sp>
    <xdr:clientData/>
  </xdr:oneCellAnchor>
  <xdr:oneCellAnchor>
    <xdr:from>
      <xdr:col>4</xdr:col>
      <xdr:colOff>571500</xdr:colOff>
      <xdr:row>35</xdr:row>
      <xdr:rowOff>38100</xdr:rowOff>
    </xdr:from>
    <xdr:ext cx="459036" cy="264560"/>
    <xdr:sp macro="" textlink="">
      <xdr:nvSpPr>
        <xdr:cNvPr id="71" name="CuadroTexto 70"/>
        <xdr:cNvSpPr txBox="1"/>
      </xdr:nvSpPr>
      <xdr:spPr>
        <a:xfrm>
          <a:off x="3619500" y="69056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x+15</a:t>
          </a:r>
          <a:endParaRPr lang="en-US">
            <a:effectLst/>
          </a:endParaRPr>
        </a:p>
      </xdr:txBody>
    </xdr:sp>
    <xdr:clientData/>
  </xdr:oneCellAnchor>
  <xdr:oneCellAnchor>
    <xdr:from>
      <xdr:col>5</xdr:col>
      <xdr:colOff>571500</xdr:colOff>
      <xdr:row>35</xdr:row>
      <xdr:rowOff>152400</xdr:rowOff>
    </xdr:from>
    <xdr:ext cx="459036" cy="436786"/>
    <xdr:sp macro="" textlink="">
      <xdr:nvSpPr>
        <xdr:cNvPr id="72" name="CuadroTexto 71"/>
        <xdr:cNvSpPr txBox="1"/>
      </xdr:nvSpPr>
      <xdr:spPr>
        <a:xfrm>
          <a:off x="4381500" y="7019925"/>
          <a:ext cx="45903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x+20</a:t>
          </a:r>
          <a:endParaRPr lang="en-US">
            <a:effectLst/>
          </a:endParaRPr>
        </a:p>
        <a:p>
          <a:endParaRPr lang="en-US" sz="1100"/>
        </a:p>
      </xdr:txBody>
    </xdr:sp>
    <xdr:clientData/>
  </xdr:oneCellAnchor>
  <xdr:oneCellAnchor>
    <xdr:from>
      <xdr:col>1</xdr:col>
      <xdr:colOff>647700</xdr:colOff>
      <xdr:row>34</xdr:row>
      <xdr:rowOff>9525</xdr:rowOff>
    </xdr:from>
    <xdr:ext cx="283873" cy="264560"/>
    <xdr:sp macro="" textlink="">
      <xdr:nvSpPr>
        <xdr:cNvPr id="73" name="CuadroTexto 72"/>
        <xdr:cNvSpPr txBox="1"/>
      </xdr:nvSpPr>
      <xdr:spPr>
        <a:xfrm>
          <a:off x="1409700" y="6686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x</a:t>
          </a:r>
        </a:p>
      </xdr:txBody>
    </xdr:sp>
    <xdr:clientData/>
  </xdr:oneCellAnchor>
  <xdr:oneCellAnchor>
    <xdr:from>
      <xdr:col>2</xdr:col>
      <xdr:colOff>590550</xdr:colOff>
      <xdr:row>34</xdr:row>
      <xdr:rowOff>95250</xdr:rowOff>
    </xdr:from>
    <xdr:ext cx="387542" cy="264560"/>
    <xdr:sp macro="" textlink="">
      <xdr:nvSpPr>
        <xdr:cNvPr id="74" name="CuadroTexto 73"/>
        <xdr:cNvSpPr txBox="1"/>
      </xdr:nvSpPr>
      <xdr:spPr>
        <a:xfrm>
          <a:off x="2114550" y="6772275"/>
          <a:ext cx="387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x+5</a:t>
          </a:r>
        </a:p>
      </xdr:txBody>
    </xdr:sp>
    <xdr:clientData/>
  </xdr:oneCellAnchor>
  <xdr:oneCellAnchor>
    <xdr:from>
      <xdr:col>3</xdr:col>
      <xdr:colOff>552450</xdr:colOff>
      <xdr:row>34</xdr:row>
      <xdr:rowOff>152400</xdr:rowOff>
    </xdr:from>
    <xdr:ext cx="459036" cy="264560"/>
    <xdr:sp macro="" textlink="">
      <xdr:nvSpPr>
        <xdr:cNvPr id="75" name="CuadroTexto 74"/>
        <xdr:cNvSpPr txBox="1"/>
      </xdr:nvSpPr>
      <xdr:spPr>
        <a:xfrm>
          <a:off x="2838450" y="68294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x+10</a:t>
          </a:r>
          <a:endParaRPr lang="en-US">
            <a:effectLst/>
          </a:endParaRPr>
        </a:p>
      </xdr:txBody>
    </xdr:sp>
    <xdr:clientData/>
  </xdr:oneCellAnchor>
  <xdr:oneCellAnchor>
    <xdr:from>
      <xdr:col>9</xdr:col>
      <xdr:colOff>504825</xdr:colOff>
      <xdr:row>37</xdr:row>
      <xdr:rowOff>152400</xdr:rowOff>
    </xdr:from>
    <xdr:ext cx="399148" cy="264560"/>
    <xdr:sp macro="" textlink="">
      <xdr:nvSpPr>
        <xdr:cNvPr id="76" name="CuadroTexto 75"/>
        <xdr:cNvSpPr txBox="1"/>
      </xdr:nvSpPr>
      <xdr:spPr>
        <a:xfrm>
          <a:off x="7362825" y="74009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6</xdr:col>
      <xdr:colOff>523875</xdr:colOff>
      <xdr:row>28</xdr:row>
      <xdr:rowOff>28575</xdr:rowOff>
    </xdr:from>
    <xdr:ext cx="565283" cy="264560"/>
    <xdr:sp macro="" textlink="">
      <xdr:nvSpPr>
        <xdr:cNvPr id="77" name="CuadroTexto 76"/>
        <xdr:cNvSpPr txBox="1"/>
      </xdr:nvSpPr>
      <xdr:spPr>
        <a:xfrm>
          <a:off x="5095875" y="55626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1</xdr:col>
      <xdr:colOff>504825</xdr:colOff>
      <xdr:row>36</xdr:row>
      <xdr:rowOff>180975</xdr:rowOff>
    </xdr:from>
    <xdr:ext cx="744306" cy="264560"/>
    <xdr:sp macro="" textlink="">
      <xdr:nvSpPr>
        <xdr:cNvPr id="78" name="CuadroTexto 77"/>
        <xdr:cNvSpPr txBox="1"/>
      </xdr:nvSpPr>
      <xdr:spPr>
        <a:xfrm>
          <a:off x="1266825" y="7239000"/>
          <a:ext cx="744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x= </a:t>
          </a:r>
          <a:r>
            <a:rPr lang="en-US" sz="1100" b="0"/>
            <a:t>105,11</a:t>
          </a:r>
          <a:endParaRPr lang="en-US" sz="1100" b="1"/>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12</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76" t="s">
        <v>0</v>
      </c>
      <c r="E4" s="76"/>
      <c r="F4" s="76"/>
      <c r="G4" s="76"/>
      <c r="H4" s="76"/>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100" t="s">
        <v>105</v>
      </c>
      <c r="C2" s="100"/>
      <c r="D2" s="100"/>
      <c r="E2" s="100"/>
      <c r="F2" s="100"/>
      <c r="G2" s="100"/>
      <c r="H2" s="100"/>
      <c r="I2" s="100"/>
    </row>
    <row r="3" spans="1:9" x14ac:dyDescent="0.25">
      <c r="B3" s="100"/>
      <c r="C3" s="100"/>
      <c r="D3" s="100"/>
      <c r="E3" s="100"/>
      <c r="F3" s="100"/>
      <c r="G3" s="100"/>
      <c r="H3" s="100"/>
      <c r="I3" s="100"/>
    </row>
    <row r="4" spans="1:9" x14ac:dyDescent="0.25">
      <c r="B4" s="100"/>
      <c r="C4" s="100"/>
      <c r="D4" s="100"/>
      <c r="E4" s="100"/>
      <c r="F4" s="100"/>
      <c r="G4" s="100"/>
      <c r="H4" s="100"/>
      <c r="I4" s="100"/>
    </row>
    <row r="5" spans="1:9" x14ac:dyDescent="0.25">
      <c r="B5" s="100"/>
      <c r="C5" s="100"/>
      <c r="D5" s="100"/>
      <c r="E5" s="100"/>
      <c r="F5" s="100"/>
      <c r="G5" s="100"/>
      <c r="H5" s="100"/>
      <c r="I5" s="100"/>
    </row>
    <row r="6" spans="1:9" x14ac:dyDescent="0.25">
      <c r="B6" s="100"/>
      <c r="C6" s="100"/>
      <c r="D6" s="100"/>
      <c r="E6" s="100"/>
      <c r="F6" s="100"/>
      <c r="G6" s="100"/>
      <c r="H6" s="100"/>
      <c r="I6" s="100"/>
    </row>
    <row r="8" spans="1:9" x14ac:dyDescent="0.25">
      <c r="B8" t="s">
        <v>106</v>
      </c>
      <c r="C8" s="54">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I5" sqref="I5"/>
    </sheetView>
  </sheetViews>
  <sheetFormatPr baseColWidth="10" defaultRowHeight="15" x14ac:dyDescent="0.25"/>
  <sheetData>
    <row r="2" spans="1:13" ht="15.75" x14ac:dyDescent="0.25">
      <c r="A2" s="46" t="s">
        <v>112</v>
      </c>
      <c r="B2" s="100" t="s">
        <v>113</v>
      </c>
      <c r="C2" s="100"/>
      <c r="D2" s="100"/>
      <c r="E2" s="100"/>
      <c r="F2" s="100"/>
      <c r="G2" s="100"/>
    </row>
    <row r="3" spans="1:13" x14ac:dyDescent="0.25">
      <c r="B3" s="100"/>
      <c r="C3" s="100"/>
      <c r="D3" s="100"/>
      <c r="E3" s="100"/>
      <c r="F3" s="100"/>
      <c r="G3" s="100"/>
      <c r="I3" t="s">
        <v>121</v>
      </c>
    </row>
    <row r="4" spans="1:13" x14ac:dyDescent="0.25">
      <c r="B4" s="100"/>
      <c r="C4" s="100"/>
      <c r="D4" s="100"/>
      <c r="E4" s="100"/>
      <c r="F4" s="100"/>
      <c r="G4" s="100"/>
    </row>
    <row r="6" spans="1:13" x14ac:dyDescent="0.25">
      <c r="B6" t="s">
        <v>88</v>
      </c>
      <c r="C6" s="54">
        <v>0.15</v>
      </c>
      <c r="E6" t="s">
        <v>74</v>
      </c>
      <c r="F6">
        <v>300000</v>
      </c>
    </row>
    <row r="7" spans="1:13" x14ac:dyDescent="0.25">
      <c r="B7" t="s">
        <v>76</v>
      </c>
      <c r="C7">
        <v>5</v>
      </c>
    </row>
    <row r="8" spans="1:13" x14ac:dyDescent="0.25">
      <c r="B8" t="s">
        <v>114</v>
      </c>
      <c r="C8" s="65">
        <f>PMT(C6,C7,-F6)</f>
        <v>89494.665738458498</v>
      </c>
      <c r="H8" s="77"/>
      <c r="I8" s="77"/>
      <c r="J8" s="77"/>
      <c r="K8" s="77"/>
      <c r="L8" s="77"/>
      <c r="M8" s="77"/>
    </row>
    <row r="9" spans="1:13" x14ac:dyDescent="0.25">
      <c r="B9" t="s">
        <v>115</v>
      </c>
      <c r="C9" s="65">
        <v>89494.665738458527</v>
      </c>
      <c r="H9" s="77"/>
      <c r="I9" s="77"/>
      <c r="J9" s="77"/>
      <c r="K9" s="77"/>
      <c r="L9" s="77"/>
      <c r="M9" s="77"/>
    </row>
    <row r="10" spans="1:13" x14ac:dyDescent="0.25">
      <c r="H10" s="77"/>
      <c r="I10" s="77"/>
      <c r="J10" s="77"/>
      <c r="K10" s="77"/>
      <c r="L10" s="77"/>
      <c r="M10" s="77"/>
    </row>
    <row r="11" spans="1:13" x14ac:dyDescent="0.25">
      <c r="B11" s="52" t="s">
        <v>76</v>
      </c>
      <c r="C11" s="52" t="s">
        <v>116</v>
      </c>
      <c r="D11" s="52" t="s">
        <v>117</v>
      </c>
      <c r="E11" s="52" t="s">
        <v>49</v>
      </c>
      <c r="F11" s="52" t="s">
        <v>118</v>
      </c>
      <c r="H11" s="77"/>
      <c r="I11" s="77"/>
      <c r="J11" s="77"/>
      <c r="K11" s="77"/>
      <c r="L11" s="77"/>
      <c r="M11" s="77"/>
    </row>
    <row r="12" spans="1:13" x14ac:dyDescent="0.25">
      <c r="B12" s="39">
        <v>0</v>
      </c>
      <c r="C12" s="39"/>
      <c r="D12" s="39"/>
      <c r="E12" s="39"/>
      <c r="F12" s="66">
        <v>300000</v>
      </c>
      <c r="H12" s="77"/>
      <c r="I12" s="77"/>
      <c r="J12" s="77"/>
      <c r="K12" s="77"/>
      <c r="L12" s="77"/>
      <c r="M12" s="77"/>
    </row>
    <row r="13" spans="1:13" x14ac:dyDescent="0.25">
      <c r="B13" s="39">
        <v>1</v>
      </c>
      <c r="C13" s="66">
        <f>$C$9</f>
        <v>89494.665738458527</v>
      </c>
      <c r="D13" s="66">
        <f>C13-E13</f>
        <v>44494.665738458527</v>
      </c>
      <c r="E13" s="66">
        <f>F12*$C$6</f>
        <v>45000</v>
      </c>
      <c r="F13" s="66">
        <f>F12-D13</f>
        <v>255505.33426154149</v>
      </c>
      <c r="H13" s="77"/>
      <c r="I13" s="77"/>
      <c r="J13" s="77"/>
      <c r="K13" s="77"/>
      <c r="L13" s="77"/>
      <c r="M13" s="77"/>
    </row>
    <row r="14" spans="1:13" x14ac:dyDescent="0.25">
      <c r="B14" s="39">
        <v>2</v>
      </c>
      <c r="C14" s="66">
        <f t="shared" ref="C14:C17" si="0">$C$9</f>
        <v>89494.665738458527</v>
      </c>
      <c r="D14" s="66">
        <f t="shared" ref="D14:D17" si="1">C14-E14</f>
        <v>51168.865599227305</v>
      </c>
      <c r="E14" s="66">
        <f t="shared" ref="E14:E17" si="2">F13*$C$6</f>
        <v>38325.800139231222</v>
      </c>
      <c r="F14" s="66">
        <f t="shared" ref="F14:F16" si="3">F13-D14</f>
        <v>204336.46866231418</v>
      </c>
      <c r="H14" s="77"/>
      <c r="I14" s="77"/>
      <c r="J14" s="77"/>
      <c r="K14" s="77"/>
      <c r="L14" s="77"/>
      <c r="M14" s="77"/>
    </row>
    <row r="15" spans="1:13" x14ac:dyDescent="0.25">
      <c r="B15" s="39">
        <v>3</v>
      </c>
      <c r="C15" s="66">
        <f t="shared" si="0"/>
        <v>89494.665738458527</v>
      </c>
      <c r="D15" s="66">
        <f t="shared" si="1"/>
        <v>58844.195439111398</v>
      </c>
      <c r="E15" s="66">
        <f t="shared" si="2"/>
        <v>30650.470299347126</v>
      </c>
      <c r="F15" s="66">
        <f t="shared" si="3"/>
        <v>145492.27322320279</v>
      </c>
      <c r="H15" s="77"/>
      <c r="I15" s="77"/>
      <c r="J15" s="77"/>
      <c r="K15" s="77"/>
      <c r="L15" s="77"/>
      <c r="M15" s="77"/>
    </row>
    <row r="16" spans="1:13" x14ac:dyDescent="0.25">
      <c r="B16" s="39">
        <v>4</v>
      </c>
      <c r="C16" s="66">
        <f t="shared" si="0"/>
        <v>89494.665738458527</v>
      </c>
      <c r="D16" s="66">
        <f t="shared" si="1"/>
        <v>67670.824754978108</v>
      </c>
      <c r="E16" s="66">
        <f t="shared" si="2"/>
        <v>21823.840983480419</v>
      </c>
      <c r="F16" s="66">
        <f t="shared" si="3"/>
        <v>77821.448468224684</v>
      </c>
      <c r="H16" s="77"/>
      <c r="I16" s="77"/>
      <c r="J16" s="77"/>
      <c r="K16" s="77"/>
      <c r="L16" s="77"/>
      <c r="M16" s="77"/>
    </row>
    <row r="17" spans="2:13" x14ac:dyDescent="0.25">
      <c r="B17" s="39">
        <v>5</v>
      </c>
      <c r="C17" s="66">
        <f t="shared" si="0"/>
        <v>89494.665738458527</v>
      </c>
      <c r="D17" s="66">
        <f t="shared" si="1"/>
        <v>77821.448468224829</v>
      </c>
      <c r="E17" s="66">
        <f t="shared" si="2"/>
        <v>11673.217270233703</v>
      </c>
      <c r="F17" s="66">
        <f>F16-D17</f>
        <v>-1.4551915228366852E-10</v>
      </c>
      <c r="H17" s="77"/>
      <c r="I17" s="77"/>
      <c r="J17" s="77"/>
      <c r="K17" s="77"/>
      <c r="L17" s="77"/>
      <c r="M17" s="77"/>
    </row>
  </sheetData>
  <mergeCells count="2">
    <mergeCell ref="B2:G4"/>
    <mergeCell ref="H8:M17"/>
  </mergeCell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topLeftCell="A2" workbookViewId="0">
      <selection activeCell="A2" sqref="A2"/>
    </sheetView>
  </sheetViews>
  <sheetFormatPr baseColWidth="10" defaultRowHeight="15" x14ac:dyDescent="0.25"/>
  <sheetData>
    <row r="2" spans="1:14" ht="15.75" x14ac:dyDescent="0.25">
      <c r="A2" s="46" t="s">
        <v>119</v>
      </c>
      <c r="B2" s="100" t="s">
        <v>120</v>
      </c>
      <c r="C2" s="100"/>
      <c r="D2" s="100"/>
      <c r="E2" s="100"/>
      <c r="F2" s="100"/>
      <c r="G2" s="100"/>
    </row>
    <row r="3" spans="1:14" x14ac:dyDescent="0.25">
      <c r="B3" s="100"/>
      <c r="C3" s="100"/>
      <c r="D3" s="100"/>
      <c r="E3" s="100"/>
      <c r="F3" s="100"/>
      <c r="G3" s="100"/>
    </row>
    <row r="4" spans="1:14" x14ac:dyDescent="0.25">
      <c r="B4" s="100"/>
      <c r="C4" s="100"/>
      <c r="D4" s="100"/>
      <c r="E4" s="100"/>
      <c r="F4" s="100"/>
      <c r="G4" s="100"/>
      <c r="I4" t="s">
        <v>121</v>
      </c>
    </row>
    <row r="6" spans="1:14" x14ac:dyDescent="0.25">
      <c r="B6" s="50" t="s">
        <v>88</v>
      </c>
      <c r="C6" s="54">
        <v>0.1</v>
      </c>
      <c r="E6" s="50" t="s">
        <v>122</v>
      </c>
      <c r="F6" s="29">
        <v>10000</v>
      </c>
    </row>
    <row r="7" spans="1:14" x14ac:dyDescent="0.25">
      <c r="B7" s="50" t="s">
        <v>114</v>
      </c>
      <c r="C7" s="65">
        <f>PMT(C6,F7,-F6)</f>
        <v>2054.0549970059569</v>
      </c>
      <c r="E7" s="50" t="s">
        <v>76</v>
      </c>
      <c r="F7">
        <v>7</v>
      </c>
    </row>
    <row r="9" spans="1:14" x14ac:dyDescent="0.25">
      <c r="B9" s="96" t="s">
        <v>128</v>
      </c>
      <c r="C9" s="96"/>
      <c r="D9" s="96"/>
    </row>
    <row r="10" spans="1:14" x14ac:dyDescent="0.25">
      <c r="B10" s="96"/>
      <c r="C10" s="96"/>
      <c r="D10" s="96"/>
    </row>
    <row r="11" spans="1:14" x14ac:dyDescent="0.25">
      <c r="H11" s="101" t="s">
        <v>124</v>
      </c>
      <c r="I11" s="101"/>
      <c r="J11" s="101"/>
      <c r="L11" s="96" t="s">
        <v>126</v>
      </c>
      <c r="M11" s="96"/>
      <c r="N11" s="96"/>
    </row>
    <row r="12" spans="1:14" x14ac:dyDescent="0.25">
      <c r="B12" s="50" t="s">
        <v>123</v>
      </c>
      <c r="C12" s="65">
        <v>2054.0549970059565</v>
      </c>
      <c r="H12" s="101"/>
      <c r="I12" s="101"/>
      <c r="J12" s="101"/>
      <c r="L12" s="96"/>
      <c r="M12" s="96"/>
      <c r="N12" s="96"/>
    </row>
    <row r="14" spans="1:14" x14ac:dyDescent="0.25">
      <c r="B14" s="102" t="s">
        <v>127</v>
      </c>
      <c r="C14" s="102"/>
      <c r="D14" s="102"/>
      <c r="E14" s="102"/>
      <c r="F14" s="102"/>
      <c r="H14" s="51" t="s">
        <v>114</v>
      </c>
      <c r="I14" s="67">
        <f>PMT(C6,F7,-F6,0)</f>
        <v>2054.0549970059569</v>
      </c>
      <c r="L14" s="98" t="s">
        <v>125</v>
      </c>
      <c r="M14" s="77"/>
      <c r="N14" s="77"/>
    </row>
    <row r="15" spans="1:14" x14ac:dyDescent="0.25">
      <c r="B15" s="52" t="s">
        <v>76</v>
      </c>
      <c r="C15" s="52" t="s">
        <v>116</v>
      </c>
      <c r="D15" s="52" t="s">
        <v>117</v>
      </c>
      <c r="E15" s="52" t="s">
        <v>49</v>
      </c>
      <c r="F15" s="52" t="s">
        <v>118</v>
      </c>
      <c r="L15" s="98"/>
      <c r="M15" s="77"/>
      <c r="N15" s="77"/>
    </row>
    <row r="16" spans="1:14" x14ac:dyDescent="0.25">
      <c r="B16" s="11">
        <v>0</v>
      </c>
      <c r="C16" s="40"/>
      <c r="D16" s="40"/>
      <c r="E16" s="40"/>
      <c r="F16" s="40">
        <v>10000</v>
      </c>
    </row>
    <row r="17" spans="2:13" x14ac:dyDescent="0.25">
      <c r="B17" s="11">
        <v>1</v>
      </c>
      <c r="C17" s="40">
        <f t="shared" ref="C17:C23" si="0">$C$12</f>
        <v>2054.0549970059565</v>
      </c>
      <c r="D17" s="40">
        <f>C17-E17</f>
        <v>1054.0549970059565</v>
      </c>
      <c r="E17" s="40">
        <f>F16*$C$6</f>
        <v>1000</v>
      </c>
      <c r="F17" s="40">
        <f>F16-D17</f>
        <v>8945.9450029940435</v>
      </c>
      <c r="L17" s="51" t="s">
        <v>114</v>
      </c>
      <c r="M17" s="65">
        <f>(F6*C6*((1+C6)^F7))/(((1+C6)^F7)-1)</f>
        <v>2054.0549970059556</v>
      </c>
    </row>
    <row r="18" spans="2:13" x14ac:dyDescent="0.25">
      <c r="B18" s="11">
        <v>2</v>
      </c>
      <c r="C18" s="40">
        <f t="shared" si="0"/>
        <v>2054.0549970059565</v>
      </c>
      <c r="D18" s="40">
        <f t="shared" ref="D18:D23" si="1">C18-E18</f>
        <v>1159.460496706552</v>
      </c>
      <c r="E18" s="40">
        <f t="shared" ref="E18:E23" si="2">F17*$C$6</f>
        <v>894.59450029940444</v>
      </c>
      <c r="F18" s="40">
        <f t="shared" ref="F18:F23" si="3">F17-D18</f>
        <v>7786.484506287492</v>
      </c>
    </row>
    <row r="19" spans="2:13" x14ac:dyDescent="0.25">
      <c r="B19" s="11">
        <v>3</v>
      </c>
      <c r="C19" s="40">
        <f t="shared" si="0"/>
        <v>2054.0549970059565</v>
      </c>
      <c r="D19" s="40">
        <f t="shared" si="1"/>
        <v>1275.4065463772072</v>
      </c>
      <c r="E19" s="40">
        <f t="shared" si="2"/>
        <v>778.64845062874929</v>
      </c>
      <c r="F19" s="40">
        <f t="shared" si="3"/>
        <v>6511.0779599102843</v>
      </c>
    </row>
    <row r="20" spans="2:13" x14ac:dyDescent="0.25">
      <c r="B20" s="11">
        <v>4</v>
      </c>
      <c r="C20" s="40">
        <f t="shared" si="0"/>
        <v>2054.0549970059565</v>
      </c>
      <c r="D20" s="40">
        <f t="shared" si="1"/>
        <v>1402.9472010149279</v>
      </c>
      <c r="E20" s="40">
        <f t="shared" si="2"/>
        <v>651.10779599102852</v>
      </c>
      <c r="F20" s="40">
        <f t="shared" si="3"/>
        <v>5108.1307588953568</v>
      </c>
    </row>
    <row r="21" spans="2:13" x14ac:dyDescent="0.25">
      <c r="B21" s="11">
        <v>5</v>
      </c>
      <c r="C21" s="40">
        <f t="shared" si="0"/>
        <v>2054.0549970059565</v>
      </c>
      <c r="D21" s="40">
        <f t="shared" si="1"/>
        <v>1543.2419211164208</v>
      </c>
      <c r="E21" s="40">
        <f t="shared" si="2"/>
        <v>510.8130758895357</v>
      </c>
      <c r="F21" s="40">
        <f t="shared" si="3"/>
        <v>3564.8888377789362</v>
      </c>
    </row>
    <row r="22" spans="2:13" x14ac:dyDescent="0.25">
      <c r="B22" s="11">
        <v>6</v>
      </c>
      <c r="C22" s="40">
        <f t="shared" si="0"/>
        <v>2054.0549970059565</v>
      </c>
      <c r="D22" s="40">
        <f t="shared" si="1"/>
        <v>1697.5661132280629</v>
      </c>
      <c r="E22" s="40">
        <f t="shared" si="2"/>
        <v>356.48888377789365</v>
      </c>
      <c r="F22" s="40">
        <f t="shared" si="3"/>
        <v>1867.3227245508733</v>
      </c>
    </row>
    <row r="23" spans="2:13" x14ac:dyDescent="0.25">
      <c r="B23" s="11">
        <v>7</v>
      </c>
      <c r="C23" s="40">
        <f t="shared" si="0"/>
        <v>2054.0549970059565</v>
      </c>
      <c r="D23" s="40">
        <f t="shared" si="1"/>
        <v>1867.3227245508692</v>
      </c>
      <c r="E23" s="40">
        <f t="shared" si="2"/>
        <v>186.73227245508735</v>
      </c>
      <c r="F23" s="40">
        <f t="shared" si="3"/>
        <v>4.0927261579781771E-12</v>
      </c>
    </row>
  </sheetData>
  <mergeCells count="7">
    <mergeCell ref="B2:G4"/>
    <mergeCell ref="H11:J12"/>
    <mergeCell ref="M14:N15"/>
    <mergeCell ref="L14:L15"/>
    <mergeCell ref="L11:N12"/>
    <mergeCell ref="B14:F14"/>
    <mergeCell ref="B9:D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A2" sqref="A2"/>
    </sheetView>
  </sheetViews>
  <sheetFormatPr baseColWidth="10" defaultRowHeight="15" x14ac:dyDescent="0.25"/>
  <cols>
    <col min="5" max="5" width="15" customWidth="1"/>
  </cols>
  <sheetData>
    <row r="2" spans="1:10" ht="15.75" x14ac:dyDescent="0.25">
      <c r="A2" s="46" t="s">
        <v>129</v>
      </c>
      <c r="B2" s="100" t="s">
        <v>130</v>
      </c>
      <c r="C2" s="100"/>
      <c r="D2" s="100"/>
      <c r="E2" s="100"/>
      <c r="F2" s="100"/>
      <c r="G2" s="100"/>
      <c r="H2" s="100"/>
    </row>
    <row r="3" spans="1:10" x14ac:dyDescent="0.25">
      <c r="B3" s="100"/>
      <c r="C3" s="100"/>
      <c r="D3" s="100"/>
      <c r="E3" s="100"/>
      <c r="F3" s="100"/>
      <c r="G3" s="100"/>
      <c r="H3" s="100"/>
    </row>
    <row r="4" spans="1:10" x14ac:dyDescent="0.25">
      <c r="B4" s="100"/>
      <c r="C4" s="100"/>
      <c r="D4" s="100"/>
      <c r="E4" s="100"/>
      <c r="F4" s="100"/>
      <c r="G4" s="100"/>
      <c r="H4" s="100"/>
    </row>
    <row r="5" spans="1:10" x14ac:dyDescent="0.25">
      <c r="B5" s="100"/>
      <c r="C5" s="100"/>
      <c r="D5" s="100"/>
      <c r="E5" s="100"/>
      <c r="F5" s="100"/>
      <c r="G5" s="100"/>
      <c r="H5" s="100"/>
    </row>
    <row r="7" spans="1:10" x14ac:dyDescent="0.25">
      <c r="B7" t="s">
        <v>88</v>
      </c>
      <c r="C7" s="54">
        <v>0.05</v>
      </c>
      <c r="E7" t="s">
        <v>133</v>
      </c>
      <c r="F7" s="68">
        <v>9282.57</v>
      </c>
    </row>
    <row r="8" spans="1:10" ht="15" customHeight="1" x14ac:dyDescent="0.25">
      <c r="B8" t="s">
        <v>116</v>
      </c>
      <c r="C8">
        <v>500</v>
      </c>
      <c r="H8" s="96" t="s">
        <v>135</v>
      </c>
      <c r="I8" s="96"/>
      <c r="J8" s="55"/>
    </row>
    <row r="9" spans="1:10" x14ac:dyDescent="0.25">
      <c r="H9" s="96"/>
      <c r="I9" s="96"/>
      <c r="J9" s="55"/>
    </row>
    <row r="10" spans="1:10" x14ac:dyDescent="0.25">
      <c r="B10" s="50" t="s">
        <v>32</v>
      </c>
      <c r="C10" t="s">
        <v>116</v>
      </c>
      <c r="D10" t="s">
        <v>117</v>
      </c>
      <c r="E10" t="s">
        <v>49</v>
      </c>
      <c r="F10" t="s">
        <v>118</v>
      </c>
    </row>
    <row r="11" spans="1:10" x14ac:dyDescent="0.25">
      <c r="B11" s="50" t="s">
        <v>131</v>
      </c>
      <c r="E11" s="70"/>
      <c r="F11" s="70">
        <v>0</v>
      </c>
    </row>
    <row r="12" spans="1:10" x14ac:dyDescent="0.25">
      <c r="B12" s="50" t="s">
        <v>134</v>
      </c>
      <c r="C12">
        <f>$C$8</f>
        <v>500</v>
      </c>
      <c r="D12" s="69">
        <f>C12-E12</f>
        <v>500</v>
      </c>
      <c r="E12" s="70">
        <f>F11*C7</f>
        <v>0</v>
      </c>
      <c r="F12" s="71">
        <f>F7</f>
        <v>9282.57</v>
      </c>
      <c r="H12" t="s">
        <v>136</v>
      </c>
    </row>
    <row r="13" spans="1:10" x14ac:dyDescent="0.25">
      <c r="B13" s="50" t="s">
        <v>132</v>
      </c>
      <c r="C13">
        <f>$C$8</f>
        <v>500</v>
      </c>
      <c r="D13">
        <f>C13-E13</f>
        <v>35.871499999999969</v>
      </c>
      <c r="E13" s="70">
        <f>F12*$C$7</f>
        <v>464.12850000000003</v>
      </c>
      <c r="F13" s="71">
        <f>F12-D13</f>
        <v>9246.6985000000004</v>
      </c>
    </row>
  </sheetData>
  <mergeCells count="2">
    <mergeCell ref="B2:H5"/>
    <mergeCell ref="H8:I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workbookViewId="0">
      <selection activeCell="I7" sqref="I7"/>
    </sheetView>
  </sheetViews>
  <sheetFormatPr baseColWidth="10" defaultRowHeight="15" x14ac:dyDescent="0.25"/>
  <cols>
    <col min="5" max="5" width="12.28515625" bestFit="1" customWidth="1"/>
    <col min="6" max="6" width="11.85546875" bestFit="1" customWidth="1"/>
  </cols>
  <sheetData>
    <row r="2" spans="1:13" ht="15.75" customHeight="1" x14ac:dyDescent="0.25">
      <c r="A2" s="46" t="s">
        <v>137</v>
      </c>
      <c r="B2" s="100" t="s">
        <v>138</v>
      </c>
      <c r="C2" s="100"/>
      <c r="D2" s="100"/>
      <c r="E2" s="100"/>
      <c r="F2" s="100"/>
      <c r="G2" s="100"/>
      <c r="H2" s="100"/>
      <c r="I2" s="55"/>
      <c r="J2" s="55"/>
    </row>
    <row r="3" spans="1:13" x14ac:dyDescent="0.25">
      <c r="B3" s="100"/>
      <c r="C3" s="100"/>
      <c r="D3" s="100"/>
      <c r="E3" s="100"/>
      <c r="F3" s="100"/>
      <c r="G3" s="100"/>
      <c r="H3" s="100"/>
      <c r="I3" s="55"/>
      <c r="J3" s="55"/>
    </row>
    <row r="4" spans="1:13" x14ac:dyDescent="0.25">
      <c r="B4" s="100"/>
      <c r="C4" s="100"/>
      <c r="D4" s="100"/>
      <c r="E4" s="100"/>
      <c r="F4" s="100"/>
      <c r="G4" s="100"/>
      <c r="H4" s="100"/>
      <c r="I4" s="55"/>
      <c r="J4" s="55"/>
    </row>
    <row r="5" spans="1:13" x14ac:dyDescent="0.25">
      <c r="B5" s="55"/>
      <c r="C5" s="55"/>
      <c r="D5" s="55"/>
      <c r="E5" s="55"/>
      <c r="F5" s="55"/>
      <c r="G5" s="55"/>
      <c r="H5" s="55"/>
      <c r="I5" s="55"/>
      <c r="J5" s="55"/>
    </row>
    <row r="6" spans="1:13" x14ac:dyDescent="0.25">
      <c r="B6" s="72" t="s">
        <v>32</v>
      </c>
      <c r="C6" s="72">
        <v>8</v>
      </c>
      <c r="D6" s="72"/>
      <c r="E6" s="72" t="s">
        <v>88</v>
      </c>
      <c r="F6" s="27">
        <v>0.12</v>
      </c>
    </row>
    <row r="7" spans="1:13" x14ac:dyDescent="0.25">
      <c r="B7" s="72" t="s">
        <v>141</v>
      </c>
      <c r="C7" s="109">
        <v>1164.7806569171619</v>
      </c>
      <c r="D7" s="72"/>
      <c r="E7" s="72"/>
      <c r="F7" s="72"/>
    </row>
    <row r="9" spans="1:13" x14ac:dyDescent="0.25">
      <c r="B9" s="73" t="s">
        <v>32</v>
      </c>
      <c r="C9" s="73" t="s">
        <v>139</v>
      </c>
      <c r="D9" s="73" t="s">
        <v>140</v>
      </c>
      <c r="E9" s="73" t="s">
        <v>84</v>
      </c>
      <c r="F9" s="73" t="s">
        <v>87</v>
      </c>
      <c r="H9" s="100"/>
      <c r="I9" s="100"/>
      <c r="J9" s="100"/>
      <c r="K9" s="100"/>
      <c r="L9" s="100"/>
      <c r="M9" s="100"/>
    </row>
    <row r="10" spans="1:13" x14ac:dyDescent="0.25">
      <c r="B10" s="75">
        <v>0</v>
      </c>
      <c r="C10" s="75"/>
      <c r="D10" s="75"/>
      <c r="E10" s="75"/>
      <c r="F10" s="103">
        <f>PV($F$6,B10,,-E10)</f>
        <v>0</v>
      </c>
      <c r="H10" s="100"/>
      <c r="I10" s="100"/>
      <c r="J10" s="100"/>
      <c r="K10" s="100"/>
      <c r="L10" s="100"/>
      <c r="M10" s="100"/>
    </row>
    <row r="11" spans="1:13" x14ac:dyDescent="0.25">
      <c r="B11" s="75">
        <v>1</v>
      </c>
      <c r="C11" s="75"/>
      <c r="D11" s="75">
        <v>800</v>
      </c>
      <c r="E11" s="75">
        <f>D11-C11</f>
        <v>800</v>
      </c>
      <c r="F11" s="103">
        <f t="shared" ref="F11:F18" si="0">PV($F$6,B11,,-E11)</f>
        <v>714.28571428571422</v>
      </c>
      <c r="H11" s="100"/>
      <c r="I11" s="100"/>
      <c r="J11" s="100"/>
      <c r="K11" s="100"/>
      <c r="L11" s="100"/>
      <c r="M11" s="100"/>
    </row>
    <row r="12" spans="1:13" x14ac:dyDescent="0.25">
      <c r="B12" s="75">
        <v>2</v>
      </c>
      <c r="C12" s="61">
        <f>$C$7</f>
        <v>1164.7806569171619</v>
      </c>
      <c r="D12" s="75">
        <v>800</v>
      </c>
      <c r="E12" s="61">
        <f t="shared" ref="E12:E18" si="1">D12-C12</f>
        <v>-364.78065691716188</v>
      </c>
      <c r="F12" s="103">
        <f t="shared" si="0"/>
        <v>-290.8009063434007</v>
      </c>
      <c r="H12" s="100"/>
      <c r="I12" s="100"/>
      <c r="J12" s="100"/>
      <c r="K12" s="100"/>
      <c r="L12" s="100"/>
      <c r="M12" s="100"/>
    </row>
    <row r="13" spans="1:13" x14ac:dyDescent="0.25">
      <c r="B13" s="75">
        <v>3</v>
      </c>
      <c r="C13" s="61">
        <f t="shared" ref="C13:C18" si="2">$C$7</f>
        <v>1164.7806569171619</v>
      </c>
      <c r="D13" s="75">
        <v>800</v>
      </c>
      <c r="E13" s="61">
        <f t="shared" si="1"/>
        <v>-364.78065691716188</v>
      </c>
      <c r="F13" s="103">
        <f t="shared" si="0"/>
        <v>-259.6436663780363</v>
      </c>
      <c r="H13" s="100"/>
      <c r="I13" s="100"/>
      <c r="J13" s="100"/>
      <c r="K13" s="100"/>
      <c r="L13" s="100"/>
      <c r="M13" s="100"/>
    </row>
    <row r="14" spans="1:13" x14ac:dyDescent="0.25">
      <c r="B14" s="75">
        <v>4</v>
      </c>
      <c r="C14" s="61">
        <f t="shared" si="2"/>
        <v>1164.7806569171619</v>
      </c>
      <c r="D14" s="75">
        <v>800</v>
      </c>
      <c r="E14" s="61">
        <f t="shared" si="1"/>
        <v>-364.78065691716188</v>
      </c>
      <c r="F14" s="103">
        <f t="shared" si="0"/>
        <v>-231.82470212324671</v>
      </c>
      <c r="H14" s="100"/>
      <c r="I14" s="100"/>
      <c r="J14" s="100"/>
      <c r="K14" s="100"/>
      <c r="L14" s="100"/>
      <c r="M14" s="100"/>
    </row>
    <row r="15" spans="1:13" x14ac:dyDescent="0.25">
      <c r="B15" s="75">
        <v>5</v>
      </c>
      <c r="C15" s="61">
        <f t="shared" si="2"/>
        <v>1164.7806569171619</v>
      </c>
      <c r="D15" s="75">
        <v>1200</v>
      </c>
      <c r="E15" s="61">
        <f t="shared" si="1"/>
        <v>35.219343082838122</v>
      </c>
      <c r="F15" s="103">
        <f t="shared" si="0"/>
        <v>19.984401105969432</v>
      </c>
      <c r="H15" s="100"/>
      <c r="I15" s="100"/>
      <c r="J15" s="100"/>
      <c r="K15" s="100"/>
      <c r="L15" s="100"/>
      <c r="M15" s="100"/>
    </row>
    <row r="16" spans="1:13" x14ac:dyDescent="0.25">
      <c r="B16" s="75">
        <v>6</v>
      </c>
      <c r="C16" s="61">
        <f t="shared" si="2"/>
        <v>1164.7806569171619</v>
      </c>
      <c r="D16" s="75">
        <v>1200</v>
      </c>
      <c r="E16" s="61">
        <f t="shared" si="1"/>
        <v>35.219343082838122</v>
      </c>
      <c r="F16" s="103">
        <f t="shared" si="0"/>
        <v>17.843215273186992</v>
      </c>
      <c r="H16" s="100"/>
      <c r="I16" s="100"/>
      <c r="J16" s="100"/>
      <c r="K16" s="100"/>
      <c r="L16" s="100"/>
      <c r="M16" s="100"/>
    </row>
    <row r="17" spans="2:13" x14ac:dyDescent="0.25">
      <c r="B17" s="75">
        <v>7</v>
      </c>
      <c r="C17" s="61">
        <f t="shared" si="2"/>
        <v>1164.7806569171619</v>
      </c>
      <c r="D17" s="75">
        <v>1200</v>
      </c>
      <c r="E17" s="61">
        <f t="shared" si="1"/>
        <v>35.219343082838122</v>
      </c>
      <c r="F17" s="103">
        <f t="shared" si="0"/>
        <v>15.93144220820267</v>
      </c>
      <c r="H17" s="100"/>
      <c r="I17" s="100"/>
      <c r="J17" s="100"/>
      <c r="K17" s="100"/>
      <c r="L17" s="100"/>
      <c r="M17" s="100"/>
    </row>
    <row r="18" spans="2:13" x14ac:dyDescent="0.25">
      <c r="B18" s="105">
        <v>8</v>
      </c>
      <c r="C18" s="106">
        <f t="shared" si="2"/>
        <v>1164.7806569171619</v>
      </c>
      <c r="D18" s="105">
        <v>1200</v>
      </c>
      <c r="E18" s="106">
        <f t="shared" si="1"/>
        <v>35.219343082838122</v>
      </c>
      <c r="F18" s="103">
        <f t="shared" si="0"/>
        <v>14.224501971609527</v>
      </c>
    </row>
    <row r="19" spans="2:13" x14ac:dyDescent="0.25">
      <c r="B19" s="107"/>
      <c r="C19" s="107"/>
      <c r="D19" s="107"/>
      <c r="E19" s="108"/>
      <c r="F19" s="104">
        <f>SUM(F10:F18)</f>
        <v>-8.6508578078792198E-13</v>
      </c>
    </row>
  </sheetData>
  <mergeCells count="2">
    <mergeCell ref="B2:H4"/>
    <mergeCell ref="H9:M17"/>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84" t="s">
        <v>9</v>
      </c>
      <c r="C1" s="84"/>
      <c r="D1" s="84"/>
      <c r="E1" s="84"/>
      <c r="F1" s="84"/>
    </row>
    <row r="4" spans="1:17" x14ac:dyDescent="0.25">
      <c r="A4" s="5" t="s">
        <v>8</v>
      </c>
      <c r="B4" s="85" t="s">
        <v>10</v>
      </c>
      <c r="C4" s="85"/>
      <c r="D4" s="85"/>
      <c r="E4" s="85"/>
      <c r="F4" s="85"/>
      <c r="G4" s="85"/>
      <c r="H4" s="85"/>
      <c r="I4" s="85"/>
      <c r="J4" s="85"/>
      <c r="K4" s="85"/>
    </row>
    <row r="5" spans="1:17" x14ac:dyDescent="0.25">
      <c r="B5" s="85" t="s">
        <v>11</v>
      </c>
      <c r="C5" s="85"/>
      <c r="D5" s="85"/>
      <c r="E5" s="85"/>
      <c r="F5" s="85"/>
    </row>
    <row r="6" spans="1:17" ht="15.75" x14ac:dyDescent="0.25">
      <c r="B6" s="6"/>
      <c r="C6" s="6"/>
      <c r="D6" s="6"/>
      <c r="E6" s="6"/>
      <c r="F6" s="6"/>
    </row>
    <row r="7" spans="1:17" ht="15.75" x14ac:dyDescent="0.25">
      <c r="B7" s="78" t="s">
        <v>18</v>
      </c>
      <c r="C7" s="78"/>
      <c r="D7" s="13">
        <v>5000</v>
      </c>
      <c r="E7" s="6"/>
      <c r="F7" s="78" t="s">
        <v>19</v>
      </c>
      <c r="G7" s="78"/>
      <c r="H7" s="77"/>
      <c r="I7" s="77"/>
      <c r="K7" s="80" t="s">
        <v>20</v>
      </c>
      <c r="L7" s="80"/>
      <c r="M7" s="80"/>
      <c r="N7" s="80"/>
      <c r="O7" s="80"/>
      <c r="P7" s="80"/>
      <c r="Q7" s="80"/>
    </row>
    <row r="8" spans="1:17" x14ac:dyDescent="0.25">
      <c r="K8" s="77"/>
      <c r="L8" s="77"/>
      <c r="M8" s="77"/>
      <c r="N8" s="77"/>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79" t="s">
        <v>22</v>
      </c>
      <c r="F11" s="80"/>
      <c r="G11" s="80"/>
      <c r="H11" s="80"/>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81" t="s">
        <v>24</v>
      </c>
      <c r="G19" s="81"/>
      <c r="H19" s="81"/>
      <c r="I19" s="81"/>
      <c r="J19" s="81"/>
      <c r="K19" s="81"/>
      <c r="L19" s="81"/>
    </row>
    <row r="20" spans="2:12" x14ac:dyDescent="0.25">
      <c r="B20" s="11">
        <v>2010</v>
      </c>
      <c r="C20" s="12">
        <v>3.1699999999999999E-2</v>
      </c>
      <c r="D20" s="17">
        <f t="shared" si="0"/>
        <v>8946.3968661092094</v>
      </c>
      <c r="F20" s="81"/>
      <c r="G20" s="81"/>
      <c r="H20" s="81"/>
      <c r="I20" s="81"/>
      <c r="J20" s="81"/>
      <c r="K20" s="81"/>
      <c r="L20" s="81"/>
    </row>
    <row r="21" spans="2:12" x14ac:dyDescent="0.25">
      <c r="B21" s="11">
        <v>2011</v>
      </c>
      <c r="C21" s="12">
        <v>3.73E-2</v>
      </c>
      <c r="D21" s="17">
        <f t="shared" si="0"/>
        <v>9229.9976467648721</v>
      </c>
      <c r="F21" s="81"/>
      <c r="G21" s="81"/>
      <c r="H21" s="81"/>
      <c r="I21" s="81"/>
      <c r="J21" s="81"/>
      <c r="K21" s="81"/>
      <c r="L21" s="81"/>
    </row>
    <row r="22" spans="2:12" x14ac:dyDescent="0.25">
      <c r="B22" s="11">
        <v>2012</v>
      </c>
      <c r="C22" s="12">
        <v>3.44E-2</v>
      </c>
      <c r="D22" s="17">
        <f t="shared" si="0"/>
        <v>9574.2765589892024</v>
      </c>
      <c r="F22" s="81"/>
      <c r="G22" s="81"/>
      <c r="H22" s="81"/>
      <c r="I22" s="81"/>
      <c r="J22" s="81"/>
      <c r="K22" s="81"/>
      <c r="L22" s="81"/>
    </row>
    <row r="23" spans="2:12" x14ac:dyDescent="0.25">
      <c r="B23" s="11">
        <v>2013</v>
      </c>
      <c r="C23" s="12">
        <v>1.9400000000000001E-2</v>
      </c>
      <c r="D23" s="17">
        <f t="shared" si="0"/>
        <v>9903.6316726184305</v>
      </c>
      <c r="F23" s="81"/>
      <c r="G23" s="81"/>
      <c r="H23" s="81"/>
      <c r="I23" s="81"/>
      <c r="J23" s="81"/>
      <c r="K23" s="81"/>
      <c r="L23" s="81"/>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79" t="s">
        <v>21</v>
      </c>
      <c r="F29" s="80"/>
      <c r="G29" s="80"/>
    </row>
    <row r="30" spans="2:12" x14ac:dyDescent="0.25">
      <c r="B30" s="19"/>
      <c r="C30" s="20"/>
      <c r="D30" s="23"/>
      <c r="E30" s="21"/>
      <c r="F30" s="22"/>
      <c r="G30" s="22"/>
    </row>
    <row r="31" spans="2:12" x14ac:dyDescent="0.25">
      <c r="B31" s="77" t="s">
        <v>17</v>
      </c>
      <c r="C31" s="77"/>
      <c r="D31" s="77"/>
      <c r="E31" s="77"/>
      <c r="F31" s="77"/>
    </row>
    <row r="32" spans="2:12" x14ac:dyDescent="0.25">
      <c r="B32" s="4"/>
      <c r="C32" s="4"/>
      <c r="D32" s="4"/>
      <c r="E32" s="4"/>
      <c r="F32" s="4"/>
    </row>
    <row r="33" spans="2:15" x14ac:dyDescent="0.25">
      <c r="B33" s="4"/>
      <c r="C33" s="4"/>
      <c r="D33" s="4"/>
      <c r="E33" s="4"/>
      <c r="F33" s="4"/>
    </row>
    <row r="34" spans="2:15" x14ac:dyDescent="0.25">
      <c r="B34" s="83" t="s">
        <v>27</v>
      </c>
      <c r="C34" s="83"/>
      <c r="D34" s="83"/>
      <c r="E34" s="83"/>
      <c r="F34" s="83"/>
    </row>
    <row r="35" spans="2:15" ht="15.75" x14ac:dyDescent="0.25">
      <c r="B35" s="24"/>
      <c r="C35" s="24"/>
      <c r="D35" s="24"/>
      <c r="E35" s="24"/>
      <c r="F35" s="4"/>
    </row>
    <row r="36" spans="2:15" x14ac:dyDescent="0.25">
      <c r="B36" s="82" t="s">
        <v>18</v>
      </c>
      <c r="C36" s="82"/>
      <c r="D36" s="25">
        <v>5000</v>
      </c>
      <c r="E36" s="4"/>
      <c r="F36" s="4"/>
    </row>
    <row r="37" spans="2:15" ht="15.75" x14ac:dyDescent="0.25">
      <c r="B37" s="82" t="s">
        <v>25</v>
      </c>
      <c r="C37" s="82"/>
      <c r="D37" s="9">
        <f>AVERAGE(C10:C28)</f>
        <v>5.0421052631578943E-2</v>
      </c>
      <c r="E37" s="4"/>
      <c r="F37" s="78" t="s">
        <v>19</v>
      </c>
      <c r="G37" s="78"/>
      <c r="H37" s="77"/>
      <c r="I37" s="77"/>
      <c r="K37" s="80" t="s">
        <v>26</v>
      </c>
      <c r="L37" s="80"/>
      <c r="M37" s="80"/>
      <c r="N37" s="80"/>
      <c r="O37" s="80"/>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77" t="s">
        <v>16</v>
      </c>
      <c r="C63" s="77"/>
      <c r="D63" s="77"/>
      <c r="E63" s="77"/>
      <c r="F63" s="77"/>
      <c r="G63" s="77"/>
      <c r="H63" s="77"/>
      <c r="I63" s="77"/>
      <c r="J63" s="77"/>
    </row>
  </sheetData>
  <mergeCells count="19">
    <mergeCell ref="B1:F1"/>
    <mergeCell ref="B4:K4"/>
    <mergeCell ref="B5:F5"/>
    <mergeCell ref="K7:Q7"/>
    <mergeCell ref="K8:N8"/>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80" t="s">
        <v>30</v>
      </c>
      <c r="C3" s="80"/>
      <c r="D3" s="80"/>
      <c r="E3" s="80"/>
      <c r="F3" s="80"/>
      <c r="G3" s="80"/>
      <c r="H3" s="80"/>
      <c r="I3" s="80"/>
    </row>
    <row r="5" spans="1:12" x14ac:dyDescent="0.25">
      <c r="B5" s="8" t="s">
        <v>31</v>
      </c>
      <c r="C5" s="27">
        <v>0.05</v>
      </c>
      <c r="F5" s="86" t="s">
        <v>19</v>
      </c>
      <c r="G5" s="86"/>
      <c r="H5" s="77"/>
      <c r="I5" s="77"/>
    </row>
    <row r="6" spans="1:12" x14ac:dyDescent="0.25">
      <c r="B6" s="8" t="s">
        <v>33</v>
      </c>
      <c r="C6" s="29">
        <v>3000000</v>
      </c>
      <c r="F6" s="86"/>
      <c r="G6" s="86"/>
      <c r="H6" s="77"/>
      <c r="I6" s="77"/>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83" t="s">
        <v>35</v>
      </c>
      <c r="C3" s="83"/>
      <c r="D3" s="83"/>
      <c r="E3" s="83"/>
      <c r="F3" s="83"/>
      <c r="G3" s="83"/>
      <c r="H3" s="83"/>
      <c r="I3" s="83"/>
      <c r="J3" s="83"/>
      <c r="K3" s="83"/>
      <c r="L3" s="83"/>
      <c r="M3" s="83"/>
      <c r="N3" s="83"/>
    </row>
    <row r="4" spans="1:14" x14ac:dyDescent="0.25">
      <c r="B4" t="s">
        <v>37</v>
      </c>
    </row>
    <row r="6" spans="1:14" x14ac:dyDescent="0.25">
      <c r="B6" s="82" t="s">
        <v>37</v>
      </c>
      <c r="C6" s="82"/>
      <c r="D6" s="29">
        <v>1000000</v>
      </c>
      <c r="F6" s="82" t="s">
        <v>41</v>
      </c>
      <c r="G6" s="82"/>
      <c r="H6" s="29">
        <v>1000000</v>
      </c>
    </row>
    <row r="7" spans="1:14" x14ac:dyDescent="0.25">
      <c r="I7" s="82" t="s">
        <v>40</v>
      </c>
      <c r="J7" s="77"/>
      <c r="K7" s="77"/>
      <c r="L7" s="77"/>
    </row>
    <row r="8" spans="1:14" ht="31.5" customHeight="1" x14ac:dyDescent="0.25">
      <c r="B8" s="31" t="s">
        <v>36</v>
      </c>
      <c r="C8" s="31" t="s">
        <v>13</v>
      </c>
      <c r="D8" s="32" t="s">
        <v>38</v>
      </c>
      <c r="E8" s="31" t="s">
        <v>36</v>
      </c>
      <c r="F8" s="31" t="s">
        <v>13</v>
      </c>
      <c r="G8" s="33" t="s">
        <v>39</v>
      </c>
      <c r="I8" s="77"/>
      <c r="J8" s="77"/>
      <c r="K8" s="77"/>
      <c r="L8" s="77"/>
    </row>
    <row r="9" spans="1:14" x14ac:dyDescent="0.25">
      <c r="B9" s="11">
        <v>1990</v>
      </c>
      <c r="C9" s="12">
        <v>0.32369999999999999</v>
      </c>
      <c r="D9" s="16">
        <v>1000000</v>
      </c>
      <c r="E9" s="11">
        <v>2019</v>
      </c>
      <c r="G9" s="16">
        <v>1000000</v>
      </c>
      <c r="I9" s="77"/>
      <c r="J9" s="77"/>
      <c r="K9" s="77"/>
      <c r="L9" s="77"/>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80"/>
      <c r="J17" s="80"/>
      <c r="K17" s="80"/>
      <c r="L17" s="80"/>
      <c r="M17" s="80"/>
      <c r="N17" s="80"/>
      <c r="O17" s="80"/>
    </row>
    <row r="18" spans="2:15" x14ac:dyDescent="0.25">
      <c r="B18" s="11">
        <v>1999</v>
      </c>
      <c r="C18" s="12">
        <v>9.2299999999999993E-2</v>
      </c>
      <c r="D18" s="16">
        <f t="shared" si="0"/>
        <v>6302293.4614178473</v>
      </c>
      <c r="E18" s="11">
        <v>2010</v>
      </c>
      <c r="F18" s="12">
        <v>3.1699999999999999E-2</v>
      </c>
      <c r="G18" s="16">
        <f t="shared" si="1"/>
        <v>704958.73326374637</v>
      </c>
      <c r="I18" s="80"/>
      <c r="J18" s="80"/>
      <c r="K18" s="80"/>
      <c r="L18" s="80"/>
      <c r="M18" s="80"/>
      <c r="N18" s="80"/>
      <c r="O18" s="80"/>
    </row>
    <row r="19" spans="2:15" x14ac:dyDescent="0.25">
      <c r="B19" s="11">
        <v>2000</v>
      </c>
      <c r="C19" s="12">
        <v>8.7499999999999994E-2</v>
      </c>
      <c r="D19" s="16">
        <f t="shared" si="0"/>
        <v>6883995.1479067151</v>
      </c>
      <c r="E19" s="11">
        <v>2009</v>
      </c>
      <c r="F19" s="12">
        <v>0.02</v>
      </c>
      <c r="G19" s="16">
        <f t="shared" si="1"/>
        <v>691136.01300367294</v>
      </c>
      <c r="I19" s="80"/>
      <c r="J19" s="80"/>
      <c r="K19" s="80"/>
      <c r="L19" s="80"/>
      <c r="M19" s="80"/>
      <c r="N19" s="80"/>
      <c r="O19" s="80"/>
    </row>
    <row r="20" spans="2:15" x14ac:dyDescent="0.25">
      <c r="B20" s="11">
        <v>2001</v>
      </c>
      <c r="C20" s="12">
        <v>7.6499999999999999E-2</v>
      </c>
      <c r="D20" s="16">
        <f t="shared" si="0"/>
        <v>7486344.7233485524</v>
      </c>
      <c r="E20" s="11">
        <v>2008</v>
      </c>
      <c r="F20" s="12">
        <v>7.6700000000000004E-2</v>
      </c>
      <c r="G20" s="16">
        <f t="shared" si="1"/>
        <v>641902.12037120177</v>
      </c>
      <c r="I20" s="80"/>
      <c r="J20" s="80"/>
      <c r="K20" s="80"/>
      <c r="L20" s="80"/>
      <c r="M20" s="80"/>
      <c r="N20" s="80"/>
      <c r="O20" s="80"/>
    </row>
    <row r="21" spans="2:15" x14ac:dyDescent="0.25">
      <c r="B21" s="11">
        <v>2002</v>
      </c>
      <c r="C21" s="12">
        <v>6.9900000000000004E-2</v>
      </c>
      <c r="D21" s="16">
        <f t="shared" si="0"/>
        <v>8059050.0946847163</v>
      </c>
      <c r="E21" s="11">
        <v>2007</v>
      </c>
      <c r="F21" s="12">
        <v>5.6899999999999999E-2</v>
      </c>
      <c r="G21" s="16">
        <f t="shared" si="1"/>
        <v>607344.23348585656</v>
      </c>
      <c r="I21" s="80"/>
      <c r="J21" s="80"/>
      <c r="K21" s="80"/>
      <c r="L21" s="80"/>
      <c r="M21" s="80"/>
      <c r="N21" s="80"/>
      <c r="O21" s="80"/>
    </row>
    <row r="22" spans="2:15" x14ac:dyDescent="0.25">
      <c r="B22" s="11">
        <v>2003</v>
      </c>
      <c r="C22" s="12">
        <v>6.4899999999999999E-2</v>
      </c>
      <c r="D22" s="16">
        <f t="shared" si="0"/>
        <v>8622377.6963031795</v>
      </c>
      <c r="E22" s="11">
        <v>2006</v>
      </c>
      <c r="F22" s="12">
        <v>4.48E-2</v>
      </c>
      <c r="G22" s="16">
        <f t="shared" si="1"/>
        <v>581301.9080071369</v>
      </c>
      <c r="I22" s="80"/>
      <c r="J22" s="80"/>
      <c r="K22" s="80"/>
      <c r="L22" s="80"/>
      <c r="M22" s="80"/>
      <c r="N22" s="80"/>
      <c r="O22" s="80"/>
    </row>
    <row r="23" spans="2:15" x14ac:dyDescent="0.25">
      <c r="B23" s="11">
        <v>2004</v>
      </c>
      <c r="C23" s="12">
        <v>5.5E-2</v>
      </c>
      <c r="D23" s="16">
        <f t="shared" si="0"/>
        <v>9181970.0087932553</v>
      </c>
      <c r="E23" s="11">
        <v>2005</v>
      </c>
      <c r="F23" s="12">
        <v>4.8500000000000001E-2</v>
      </c>
      <c r="G23" s="16">
        <f t="shared" si="1"/>
        <v>554412.88317323499</v>
      </c>
      <c r="I23" s="80"/>
      <c r="J23" s="80"/>
      <c r="K23" s="80"/>
      <c r="L23" s="80"/>
      <c r="M23" s="80"/>
      <c r="N23" s="80"/>
      <c r="O23" s="80"/>
    </row>
    <row r="24" spans="2:15" x14ac:dyDescent="0.25">
      <c r="B24" s="11">
        <v>2005</v>
      </c>
      <c r="C24" s="12">
        <v>4.8500000000000001E-2</v>
      </c>
      <c r="D24" s="16">
        <f t="shared" si="0"/>
        <v>9686978.3592768833</v>
      </c>
      <c r="E24" s="11">
        <v>2004</v>
      </c>
      <c r="F24" s="12">
        <v>5.5E-2</v>
      </c>
      <c r="G24" s="16">
        <f t="shared" si="1"/>
        <v>525509.84187036497</v>
      </c>
      <c r="I24" s="80"/>
      <c r="J24" s="80"/>
      <c r="K24" s="80"/>
      <c r="L24" s="80"/>
      <c r="M24" s="80"/>
      <c r="N24" s="80"/>
      <c r="O24" s="80"/>
    </row>
    <row r="25" spans="2:15" x14ac:dyDescent="0.25">
      <c r="B25" s="11">
        <v>2006</v>
      </c>
      <c r="C25" s="12">
        <v>4.48E-2</v>
      </c>
      <c r="D25" s="16">
        <f t="shared" si="0"/>
        <v>10156796.809701812</v>
      </c>
      <c r="E25" s="11">
        <v>2003</v>
      </c>
      <c r="F25" s="12">
        <v>6.4899999999999999E-2</v>
      </c>
      <c r="G25" s="16">
        <f t="shared" si="1"/>
        <v>493482.80765364354</v>
      </c>
      <c r="I25" s="80"/>
      <c r="J25" s="80"/>
      <c r="K25" s="80"/>
      <c r="L25" s="80"/>
      <c r="M25" s="80"/>
      <c r="N25" s="80"/>
      <c r="O25" s="80"/>
    </row>
    <row r="26" spans="2:15" x14ac:dyDescent="0.25">
      <c r="B26" s="11">
        <v>2007</v>
      </c>
      <c r="C26" s="12">
        <v>5.6899999999999999E-2</v>
      </c>
      <c r="D26" s="16">
        <f t="shared" si="0"/>
        <v>10611821.306776453</v>
      </c>
      <c r="E26" s="11">
        <v>2002</v>
      </c>
      <c r="F26" s="12">
        <v>6.9900000000000004E-2</v>
      </c>
      <c r="G26" s="16">
        <f t="shared" si="1"/>
        <v>461241.99238587113</v>
      </c>
      <c r="I26" s="80"/>
      <c r="J26" s="80"/>
      <c r="K26" s="80"/>
      <c r="L26" s="80"/>
      <c r="M26" s="80"/>
      <c r="N26" s="80"/>
      <c r="O26" s="80"/>
    </row>
    <row r="27" spans="2:15" x14ac:dyDescent="0.25">
      <c r="B27" s="11">
        <v>2008</v>
      </c>
      <c r="C27" s="12">
        <v>7.6700000000000004E-2</v>
      </c>
      <c r="D27" s="16">
        <f t="shared" si="0"/>
        <v>11215633.939132033</v>
      </c>
      <c r="E27" s="11">
        <v>2001</v>
      </c>
      <c r="F27" s="12">
        <v>7.6499999999999999E-2</v>
      </c>
      <c r="G27" s="16">
        <f t="shared" si="1"/>
        <v>428464.46111088817</v>
      </c>
      <c r="I27" s="80"/>
      <c r="J27" s="80"/>
      <c r="K27" s="80"/>
      <c r="L27" s="80"/>
      <c r="M27" s="80"/>
      <c r="N27" s="80"/>
      <c r="O27" s="80"/>
    </row>
    <row r="28" spans="2:15" x14ac:dyDescent="0.25">
      <c r="B28" s="11">
        <v>2009</v>
      </c>
      <c r="C28" s="12">
        <v>0.02</v>
      </c>
      <c r="D28" s="16">
        <f t="shared" si="0"/>
        <v>12075873.062263459</v>
      </c>
      <c r="E28" s="11">
        <v>2000</v>
      </c>
      <c r="F28" s="12">
        <v>8.7499999999999994E-2</v>
      </c>
      <c r="G28" s="16">
        <f t="shared" si="1"/>
        <v>393990.30906748341</v>
      </c>
      <c r="I28" s="80"/>
      <c r="J28" s="80"/>
      <c r="K28" s="80"/>
      <c r="L28" s="80"/>
      <c r="M28" s="80"/>
      <c r="N28" s="80"/>
      <c r="O28" s="80"/>
    </row>
    <row r="29" spans="2:15" x14ac:dyDescent="0.25">
      <c r="B29" s="11">
        <v>2010</v>
      </c>
      <c r="C29" s="12">
        <v>3.1699999999999999E-2</v>
      </c>
      <c r="D29" s="16">
        <f t="shared" si="0"/>
        <v>12317390.523508728</v>
      </c>
      <c r="E29" s="11">
        <v>1999</v>
      </c>
      <c r="F29" s="12">
        <v>9.2299999999999993E-2</v>
      </c>
      <c r="G29" s="16">
        <f t="shared" si="1"/>
        <v>360697.89349765028</v>
      </c>
      <c r="I29" s="80"/>
      <c r="J29" s="80"/>
      <c r="K29" s="80"/>
      <c r="L29" s="80"/>
      <c r="M29" s="80"/>
      <c r="N29" s="80"/>
      <c r="O29" s="80"/>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87" t="s">
        <v>44</v>
      </c>
      <c r="J31" s="87"/>
      <c r="K31" s="87"/>
    </row>
    <row r="32" spans="2:15" x14ac:dyDescent="0.25">
      <c r="B32" s="11">
        <v>2013</v>
      </c>
      <c r="C32" s="12">
        <v>1.9400000000000001E-2</v>
      </c>
      <c r="D32" s="16">
        <f t="shared" si="0"/>
        <v>13635310.476192109</v>
      </c>
      <c r="E32" s="11">
        <v>1996</v>
      </c>
      <c r="F32" s="12">
        <v>0.21640000000000001</v>
      </c>
      <c r="G32" s="16">
        <f t="shared" si="1"/>
        <v>215920.40133353838</v>
      </c>
      <c r="I32" s="80"/>
      <c r="J32" s="80"/>
      <c r="K32" s="80"/>
      <c r="L32" s="80"/>
      <c r="M32" s="80"/>
      <c r="N32" s="80"/>
      <c r="O32" s="80"/>
    </row>
    <row r="33" spans="2:17" x14ac:dyDescent="0.25">
      <c r="B33" s="11">
        <v>2014</v>
      </c>
      <c r="C33" s="12">
        <v>3.6600000000000001E-2</v>
      </c>
      <c r="D33" s="16">
        <f t="shared" si="0"/>
        <v>13899835.499430237</v>
      </c>
      <c r="E33" s="11">
        <v>1995</v>
      </c>
      <c r="F33" s="12">
        <v>0.19470000000000001</v>
      </c>
      <c r="G33" s="16">
        <f t="shared" si="1"/>
        <v>180731.90033777381</v>
      </c>
      <c r="I33" s="80"/>
      <c r="J33" s="80"/>
      <c r="K33" s="80"/>
      <c r="L33" s="80"/>
      <c r="M33" s="80"/>
      <c r="N33" s="80"/>
      <c r="O33" s="80"/>
    </row>
    <row r="34" spans="2:17" x14ac:dyDescent="0.25">
      <c r="B34" s="11">
        <v>2015</v>
      </c>
      <c r="C34" s="12">
        <v>6.7699999999999996E-2</v>
      </c>
      <c r="D34" s="16">
        <f t="shared" si="0"/>
        <v>14408569.478709383</v>
      </c>
      <c r="E34" s="11">
        <v>1994</v>
      </c>
      <c r="F34" s="12">
        <v>0.22600000000000001</v>
      </c>
      <c r="G34" s="16">
        <f t="shared" si="1"/>
        <v>147415.90565886933</v>
      </c>
      <c r="I34" s="80"/>
      <c r="J34" s="80"/>
      <c r="K34" s="80"/>
      <c r="L34" s="80"/>
      <c r="M34" s="80"/>
      <c r="N34" s="80"/>
      <c r="O34" s="80"/>
    </row>
    <row r="35" spans="2:17" x14ac:dyDescent="0.25">
      <c r="B35" s="11">
        <v>2016</v>
      </c>
      <c r="C35" s="12">
        <v>5.7500000000000002E-2</v>
      </c>
      <c r="D35" s="16">
        <f t="shared" si="0"/>
        <v>15384029.63241801</v>
      </c>
      <c r="E35" s="11">
        <v>1993</v>
      </c>
      <c r="F35" s="12">
        <v>0.2261</v>
      </c>
      <c r="G35" s="16">
        <f t="shared" si="1"/>
        <v>120231.55179746296</v>
      </c>
      <c r="I35" s="80"/>
      <c r="J35" s="80"/>
      <c r="K35" s="80"/>
      <c r="L35" s="80"/>
      <c r="M35" s="80"/>
      <c r="N35" s="80"/>
      <c r="O35" s="80"/>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87" t="s">
        <v>45</v>
      </c>
      <c r="K37" s="87"/>
      <c r="L37" s="87"/>
      <c r="M37" s="87"/>
      <c r="N37" s="87"/>
    </row>
    <row r="38" spans="2:17" x14ac:dyDescent="0.25">
      <c r="B38" s="11">
        <v>2019</v>
      </c>
      <c r="C38" s="11"/>
      <c r="D38" s="35">
        <f t="shared" si="0"/>
        <v>17472498.661705948</v>
      </c>
      <c r="E38" s="11">
        <v>1990</v>
      </c>
      <c r="F38" s="12">
        <v>0.32369999999999999</v>
      </c>
      <c r="G38" s="35">
        <f t="shared" si="1"/>
        <v>57232.798774892806</v>
      </c>
      <c r="J38" s="77"/>
      <c r="K38" s="77"/>
      <c r="L38" s="77"/>
      <c r="M38" s="77"/>
      <c r="N38" s="77"/>
      <c r="O38" s="77"/>
      <c r="P38" s="77"/>
      <c r="Q38" s="77"/>
    </row>
    <row r="39" spans="2:17" x14ac:dyDescent="0.25">
      <c r="D39" s="89" t="s">
        <v>43</v>
      </c>
      <c r="E39" s="89"/>
      <c r="G39" s="88" t="s">
        <v>42</v>
      </c>
      <c r="H39" s="88"/>
      <c r="J39" s="77"/>
      <c r="K39" s="77"/>
      <c r="L39" s="77"/>
      <c r="M39" s="77"/>
      <c r="N39" s="77"/>
      <c r="O39" s="77"/>
      <c r="P39" s="77"/>
      <c r="Q39" s="77"/>
    </row>
    <row r="40" spans="2:17" x14ac:dyDescent="0.25">
      <c r="D40" s="88"/>
      <c r="E40" s="88"/>
      <c r="G40" s="88"/>
      <c r="H40" s="88"/>
      <c r="J40" s="77"/>
      <c r="K40" s="77"/>
      <c r="L40" s="77"/>
      <c r="M40" s="77"/>
      <c r="N40" s="77"/>
      <c r="O40" s="77"/>
      <c r="P40" s="77"/>
      <c r="Q40" s="77"/>
    </row>
    <row r="41" spans="2:17" x14ac:dyDescent="0.25">
      <c r="J41" s="77"/>
      <c r="K41" s="77"/>
      <c r="L41" s="77"/>
      <c r="M41" s="77"/>
      <c r="N41" s="77"/>
      <c r="O41" s="77"/>
      <c r="P41" s="77"/>
      <c r="Q41" s="77"/>
    </row>
    <row r="42" spans="2:17" x14ac:dyDescent="0.25">
      <c r="G42" s="34"/>
      <c r="H42" s="34"/>
      <c r="I42" s="34"/>
      <c r="J42" s="77"/>
      <c r="K42" s="77"/>
      <c r="L42" s="77"/>
      <c r="M42" s="77"/>
      <c r="N42" s="77"/>
      <c r="O42" s="77"/>
      <c r="P42" s="77"/>
      <c r="Q42" s="77"/>
    </row>
    <row r="44" spans="2:17" x14ac:dyDescent="0.25">
      <c r="I44" s="87" t="s">
        <v>46</v>
      </c>
      <c r="J44" s="87"/>
      <c r="K44" s="87"/>
      <c r="L44" s="87"/>
      <c r="M44" s="87"/>
      <c r="N44" s="87"/>
    </row>
    <row r="45" spans="2:17" x14ac:dyDescent="0.25">
      <c r="I45" s="77"/>
      <c r="J45" s="77"/>
      <c r="K45" s="77"/>
      <c r="L45" s="77"/>
      <c r="M45" s="77"/>
      <c r="N45" s="77"/>
      <c r="O45" s="77"/>
      <c r="P45" s="77"/>
      <c r="Q45" s="77"/>
    </row>
    <row r="46" spans="2:17" x14ac:dyDescent="0.25">
      <c r="I46" s="77"/>
      <c r="J46" s="77"/>
      <c r="K46" s="77"/>
      <c r="L46" s="77"/>
      <c r="M46" s="77"/>
      <c r="N46" s="77"/>
      <c r="O46" s="77"/>
      <c r="P46" s="77"/>
      <c r="Q46" s="77"/>
    </row>
    <row r="47" spans="2:17" x14ac:dyDescent="0.25">
      <c r="I47" s="77"/>
      <c r="J47" s="77"/>
      <c r="K47" s="77"/>
      <c r="L47" s="77"/>
      <c r="M47" s="77"/>
      <c r="N47" s="77"/>
      <c r="O47" s="77"/>
      <c r="P47" s="77"/>
      <c r="Q47" s="77"/>
    </row>
    <row r="48" spans="2:17" x14ac:dyDescent="0.25">
      <c r="I48" s="77"/>
      <c r="J48" s="77"/>
      <c r="K48" s="77"/>
      <c r="L48" s="77"/>
      <c r="M48" s="77"/>
      <c r="N48" s="77"/>
      <c r="O48" s="77"/>
      <c r="P48" s="77"/>
      <c r="Q48" s="77"/>
    </row>
    <row r="49" spans="9:17" x14ac:dyDescent="0.25">
      <c r="I49" s="77"/>
      <c r="J49" s="77"/>
      <c r="K49" s="77"/>
      <c r="L49" s="77"/>
      <c r="M49" s="77"/>
      <c r="N49" s="77"/>
      <c r="O49" s="77"/>
      <c r="P49" s="77"/>
      <c r="Q49" s="77"/>
    </row>
    <row r="50" spans="9:17" x14ac:dyDescent="0.25">
      <c r="I50" s="77"/>
      <c r="J50" s="77"/>
      <c r="K50" s="77"/>
      <c r="L50" s="77"/>
      <c r="M50" s="77"/>
      <c r="N50" s="77"/>
      <c r="O50" s="77"/>
      <c r="P50" s="77"/>
      <c r="Q50" s="77"/>
    </row>
    <row r="51" spans="9:17" x14ac:dyDescent="0.25">
      <c r="I51" s="77"/>
      <c r="J51" s="77"/>
      <c r="K51" s="77"/>
      <c r="L51" s="77"/>
      <c r="M51" s="77"/>
      <c r="N51" s="77"/>
      <c r="O51" s="77"/>
      <c r="P51" s="77"/>
      <c r="Q51" s="77"/>
    </row>
    <row r="52" spans="9:17" x14ac:dyDescent="0.25">
      <c r="I52" s="77"/>
      <c r="J52" s="77"/>
      <c r="K52" s="77"/>
      <c r="L52" s="77"/>
      <c r="M52" s="77"/>
      <c r="N52" s="77"/>
      <c r="O52" s="77"/>
      <c r="P52" s="77"/>
      <c r="Q52" s="77"/>
    </row>
    <row r="53" spans="9:17" x14ac:dyDescent="0.25">
      <c r="I53" s="77"/>
      <c r="J53" s="77"/>
      <c r="K53" s="77"/>
      <c r="L53" s="77"/>
      <c r="M53" s="77"/>
      <c r="N53" s="77"/>
      <c r="O53" s="77"/>
      <c r="P53" s="77"/>
      <c r="Q53" s="77"/>
    </row>
    <row r="54" spans="9:17" x14ac:dyDescent="0.25">
      <c r="I54" s="77"/>
      <c r="J54" s="77"/>
      <c r="K54" s="77"/>
      <c r="L54" s="77"/>
      <c r="M54" s="77"/>
      <c r="N54" s="77"/>
      <c r="O54" s="77"/>
      <c r="P54" s="77"/>
      <c r="Q54" s="77"/>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workbookViewId="0">
      <selection activeCell="G35" sqref="G35"/>
    </sheetView>
  </sheetViews>
  <sheetFormatPr baseColWidth="10" defaultRowHeight="15" x14ac:dyDescent="0.25"/>
  <sheetData>
    <row r="3" spans="1:13" ht="15.75" customHeight="1" x14ac:dyDescent="0.25">
      <c r="A3" s="26" t="s">
        <v>47</v>
      </c>
      <c r="B3" s="91" t="s">
        <v>48</v>
      </c>
      <c r="C3" s="91"/>
      <c r="D3" s="91"/>
      <c r="E3" s="91"/>
      <c r="F3" s="91"/>
      <c r="G3" s="91"/>
      <c r="H3" s="91"/>
      <c r="I3" s="91"/>
      <c r="J3" s="91"/>
      <c r="K3" s="91"/>
      <c r="L3" s="91"/>
      <c r="M3" s="38"/>
    </row>
    <row r="4" spans="1:13" x14ac:dyDescent="0.25">
      <c r="B4" s="91"/>
      <c r="C4" s="91"/>
      <c r="D4" s="91"/>
      <c r="E4" s="91"/>
      <c r="F4" s="91"/>
      <c r="G4" s="91"/>
      <c r="H4" s="91"/>
      <c r="I4" s="91"/>
      <c r="J4" s="91"/>
      <c r="K4" s="91"/>
      <c r="L4" s="91"/>
      <c r="M4" s="38"/>
    </row>
    <row r="5" spans="1:13" x14ac:dyDescent="0.25">
      <c r="B5" s="91"/>
      <c r="C5" s="91"/>
      <c r="D5" s="91"/>
      <c r="E5" s="91"/>
      <c r="F5" s="91"/>
      <c r="G5" s="91"/>
      <c r="H5" s="91"/>
      <c r="I5" s="91"/>
      <c r="J5" s="91"/>
      <c r="K5" s="91"/>
      <c r="L5" s="91"/>
      <c r="M5" s="38"/>
    </row>
    <row r="6" spans="1:13" x14ac:dyDescent="0.25">
      <c r="B6" s="91"/>
      <c r="C6" s="91"/>
      <c r="D6" s="91"/>
      <c r="E6" s="91"/>
      <c r="F6" s="91"/>
      <c r="G6" s="91"/>
      <c r="H6" s="91"/>
      <c r="I6" s="91"/>
      <c r="J6" s="91"/>
      <c r="K6" s="91"/>
      <c r="L6" s="91"/>
      <c r="M6" s="38"/>
    </row>
    <row r="7" spans="1:13" x14ac:dyDescent="0.25">
      <c r="B7" s="91"/>
      <c r="C7" s="91"/>
      <c r="D7" s="91"/>
      <c r="E7" s="91"/>
      <c r="F7" s="91"/>
      <c r="G7" s="91"/>
      <c r="H7" s="91"/>
      <c r="I7" s="91"/>
      <c r="J7" s="91"/>
      <c r="K7" s="91"/>
      <c r="L7" s="91"/>
      <c r="M7" s="38"/>
    </row>
    <row r="8" spans="1:13" x14ac:dyDescent="0.25">
      <c r="B8" s="38"/>
      <c r="C8" s="38"/>
      <c r="D8" s="38"/>
      <c r="E8" s="38"/>
      <c r="F8" s="38"/>
      <c r="G8" s="38"/>
      <c r="H8" s="38"/>
      <c r="I8" s="38"/>
      <c r="J8" s="38"/>
      <c r="K8" s="38"/>
      <c r="L8" s="38"/>
      <c r="M8" s="38"/>
    </row>
    <row r="10" spans="1:13" x14ac:dyDescent="0.25">
      <c r="B10" s="90" t="s">
        <v>51</v>
      </c>
      <c r="C10" s="90"/>
      <c r="D10" s="90"/>
      <c r="F10" s="80"/>
      <c r="G10" s="80"/>
      <c r="H10" s="80"/>
      <c r="I10" s="80"/>
      <c r="J10" s="80"/>
      <c r="K10" s="80"/>
      <c r="L10" s="80"/>
    </row>
    <row r="11" spans="1:13" x14ac:dyDescent="0.25">
      <c r="B11" s="10" t="s">
        <v>32</v>
      </c>
      <c r="C11" s="10" t="s">
        <v>49</v>
      </c>
      <c r="D11" s="10" t="s">
        <v>50</v>
      </c>
      <c r="F11" s="80"/>
      <c r="G11" s="80"/>
      <c r="H11" s="80"/>
      <c r="I11" s="80"/>
      <c r="J11" s="80"/>
      <c r="K11" s="80"/>
      <c r="L11" s="80"/>
    </row>
    <row r="12" spans="1:13" x14ac:dyDescent="0.25">
      <c r="B12" s="39">
        <v>0</v>
      </c>
      <c r="C12" s="39"/>
      <c r="D12" s="40">
        <v>1000000</v>
      </c>
      <c r="F12" s="80"/>
      <c r="G12" s="80"/>
      <c r="H12" s="80"/>
      <c r="I12" s="80"/>
      <c r="J12" s="80"/>
      <c r="K12" s="80"/>
      <c r="L12" s="80"/>
    </row>
    <row r="13" spans="1:13" x14ac:dyDescent="0.25">
      <c r="B13" s="11">
        <v>1</v>
      </c>
      <c r="C13" s="16">
        <v>50000</v>
      </c>
      <c r="D13" s="16">
        <f>D12+C13</f>
        <v>1050000</v>
      </c>
      <c r="F13" s="80"/>
      <c r="G13" s="80"/>
      <c r="H13" s="80"/>
      <c r="I13" s="80"/>
      <c r="J13" s="80"/>
      <c r="K13" s="80"/>
      <c r="L13" s="80"/>
    </row>
    <row r="14" spans="1:13" x14ac:dyDescent="0.25">
      <c r="B14" s="11">
        <v>2</v>
      </c>
      <c r="C14" s="16">
        <v>50000</v>
      </c>
      <c r="D14" s="16">
        <f t="shared" ref="D14:D24" si="0">D13+C14</f>
        <v>1100000</v>
      </c>
      <c r="F14" s="80"/>
      <c r="G14" s="80"/>
      <c r="H14" s="80"/>
      <c r="I14" s="80"/>
      <c r="J14" s="80"/>
      <c r="K14" s="80"/>
      <c r="L14" s="80"/>
    </row>
    <row r="15" spans="1:13" x14ac:dyDescent="0.25">
      <c r="B15" s="11">
        <v>3</v>
      </c>
      <c r="C15" s="16">
        <v>50000</v>
      </c>
      <c r="D15" s="16">
        <f t="shared" si="0"/>
        <v>1150000</v>
      </c>
      <c r="F15" s="80"/>
      <c r="G15" s="80"/>
      <c r="H15" s="80"/>
      <c r="I15" s="80"/>
      <c r="J15" s="80"/>
      <c r="K15" s="80"/>
      <c r="L15" s="80"/>
    </row>
    <row r="16" spans="1:13" x14ac:dyDescent="0.25">
      <c r="B16" s="11">
        <v>4</v>
      </c>
      <c r="C16" s="16">
        <v>50000</v>
      </c>
      <c r="D16" s="16">
        <f t="shared" si="0"/>
        <v>1200000</v>
      </c>
      <c r="F16" s="80"/>
      <c r="G16" s="80"/>
      <c r="H16" s="80"/>
      <c r="I16" s="80"/>
      <c r="J16" s="80"/>
      <c r="K16" s="80"/>
      <c r="L16" s="80"/>
    </row>
    <row r="17" spans="2:15" x14ac:dyDescent="0.25">
      <c r="B17" s="11">
        <v>5</v>
      </c>
      <c r="C17" s="16">
        <v>50000</v>
      </c>
      <c r="D17" s="16">
        <f t="shared" si="0"/>
        <v>1250000</v>
      </c>
    </row>
    <row r="18" spans="2:15" x14ac:dyDescent="0.25">
      <c r="B18" s="11">
        <v>6</v>
      </c>
      <c r="C18" s="16">
        <v>50000</v>
      </c>
      <c r="D18" s="16">
        <f t="shared" si="0"/>
        <v>1300000</v>
      </c>
      <c r="F18" s="87" t="s">
        <v>52</v>
      </c>
      <c r="G18" s="87"/>
      <c r="H18" s="87"/>
      <c r="I18" s="87"/>
      <c r="J18" s="87"/>
    </row>
    <row r="19" spans="2:15" x14ac:dyDescent="0.25">
      <c r="B19" s="11">
        <v>7</v>
      </c>
      <c r="C19" s="16">
        <v>50000</v>
      </c>
      <c r="D19" s="16">
        <f t="shared" si="0"/>
        <v>1350000</v>
      </c>
    </row>
    <row r="20" spans="2:15" x14ac:dyDescent="0.25">
      <c r="B20" s="11">
        <v>8</v>
      </c>
      <c r="C20" s="16">
        <v>50000</v>
      </c>
      <c r="D20" s="16">
        <f t="shared" si="0"/>
        <v>1400000</v>
      </c>
      <c r="F20" s="86" t="s">
        <v>53</v>
      </c>
      <c r="G20" s="86"/>
      <c r="H20" s="77"/>
      <c r="J20" s="80"/>
      <c r="K20" s="80"/>
      <c r="L20" s="80"/>
      <c r="M20" s="80"/>
      <c r="N20" s="80"/>
      <c r="O20" s="80"/>
    </row>
    <row r="21" spans="2:15" x14ac:dyDescent="0.25">
      <c r="B21" s="11">
        <v>9</v>
      </c>
      <c r="C21" s="16">
        <v>50000</v>
      </c>
      <c r="D21" s="16">
        <f t="shared" si="0"/>
        <v>1450000</v>
      </c>
      <c r="F21" s="86"/>
      <c r="G21" s="86"/>
      <c r="H21" s="77"/>
      <c r="J21" s="80"/>
      <c r="K21" s="80"/>
      <c r="L21" s="80"/>
      <c r="M21" s="80"/>
      <c r="N21" s="80"/>
      <c r="O21" s="80"/>
    </row>
    <row r="22" spans="2:15" x14ac:dyDescent="0.25">
      <c r="B22" s="11">
        <v>10</v>
      </c>
      <c r="C22" s="16">
        <v>50000</v>
      </c>
      <c r="D22" s="16">
        <f t="shared" si="0"/>
        <v>1500000</v>
      </c>
      <c r="J22" s="80"/>
      <c r="K22" s="80"/>
      <c r="L22" s="80"/>
      <c r="M22" s="80"/>
      <c r="N22" s="80"/>
      <c r="O22" s="80"/>
    </row>
    <row r="23" spans="2:15" x14ac:dyDescent="0.25">
      <c r="B23" s="11">
        <v>11</v>
      </c>
      <c r="C23" s="16">
        <v>50000</v>
      </c>
      <c r="D23" s="16">
        <f t="shared" si="0"/>
        <v>1550000</v>
      </c>
      <c r="F23" s="82" t="s">
        <v>56</v>
      </c>
      <c r="G23" s="82"/>
      <c r="H23" s="45">
        <f>C24/D12</f>
        <v>0.05</v>
      </c>
      <c r="J23" s="80"/>
      <c r="K23" s="80"/>
      <c r="L23" s="80"/>
      <c r="M23" s="80"/>
      <c r="N23" s="80"/>
      <c r="O23" s="80"/>
    </row>
    <row r="24" spans="2:15" x14ac:dyDescent="0.25">
      <c r="B24" s="11">
        <v>12</v>
      </c>
      <c r="C24" s="16">
        <v>50000</v>
      </c>
      <c r="D24" s="16">
        <f t="shared" si="0"/>
        <v>1600000</v>
      </c>
      <c r="J24" s="80"/>
      <c r="K24" s="80"/>
      <c r="L24" s="80"/>
      <c r="M24" s="80"/>
      <c r="N24" s="80"/>
      <c r="O24" s="80"/>
    </row>
    <row r="25" spans="2:15" x14ac:dyDescent="0.25">
      <c r="F25" s="82" t="s">
        <v>58</v>
      </c>
      <c r="G25" s="82"/>
      <c r="H25" s="44"/>
      <c r="J25" s="80"/>
      <c r="K25" s="80"/>
      <c r="L25" s="80"/>
      <c r="M25" s="80"/>
      <c r="N25" s="80"/>
      <c r="O25" s="80"/>
    </row>
    <row r="26" spans="2:15" x14ac:dyDescent="0.25">
      <c r="J26" s="80"/>
      <c r="K26" s="80"/>
      <c r="L26" s="80"/>
      <c r="M26" s="80"/>
      <c r="N26" s="80"/>
      <c r="O26" s="80"/>
    </row>
    <row r="29" spans="2:15" ht="15" customHeight="1" x14ac:dyDescent="0.25">
      <c r="B29" s="92" t="s">
        <v>54</v>
      </c>
      <c r="C29" s="92"/>
      <c r="D29" s="92"/>
      <c r="E29" s="92"/>
      <c r="F29" s="92"/>
      <c r="G29" s="92"/>
      <c r="H29" s="92"/>
      <c r="I29" s="92"/>
    </row>
    <row r="30" spans="2:15" x14ac:dyDescent="0.25">
      <c r="B30" s="92"/>
      <c r="C30" s="92"/>
      <c r="D30" s="92"/>
      <c r="E30" s="92"/>
      <c r="F30" s="92"/>
      <c r="G30" s="92"/>
      <c r="H30" s="92"/>
      <c r="I30" s="92"/>
    </row>
    <row r="31" spans="2:15" x14ac:dyDescent="0.25">
      <c r="B31" s="92"/>
      <c r="C31" s="92"/>
      <c r="D31" s="92"/>
      <c r="E31" s="92"/>
      <c r="F31" s="92"/>
      <c r="G31" s="92"/>
      <c r="H31" s="92"/>
      <c r="I31" s="92"/>
    </row>
    <row r="32" spans="2:15" ht="15.75" customHeight="1" x14ac:dyDescent="0.25">
      <c r="B32" s="41"/>
      <c r="C32" s="41"/>
      <c r="D32" s="41"/>
      <c r="E32" s="41"/>
      <c r="F32" s="41"/>
      <c r="G32" s="41"/>
      <c r="H32" s="41"/>
      <c r="I32" s="41"/>
    </row>
    <row r="33" spans="2:13" ht="15" customHeight="1" x14ac:dyDescent="0.25">
      <c r="B33" s="93" t="s">
        <v>56</v>
      </c>
      <c r="C33" s="93"/>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90" t="s">
        <v>57</v>
      </c>
      <c r="C35" s="90"/>
      <c r="D35" s="90"/>
    </row>
    <row r="36" spans="2:13" x14ac:dyDescent="0.25">
      <c r="B36" s="10" t="s">
        <v>32</v>
      </c>
      <c r="C36" s="10" t="s">
        <v>49</v>
      </c>
      <c r="D36" s="10" t="s">
        <v>55</v>
      </c>
      <c r="F36" s="77"/>
      <c r="G36" s="77"/>
      <c r="H36" s="77"/>
      <c r="I36" s="77"/>
      <c r="J36" s="77"/>
      <c r="K36" s="77"/>
      <c r="L36" s="77"/>
      <c r="M36" s="77"/>
    </row>
    <row r="37" spans="2:13" x14ac:dyDescent="0.25">
      <c r="B37" s="11">
        <v>0</v>
      </c>
      <c r="C37" s="16"/>
      <c r="D37" s="16">
        <v>3000000</v>
      </c>
      <c r="F37" s="77"/>
      <c r="G37" s="77"/>
      <c r="H37" s="77"/>
      <c r="I37" s="77"/>
      <c r="J37" s="77"/>
      <c r="K37" s="77"/>
      <c r="L37" s="77"/>
      <c r="M37" s="77"/>
    </row>
    <row r="38" spans="2:13" x14ac:dyDescent="0.25">
      <c r="B38" s="11">
        <v>1</v>
      </c>
      <c r="C38" s="16">
        <f>D37*$D$33</f>
        <v>45900</v>
      </c>
      <c r="D38" s="16">
        <f>D37+C38</f>
        <v>3045900</v>
      </c>
      <c r="F38" s="77"/>
      <c r="G38" s="77"/>
      <c r="H38" s="77"/>
      <c r="I38" s="77"/>
      <c r="J38" s="77"/>
      <c r="K38" s="77"/>
      <c r="L38" s="77"/>
      <c r="M38" s="77"/>
    </row>
    <row r="39" spans="2:13" x14ac:dyDescent="0.25">
      <c r="B39" s="11">
        <v>2</v>
      </c>
      <c r="C39" s="16">
        <f t="shared" ref="C39:C49" si="1">D38*$D$33</f>
        <v>46602.27</v>
      </c>
      <c r="D39" s="16">
        <f t="shared" ref="D39:D49" si="2">D38+C39</f>
        <v>3092502.27</v>
      </c>
      <c r="F39" s="77"/>
      <c r="G39" s="77"/>
      <c r="H39" s="77"/>
      <c r="I39" s="77"/>
      <c r="J39" s="77"/>
      <c r="K39" s="77"/>
      <c r="L39" s="77"/>
      <c r="M39" s="77"/>
    </row>
    <row r="40" spans="2:13" x14ac:dyDescent="0.25">
      <c r="B40" s="11">
        <v>3</v>
      </c>
      <c r="C40" s="16">
        <f t="shared" si="1"/>
        <v>47315.284731</v>
      </c>
      <c r="D40" s="16">
        <f t="shared" si="2"/>
        <v>3139817.5547310002</v>
      </c>
      <c r="F40" s="77"/>
      <c r="G40" s="77"/>
      <c r="H40" s="77"/>
      <c r="I40" s="77"/>
      <c r="J40" s="77"/>
      <c r="K40" s="77"/>
      <c r="L40" s="77"/>
      <c r="M40" s="77"/>
    </row>
    <row r="41" spans="2:13" x14ac:dyDescent="0.25">
      <c r="B41" s="11">
        <v>4</v>
      </c>
      <c r="C41" s="16">
        <f t="shared" si="1"/>
        <v>48039.208587384303</v>
      </c>
      <c r="D41" s="16">
        <f t="shared" si="2"/>
        <v>3187856.7633183845</v>
      </c>
      <c r="F41" s="77"/>
      <c r="G41" s="77"/>
      <c r="H41" s="77"/>
      <c r="I41" s="77"/>
      <c r="J41" s="77"/>
      <c r="K41" s="77"/>
      <c r="L41" s="77"/>
      <c r="M41" s="77"/>
    </row>
    <row r="42" spans="2:13" x14ac:dyDescent="0.25">
      <c r="B42" s="11">
        <v>5</v>
      </c>
      <c r="C42" s="16">
        <f t="shared" si="1"/>
        <v>48774.208478771281</v>
      </c>
      <c r="D42" s="16">
        <f t="shared" si="2"/>
        <v>3236630.9717971557</v>
      </c>
      <c r="F42" s="77"/>
      <c r="G42" s="77"/>
      <c r="H42" s="77"/>
      <c r="I42" s="77"/>
      <c r="J42" s="77"/>
      <c r="K42" s="77"/>
      <c r="L42" s="77"/>
      <c r="M42" s="77"/>
    </row>
    <row r="43" spans="2:13" x14ac:dyDescent="0.25">
      <c r="B43" s="11">
        <v>6</v>
      </c>
      <c r="C43" s="16">
        <f t="shared" si="1"/>
        <v>49520.453868496479</v>
      </c>
      <c r="D43" s="16">
        <f t="shared" si="2"/>
        <v>3286151.4256656524</v>
      </c>
      <c r="F43" s="77"/>
      <c r="G43" s="77"/>
      <c r="H43" s="77"/>
      <c r="I43" s="77"/>
      <c r="J43" s="77"/>
      <c r="K43" s="77"/>
      <c r="L43" s="77"/>
      <c r="M43" s="77"/>
    </row>
    <row r="44" spans="2:13" x14ac:dyDescent="0.25">
      <c r="B44" s="11">
        <v>7</v>
      </c>
      <c r="C44" s="16">
        <f t="shared" si="1"/>
        <v>50278.116812684479</v>
      </c>
      <c r="D44" s="16">
        <f t="shared" si="2"/>
        <v>3336429.542478337</v>
      </c>
      <c r="F44" s="77"/>
      <c r="G44" s="77"/>
      <c r="H44" s="77"/>
      <c r="I44" s="77"/>
      <c r="J44" s="77"/>
      <c r="K44" s="77"/>
      <c r="L44" s="77"/>
      <c r="M44" s="77"/>
    </row>
    <row r="45" spans="2:13" x14ac:dyDescent="0.25">
      <c r="B45" s="11">
        <v>8</v>
      </c>
      <c r="C45" s="16">
        <f t="shared" si="1"/>
        <v>51047.371999918556</v>
      </c>
      <c r="D45" s="16">
        <f t="shared" si="2"/>
        <v>3387476.9144782554</v>
      </c>
      <c r="F45" s="77"/>
      <c r="G45" s="77"/>
      <c r="H45" s="77"/>
      <c r="I45" s="77"/>
      <c r="J45" s="77"/>
      <c r="K45" s="77"/>
      <c r="L45" s="77"/>
      <c r="M45" s="77"/>
    </row>
    <row r="46" spans="2:13" x14ac:dyDescent="0.25">
      <c r="B46" s="11">
        <v>9</v>
      </c>
      <c r="C46" s="16">
        <f t="shared" si="1"/>
        <v>51828.396791517305</v>
      </c>
      <c r="D46" s="16">
        <f t="shared" si="2"/>
        <v>3439305.3112697727</v>
      </c>
      <c r="F46" s="77"/>
      <c r="G46" s="77"/>
      <c r="H46" s="77"/>
      <c r="I46" s="77"/>
      <c r="J46" s="77"/>
      <c r="K46" s="77"/>
      <c r="L46" s="77"/>
      <c r="M46" s="77"/>
    </row>
    <row r="47" spans="2:13" x14ac:dyDescent="0.25">
      <c r="B47" s="11">
        <v>10</v>
      </c>
      <c r="C47" s="16">
        <f t="shared" si="1"/>
        <v>52621.371262427521</v>
      </c>
      <c r="D47" s="16">
        <f t="shared" si="2"/>
        <v>3491926.6825322001</v>
      </c>
      <c r="F47" s="77"/>
      <c r="G47" s="77"/>
      <c r="H47" s="77"/>
      <c r="I47" s="77"/>
      <c r="J47" s="77"/>
      <c r="K47" s="77"/>
      <c r="L47" s="77"/>
      <c r="M47" s="77"/>
    </row>
    <row r="48" spans="2:13" x14ac:dyDescent="0.25">
      <c r="B48" s="11">
        <v>11</v>
      </c>
      <c r="C48" s="16">
        <f t="shared" si="1"/>
        <v>53426.478242742662</v>
      </c>
      <c r="D48" s="16">
        <f t="shared" si="2"/>
        <v>3545353.160774943</v>
      </c>
      <c r="F48" s="77"/>
      <c r="G48" s="77"/>
      <c r="H48" s="77"/>
      <c r="I48" s="77"/>
      <c r="J48" s="77"/>
      <c r="K48" s="77"/>
      <c r="L48" s="77"/>
      <c r="M48" s="77"/>
    </row>
    <row r="49" spans="2:4" x14ac:dyDescent="0.25">
      <c r="B49" s="11">
        <v>12</v>
      </c>
      <c r="C49" s="16">
        <f t="shared" si="1"/>
        <v>54243.903359856624</v>
      </c>
      <c r="D49" s="53">
        <f t="shared" si="2"/>
        <v>3599597.0641347994</v>
      </c>
    </row>
  </sheetData>
  <mergeCells count="13">
    <mergeCell ref="B3:L7"/>
    <mergeCell ref="B10:D10"/>
    <mergeCell ref="F10:L16"/>
    <mergeCell ref="B29:I31"/>
    <mergeCell ref="B33:C33"/>
    <mergeCell ref="F36:M48"/>
    <mergeCell ref="B35:D35"/>
    <mergeCell ref="F18:J18"/>
    <mergeCell ref="H20:H21"/>
    <mergeCell ref="F20:G21"/>
    <mergeCell ref="F23:G23"/>
    <mergeCell ref="J20:O26"/>
    <mergeCell ref="F25:G25"/>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B16" sqref="B16:G17"/>
    </sheetView>
  </sheetViews>
  <sheetFormatPr baseColWidth="10" defaultRowHeight="15" x14ac:dyDescent="0.25"/>
  <sheetData>
    <row r="3" spans="1:11" ht="15.75" x14ac:dyDescent="0.25">
      <c r="A3" s="46" t="s">
        <v>59</v>
      </c>
      <c r="B3" s="95" t="s">
        <v>60</v>
      </c>
      <c r="C3" s="95"/>
      <c r="D3" s="95"/>
      <c r="E3" s="95"/>
      <c r="F3" s="95"/>
      <c r="G3" s="95"/>
      <c r="H3" s="95"/>
      <c r="I3" s="95"/>
    </row>
    <row r="4" spans="1:11" x14ac:dyDescent="0.25">
      <c r="B4" s="92" t="s">
        <v>61</v>
      </c>
      <c r="C4" s="92"/>
      <c r="D4" s="92"/>
      <c r="E4" s="92"/>
      <c r="F4" s="92"/>
      <c r="G4" s="47"/>
      <c r="H4" s="47"/>
      <c r="I4" s="47"/>
    </row>
    <row r="5" spans="1:11" x14ac:dyDescent="0.25">
      <c r="B5" s="92"/>
      <c r="C5" s="92"/>
      <c r="D5" s="92"/>
      <c r="E5" s="92"/>
      <c r="F5" s="92"/>
      <c r="G5" s="47"/>
      <c r="H5" s="47"/>
      <c r="I5" s="47"/>
    </row>
    <row r="7" spans="1:11" x14ac:dyDescent="0.25">
      <c r="B7" s="82" t="s">
        <v>62</v>
      </c>
      <c r="C7" s="82"/>
      <c r="D7" s="27">
        <v>0.08</v>
      </c>
      <c r="F7" s="82" t="s">
        <v>65</v>
      </c>
      <c r="G7" s="82"/>
      <c r="H7" s="29">
        <v>6000</v>
      </c>
    </row>
    <row r="8" spans="1:11" x14ac:dyDescent="0.25">
      <c r="F8" s="37" t="s">
        <v>67</v>
      </c>
      <c r="G8" s="36">
        <v>5</v>
      </c>
    </row>
    <row r="9" spans="1:11" x14ac:dyDescent="0.25">
      <c r="B9" s="86" t="s">
        <v>63</v>
      </c>
      <c r="C9" s="86"/>
      <c r="D9" s="77"/>
      <c r="E9" s="77"/>
    </row>
    <row r="10" spans="1:11" x14ac:dyDescent="0.25">
      <c r="B10" s="86"/>
      <c r="C10" s="86"/>
      <c r="D10" s="77"/>
      <c r="E10" s="77"/>
      <c r="F10" s="77"/>
      <c r="G10" s="77"/>
      <c r="H10" s="77"/>
      <c r="I10" s="77"/>
      <c r="J10" s="77"/>
      <c r="K10" s="77"/>
    </row>
    <row r="11" spans="1:11" x14ac:dyDescent="0.25">
      <c r="F11" s="77"/>
      <c r="G11" s="77"/>
      <c r="H11" s="77"/>
      <c r="I11" s="77"/>
      <c r="J11" s="77"/>
      <c r="K11" s="77"/>
    </row>
    <row r="12" spans="1:11" x14ac:dyDescent="0.25">
      <c r="B12" s="86" t="s">
        <v>64</v>
      </c>
      <c r="C12" s="86"/>
      <c r="D12" s="94">
        <f>H7/(1+D7)^G8</f>
        <v>4083.4991822025181</v>
      </c>
      <c r="E12" s="48"/>
      <c r="F12" s="77"/>
      <c r="G12" s="77"/>
      <c r="H12" s="77"/>
      <c r="I12" s="77"/>
      <c r="J12" s="77"/>
      <c r="K12" s="77"/>
    </row>
    <row r="13" spans="1:11" x14ac:dyDescent="0.25">
      <c r="B13" s="86" t="s">
        <v>66</v>
      </c>
      <c r="C13" s="86"/>
      <c r="D13" s="94"/>
      <c r="E13" s="48"/>
      <c r="F13" s="77"/>
      <c r="G13" s="77"/>
      <c r="H13" s="77"/>
      <c r="I13" s="77"/>
      <c r="J13" s="77"/>
      <c r="K13" s="77"/>
    </row>
    <row r="14" spans="1:11" x14ac:dyDescent="0.25">
      <c r="F14" s="77"/>
      <c r="G14" s="77"/>
      <c r="H14" s="77"/>
      <c r="I14" s="77"/>
      <c r="J14" s="77"/>
      <c r="K14" s="77"/>
    </row>
    <row r="16" spans="1:11" x14ac:dyDescent="0.25">
      <c r="B16" s="92" t="s">
        <v>68</v>
      </c>
      <c r="C16" s="92"/>
      <c r="D16" s="92"/>
      <c r="E16" s="92"/>
      <c r="F16" s="92"/>
      <c r="G16" s="92"/>
    </row>
    <row r="17" spans="2:11" x14ac:dyDescent="0.25">
      <c r="B17" s="92"/>
      <c r="C17" s="92"/>
      <c r="D17" s="92"/>
      <c r="E17" s="92"/>
      <c r="F17" s="92"/>
      <c r="G17" s="92"/>
    </row>
    <row r="19" spans="2:11" x14ac:dyDescent="0.25">
      <c r="B19" s="82" t="s">
        <v>62</v>
      </c>
      <c r="C19" s="82"/>
      <c r="D19" s="27">
        <v>0.08</v>
      </c>
      <c r="F19" s="37" t="s">
        <v>67</v>
      </c>
      <c r="G19" s="36">
        <v>5</v>
      </c>
    </row>
    <row r="20" spans="2:11" x14ac:dyDescent="0.25">
      <c r="B20" s="82" t="s">
        <v>69</v>
      </c>
      <c r="C20" s="82"/>
      <c r="D20" s="29">
        <v>15000</v>
      </c>
    </row>
    <row r="21" spans="2:11" x14ac:dyDescent="0.25">
      <c r="F21" s="77"/>
      <c r="G21" s="77"/>
      <c r="H21" s="77"/>
      <c r="I21" s="77"/>
      <c r="J21" s="77"/>
      <c r="K21" s="77"/>
    </row>
    <row r="22" spans="2:11" x14ac:dyDescent="0.25">
      <c r="B22" s="82" t="s">
        <v>63</v>
      </c>
      <c r="C22" s="82"/>
      <c r="D22" s="77"/>
      <c r="E22" s="77"/>
      <c r="F22" s="77"/>
      <c r="G22" s="77"/>
      <c r="H22" s="77"/>
      <c r="I22" s="77"/>
      <c r="J22" s="77"/>
      <c r="K22" s="77"/>
    </row>
    <row r="23" spans="2:11" x14ac:dyDescent="0.25">
      <c r="F23" s="77"/>
      <c r="G23" s="77"/>
      <c r="H23" s="77"/>
      <c r="I23" s="77"/>
      <c r="J23" s="77"/>
      <c r="K23" s="77"/>
    </row>
    <row r="24" spans="2:11" x14ac:dyDescent="0.25">
      <c r="B24" s="77" t="s">
        <v>70</v>
      </c>
      <c r="C24" s="77"/>
      <c r="D24" s="94">
        <f>D20*(1+D19)^G19</f>
        <v>22039.921152000006</v>
      </c>
      <c r="F24" s="77"/>
      <c r="G24" s="77"/>
      <c r="H24" s="77"/>
      <c r="I24" s="77"/>
      <c r="J24" s="77"/>
      <c r="K24" s="77"/>
    </row>
    <row r="25" spans="2:11" x14ac:dyDescent="0.25">
      <c r="B25" s="77" t="s">
        <v>65</v>
      </c>
      <c r="C25" s="77"/>
      <c r="D25" s="94"/>
      <c r="F25" s="77"/>
      <c r="G25" s="77"/>
      <c r="H25" s="77"/>
      <c r="I25" s="77"/>
      <c r="J25" s="77"/>
      <c r="K25" s="77"/>
    </row>
    <row r="26" spans="2:11" x14ac:dyDescent="0.25">
      <c r="F26" s="77"/>
      <c r="G26" s="77"/>
      <c r="H26" s="77"/>
      <c r="I26" s="77"/>
      <c r="J26" s="77"/>
      <c r="K26" s="77"/>
    </row>
  </sheetData>
  <mergeCells count="19">
    <mergeCell ref="B24:C24"/>
    <mergeCell ref="B25:C25"/>
    <mergeCell ref="D24:D25"/>
    <mergeCell ref="F10:K14"/>
    <mergeCell ref="F21:K26"/>
    <mergeCell ref="B19:C19"/>
    <mergeCell ref="B20:C20"/>
    <mergeCell ref="B22:C22"/>
    <mergeCell ref="D22:E22"/>
    <mergeCell ref="B12:C12"/>
    <mergeCell ref="B13:C13"/>
    <mergeCell ref="F7:G7"/>
    <mergeCell ref="D12:D13"/>
    <mergeCell ref="B16:G17"/>
    <mergeCell ref="B3:I3"/>
    <mergeCell ref="B4:F5"/>
    <mergeCell ref="B7:C7"/>
    <mergeCell ref="B9:C10"/>
    <mergeCell ref="D9:E10"/>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topLeftCell="A15"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98" t="s">
        <v>72</v>
      </c>
      <c r="C3" s="98"/>
    </row>
    <row r="4" spans="1:10" x14ac:dyDescent="0.25">
      <c r="B4" s="99" t="s">
        <v>78</v>
      </c>
      <c r="C4" s="99"/>
      <c r="D4" s="99"/>
      <c r="E4" s="99"/>
      <c r="G4" s="77" t="s">
        <v>79</v>
      </c>
      <c r="H4" s="77"/>
    </row>
    <row r="5" spans="1:10" x14ac:dyDescent="0.25">
      <c r="B5" s="99"/>
      <c r="C5" s="99"/>
      <c r="D5" s="99"/>
      <c r="E5" s="99"/>
      <c r="G5" s="77"/>
      <c r="H5" s="77"/>
      <c r="I5" s="77"/>
    </row>
    <row r="6" spans="1:10" x14ac:dyDescent="0.25">
      <c r="G6" s="77"/>
      <c r="H6" s="77"/>
      <c r="I6" s="77"/>
    </row>
    <row r="7" spans="1:10" x14ac:dyDescent="0.25">
      <c r="B7" t="s">
        <v>73</v>
      </c>
      <c r="C7" s="54">
        <v>0.15</v>
      </c>
      <c r="E7" t="s">
        <v>80</v>
      </c>
      <c r="G7" s="77"/>
      <c r="H7" s="77"/>
      <c r="I7" s="77"/>
    </row>
    <row r="8" spans="1:10" x14ac:dyDescent="0.25">
      <c r="B8" t="s">
        <v>74</v>
      </c>
      <c r="C8" s="29">
        <v>300000</v>
      </c>
      <c r="E8" s="56">
        <f>FV(C7,C9,,-C8)</f>
        <v>603407.15624999977</v>
      </c>
    </row>
    <row r="9" spans="1:10" x14ac:dyDescent="0.25">
      <c r="B9" t="s">
        <v>75</v>
      </c>
      <c r="C9">
        <v>5</v>
      </c>
    </row>
    <row r="11" spans="1:10" x14ac:dyDescent="0.25">
      <c r="B11" s="49" t="s">
        <v>76</v>
      </c>
      <c r="C11" s="49" t="s">
        <v>49</v>
      </c>
      <c r="D11" s="49" t="s">
        <v>55</v>
      </c>
      <c r="F11" s="81"/>
      <c r="G11" s="81"/>
      <c r="H11" s="81"/>
      <c r="I11" s="81"/>
      <c r="J11" s="81"/>
    </row>
    <row r="12" spans="1:10" x14ac:dyDescent="0.25">
      <c r="B12" s="11">
        <v>0</v>
      </c>
      <c r="C12" s="16"/>
      <c r="D12" s="16">
        <v>300000</v>
      </c>
      <c r="F12" s="81"/>
      <c r="G12" s="81"/>
      <c r="H12" s="81"/>
      <c r="I12" s="81"/>
      <c r="J12" s="81"/>
    </row>
    <row r="13" spans="1:10" x14ac:dyDescent="0.25">
      <c r="B13" s="11">
        <v>1</v>
      </c>
      <c r="C13" s="16">
        <f>$C$7*D12</f>
        <v>45000</v>
      </c>
      <c r="D13" s="16">
        <f>D12+C13</f>
        <v>345000</v>
      </c>
      <c r="F13" s="81"/>
      <c r="G13" s="81"/>
      <c r="H13" s="81"/>
      <c r="I13" s="81"/>
      <c r="J13" s="81"/>
    </row>
    <row r="14" spans="1:10" x14ac:dyDescent="0.25">
      <c r="B14" s="11">
        <v>2</v>
      </c>
      <c r="C14" s="16">
        <f t="shared" ref="C14:C17" si="0">$C$7*D13</f>
        <v>51750</v>
      </c>
      <c r="D14" s="16">
        <f t="shared" ref="D14:D17" si="1">D13+C14</f>
        <v>396750</v>
      </c>
      <c r="F14" s="81"/>
      <c r="G14" s="81"/>
      <c r="H14" s="81"/>
      <c r="I14" s="81"/>
      <c r="J14" s="81"/>
    </row>
    <row r="15" spans="1:10" x14ac:dyDescent="0.25">
      <c r="B15" s="11">
        <v>3</v>
      </c>
      <c r="C15" s="16">
        <f t="shared" si="0"/>
        <v>59512.5</v>
      </c>
      <c r="D15" s="16">
        <f t="shared" si="1"/>
        <v>456262.5</v>
      </c>
      <c r="F15" s="81"/>
      <c r="G15" s="81"/>
      <c r="H15" s="81"/>
      <c r="I15" s="81"/>
      <c r="J15" s="81"/>
    </row>
    <row r="16" spans="1:10" x14ac:dyDescent="0.25">
      <c r="B16" s="11">
        <v>4</v>
      </c>
      <c r="C16" s="16">
        <f t="shared" si="0"/>
        <v>68439.375</v>
      </c>
      <c r="D16" s="16">
        <f t="shared" si="1"/>
        <v>524701.875</v>
      </c>
      <c r="F16" s="81"/>
      <c r="G16" s="81"/>
      <c r="H16" s="81"/>
      <c r="I16" s="81"/>
      <c r="J16" s="81"/>
    </row>
    <row r="17" spans="2:10" x14ac:dyDescent="0.25">
      <c r="B17" s="11">
        <v>5</v>
      </c>
      <c r="C17" s="16">
        <f t="shared" si="0"/>
        <v>78705.28125</v>
      </c>
      <c r="D17" s="53">
        <f t="shared" si="1"/>
        <v>603407.15625</v>
      </c>
      <c r="F17" s="81"/>
      <c r="G17" s="81"/>
      <c r="H17" s="81"/>
      <c r="I17" s="81"/>
      <c r="J17" s="81"/>
    </row>
    <row r="20" spans="2:10" ht="15" customHeight="1" x14ac:dyDescent="0.25">
      <c r="B20" s="96" t="s">
        <v>77</v>
      </c>
      <c r="C20" s="96"/>
      <c r="D20" s="96"/>
      <c r="E20" s="96"/>
    </row>
    <row r="21" spans="2:10" x14ac:dyDescent="0.25">
      <c r="B21" s="96"/>
      <c r="C21" s="96"/>
      <c r="D21" s="96"/>
      <c r="E21" s="96"/>
    </row>
    <row r="22" spans="2:10" x14ac:dyDescent="0.25">
      <c r="B22" s="55"/>
      <c r="C22" s="55"/>
      <c r="D22" s="55"/>
      <c r="E22" s="55"/>
    </row>
    <row r="23" spans="2:10" x14ac:dyDescent="0.25">
      <c r="B23" t="s">
        <v>74</v>
      </c>
      <c r="C23" s="29">
        <v>300000</v>
      </c>
      <c r="E23" t="s">
        <v>65</v>
      </c>
      <c r="F23" s="29">
        <v>500000</v>
      </c>
    </row>
    <row r="24" spans="2:10" x14ac:dyDescent="0.25">
      <c r="B24" t="s">
        <v>75</v>
      </c>
      <c r="C24">
        <v>5</v>
      </c>
    </row>
    <row r="25" spans="2:10" x14ac:dyDescent="0.25">
      <c r="E25" s="81"/>
      <c r="F25" s="81"/>
      <c r="G25" s="81"/>
      <c r="H25" s="81"/>
      <c r="I25" s="81"/>
      <c r="J25" s="81"/>
    </row>
    <row r="26" spans="2:10" x14ac:dyDescent="0.25">
      <c r="B26" t="s">
        <v>49</v>
      </c>
      <c r="C26" s="58">
        <f>RATE(C24,,-C23,F23)</f>
        <v>0.1075663432482912</v>
      </c>
      <c r="E26" s="81"/>
      <c r="F26" s="81"/>
      <c r="G26" s="81"/>
      <c r="H26" s="81"/>
      <c r="I26" s="81"/>
      <c r="J26" s="81"/>
    </row>
    <row r="27" spans="2:10" x14ac:dyDescent="0.25">
      <c r="E27" s="81"/>
      <c r="F27" s="81"/>
      <c r="G27" s="81"/>
      <c r="H27" s="81"/>
      <c r="I27" s="81"/>
      <c r="J27" s="81"/>
    </row>
    <row r="28" spans="2:10" x14ac:dyDescent="0.25">
      <c r="E28" s="81"/>
      <c r="F28" s="81"/>
      <c r="G28" s="81"/>
      <c r="H28" s="81"/>
      <c r="I28" s="81"/>
      <c r="J28" s="81"/>
    </row>
    <row r="29" spans="2:10" x14ac:dyDescent="0.25">
      <c r="E29" s="81"/>
      <c r="F29" s="81"/>
      <c r="G29" s="81"/>
      <c r="H29" s="81"/>
      <c r="I29" s="81"/>
      <c r="J29" s="81"/>
    </row>
    <row r="32" spans="2:10" x14ac:dyDescent="0.25">
      <c r="B32" s="96" t="s">
        <v>81</v>
      </c>
      <c r="C32" s="96"/>
      <c r="D32" s="96"/>
      <c r="E32" s="96"/>
    </row>
    <row r="33" spans="2:10" x14ac:dyDescent="0.25">
      <c r="B33" s="96"/>
      <c r="C33" s="96"/>
      <c r="D33" s="96"/>
      <c r="E33" s="96"/>
    </row>
    <row r="35" spans="2:10" x14ac:dyDescent="0.25">
      <c r="B35" t="s">
        <v>74</v>
      </c>
      <c r="C35" s="29">
        <v>300000</v>
      </c>
      <c r="E35" t="s">
        <v>80</v>
      </c>
      <c r="F35" s="29">
        <v>600000</v>
      </c>
    </row>
    <row r="36" spans="2:10" x14ac:dyDescent="0.25">
      <c r="B36" t="s">
        <v>76</v>
      </c>
      <c r="C36">
        <v>5</v>
      </c>
    </row>
    <row r="37" spans="2:10" x14ac:dyDescent="0.25">
      <c r="E37" s="97"/>
      <c r="F37" s="97"/>
      <c r="G37" s="97"/>
      <c r="H37" s="97"/>
      <c r="I37" s="97"/>
      <c r="J37" s="97"/>
    </row>
    <row r="38" spans="2:10" x14ac:dyDescent="0.25">
      <c r="B38" t="s">
        <v>49</v>
      </c>
      <c r="C38" s="58">
        <f>RATE(C36,,-C35,F35)</f>
        <v>0.14869835499702141</v>
      </c>
      <c r="E38" s="97"/>
      <c r="F38" s="97"/>
      <c r="G38" s="97"/>
      <c r="H38" s="97"/>
      <c r="I38" s="97"/>
      <c r="J38" s="97"/>
    </row>
    <row r="39" spans="2:10" x14ac:dyDescent="0.25">
      <c r="E39" s="97"/>
      <c r="F39" s="97"/>
      <c r="G39" s="97"/>
      <c r="H39" s="97"/>
      <c r="I39" s="97"/>
      <c r="J39" s="97"/>
    </row>
    <row r="40" spans="2:10" x14ac:dyDescent="0.25">
      <c r="E40" s="97"/>
      <c r="F40" s="97"/>
      <c r="G40" s="97"/>
      <c r="H40" s="97"/>
      <c r="I40" s="97"/>
      <c r="J40" s="97"/>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workbookViewId="0">
      <selection activeCell="F10" sqref="F10"/>
    </sheetView>
  </sheetViews>
  <sheetFormatPr baseColWidth="10" defaultRowHeight="15" x14ac:dyDescent="0.25"/>
  <sheetData>
    <row r="2" spans="1:7" ht="15.75" customHeight="1" x14ac:dyDescent="0.25">
      <c r="A2" s="46" t="s">
        <v>82</v>
      </c>
      <c r="B2" s="100" t="s">
        <v>83</v>
      </c>
      <c r="C2" s="100"/>
      <c r="D2" s="100"/>
      <c r="E2" s="100"/>
      <c r="F2" s="100"/>
      <c r="G2" s="100"/>
    </row>
    <row r="3" spans="1:7" x14ac:dyDescent="0.25">
      <c r="B3" s="100"/>
      <c r="C3" s="100"/>
      <c r="D3" s="100"/>
      <c r="E3" s="100"/>
      <c r="F3" s="100"/>
      <c r="G3" s="100"/>
    </row>
    <row r="4" spans="1:7" x14ac:dyDescent="0.25">
      <c r="B4" s="100"/>
      <c r="C4" s="100"/>
      <c r="D4" s="100"/>
      <c r="E4" s="100"/>
      <c r="F4" s="100"/>
      <c r="G4" s="100"/>
    </row>
    <row r="5" spans="1:7" x14ac:dyDescent="0.25">
      <c r="B5" s="100"/>
      <c r="C5" s="100"/>
      <c r="D5" s="100"/>
      <c r="E5" s="100"/>
      <c r="F5" s="100"/>
      <c r="G5" s="100"/>
    </row>
    <row r="7" spans="1:7" x14ac:dyDescent="0.25">
      <c r="B7" t="s">
        <v>88</v>
      </c>
      <c r="C7" s="54">
        <v>0.1</v>
      </c>
    </row>
    <row r="9" spans="1:7" x14ac:dyDescent="0.25">
      <c r="B9" s="49" t="s">
        <v>84</v>
      </c>
      <c r="C9" s="49" t="s">
        <v>85</v>
      </c>
      <c r="D9" s="49" t="s">
        <v>86</v>
      </c>
      <c r="E9" s="49" t="s">
        <v>84</v>
      </c>
      <c r="F9" s="49" t="s">
        <v>87</v>
      </c>
    </row>
    <row r="10" spans="1:7" x14ac:dyDescent="0.25">
      <c r="B10" s="11">
        <v>0</v>
      </c>
      <c r="C10" s="57"/>
      <c r="D10" s="57"/>
      <c r="E10" s="57">
        <f>D10-C10</f>
        <v>0</v>
      </c>
      <c r="F10" s="59">
        <f>PV($C$7,B10,,-E10)</f>
        <v>0</v>
      </c>
    </row>
    <row r="11" spans="1:7" x14ac:dyDescent="0.25">
      <c r="B11" s="11">
        <v>1</v>
      </c>
      <c r="C11" s="57">
        <v>20</v>
      </c>
      <c r="D11" s="57"/>
      <c r="E11" s="57">
        <f t="shared" ref="E11:E22" si="0">D11-C11</f>
        <v>-20</v>
      </c>
      <c r="F11" s="59">
        <f t="shared" ref="F11:F22" si="1">PV($C$7,B11,,-E11)</f>
        <v>-18.18181818181818</v>
      </c>
    </row>
    <row r="12" spans="1:7" x14ac:dyDescent="0.25">
      <c r="B12" s="11">
        <v>2</v>
      </c>
      <c r="C12" s="57"/>
      <c r="D12" s="57"/>
      <c r="E12" s="57">
        <f t="shared" si="0"/>
        <v>0</v>
      </c>
      <c r="F12" s="59">
        <f t="shared" si="1"/>
        <v>0</v>
      </c>
    </row>
    <row r="13" spans="1:7" x14ac:dyDescent="0.25">
      <c r="B13" s="11">
        <v>3</v>
      </c>
      <c r="C13" s="57"/>
      <c r="D13" s="57">
        <v>20</v>
      </c>
      <c r="E13" s="57">
        <f t="shared" si="0"/>
        <v>20</v>
      </c>
      <c r="F13" s="59">
        <f t="shared" si="1"/>
        <v>15.02629601803155</v>
      </c>
    </row>
    <row r="14" spans="1:7" x14ac:dyDescent="0.25">
      <c r="B14" s="11">
        <v>4</v>
      </c>
      <c r="C14" s="57"/>
      <c r="D14" s="57">
        <v>40</v>
      </c>
      <c r="E14" s="57">
        <f t="shared" si="0"/>
        <v>40</v>
      </c>
      <c r="F14" s="59">
        <f t="shared" si="1"/>
        <v>27.32053821460282</v>
      </c>
    </row>
    <row r="15" spans="1:7" x14ac:dyDescent="0.25">
      <c r="B15" s="11">
        <v>5</v>
      </c>
      <c r="C15" s="57"/>
      <c r="D15" s="57">
        <v>60</v>
      </c>
      <c r="E15" s="57">
        <f t="shared" si="0"/>
        <v>60</v>
      </c>
      <c r="F15" s="59">
        <f t="shared" si="1"/>
        <v>37.255279383549301</v>
      </c>
    </row>
    <row r="16" spans="1:7" x14ac:dyDescent="0.25">
      <c r="B16" s="11">
        <v>6</v>
      </c>
      <c r="C16" s="57">
        <v>20</v>
      </c>
      <c r="D16" s="57"/>
      <c r="E16" s="57">
        <f t="shared" si="0"/>
        <v>-20</v>
      </c>
      <c r="F16" s="59">
        <f t="shared" si="1"/>
        <v>-11.289478601075544</v>
      </c>
    </row>
    <row r="17" spans="2:6" x14ac:dyDescent="0.25">
      <c r="B17" s="11">
        <v>7</v>
      </c>
      <c r="C17" s="57">
        <v>20</v>
      </c>
      <c r="D17" s="57"/>
      <c r="E17" s="57">
        <f t="shared" si="0"/>
        <v>-20</v>
      </c>
      <c r="F17" s="59">
        <f t="shared" si="1"/>
        <v>-10.263162364614129</v>
      </c>
    </row>
    <row r="18" spans="2:6" x14ac:dyDescent="0.25">
      <c r="B18" s="11">
        <v>8</v>
      </c>
      <c r="C18" s="57">
        <v>20</v>
      </c>
      <c r="D18" s="57"/>
      <c r="E18" s="57">
        <f t="shared" si="0"/>
        <v>-20</v>
      </c>
      <c r="F18" s="59">
        <f t="shared" si="1"/>
        <v>-9.3301476041946643</v>
      </c>
    </row>
    <row r="19" spans="2:6" x14ac:dyDescent="0.25">
      <c r="B19" s="11">
        <v>9</v>
      </c>
      <c r="C19" s="57">
        <v>20</v>
      </c>
      <c r="D19" s="57"/>
      <c r="E19" s="57">
        <f t="shared" si="0"/>
        <v>-20</v>
      </c>
      <c r="F19" s="59">
        <f t="shared" si="1"/>
        <v>-8.4819523674496935</v>
      </c>
    </row>
    <row r="20" spans="2:6" x14ac:dyDescent="0.25">
      <c r="B20" s="11">
        <v>10</v>
      </c>
      <c r="C20" s="57">
        <v>60</v>
      </c>
      <c r="D20" s="57">
        <v>40</v>
      </c>
      <c r="E20" s="57">
        <f t="shared" si="0"/>
        <v>-20</v>
      </c>
      <c r="F20" s="59">
        <f t="shared" si="1"/>
        <v>-7.7108657885906293</v>
      </c>
    </row>
    <row r="21" spans="2:6" x14ac:dyDescent="0.25">
      <c r="B21" s="11">
        <v>11</v>
      </c>
      <c r="C21" s="57">
        <v>60</v>
      </c>
      <c r="D21" s="57">
        <v>40</v>
      </c>
      <c r="E21" s="57">
        <f t="shared" si="0"/>
        <v>-20</v>
      </c>
      <c r="F21" s="59">
        <f t="shared" si="1"/>
        <v>-7.009877989627844</v>
      </c>
    </row>
    <row r="22" spans="2:6" x14ac:dyDescent="0.25">
      <c r="B22" s="11">
        <v>12</v>
      </c>
      <c r="C22" s="57">
        <v>60</v>
      </c>
      <c r="D22" s="57">
        <v>40</v>
      </c>
      <c r="E22" s="57">
        <f t="shared" si="0"/>
        <v>-20</v>
      </c>
      <c r="F22" s="59">
        <f t="shared" si="1"/>
        <v>-6.372616354207131</v>
      </c>
    </row>
    <row r="23" spans="2:6" x14ac:dyDescent="0.25">
      <c r="F23" s="59">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0"/>
  <sheetViews>
    <sheetView tabSelected="1" workbookViewId="0">
      <selection activeCell="L4" sqref="L4"/>
    </sheetView>
  </sheetViews>
  <sheetFormatPr baseColWidth="10" defaultRowHeight="15" x14ac:dyDescent="0.25"/>
  <sheetData>
    <row r="2" spans="1:12" ht="15.75" customHeight="1" x14ac:dyDescent="0.25">
      <c r="A2" s="46" t="s">
        <v>89</v>
      </c>
      <c r="B2" s="100" t="s">
        <v>90</v>
      </c>
      <c r="C2" s="100"/>
      <c r="D2" s="100"/>
      <c r="E2" s="100"/>
      <c r="F2" s="100"/>
      <c r="G2" s="100"/>
      <c r="H2" s="100"/>
      <c r="I2" s="100"/>
      <c r="J2" s="100"/>
    </row>
    <row r="3" spans="1:12" x14ac:dyDescent="0.25">
      <c r="B3" s="100"/>
      <c r="C3" s="100"/>
      <c r="D3" s="100"/>
      <c r="E3" s="100"/>
      <c r="F3" s="100"/>
      <c r="G3" s="100"/>
      <c r="H3" s="100"/>
      <c r="I3" s="100"/>
      <c r="J3" s="100"/>
    </row>
    <row r="4" spans="1:12" x14ac:dyDescent="0.25">
      <c r="B4" s="100"/>
      <c r="C4" s="100"/>
      <c r="D4" s="100"/>
      <c r="E4" s="100"/>
      <c r="F4" s="100"/>
      <c r="G4" s="100"/>
      <c r="H4" s="100"/>
      <c r="I4" s="100"/>
      <c r="J4" s="100"/>
    </row>
    <row r="5" spans="1:12" x14ac:dyDescent="0.25">
      <c r="B5" s="100"/>
      <c r="C5" s="100"/>
      <c r="D5" s="100"/>
      <c r="E5" s="100"/>
      <c r="F5" s="100"/>
      <c r="G5" s="100"/>
      <c r="H5" s="100"/>
      <c r="I5" s="100"/>
      <c r="J5" s="100"/>
    </row>
    <row r="6" spans="1:12" x14ac:dyDescent="0.25">
      <c r="B6" s="55"/>
      <c r="C6" s="55"/>
      <c r="D6" s="55"/>
      <c r="E6" s="55"/>
      <c r="F6" s="55"/>
      <c r="G6" s="55"/>
      <c r="H6" s="55"/>
      <c r="I6" s="55"/>
      <c r="J6" s="55"/>
    </row>
    <row r="7" spans="1:12" x14ac:dyDescent="0.25">
      <c r="C7" t="s">
        <v>88</v>
      </c>
      <c r="D7" s="54">
        <v>0.08</v>
      </c>
    </row>
    <row r="9" spans="1:12" x14ac:dyDescent="0.25">
      <c r="B9" s="57" t="s">
        <v>91</v>
      </c>
      <c r="C9" s="57" t="s">
        <v>92</v>
      </c>
      <c r="D9" s="57" t="s">
        <v>94</v>
      </c>
      <c r="E9" s="57" t="s">
        <v>95</v>
      </c>
      <c r="F9" s="57" t="s">
        <v>96</v>
      </c>
      <c r="G9" s="57" t="s">
        <v>97</v>
      </c>
      <c r="H9" s="57" t="s">
        <v>98</v>
      </c>
      <c r="I9" s="57" t="s">
        <v>99</v>
      </c>
      <c r="J9" s="57" t="s">
        <v>100</v>
      </c>
      <c r="K9" s="57" t="s">
        <v>101</v>
      </c>
      <c r="L9" s="57" t="s">
        <v>102</v>
      </c>
    </row>
    <row r="10" spans="1:12" x14ac:dyDescent="0.25">
      <c r="B10" s="11">
        <v>1000</v>
      </c>
      <c r="C10" s="60">
        <v>105.10745721222246</v>
      </c>
      <c r="D10" s="61">
        <f>C10+5</f>
        <v>110.10745721222246</v>
      </c>
      <c r="E10" s="61">
        <f t="shared" ref="E10:G10" si="0">D10+5</f>
        <v>115.10745721222246</v>
      </c>
      <c r="F10" s="61">
        <f t="shared" si="0"/>
        <v>120.10745721222246</v>
      </c>
      <c r="G10" s="61">
        <f t="shared" si="0"/>
        <v>125.10745721222246</v>
      </c>
      <c r="H10" s="11">
        <v>200</v>
      </c>
      <c r="I10" s="11">
        <v>200</v>
      </c>
      <c r="J10" s="11">
        <v>200</v>
      </c>
      <c r="K10" s="11">
        <v>200</v>
      </c>
      <c r="L10" s="11">
        <v>200</v>
      </c>
    </row>
    <row r="11" spans="1:12" x14ac:dyDescent="0.25">
      <c r="A11" s="57" t="s">
        <v>93</v>
      </c>
      <c r="B11" s="11">
        <v>0</v>
      </c>
      <c r="C11" s="11">
        <v>1</v>
      </c>
      <c r="D11" s="11">
        <v>2</v>
      </c>
      <c r="E11" s="11">
        <v>3</v>
      </c>
      <c r="F11" s="11">
        <v>4</v>
      </c>
      <c r="G11" s="11">
        <v>5</v>
      </c>
      <c r="H11" s="11">
        <v>6</v>
      </c>
      <c r="I11" s="11">
        <v>7</v>
      </c>
      <c r="J11" s="11">
        <v>8</v>
      </c>
      <c r="K11" s="11">
        <v>9</v>
      </c>
      <c r="L11" s="11">
        <v>10</v>
      </c>
    </row>
    <row r="12" spans="1:12" ht="30" customHeight="1" x14ac:dyDescent="0.25">
      <c r="A12" s="63" t="s">
        <v>103</v>
      </c>
      <c r="B12" s="62">
        <f>PV($D$7,B11,,-B10)</f>
        <v>1000</v>
      </c>
      <c r="C12" s="62">
        <f t="shared" ref="C12:L12" si="1">PV($D$7,C11,,-C10)</f>
        <v>97.321719640946711</v>
      </c>
      <c r="D12" s="62">
        <f t="shared" si="1"/>
        <v>94.399397472755865</v>
      </c>
      <c r="E12" s="62">
        <f t="shared" si="1"/>
        <v>91.376010716911836</v>
      </c>
      <c r="F12" s="62">
        <f t="shared" si="1"/>
        <v>88.282566594456185</v>
      </c>
      <c r="G12" s="62">
        <f t="shared" si="1"/>
        <v>85.146033202257826</v>
      </c>
      <c r="H12" s="62">
        <f t="shared" si="1"/>
        <v>126.03392537662091</v>
      </c>
      <c r="I12" s="62">
        <f t="shared" si="1"/>
        <v>116.69807905242676</v>
      </c>
      <c r="J12" s="62">
        <f t="shared" si="1"/>
        <v>108.05377690039515</v>
      </c>
      <c r="K12" s="62">
        <f t="shared" si="1"/>
        <v>100.0497934262918</v>
      </c>
      <c r="L12" s="62">
        <f t="shared" si="1"/>
        <v>92.638697616936852</v>
      </c>
    </row>
    <row r="13" spans="1:12" x14ac:dyDescent="0.25">
      <c r="L13" s="64">
        <f>SUM(C12:L12)</f>
        <v>999.99999999999989</v>
      </c>
    </row>
    <row r="15" spans="1:12" x14ac:dyDescent="0.25">
      <c r="B15" s="97"/>
      <c r="C15" s="97"/>
      <c r="D15" s="97"/>
      <c r="E15" s="97"/>
      <c r="F15" s="97"/>
      <c r="G15" s="97"/>
      <c r="H15" s="97"/>
      <c r="I15" s="97"/>
      <c r="J15" s="97"/>
      <c r="K15" s="97"/>
    </row>
    <row r="16" spans="1:12" x14ac:dyDescent="0.25">
      <c r="B16" s="97"/>
      <c r="C16" s="97"/>
      <c r="D16" s="97"/>
      <c r="E16" s="97"/>
      <c r="F16" s="97"/>
      <c r="G16" s="97"/>
      <c r="H16" s="97"/>
      <c r="I16" s="97"/>
      <c r="J16" s="97"/>
      <c r="K16" s="97"/>
    </row>
    <row r="17" spans="1:14" x14ac:dyDescent="0.25">
      <c r="B17" s="97"/>
      <c r="C17" s="97"/>
      <c r="D17" s="97"/>
      <c r="E17" s="97"/>
      <c r="F17" s="97"/>
      <c r="G17" s="97"/>
      <c r="H17" s="97"/>
      <c r="I17" s="97"/>
      <c r="J17" s="97"/>
      <c r="K17" s="97"/>
    </row>
    <row r="18" spans="1:14" x14ac:dyDescent="0.25">
      <c r="B18" s="97"/>
      <c r="C18" s="97"/>
      <c r="D18" s="97"/>
      <c r="E18" s="97"/>
      <c r="F18" s="97"/>
      <c r="G18" s="97"/>
      <c r="H18" s="97"/>
      <c r="I18" s="97"/>
      <c r="J18" s="97"/>
      <c r="K18" s="97"/>
    </row>
    <row r="19" spans="1:14" x14ac:dyDescent="0.25">
      <c r="B19" s="97"/>
      <c r="C19" s="97"/>
      <c r="D19" s="97"/>
      <c r="E19" s="97"/>
      <c r="F19" s="97"/>
      <c r="G19" s="97"/>
      <c r="H19" s="97"/>
      <c r="I19" s="97"/>
      <c r="J19" s="97"/>
      <c r="K19" s="97"/>
    </row>
    <row r="20" spans="1:14" x14ac:dyDescent="0.25">
      <c r="B20" s="97"/>
      <c r="C20" s="97"/>
      <c r="D20" s="97"/>
      <c r="E20" s="97"/>
      <c r="F20" s="97"/>
      <c r="G20" s="97"/>
      <c r="H20" s="97"/>
      <c r="I20" s="97"/>
      <c r="J20" s="97"/>
      <c r="K20" s="97"/>
    </row>
    <row r="21" spans="1:14" x14ac:dyDescent="0.25">
      <c r="B21" s="97"/>
      <c r="C21" s="97"/>
      <c r="D21" s="97"/>
      <c r="E21" s="97"/>
      <c r="F21" s="97"/>
      <c r="G21" s="97"/>
      <c r="H21" s="97"/>
      <c r="I21" s="97"/>
      <c r="J21" s="97"/>
      <c r="K21" s="97"/>
    </row>
    <row r="22" spans="1:14" x14ac:dyDescent="0.25">
      <c r="B22" s="74"/>
      <c r="C22" s="74"/>
      <c r="D22" s="74"/>
      <c r="E22" s="74"/>
      <c r="F22" s="74"/>
      <c r="G22" s="74"/>
      <c r="H22" s="74"/>
      <c r="I22" s="74"/>
      <c r="J22" s="74"/>
      <c r="K22" s="74"/>
    </row>
    <row r="23" spans="1:14" x14ac:dyDescent="0.25">
      <c r="A23" s="77"/>
      <c r="B23" s="77"/>
      <c r="C23" s="77"/>
      <c r="D23" s="77"/>
      <c r="E23" s="77"/>
      <c r="F23" s="77"/>
      <c r="G23" s="77"/>
      <c r="H23" s="77"/>
      <c r="I23" s="77"/>
      <c r="J23" s="77"/>
      <c r="K23" s="77"/>
      <c r="L23" s="77"/>
      <c r="M23" s="77"/>
      <c r="N23" s="77"/>
    </row>
    <row r="24" spans="1:14" x14ac:dyDescent="0.25">
      <c r="A24" s="77"/>
      <c r="B24" s="77"/>
      <c r="C24" s="77"/>
      <c r="D24" s="77"/>
      <c r="E24" s="77"/>
      <c r="F24" s="77"/>
      <c r="G24" s="77"/>
      <c r="H24" s="77"/>
      <c r="I24" s="77"/>
      <c r="J24" s="77"/>
      <c r="K24" s="77"/>
      <c r="L24" s="77"/>
      <c r="M24" s="77"/>
      <c r="N24" s="77"/>
    </row>
    <row r="25" spans="1:14" x14ac:dyDescent="0.25">
      <c r="A25" s="77"/>
      <c r="B25" s="77"/>
      <c r="C25" s="77"/>
      <c r="D25" s="77"/>
      <c r="E25" s="77"/>
      <c r="F25" s="77"/>
      <c r="G25" s="77"/>
      <c r="H25" s="77"/>
      <c r="I25" s="77"/>
      <c r="J25" s="77"/>
      <c r="K25" s="77"/>
      <c r="L25" s="77"/>
      <c r="M25" s="77"/>
      <c r="N25" s="77"/>
    </row>
    <row r="26" spans="1:14" x14ac:dyDescent="0.25">
      <c r="A26" s="77"/>
      <c r="B26" s="77"/>
      <c r="C26" s="77"/>
      <c r="D26" s="77"/>
      <c r="E26" s="77"/>
      <c r="F26" s="77"/>
      <c r="G26" s="77"/>
      <c r="H26" s="77"/>
      <c r="I26" s="77"/>
      <c r="J26" s="77"/>
      <c r="K26" s="77"/>
      <c r="L26" s="77"/>
      <c r="M26" s="77"/>
      <c r="N26" s="77"/>
    </row>
    <row r="27" spans="1:14" x14ac:dyDescent="0.25">
      <c r="A27" s="77"/>
      <c r="B27" s="77"/>
      <c r="C27" s="77"/>
      <c r="D27" s="77"/>
      <c r="E27" s="77"/>
      <c r="F27" s="77"/>
      <c r="G27" s="77"/>
      <c r="H27" s="77"/>
      <c r="I27" s="77"/>
      <c r="J27" s="77"/>
      <c r="K27" s="77"/>
      <c r="L27" s="77"/>
      <c r="M27" s="77"/>
      <c r="N27" s="77"/>
    </row>
    <row r="28" spans="1:14" x14ac:dyDescent="0.25">
      <c r="A28" s="77"/>
      <c r="B28" s="77"/>
      <c r="C28" s="77"/>
      <c r="D28" s="77"/>
      <c r="E28" s="77"/>
      <c r="F28" s="77"/>
      <c r="G28" s="77"/>
      <c r="H28" s="77"/>
      <c r="I28" s="77"/>
      <c r="J28" s="77"/>
      <c r="K28" s="77"/>
      <c r="L28" s="77"/>
      <c r="M28" s="77"/>
      <c r="N28" s="77"/>
    </row>
    <row r="29" spans="1:14" x14ac:dyDescent="0.25">
      <c r="A29" s="77"/>
      <c r="B29" s="77"/>
      <c r="C29" s="77"/>
      <c r="D29" s="77"/>
      <c r="E29" s="77"/>
      <c r="F29" s="77"/>
      <c r="G29" s="77"/>
      <c r="H29" s="77"/>
      <c r="I29" s="77"/>
      <c r="J29" s="77"/>
      <c r="K29" s="77"/>
      <c r="L29" s="77"/>
      <c r="M29" s="77"/>
      <c r="N29" s="77"/>
    </row>
    <row r="30" spans="1:14" x14ac:dyDescent="0.25">
      <c r="A30" s="77"/>
      <c r="B30" s="77"/>
      <c r="C30" s="77"/>
      <c r="D30" s="77"/>
      <c r="E30" s="77"/>
      <c r="F30" s="77"/>
      <c r="G30" s="77"/>
      <c r="H30" s="77"/>
      <c r="I30" s="77"/>
      <c r="J30" s="77"/>
      <c r="K30" s="77"/>
      <c r="L30" s="77"/>
      <c r="M30" s="77"/>
      <c r="N30" s="77"/>
    </row>
    <row r="31" spans="1:14" x14ac:dyDescent="0.25">
      <c r="A31" s="77"/>
      <c r="B31" s="77"/>
      <c r="C31" s="77"/>
      <c r="D31" s="77"/>
      <c r="E31" s="77"/>
      <c r="F31" s="77"/>
      <c r="G31" s="77"/>
      <c r="H31" s="77"/>
      <c r="I31" s="77"/>
      <c r="J31" s="77"/>
      <c r="K31" s="77"/>
      <c r="L31" s="77"/>
      <c r="M31" s="77"/>
      <c r="N31" s="77"/>
    </row>
    <row r="32" spans="1:14" x14ac:dyDescent="0.25">
      <c r="A32" s="77"/>
      <c r="B32" s="77"/>
      <c r="C32" s="77"/>
      <c r="D32" s="77"/>
      <c r="E32" s="77"/>
      <c r="F32" s="77"/>
      <c r="G32" s="77"/>
      <c r="H32" s="77"/>
      <c r="I32" s="77"/>
      <c r="J32" s="77"/>
      <c r="K32" s="77"/>
      <c r="L32" s="77"/>
      <c r="M32" s="77"/>
      <c r="N32" s="77"/>
    </row>
    <row r="33" spans="1:14" x14ac:dyDescent="0.25">
      <c r="A33" s="77"/>
      <c r="B33" s="77"/>
      <c r="C33" s="77"/>
      <c r="D33" s="77"/>
      <c r="E33" s="77"/>
      <c r="F33" s="77"/>
      <c r="G33" s="77"/>
      <c r="H33" s="77"/>
      <c r="I33" s="77"/>
      <c r="J33" s="77"/>
      <c r="K33" s="77"/>
      <c r="L33" s="77"/>
      <c r="M33" s="77"/>
      <c r="N33" s="77"/>
    </row>
    <row r="34" spans="1:14" x14ac:dyDescent="0.25">
      <c r="A34" s="77"/>
      <c r="B34" s="77"/>
      <c r="C34" s="77"/>
      <c r="D34" s="77"/>
      <c r="E34" s="77"/>
      <c r="F34" s="77"/>
      <c r="G34" s="77"/>
      <c r="H34" s="77"/>
      <c r="I34" s="77"/>
      <c r="J34" s="77"/>
      <c r="K34" s="77"/>
      <c r="L34" s="77"/>
      <c r="M34" s="77"/>
      <c r="N34" s="77"/>
    </row>
    <row r="35" spans="1:14" x14ac:dyDescent="0.25">
      <c r="A35" s="77"/>
      <c r="B35" s="77"/>
      <c r="C35" s="77"/>
      <c r="D35" s="77"/>
      <c r="E35" s="77"/>
      <c r="F35" s="77"/>
      <c r="G35" s="77"/>
      <c r="H35" s="77"/>
      <c r="I35" s="77"/>
      <c r="J35" s="77"/>
      <c r="K35" s="77"/>
      <c r="L35" s="77"/>
      <c r="M35" s="77"/>
      <c r="N35" s="77"/>
    </row>
    <row r="36" spans="1:14" x14ac:dyDescent="0.25">
      <c r="A36" s="77"/>
      <c r="B36" s="77"/>
      <c r="C36" s="77"/>
      <c r="D36" s="77"/>
      <c r="E36" s="77"/>
      <c r="F36" s="77"/>
      <c r="G36" s="77"/>
      <c r="H36" s="77"/>
      <c r="I36" s="77"/>
      <c r="J36" s="77"/>
      <c r="K36" s="77"/>
      <c r="L36" s="77"/>
      <c r="M36" s="77"/>
      <c r="N36" s="77"/>
    </row>
    <row r="37" spans="1:14" x14ac:dyDescent="0.25">
      <c r="A37" s="77"/>
      <c r="B37" s="77"/>
      <c r="C37" s="77"/>
      <c r="D37" s="77"/>
      <c r="E37" s="77"/>
      <c r="F37" s="77"/>
      <c r="G37" s="77"/>
      <c r="H37" s="77"/>
      <c r="I37" s="77"/>
      <c r="J37" s="77"/>
      <c r="K37" s="77"/>
      <c r="L37" s="77"/>
      <c r="M37" s="77"/>
      <c r="N37" s="77"/>
    </row>
    <row r="38" spans="1:14" x14ac:dyDescent="0.25">
      <c r="A38" s="77"/>
      <c r="B38" s="77"/>
      <c r="C38" s="77"/>
      <c r="D38" s="77"/>
      <c r="E38" s="77"/>
      <c r="F38" s="77"/>
      <c r="G38" s="77"/>
      <c r="H38" s="77"/>
      <c r="I38" s="77"/>
      <c r="J38" s="77"/>
      <c r="K38" s="77"/>
      <c r="L38" s="77"/>
      <c r="M38" s="77"/>
      <c r="N38" s="77"/>
    </row>
    <row r="39" spans="1:14" x14ac:dyDescent="0.25">
      <c r="A39" s="77"/>
      <c r="B39" s="77"/>
      <c r="C39" s="77"/>
      <c r="D39" s="77"/>
      <c r="E39" s="77"/>
      <c r="F39" s="77"/>
      <c r="G39" s="77"/>
      <c r="H39" s="77"/>
      <c r="I39" s="77"/>
      <c r="J39" s="77"/>
      <c r="K39" s="77"/>
      <c r="L39" s="77"/>
      <c r="M39" s="77"/>
      <c r="N39" s="77"/>
    </row>
    <row r="40" spans="1:14" x14ac:dyDescent="0.25">
      <c r="A40" s="77"/>
      <c r="B40" s="77"/>
      <c r="C40" s="77"/>
      <c r="D40" s="77"/>
      <c r="E40" s="77"/>
      <c r="F40" s="77"/>
      <c r="G40" s="77"/>
      <c r="H40" s="77"/>
      <c r="I40" s="77"/>
      <c r="J40" s="77"/>
      <c r="K40" s="77"/>
      <c r="L40" s="77"/>
      <c r="M40" s="77"/>
      <c r="N40" s="77"/>
    </row>
  </sheetData>
  <mergeCells count="3">
    <mergeCell ref="B2:J5"/>
    <mergeCell ref="B15:K21"/>
    <mergeCell ref="A23:N4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Grupo 10-Carbonell-Martinez-T1</vt:lpstr>
      <vt:lpstr>1</vt:lpstr>
      <vt:lpstr>3</vt:lpstr>
      <vt:lpstr>4</vt:lpstr>
      <vt:lpstr>5</vt:lpstr>
      <vt:lpstr>8</vt:lpstr>
      <vt:lpstr>10</vt:lpstr>
      <vt:lpstr>13</vt:lpstr>
      <vt:lpstr>16</vt:lpstr>
      <vt:lpstr>17</vt:lpstr>
      <vt:lpstr>18</vt:lpstr>
      <vt:lpstr>19</vt:lpstr>
      <vt:lpstr>20</vt:lpstr>
      <vt:lpstr>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2019-09-23T21:50:23Z</dcterms:modified>
</cp:coreProperties>
</file>