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indseyw.WELKOM\AppData\Local\Microsoft\Windows\INetCache\Content.Outlook\4JYZL41R\"/>
    </mc:Choice>
  </mc:AlternateContent>
  <xr:revisionPtr revIDLastSave="0" documentId="8_{A7F92B58-A00D-46A1-9F3B-69E33003EFA9}" xr6:coauthVersionLast="31" xr6:coauthVersionMax="31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Expenditure Analysis" sheetId="1" state="hidden" r:id="rId1"/>
    <sheet name="Overspent votes GG580" sheetId="3" state="hidden" r:id="rId2"/>
    <sheet name="Overspent Departments" sheetId="2" r:id="rId3"/>
  </sheets>
  <definedNames>
    <definedName name="_xlnm._FilterDatabase" localSheetId="1" hidden="1">'Overspent votes GG580'!$A$8:$G$529</definedName>
    <definedName name="c_usr1SAGprintsolar_mscoa_prodGG580_79187_KGALI_1_Hold_1" localSheetId="1">'Overspent votes GG580'!$A$1:$H$529</definedName>
    <definedName name="_xlnm.Print_Area" localSheetId="2">'Overspent Departments'!$A$1:$V$73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0" i="3" l="1"/>
  <c r="E530" i="3"/>
  <c r="F530" i="3"/>
  <c r="G530" i="3"/>
  <c r="G532" i="3" s="1"/>
  <c r="C530" i="3"/>
  <c r="C109" i="1"/>
  <c r="C112" i="1" s="1"/>
  <c r="O99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N112" i="1"/>
  <c r="M112" i="1"/>
  <c r="L112" i="1"/>
  <c r="K112" i="1"/>
  <c r="J112" i="1"/>
  <c r="I112" i="1"/>
  <c r="H112" i="1"/>
  <c r="G112" i="1"/>
  <c r="F112" i="1"/>
  <c r="E112" i="1"/>
  <c r="D112" i="1"/>
  <c r="B112" i="1"/>
  <c r="O112" i="1" l="1"/>
  <c r="O80" i="1"/>
  <c r="N93" i="1"/>
  <c r="M93" i="1"/>
  <c r="L93" i="1"/>
  <c r="K93" i="1"/>
  <c r="J93" i="1"/>
  <c r="I93" i="1"/>
  <c r="H93" i="1"/>
  <c r="G93" i="1"/>
  <c r="F93" i="1"/>
  <c r="D93" i="1"/>
  <c r="O92" i="1"/>
  <c r="O91" i="1"/>
  <c r="E93" i="1"/>
  <c r="C93" i="1"/>
  <c r="O89" i="1"/>
  <c r="O88" i="1"/>
  <c r="O87" i="1"/>
  <c r="O86" i="1"/>
  <c r="O85" i="1"/>
  <c r="O84" i="1"/>
  <c r="O83" i="1"/>
  <c r="O82" i="1"/>
  <c r="O81" i="1"/>
  <c r="B93" i="1" l="1"/>
  <c r="O90" i="1"/>
  <c r="O93" i="1" s="1"/>
  <c r="C71" i="1"/>
  <c r="B71" i="1" s="1"/>
  <c r="O71" i="1" s="1"/>
  <c r="E71" i="1"/>
  <c r="E74" i="1" s="1"/>
  <c r="D71" i="1"/>
  <c r="D74" i="1" s="1"/>
  <c r="E52" i="1"/>
  <c r="E55" i="1" s="1"/>
  <c r="D52" i="1"/>
  <c r="D55" i="1" s="1"/>
  <c r="C52" i="1"/>
  <c r="C55" i="1" s="1"/>
  <c r="B68" i="1"/>
  <c r="O68" i="1" s="1"/>
  <c r="B61" i="1"/>
  <c r="O61" i="1" s="1"/>
  <c r="B42" i="1"/>
  <c r="N74" i="1"/>
  <c r="M74" i="1"/>
  <c r="L74" i="1"/>
  <c r="K74" i="1"/>
  <c r="J74" i="1"/>
  <c r="I74" i="1"/>
  <c r="H74" i="1"/>
  <c r="G74" i="1"/>
  <c r="F74" i="1"/>
  <c r="O73" i="1"/>
  <c r="O72" i="1"/>
  <c r="O70" i="1"/>
  <c r="O69" i="1"/>
  <c r="O67" i="1"/>
  <c r="O66" i="1"/>
  <c r="O65" i="1"/>
  <c r="O64" i="1"/>
  <c r="O63" i="1"/>
  <c r="O62" i="1"/>
  <c r="O43" i="1"/>
  <c r="O44" i="1"/>
  <c r="O45" i="1"/>
  <c r="O46" i="1"/>
  <c r="O47" i="1"/>
  <c r="O48" i="1"/>
  <c r="O49" i="1"/>
  <c r="O50" i="1"/>
  <c r="O51" i="1"/>
  <c r="O53" i="1"/>
  <c r="O54" i="1"/>
  <c r="O42" i="1"/>
  <c r="F55" i="1"/>
  <c r="G55" i="1"/>
  <c r="H55" i="1"/>
  <c r="I55" i="1"/>
  <c r="J55" i="1"/>
  <c r="K55" i="1"/>
  <c r="L55" i="1"/>
  <c r="M55" i="1"/>
  <c r="N55" i="1"/>
  <c r="C74" i="1" l="1"/>
  <c r="B74" i="1"/>
  <c r="B52" i="1"/>
  <c r="B55" i="1" s="1"/>
  <c r="O74" i="1"/>
  <c r="C33" i="1"/>
  <c r="B33" i="1" s="1"/>
  <c r="B23" i="1"/>
  <c r="O23" i="1" s="1"/>
  <c r="B4" i="1"/>
  <c r="N33" i="1"/>
  <c r="N36" i="1" s="1"/>
  <c r="L33" i="1"/>
  <c r="L36" i="1" s="1"/>
  <c r="G35" i="1"/>
  <c r="O35" i="1" s="1"/>
  <c r="G34" i="1"/>
  <c r="O34" i="1" s="1"/>
  <c r="G33" i="1"/>
  <c r="I36" i="1"/>
  <c r="H33" i="1"/>
  <c r="H36" i="1" s="1"/>
  <c r="F33" i="1"/>
  <c r="F36" i="1" s="1"/>
  <c r="B30" i="1"/>
  <c r="M36" i="1"/>
  <c r="K36" i="1"/>
  <c r="J36" i="1"/>
  <c r="E36" i="1"/>
  <c r="D36" i="1"/>
  <c r="O32" i="1"/>
  <c r="O31" i="1"/>
  <c r="O30" i="1"/>
  <c r="O29" i="1"/>
  <c r="O28" i="1"/>
  <c r="O27" i="1"/>
  <c r="O26" i="1"/>
  <c r="O25" i="1"/>
  <c r="O24" i="1"/>
  <c r="O5" i="1"/>
  <c r="O6" i="1"/>
  <c r="O7" i="1"/>
  <c r="O8" i="1"/>
  <c r="O9" i="1"/>
  <c r="O10" i="1"/>
  <c r="O11" i="1"/>
  <c r="O12" i="1"/>
  <c r="O13" i="1"/>
  <c r="O15" i="1"/>
  <c r="O16" i="1"/>
  <c r="N17" i="1"/>
  <c r="L17" i="1"/>
  <c r="M17" i="1"/>
  <c r="K17" i="1"/>
  <c r="J17" i="1"/>
  <c r="H17" i="1"/>
  <c r="D17" i="1"/>
  <c r="C17" i="1"/>
  <c r="B14" i="1"/>
  <c r="O14" i="1" s="1"/>
  <c r="F4" i="1"/>
  <c r="F17" i="1" s="1"/>
  <c r="I17" i="1"/>
  <c r="G17" i="1"/>
  <c r="E17" i="1"/>
  <c r="O52" i="1" l="1"/>
  <c r="O55" i="1" s="1"/>
  <c r="O4" i="1"/>
  <c r="O17" i="1" s="1"/>
  <c r="C36" i="1"/>
  <c r="G36" i="1"/>
  <c r="O33" i="1"/>
  <c r="O36" i="1" s="1"/>
  <c r="B36" i="1"/>
  <c r="B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_usr1SAGprintsolar-mscoa-prodGG580_79187_KGALI_1_Hold" type="6" refreshedVersion="5" background="1" saveData="1">
    <textPr codePage="437" sourceFile="C:\Users\kgalit\Downloads\c_usr1SAGprintsolar-mscoa-prodGG580_79187_KGALI_1_Hold.txt" delimited="0" thousands=" ">
      <textFields count="8">
        <textField/>
        <textField position="24"/>
        <textField position="46"/>
        <textField position="61"/>
        <textField position="77"/>
        <textField position="93"/>
        <textField position="109"/>
        <textField position="125"/>
      </textFields>
    </textPr>
  </connection>
</connections>
</file>

<file path=xl/sharedStrings.xml><?xml version="1.0" encoding="utf-8"?>
<sst xmlns="http://schemas.openxmlformats.org/spreadsheetml/2006/main" count="1338" uniqueCount="671">
  <si>
    <t>OPERATING EXPENDITURE</t>
  </si>
  <si>
    <t>Debt Impairment</t>
  </si>
  <si>
    <t>Collection Costs</t>
  </si>
  <si>
    <t>Depreciation and Asset Impairment</t>
  </si>
  <si>
    <t>Interest Expense - External Borrowings</t>
  </si>
  <si>
    <t>Redemption Payments - External Borrowings (Gamap To Remove)</t>
  </si>
  <si>
    <t>Bulk Purchases</t>
  </si>
  <si>
    <t>Other Materials</t>
  </si>
  <si>
    <t>Contracted Services</t>
  </si>
  <si>
    <t>Grants and Subsidies</t>
  </si>
  <si>
    <t>Other Expenditure</t>
  </si>
  <si>
    <t>Loss On Disposal Of Property, Plant &amp; Equipment</t>
  </si>
  <si>
    <t>Contributions To/(From) Provisions</t>
  </si>
  <si>
    <t>Total Direct Operating Expenditure</t>
  </si>
  <si>
    <t>Council</t>
  </si>
  <si>
    <t>Executive Mayor</t>
  </si>
  <si>
    <t>Office of the Speaker</t>
  </si>
  <si>
    <t>Political Appointments</t>
  </si>
  <si>
    <t>Muicipal Manager</t>
  </si>
  <si>
    <t>Coporate Service</t>
  </si>
  <si>
    <t>Financial Services</t>
  </si>
  <si>
    <t>Human Resource</t>
  </si>
  <si>
    <t>Community Services</t>
  </si>
  <si>
    <t>Protection Services</t>
  </si>
  <si>
    <t>Economic Development</t>
  </si>
  <si>
    <t>Engineering Services</t>
  </si>
  <si>
    <t>Housing</t>
  </si>
  <si>
    <t>EXPENDITURE ANALYSIS FOR JULY 2018</t>
  </si>
  <si>
    <t>TOTAL</t>
  </si>
  <si>
    <t>EXPENDITURE ANALYSIS FOR AUGUST 2018</t>
  </si>
  <si>
    <t>Employee Related Costs - Wages, Salaries &amp; Remuneration Of Councillors</t>
  </si>
  <si>
    <t>EXPENDITURE ANALYSIS FOR SEPTEMBER 2018</t>
  </si>
  <si>
    <t>EXPENDITURE ANALYSIS FOR OCTOBER 2018</t>
  </si>
  <si>
    <t>Budgeted for the month</t>
  </si>
  <si>
    <t>% Spend</t>
  </si>
  <si>
    <t>Budget 2018/2019</t>
  </si>
  <si>
    <t>Council General</t>
  </si>
  <si>
    <t>Office of the Executive Mayor</t>
  </si>
  <si>
    <t>Municipal Manager</t>
  </si>
  <si>
    <t>Corporate Services</t>
  </si>
  <si>
    <t>Human Resources</t>
  </si>
  <si>
    <t>Housing Services</t>
  </si>
  <si>
    <t>Actual for July</t>
  </si>
  <si>
    <t>Actual for August</t>
  </si>
  <si>
    <t>Actual for September</t>
  </si>
  <si>
    <t>Actual for October</t>
  </si>
  <si>
    <t>SALARIES</t>
  </si>
  <si>
    <t>EXPENDITURE</t>
  </si>
  <si>
    <t>ACTUAL EXPENDITURE PER VOTE [S71]</t>
  </si>
  <si>
    <t xml:space="preserve">1. Council vote  include Accruals from prior years and expenditure incurred from Adverts (Newspaper &amp; Radio), SALGA membership, </t>
  </si>
  <si>
    <t>1. Office of the Executive Mayor also include Mayoral Committee &amp; Council Whip expenditure.</t>
  </si>
  <si>
    <t xml:space="preserve">     EPWP, Travelling cost, Employees Study Assistance, Insurance premiums, Fuel ect. </t>
  </si>
  <si>
    <t xml:space="preserve">1. Political Appointments include Council Whip Admin, Mayor Personnel, Speakers Personnel &amp; MMC's Secretaries. </t>
  </si>
  <si>
    <t xml:space="preserve">    Organisational Study, Information Technology and Legal Service.</t>
  </si>
  <si>
    <t xml:space="preserve">1. Office of the MM directorate include various department such as Intergrated Development Management, Internal Audit, </t>
  </si>
  <si>
    <t>2. There was an overspending of 11% for the month of October of which out of the R3 369 743(General Expenditure) reported R2 583 205  was</t>
  </si>
  <si>
    <t xml:space="preserve">     spent on Legal Fees.</t>
  </si>
  <si>
    <t>NOTES</t>
  </si>
  <si>
    <t>1. There was an overspending of 27% for the month of October of which out of the R471 531(General Expenditure) reported R395 010  was</t>
  </si>
  <si>
    <t>1. Over expenditure for August (19%) &amp; September (7%) was due to payment of LED Projects.</t>
  </si>
  <si>
    <t>1. There was an over expenditure for September of 6%  due maintanace of building facicilities.</t>
  </si>
  <si>
    <t>EXPENDITURE ANALYSIS FOR NOVEMBER 2018</t>
  </si>
  <si>
    <t>Actual for November</t>
  </si>
  <si>
    <t>Actual for December</t>
  </si>
  <si>
    <t xml:space="preserve">2. Over expenditure for September -  December was mainly due to payments of Mayoral Projects (Catering, PA System &amp; Transport), </t>
  </si>
  <si>
    <t>1. Remuneration of Ward Committee Members is paid from the Office of the Speaker and that is the reason for overspending for the  reporting months.</t>
  </si>
  <si>
    <t>2. Over expenditure is mainly due to Salaries for July to December.</t>
  </si>
  <si>
    <t xml:space="preserve">     spent on Medical Examination for the employees.</t>
  </si>
  <si>
    <t>1. Over expenditure for September (2%), October (21%) &amp; (51%) December was due to payment of Security Services.</t>
  </si>
  <si>
    <t>EXPENDITURE ANALYSIS FOR DECEMBER 2018</t>
  </si>
  <si>
    <t>GBR10001</t>
  </si>
  <si>
    <t>GG580</t>
  </si>
  <si>
    <t>------------------------</t>
  </si>
  <si>
    <t>Financial Year : 2018/20</t>
  </si>
  <si>
    <t>19 Period : 201901 From</t>
  </si>
  <si>
    <t>Full Budget Report for 2</t>
  </si>
  <si>
    <t>018/2019 For All Types</t>
  </si>
  <si>
    <t>Account No</t>
  </si>
  <si>
    <t>Description</t>
  </si>
  <si>
    <t>Budget</t>
  </si>
  <si>
    <t>31112110200PRMRCZZHO</t>
  </si>
  <si>
    <t>MS: ALL - ACCOMMODAT</t>
  </si>
  <si>
    <t>31112110340PRMRCZZHO</t>
  </si>
  <si>
    <t>MS: ALL - TRAVEL OR</t>
  </si>
  <si>
    <t>31112130200PRMRCZZHO</t>
  </si>
  <si>
    <t>MS: SOC CONTR - MEDI</t>
  </si>
  <si>
    <t>31112130300PRMRCZZHO</t>
  </si>
  <si>
    <t>MS: SOC CONTR - PENS</t>
  </si>
  <si>
    <t>31112140020PRMRCZZHO</t>
  </si>
  <si>
    <t>MS: PRB - MED: CURRE</t>
  </si>
  <si>
    <t>31112211620PRMRCZZHO</t>
  </si>
  <si>
    <t>OTH COUNCIL: CELL PH</t>
  </si>
  <si>
    <t>31116460020ORD99ZZWM</t>
  </si>
  <si>
    <t>OFFICE FURNITURE - M</t>
  </si>
  <si>
    <t>31116470020ORD24ZZWM</t>
  </si>
  <si>
    <t>IT EQUIPMENT ACQUISI</t>
  </si>
  <si>
    <t>31212110200PRMRCZZHO</t>
  </si>
  <si>
    <t>31222110200PRMRCZZHO</t>
  </si>
  <si>
    <t>31222211550PRMRCZZHO</t>
  </si>
  <si>
    <t>OTH COUNCIL: TRAVELL</t>
  </si>
  <si>
    <t>31222211600PRMRCZZHO</t>
  </si>
  <si>
    <t>OTH COUNCIL: BASIC S</t>
  </si>
  <si>
    <t>31222211620PRMRCZZHO</t>
  </si>
  <si>
    <t>31222211680PRMRCZZHO</t>
  </si>
  <si>
    <t>OTH COUNCIL: MOTOR V</t>
  </si>
  <si>
    <t>31222221550PRMRCZZHO</t>
  </si>
  <si>
    <t>OTH COUNCIL: PENSION</t>
  </si>
  <si>
    <t>31222221600PRMRCZZHO</t>
  </si>
  <si>
    <t>OTH COUNCIL: MEDICAL</t>
  </si>
  <si>
    <t>31222305410PRMRCZZHO</t>
  </si>
  <si>
    <t>OC: SKILLS DEVELOPME</t>
  </si>
  <si>
    <t>31232110200PRMRCZZHO</t>
  </si>
  <si>
    <t>31232210400PRMRCZZHO</t>
  </si>
  <si>
    <t>WHIP: BASIC SALARY</t>
  </si>
  <si>
    <t>31232210420PRMRCZZHO</t>
  </si>
  <si>
    <t>WHIP: CELL PHONE ALL</t>
  </si>
  <si>
    <t>31232210480PRMRCZZHO</t>
  </si>
  <si>
    <t>WHIP: MOTOR VEHICLE</t>
  </si>
  <si>
    <t>31232220350PRMRCZZHO</t>
  </si>
  <si>
    <t>WHIP: PENSION FUND C</t>
  </si>
  <si>
    <t>31232220400PRMRCZZHO</t>
  </si>
  <si>
    <t>WHIP: MEDICAL AID BE</t>
  </si>
  <si>
    <t>31232305410PRMRCZZHO</t>
  </si>
  <si>
    <t>31312110200PRMRCZZHO</t>
  </si>
  <si>
    <t>31312220100PRMRCZZHO</t>
  </si>
  <si>
    <t>SPEAKER: MEDICAL AID</t>
  </si>
  <si>
    <t>31312301100PRMRCZZHO</t>
  </si>
  <si>
    <t>OC: COMM - CELL CONT</t>
  </si>
  <si>
    <t>31312305130PRP13ZZHO</t>
  </si>
  <si>
    <t>OC: REMUNERATION TO</t>
  </si>
  <si>
    <t>31412110010PRMRCZZHO</t>
  </si>
  <si>
    <t>MS: SAL &amp; ALL: BASIC</t>
  </si>
  <si>
    <t>31412110200PRMRCZZHO</t>
  </si>
  <si>
    <t>31412110440PRMRCZZHO</t>
  </si>
  <si>
    <t>MS: SRB - ACTING ALL</t>
  </si>
  <si>
    <t>31412305410PRMRCZZHO</t>
  </si>
  <si>
    <t>31422110010PRMRCZZHO</t>
  </si>
  <si>
    <t>31422110200PRMRCZZHO</t>
  </si>
  <si>
    <t>31422110220PRMRCZZHO</t>
  </si>
  <si>
    <t>MS: ALL - CELLULAR &amp;</t>
  </si>
  <si>
    <t>31422110320PRMRCZZHO</t>
  </si>
  <si>
    <t>MS: ALL - LEAVE PAY</t>
  </si>
  <si>
    <t>31422110340PRMRCZZHO</t>
  </si>
  <si>
    <t>31422110440PRMRCZZHO</t>
  </si>
  <si>
    <t>31422110460PRMRCZZHO</t>
  </si>
  <si>
    <t>MS: SRB - ANNUAL BON</t>
  </si>
  <si>
    <t>31422110560PRMRCZZHO</t>
  </si>
  <si>
    <t>MS: SRB - STANDBY AL</t>
  </si>
  <si>
    <t>31422130010PRMRCZZHO</t>
  </si>
  <si>
    <t>MS: SOC CONTR - BARG</t>
  </si>
  <si>
    <t>31422130100PRMRCZZHO</t>
  </si>
  <si>
    <t>MS: SOC CONTR - GROU</t>
  </si>
  <si>
    <t>31422130200PRMRCZZHO</t>
  </si>
  <si>
    <t>31422130300PRMRCZZHO</t>
  </si>
  <si>
    <t>31422130400PRMRCZZHO</t>
  </si>
  <si>
    <t>MS: SOC CONTR - UNEM</t>
  </si>
  <si>
    <t>31422305410PRMRCZZHO</t>
  </si>
  <si>
    <t>31432110010PRMRCZZHO</t>
  </si>
  <si>
    <t>31432110200PRMRCZZHO</t>
  </si>
  <si>
    <t>31432110320PRMRCZZHO</t>
  </si>
  <si>
    <t>31432110340PRMRCZZHO</t>
  </si>
  <si>
    <t>31432110380PRMRCZZHO</t>
  </si>
  <si>
    <t>MS: OVERTIME - STRUC</t>
  </si>
  <si>
    <t>31432110460PRMRCZZHO</t>
  </si>
  <si>
    <t>31432130200PRMRCZZHO</t>
  </si>
  <si>
    <t>31432130300PRMRCZZHO</t>
  </si>
  <si>
    <t>31432305410PRMRCZZHO</t>
  </si>
  <si>
    <t>31442110010PRMRCZZHO</t>
  </si>
  <si>
    <t>31442110200PRMRCZZHO</t>
  </si>
  <si>
    <t>31442110340PRMRCZZHO</t>
  </si>
  <si>
    <t>31442130010PRMRCZZHO</t>
  </si>
  <si>
    <t>31442130200PRMRCZZHO</t>
  </si>
  <si>
    <t>31442130300PRMRCZZHO</t>
  </si>
  <si>
    <t>31442130400PRMRCZZHO</t>
  </si>
  <si>
    <t>31442305410PRMRCZZHO</t>
  </si>
  <si>
    <t>32112030850PRMRCZZHO</t>
  </si>
  <si>
    <t>SM D01: SAL &amp; ALL -</t>
  </si>
  <si>
    <t>32112051010PRMRCZZHO</t>
  </si>
  <si>
    <t>SM D01: SOC CONTR: M</t>
  </si>
  <si>
    <t>32112110200PRMRCZZHO</t>
  </si>
  <si>
    <t>32112110300PRMRCZZHO</t>
  </si>
  <si>
    <t>MS: HB &amp; INC: RENTAL</t>
  </si>
  <si>
    <t>32112110460PRMRCZZHO</t>
  </si>
  <si>
    <t>32112110500PRMRCZZHO</t>
  </si>
  <si>
    <t>MS: SRB - LONG SERVI</t>
  </si>
  <si>
    <t>32112110560PRMRCZZHO</t>
  </si>
  <si>
    <t>32212110200PRMRCZZHO</t>
  </si>
  <si>
    <t>32212110300PRMRCZZHO</t>
  </si>
  <si>
    <t>32212110380PRMRCZZHO</t>
  </si>
  <si>
    <t>32212110460PRMRCZZHO</t>
  </si>
  <si>
    <t>32222110200PRMRCZZHO</t>
  </si>
  <si>
    <t>32222110300PRMRCZZHO</t>
  </si>
  <si>
    <t>32222110460PRMRCZZHO</t>
  </si>
  <si>
    <t>32242110010PRMRCZZHO</t>
  </si>
  <si>
    <t>32242110200PRMRCZZHO</t>
  </si>
  <si>
    <t>32242110260PRMRCZZHO</t>
  </si>
  <si>
    <t>MS: HB &amp; INC: HOUSIN</t>
  </si>
  <si>
    <t>32242110300PRMRCZZHO</t>
  </si>
  <si>
    <t>32242110320PRMRCZZHO</t>
  </si>
  <si>
    <t>32242110340PRMRCZZHO</t>
  </si>
  <si>
    <t>32242110380PRMRCZZHO</t>
  </si>
  <si>
    <t>32242110440PRMRCZZHO</t>
  </si>
  <si>
    <t>32242110460PRMRCZZHO</t>
  </si>
  <si>
    <t>32242130010PRMRCZZHO</t>
  </si>
  <si>
    <t>32242130100PRMRCZZHO</t>
  </si>
  <si>
    <t>32242130200PRMRCZZHO</t>
  </si>
  <si>
    <t>32242130300PRMRCZZHO</t>
  </si>
  <si>
    <t>32242130400PRMRCZZHO</t>
  </si>
  <si>
    <t>32252110010PRMRCZZHO</t>
  </si>
  <si>
    <t>32252110260PRMRCZZHO</t>
  </si>
  <si>
    <t>32252110340PRMRCZZHO</t>
  </si>
  <si>
    <t>32252110440PRMRCZZHO</t>
  </si>
  <si>
    <t>32252110460PRMRCZZHO</t>
  </si>
  <si>
    <t>32252110500PRMRCZZHO</t>
  </si>
  <si>
    <t>32252110610PRMRCZZHO</t>
  </si>
  <si>
    <t>MS: SRB - ENTERTAINM</t>
  </si>
  <si>
    <t>32252110630PRMRCZZHO</t>
  </si>
  <si>
    <t>MS: SRB - NON PENSIO</t>
  </si>
  <si>
    <t>32252130010PRMRCZZHO</t>
  </si>
  <si>
    <t>32252130200PRMRCZZHO</t>
  </si>
  <si>
    <t>32252130300PRMRCZZHO</t>
  </si>
  <si>
    <t>32252130400PRMRCZZHO</t>
  </si>
  <si>
    <t>32252305410PRMRCZZHO</t>
  </si>
  <si>
    <t>32262110010PRMRCZZHO</t>
  </si>
  <si>
    <t>32262110260PRMRCZZHO</t>
  </si>
  <si>
    <t>32262110340PRMRCZZHO</t>
  </si>
  <si>
    <t>32262130010PRMRCZZHO</t>
  </si>
  <si>
    <t>32262130200PRMRCZZHO</t>
  </si>
  <si>
    <t>32262130300PRMRCZZHO</t>
  </si>
  <si>
    <t>32262130400PRMRCZZHO</t>
  </si>
  <si>
    <t>32262305410PRMRCZZHO</t>
  </si>
  <si>
    <t>32312110200PRMRCZZHO</t>
  </si>
  <si>
    <t>32312110440PRMRCZZHO</t>
  </si>
  <si>
    <t>32312110460PRMRCZZHO</t>
  </si>
  <si>
    <t>33112031250PRMRCZZHO</t>
  </si>
  <si>
    <t>SM D02: SAL &amp; ALL -</t>
  </si>
  <si>
    <t>33112051410PRMRCZZHO</t>
  </si>
  <si>
    <t>SM D02: SOC CONTR: M</t>
  </si>
  <si>
    <t>33112110200PRMRCZZHO</t>
  </si>
  <si>
    <t>33112110300PRMRCZZHO</t>
  </si>
  <si>
    <t>33112110440PRMRCZZHO</t>
  </si>
  <si>
    <t>33112110460PRMRCZZHO</t>
  </si>
  <si>
    <t>33112110560PRMRCZZHO</t>
  </si>
  <si>
    <t>33112130100PRMRCZZHO</t>
  </si>
  <si>
    <t>33112320600PRMRCZZHO</t>
  </si>
  <si>
    <t>INV - CONSUMABLE STO</t>
  </si>
  <si>
    <t>33132110300PRMRCZZHO</t>
  </si>
  <si>
    <t>33132110320PRMRCZZWM</t>
  </si>
  <si>
    <t>33132110340PRMRCZZHO</t>
  </si>
  <si>
    <t>33132110380PRMRCZZHO</t>
  </si>
  <si>
    <t>33132110400PRMRCZZHO</t>
  </si>
  <si>
    <t>MS: PAYMENTS - SHIFT</t>
  </si>
  <si>
    <t>33132110440PRMRCZZHO</t>
  </si>
  <si>
    <t>33132110460PRMRCZZHO</t>
  </si>
  <si>
    <t>33132110500PRMRCZZHO</t>
  </si>
  <si>
    <t>33132110630PRMRCZZHO</t>
  </si>
  <si>
    <t>33132130010PRMRCZZHO</t>
  </si>
  <si>
    <t>33142110300PRMRCZZHO</t>
  </si>
  <si>
    <t>33142110400PRMRCZZHO</t>
  </si>
  <si>
    <t>33142110440PRMRCZZHO</t>
  </si>
  <si>
    <t>33142110460PRMRCZZHO</t>
  </si>
  <si>
    <t>33142110560PRMRCZZHO</t>
  </si>
  <si>
    <t>33142110630PRMRCZZHO</t>
  </si>
  <si>
    <t>33142283610PRMRCZZWM</t>
  </si>
  <si>
    <t>CONTR: MAINTENANCE O</t>
  </si>
  <si>
    <t>33142320600PRMRCZZHO</t>
  </si>
  <si>
    <t>33212030050PRMRCZZHO</t>
  </si>
  <si>
    <t>SM MM: SAL &amp; ALL -</t>
  </si>
  <si>
    <t>33212030090PRMRCZZHO</t>
  </si>
  <si>
    <t>SM MM: ALLOW - TRAVE</t>
  </si>
  <si>
    <t>33212030450PRMRCZZHO</t>
  </si>
  <si>
    <t>SM CFO: SAL &amp; ALL -</t>
  </si>
  <si>
    <t>33212030490PRMRCZZHO</t>
  </si>
  <si>
    <t>SM CFO: ALLOW - TRAV</t>
  </si>
  <si>
    <t>33212050220PRMRCZZHO</t>
  </si>
  <si>
    <t>SM MM: SOC CONTR: PE</t>
  </si>
  <si>
    <t>33212110200PRMRCZZHO</t>
  </si>
  <si>
    <t>33212110300PRMRCZZHO</t>
  </si>
  <si>
    <t>33212110440PRMRCZZHO</t>
  </si>
  <si>
    <t>33212110460PRMRCZZHO</t>
  </si>
  <si>
    <t>33212130100PRMRCZZHO</t>
  </si>
  <si>
    <t>33212300400PRMRCZZHO</t>
  </si>
  <si>
    <t>OC: BC/FAC/C FEES -</t>
  </si>
  <si>
    <t>33222110300PRMRCZZHO</t>
  </si>
  <si>
    <t>33222110440PRMRCZZHO</t>
  </si>
  <si>
    <t>33222110460PRMRCZZHO</t>
  </si>
  <si>
    <t>33222362410PRMRCZZHO</t>
  </si>
  <si>
    <t>INT PAID:  BANK OVER</t>
  </si>
  <si>
    <t>33232110200PRMRCZZHO</t>
  </si>
  <si>
    <t>33232110260PRMRCZZHO</t>
  </si>
  <si>
    <t>33232110300PRMRCZZHO</t>
  </si>
  <si>
    <t>33232110380PRMRCZZHO</t>
  </si>
  <si>
    <t>33232110440PRMRCZZHO</t>
  </si>
  <si>
    <t>33232110460PRMRCZZHO</t>
  </si>
  <si>
    <t>33232130100PRMRCZZHO</t>
  </si>
  <si>
    <t>33242110300PRMRCZZHO</t>
  </si>
  <si>
    <t>33242110340PRMRCZZHO</t>
  </si>
  <si>
    <t>33242110440PRMRCZZHO</t>
  </si>
  <si>
    <t>33242110460PRMRCZZHO</t>
  </si>
  <si>
    <t>33242110560PRMRCZZHO</t>
  </si>
  <si>
    <t>33242130010PRMRCZZHO</t>
  </si>
  <si>
    <t>33242130200PRMRCZZHO</t>
  </si>
  <si>
    <t>33242130400PRMRCZZHO</t>
  </si>
  <si>
    <t>33252110200PRMRCZZHO</t>
  </si>
  <si>
    <t>33252110440PRMRCZZHO</t>
  </si>
  <si>
    <t>33252110460PRMRCZZHO</t>
  </si>
  <si>
    <t>33262110010PRMRCZZHO</t>
  </si>
  <si>
    <t>33262110300PRMRCZZHO</t>
  </si>
  <si>
    <t>33262110340PRMRCZZHO</t>
  </si>
  <si>
    <t>33262110440PRMRCZZHO</t>
  </si>
  <si>
    <t>33262110460PRMRCZZHO</t>
  </si>
  <si>
    <t>33262110630PRMRCZZHO</t>
  </si>
  <si>
    <t>33262283610PRMRCZZWM</t>
  </si>
  <si>
    <t>33262305410PRMRCZZHO</t>
  </si>
  <si>
    <t>33262305450PRMRCZZHO</t>
  </si>
  <si>
    <t>OC: STORAGE OF FILES</t>
  </si>
  <si>
    <t>33272110440FPMRCZZHO</t>
  </si>
  <si>
    <t>33272110460FPMRCZZHO</t>
  </si>
  <si>
    <t>33292110010PRMRCZZHO</t>
  </si>
  <si>
    <t>33292110220PRMRCZZHO</t>
  </si>
  <si>
    <t>33292110300PRMRCZZHO</t>
  </si>
  <si>
    <t>33292110440PRMRCZZHO</t>
  </si>
  <si>
    <t>33292110460PRMRCZZHO</t>
  </si>
  <si>
    <t>33292110500PRMRCZZHO</t>
  </si>
  <si>
    <t>33292110630PRMRCZZHO</t>
  </si>
  <si>
    <t>33292130010PRMRCZZHO</t>
  </si>
  <si>
    <t>33292130200PRMRCZZHO</t>
  </si>
  <si>
    <t>33292130300PRMRCZZHO</t>
  </si>
  <si>
    <t>33292130400PRMRCZZHO</t>
  </si>
  <si>
    <t>33312110200PRMRCZZHO</t>
  </si>
  <si>
    <t>33312110300PRMRCZZHO</t>
  </si>
  <si>
    <t>33312110440PRMRCZZHO</t>
  </si>
  <si>
    <t>33312110460PRMRCZZHO</t>
  </si>
  <si>
    <t>33312130010PRMRCZZHO</t>
  </si>
  <si>
    <t>33312305410PRMRCZZHO</t>
  </si>
  <si>
    <t>33322110010PRMRCZZHO</t>
  </si>
  <si>
    <t>33322110200PRMRCZZHO</t>
  </si>
  <si>
    <t>33322110220PRMRCZZHO</t>
  </si>
  <si>
    <t>33322110260PRMRCZZHO</t>
  </si>
  <si>
    <t>33322110340PRMRCZZHO</t>
  </si>
  <si>
    <t>33322110440PRMRCZZHO</t>
  </si>
  <si>
    <t>33322110460PRMRCZZHO</t>
  </si>
  <si>
    <t>33322130010PRMRCZZHO</t>
  </si>
  <si>
    <t>33322130100PRMRCZZHO</t>
  </si>
  <si>
    <t>33322130200PRMRCZZHO</t>
  </si>
  <si>
    <t>33322130300PRMRCZZHO</t>
  </si>
  <si>
    <t>33322130400PRMRCZZHO</t>
  </si>
  <si>
    <t>33332110010PRMRCZZHO</t>
  </si>
  <si>
    <t>33332110260PRMRCZZHO</t>
  </si>
  <si>
    <t>33332110340PRMRCZZHO</t>
  </si>
  <si>
    <t>33332110440PRMRCZZHO</t>
  </si>
  <si>
    <t>33332110460PRMRCZZHO</t>
  </si>
  <si>
    <t>33332130010PRMRCZZHO</t>
  </si>
  <si>
    <t>33332130100PRMRCZZHO</t>
  </si>
  <si>
    <t>33332130200PRMRCZZHO</t>
  </si>
  <si>
    <t>33332130300PRMRCZZHO</t>
  </si>
  <si>
    <t>33332130400PRMRCZZHO</t>
  </si>
  <si>
    <t>33332305410PRMRCZZHO</t>
  </si>
  <si>
    <t>33342110010PRMRCZZHO</t>
  </si>
  <si>
    <t>33342110260PRMRCZZHO</t>
  </si>
  <si>
    <t>33342110320PRMRCZZHO</t>
  </si>
  <si>
    <t>33342110340PRMRCZZHO</t>
  </si>
  <si>
    <t>33342110380PRMRCZZHO</t>
  </si>
  <si>
    <t>33342110440PRMRCZZHO</t>
  </si>
  <si>
    <t>33342110560PRMRCZZHO</t>
  </si>
  <si>
    <t>33342130010PRMRCZZHO</t>
  </si>
  <si>
    <t>33342130100PRMRCZZHO</t>
  </si>
  <si>
    <t>33342130200PRMRCZZHO</t>
  </si>
  <si>
    <t>33342130300PRMRCZZHO</t>
  </si>
  <si>
    <t>33342130400PRMRCZZHO</t>
  </si>
  <si>
    <t>34212031650PRMRCZZHO</t>
  </si>
  <si>
    <t>SM D03: SAL &amp; ALL -</t>
  </si>
  <si>
    <t>34212031690PRMRCZZHO</t>
  </si>
  <si>
    <t>SM D03: ALLOW - TRAV</t>
  </si>
  <si>
    <t>34212110200PRMRCZZHO</t>
  </si>
  <si>
    <t>34212110440PRMRCZZHO</t>
  </si>
  <si>
    <t>34212110460PRMRCZZHO</t>
  </si>
  <si>
    <t>34212130100PRMRCZZHO</t>
  </si>
  <si>
    <t>34212130300PRMRCZZHO</t>
  </si>
  <si>
    <t>34222110010PRMRCZZHO</t>
  </si>
  <si>
    <t>34222110300PRMRCZZWM</t>
  </si>
  <si>
    <t>34222110320PRMRCZZHO</t>
  </si>
  <si>
    <t>34222110440PRMRCZZWM</t>
  </si>
  <si>
    <t>34222110460PRMRCZZHO</t>
  </si>
  <si>
    <t>34222110460PRMRCZZWM</t>
  </si>
  <si>
    <t>34222110500PRMRCZZWM</t>
  </si>
  <si>
    <t>34222130010PRMRCZZHO</t>
  </si>
  <si>
    <t>34222130400PRMRCZZHO</t>
  </si>
  <si>
    <t>34222305410PRMRCZZWM</t>
  </si>
  <si>
    <t>34232110010PRMRCZZWM</t>
  </si>
  <si>
    <t>34232110380PRMRCZZWM</t>
  </si>
  <si>
    <t>34232110400PRMRCZZWM</t>
  </si>
  <si>
    <t>34232110440PRMRCZZWM</t>
  </si>
  <si>
    <t>34232110460PRMRCZZWM</t>
  </si>
  <si>
    <t>34232130010PRMRCZZWM</t>
  </si>
  <si>
    <t>34232130100PRMRCZZWM</t>
  </si>
  <si>
    <t>34232130300PRMRCZZWM</t>
  </si>
  <si>
    <t>34232130400PRMRCZZWM</t>
  </si>
  <si>
    <t>34232305410PRMRCZZWM</t>
  </si>
  <si>
    <t>34312110200PRMRCZZWM</t>
  </si>
  <si>
    <t>34312110300PRMRCZZWM</t>
  </si>
  <si>
    <t>34312110440PRMRCZZWM</t>
  </si>
  <si>
    <t>34312110460PRMRCZZWM</t>
  </si>
  <si>
    <t>34312110500PRMRCZZWM</t>
  </si>
  <si>
    <t>34312320600PRP04ZZWM</t>
  </si>
  <si>
    <t>34322110300PRMRCZZWM</t>
  </si>
  <si>
    <t>34322110440PRMRCZZWM</t>
  </si>
  <si>
    <t>34322110460PRMRCZZWM</t>
  </si>
  <si>
    <t>34322110560PRMRCZZWM</t>
  </si>
  <si>
    <t>34322110630PRMRCZZWM</t>
  </si>
  <si>
    <t>34332110300PRMRCZZWM</t>
  </si>
  <si>
    <t>34332110440PRMRCZZWM</t>
  </si>
  <si>
    <t>34332110460PRMRCZZWM</t>
  </si>
  <si>
    <t>34342110440PRMRCZZWM</t>
  </si>
  <si>
    <t>34342110460PRMRCZZWM</t>
  </si>
  <si>
    <t>34352110300PRMRCZZWM</t>
  </si>
  <si>
    <t>34352110400PRMRCZZWM</t>
  </si>
  <si>
    <t>34352110440PRMRCZZWM</t>
  </si>
  <si>
    <t>34352110460PRMRCZZWM</t>
  </si>
  <si>
    <t>34352110630PRMRCZZWM</t>
  </si>
  <si>
    <t>34372110300PRMRCZZWM</t>
  </si>
  <si>
    <t>34372110400PRMRCZZWM</t>
  </si>
  <si>
    <t>34372110440PRMRCZZWM</t>
  </si>
  <si>
    <t>34372110460PRMRCZZWM</t>
  </si>
  <si>
    <t>34372110560PRMRCZZWM</t>
  </si>
  <si>
    <t>34372110630PRMRCZZWM</t>
  </si>
  <si>
    <t>34372305410PRMRCZZWM</t>
  </si>
  <si>
    <t>34382110010PRMRCZZWM</t>
  </si>
  <si>
    <t>34382110260PRMRCZZWM</t>
  </si>
  <si>
    <t>34382110300PRMRCZZWM</t>
  </si>
  <si>
    <t>34382110320PRMRCZZWM</t>
  </si>
  <si>
    <t>34382110340PRMRCZZWM</t>
  </si>
  <si>
    <t>34382110380PRMRCZZWM</t>
  </si>
  <si>
    <t>34382110400PRMRCZZWM</t>
  </si>
  <si>
    <t>34382110440PRMRCZZWM</t>
  </si>
  <si>
    <t>34382110460PRMRCZZWM</t>
  </si>
  <si>
    <t>34382110560PRMRCZZWM</t>
  </si>
  <si>
    <t>34382110630PRMRCZZWM</t>
  </si>
  <si>
    <t>34382130010PRMRCZZWM</t>
  </si>
  <si>
    <t>34382130100PRMRCZZWM</t>
  </si>
  <si>
    <t>34382130200PRMRCZZWM</t>
  </si>
  <si>
    <t>34382130300PRMRCZZWM</t>
  </si>
  <si>
    <t>34382130400PRMRCZZWM</t>
  </si>
  <si>
    <t>34382305410PRMRCZZWM</t>
  </si>
  <si>
    <t>34412110300PRMRCZZWM</t>
  </si>
  <si>
    <t>34412110380PRMRCZZWM</t>
  </si>
  <si>
    <t>34412110400PRMRCZZWM</t>
  </si>
  <si>
    <t>34412110440PRMRCZZWM</t>
  </si>
  <si>
    <t>34412110460PRMRCZZWM</t>
  </si>
  <si>
    <t>34412110560PRMRCZZWM</t>
  </si>
  <si>
    <t>34412110630PRMRCZZWM</t>
  </si>
  <si>
    <t>34412305410PRMRCZZWM</t>
  </si>
  <si>
    <t>34412320600PRMRCZZHO</t>
  </si>
  <si>
    <t>34412400010PRMRCZZWM</t>
  </si>
  <si>
    <t>BAD DEBTS WRITTEN OF</t>
  </si>
  <si>
    <t>34422110380PRMRCZZWM</t>
  </si>
  <si>
    <t>34422110400PRMRCZZWM</t>
  </si>
  <si>
    <t>34422110440PRMRCZZWM</t>
  </si>
  <si>
    <t>34422110460PRMRCZZWM</t>
  </si>
  <si>
    <t>34422110500PRMRCZZWM</t>
  </si>
  <si>
    <t>34422110630PRMRCZZWM</t>
  </si>
  <si>
    <t>34522110200PRMRCZZWM</t>
  </si>
  <si>
    <t>34522110300PRMRCZZWM</t>
  </si>
  <si>
    <t>34522110400PRMRCZZWM</t>
  </si>
  <si>
    <t>34522110440PRMRCZZWM</t>
  </si>
  <si>
    <t>34522110460PRMRCZZWM</t>
  </si>
  <si>
    <t>34522110560PRMRCZZWM</t>
  </si>
  <si>
    <t>34522110630PRMRCZZWM</t>
  </si>
  <si>
    <t>34542110300PRMRCZZWM</t>
  </si>
  <si>
    <t>34542110400PRMRCZZWM</t>
  </si>
  <si>
    <t>34542110440PRMRCZZWM</t>
  </si>
  <si>
    <t>34542110460PRMRCZZWM</t>
  </si>
  <si>
    <t>34542110560PRMRCZZWM</t>
  </si>
  <si>
    <t>34552110200PRMRCZZWM</t>
  </si>
  <si>
    <t>34552110300PRMRCZZWM</t>
  </si>
  <si>
    <t>34552110400PRMRCZZWM</t>
  </si>
  <si>
    <t>34552110440PRMRCZZWM</t>
  </si>
  <si>
    <t>34552110460PRMRCZZWM</t>
  </si>
  <si>
    <t>34552110560PRMRCZZWM</t>
  </si>
  <si>
    <t>34552306100PRMRCZZWM</t>
  </si>
  <si>
    <t>OC: UNIFORM &amp; PROTEC</t>
  </si>
  <si>
    <t>35112110200PRMRCZZHO</t>
  </si>
  <si>
    <t>35112110300PRMRCZZHO</t>
  </si>
  <si>
    <t>35112110440PRMRCZZHO</t>
  </si>
  <si>
    <t>35112110460PRMRCZZHO</t>
  </si>
  <si>
    <t>35122110010PRMRCZZHO</t>
  </si>
  <si>
    <t>35122110380PRMRCZZHO</t>
  </si>
  <si>
    <t>35122130010PRMRCZZHO</t>
  </si>
  <si>
    <t>35122130300PRMRCZZHO</t>
  </si>
  <si>
    <t>35122130400PRMRCZZHO</t>
  </si>
  <si>
    <t>35122305410PRMRCZZHO</t>
  </si>
  <si>
    <t>35132110200PRMRCZZHO</t>
  </si>
  <si>
    <t>35132110300PRMRCZZHO</t>
  </si>
  <si>
    <t>35132110440PRMRCZZHO</t>
  </si>
  <si>
    <t>35132110460PRMRCZZHO</t>
  </si>
  <si>
    <t>35132110500PRMRCZZHO</t>
  </si>
  <si>
    <t>35132130100PRMRCZZHO</t>
  </si>
  <si>
    <t>35132305410PRMRCZZHO</t>
  </si>
  <si>
    <t>36112032050PRMRCZZHO</t>
  </si>
  <si>
    <t>SM D04: SAL &amp; ALL -</t>
  </si>
  <si>
    <t>36112032090PRMRCZZHO</t>
  </si>
  <si>
    <t>SM D04: ALLOW - TRAV</t>
  </si>
  <si>
    <t>36112052210PRMRCZZHO</t>
  </si>
  <si>
    <t>SM D04: SOC CONTR: M</t>
  </si>
  <si>
    <t>36112110200PRMRCZZHO</t>
  </si>
  <si>
    <t>36112110300PRMRCZZHO</t>
  </si>
  <si>
    <t>36112110380PRMRCZZHO</t>
  </si>
  <si>
    <t>36112110440PRMRCZZHO</t>
  </si>
  <si>
    <t>36112110460PRMRCZZHO</t>
  </si>
  <si>
    <t>36112110560PRMRCZZHO</t>
  </si>
  <si>
    <t>36112110630PRMRCZZHO</t>
  </si>
  <si>
    <t>36122110010PRMRCZZWM</t>
  </si>
  <si>
    <t>36122110220PRMRCZZWM</t>
  </si>
  <si>
    <t>36122110260PRMRCZZWM</t>
  </si>
  <si>
    <t>36122110300PRMRCZZWM</t>
  </si>
  <si>
    <t>36122110340PRMRCZZWM</t>
  </si>
  <si>
    <t>36122110380PRMRCZZWM</t>
  </si>
  <si>
    <t>36122110440PRMRCZZWM</t>
  </si>
  <si>
    <t>36122110460PRMRCZZHO</t>
  </si>
  <si>
    <t>36122110460PRMRCZZWM</t>
  </si>
  <si>
    <t>36122110500PRMRCZZWM</t>
  </si>
  <si>
    <t>36122130010PRMRCZZWM</t>
  </si>
  <si>
    <t>36122130100PRMRCZZWM</t>
  </si>
  <si>
    <t>36122130200PRMRCZZWM</t>
  </si>
  <si>
    <t>36122130300PRMRCZZWM</t>
  </si>
  <si>
    <t>36122130400PRMRCZZWM</t>
  </si>
  <si>
    <t>36132110010PRMRCZZWM</t>
  </si>
  <si>
    <t>36132110200PRMRCZZWM</t>
  </si>
  <si>
    <t>36132110220PRMRCZZWM</t>
  </si>
  <si>
    <t>36132110260PRMRCZZWM</t>
  </si>
  <si>
    <t>36132110340PRMRCZZWM</t>
  </si>
  <si>
    <t>36132110460PRMRCZZWM</t>
  </si>
  <si>
    <t>36132110630PRMRCZZWM</t>
  </si>
  <si>
    <t>36132130200PRMRCZZWM</t>
  </si>
  <si>
    <t>36132130300PRMRCZZWM</t>
  </si>
  <si>
    <t>36132130400PRMRCZZWM</t>
  </si>
  <si>
    <t>36132305410PRMRCZZWM</t>
  </si>
  <si>
    <t>36142110010PRMRCZZWM</t>
  </si>
  <si>
    <t>36142110200PRMRCZZWM</t>
  </si>
  <si>
    <t>36142110220PRMRCZZWM</t>
  </si>
  <si>
    <t>36142110260PRMRCZZWM</t>
  </si>
  <si>
    <t>36142110300PRMRCZZWM</t>
  </si>
  <si>
    <t>36142110320PRMRCZZWM</t>
  </si>
  <si>
    <t>36142110340PRMRCZZWM</t>
  </si>
  <si>
    <t>36142110380PRMRCZZWM</t>
  </si>
  <si>
    <t>36142110440PRMRCZZWM</t>
  </si>
  <si>
    <t>36142110460PRMRCZZWM</t>
  </si>
  <si>
    <t>36142110560PRMRCZZWM</t>
  </si>
  <si>
    <t>36142130010PRMRCZZWM</t>
  </si>
  <si>
    <t>36142130100PRMRCZZWM</t>
  </si>
  <si>
    <t>36142130200PRMRCZZWM</t>
  </si>
  <si>
    <t>36142130300PRMRCZZWM</t>
  </si>
  <si>
    <t>36142130400PRMRCZZWM</t>
  </si>
  <si>
    <t>36142305410PRMRCZZWM</t>
  </si>
  <si>
    <t>36212110300PRMRCZZWM</t>
  </si>
  <si>
    <t>36212110400PRMRCZZWM</t>
  </si>
  <si>
    <t>36212110440PRMRCZZWM</t>
  </si>
  <si>
    <t>36212110460PRMRCZZWM</t>
  </si>
  <si>
    <t>36212110560PRMRCZZWM</t>
  </si>
  <si>
    <t>36212110630PRMRCZZWM</t>
  </si>
  <si>
    <t>36222110300PRMRCZZWM</t>
  </si>
  <si>
    <t>36222110400PRMRCZZWM</t>
  </si>
  <si>
    <t>36222110440PRMRCZZWM</t>
  </si>
  <si>
    <t>36222110460PRMRCZZWM</t>
  </si>
  <si>
    <t>36222110560PRMRCZZWM</t>
  </si>
  <si>
    <t>36222110630PRMRCZZWM</t>
  </si>
  <si>
    <t>36232110300PRMRCZZWM</t>
  </si>
  <si>
    <t>36232110340PRMRCZZWM</t>
  </si>
  <si>
    <t>36232110400PRMRCZZWM</t>
  </si>
  <si>
    <t>36232110440PRMRCZZWM</t>
  </si>
  <si>
    <t>36232110460PRMRCZZWM</t>
  </si>
  <si>
    <t>36232110560PRMRCZZWM</t>
  </si>
  <si>
    <t>36232110630PRMRCZZWM</t>
  </si>
  <si>
    <t>36232130100PRMRCZZWM</t>
  </si>
  <si>
    <t>36312110300PRMRCZZWM</t>
  </si>
  <si>
    <t>36312110380PRMRCZZWM</t>
  </si>
  <si>
    <t>36312110400PRMRCZZWM</t>
  </si>
  <si>
    <t>36312110440PRMRCZZWM</t>
  </si>
  <si>
    <t>36312110460PRMRCZZWM</t>
  </si>
  <si>
    <t>36312110630PRMRCZZWM</t>
  </si>
  <si>
    <t>36312400010PRMRCZZWM</t>
  </si>
  <si>
    <t>36322110300PRMRCZZWM</t>
  </si>
  <si>
    <t>36322110400PRMRCZZWM</t>
  </si>
  <si>
    <t>36322110440PRMRCZZWM</t>
  </si>
  <si>
    <t>36322110460PRMRCZZWM</t>
  </si>
  <si>
    <t>36322110630PRMRCZZWM</t>
  </si>
  <si>
    <t>36322283610PRMRCZZWM</t>
  </si>
  <si>
    <t>36322320600PRMRCZZHO</t>
  </si>
  <si>
    <t>36332110400PRMRCZZWM</t>
  </si>
  <si>
    <t>36332110440PRMRCZZWM</t>
  </si>
  <si>
    <t>36332110460PRMRCZZWM</t>
  </si>
  <si>
    <t>36332110630PRMRCZZWM</t>
  </si>
  <si>
    <t>36412110300PRMRCZZWM</t>
  </si>
  <si>
    <t>36412110400PRMRCZZWM</t>
  </si>
  <si>
    <t>36412110440PRMRCZZWM</t>
  </si>
  <si>
    <t>36412110460PRMRCZZWM</t>
  </si>
  <si>
    <t>36412110560PRMRCZZWM</t>
  </si>
  <si>
    <t>36412110630PRMRCZZWM</t>
  </si>
  <si>
    <t>36412283610PRMRCZZWM</t>
  </si>
  <si>
    <t>36412400010PRMRCZZWM</t>
  </si>
  <si>
    <t>36422110200PRMRCZZWM</t>
  </si>
  <si>
    <t>36422110300PRMRCZZWM</t>
  </si>
  <si>
    <t>36422110380PRMRCZZWM</t>
  </si>
  <si>
    <t>36422110400PRMRCZZWM</t>
  </si>
  <si>
    <t>36422110440PRMRCZZWM</t>
  </si>
  <si>
    <t>36422110460PRMRCZZWM</t>
  </si>
  <si>
    <t>36422110560PRMRCZZWM</t>
  </si>
  <si>
    <t>36422110630PRMRCZZWM</t>
  </si>
  <si>
    <t>36512110200PRMRCZZWM</t>
  </si>
  <si>
    <t>36512110300PRMRCZZWM</t>
  </si>
  <si>
    <t>36512110380PRMRCZZWM</t>
  </si>
  <si>
    <t>36512110440PRMRCZZWM</t>
  </si>
  <si>
    <t>36512110460PRMRCZZWM</t>
  </si>
  <si>
    <t>36512283610PRMRCZZWM</t>
  </si>
  <si>
    <t>36512400010PRMRCZZWM</t>
  </si>
  <si>
    <t>36522110300PRMRCZZWM</t>
  </si>
  <si>
    <t>36522110440PRMRCZZWM</t>
  </si>
  <si>
    <t>36522130010PRMRCZZWM</t>
  </si>
  <si>
    <t>36532110260PRMRCZZWM</t>
  </si>
  <si>
    <t>36532110380PRMRCZZWM</t>
  </si>
  <si>
    <t>36532110460PRMRCZZWM</t>
  </si>
  <si>
    <t>36542110380PRMRCZZWM</t>
  </si>
  <si>
    <t>36542110460PRMRCZZWM</t>
  </si>
  <si>
    <t>36542110500PRMRCZZWM</t>
  </si>
  <si>
    <t>36552110300PRMRCZZWM</t>
  </si>
  <si>
    <t>36552110400PRMRCZZWM</t>
  </si>
  <si>
    <t>36552110440PRMRCZZWM</t>
  </si>
  <si>
    <t>36552110460PRMRCZZWM</t>
  </si>
  <si>
    <t>36552110630PRMRCZZWM</t>
  </si>
  <si>
    <t>36552305410PRMRCZZWM</t>
  </si>
  <si>
    <t>36612110010PRMRCZZWM</t>
  </si>
  <si>
    <t>36612110260PRMRCZZWM</t>
  </si>
  <si>
    <t>36612110300PRMRCZZWM</t>
  </si>
  <si>
    <t>36612110320PRMRCZZWM</t>
  </si>
  <si>
    <t>36612110340PRMRCZZWM</t>
  </si>
  <si>
    <t>36612110380PRMRCZZWM</t>
  </si>
  <si>
    <t>36612110440PRMRCZZWM</t>
  </si>
  <si>
    <t>36612110460PRMRCZZWM</t>
  </si>
  <si>
    <t>36612110560PRMRCZZWM</t>
  </si>
  <si>
    <t>36612110630PRMRCZZWM</t>
  </si>
  <si>
    <t>36612130200PRMRCZZWM</t>
  </si>
  <si>
    <t>36612130300PRMRCZZWM</t>
  </si>
  <si>
    <t>36612130400PRMRCZZWM</t>
  </si>
  <si>
    <t>36612305410PRMRCZZWM</t>
  </si>
  <si>
    <t>36712110200PRMRCZZHO</t>
  </si>
  <si>
    <t>36712110300PRMRCZZHO</t>
  </si>
  <si>
    <t>36712110440PRMRCZZHO</t>
  </si>
  <si>
    <t>36712110460PRMRCZZHO</t>
  </si>
  <si>
    <t>36712283610PRP03ZZHO</t>
  </si>
  <si>
    <t>36712305410PRMRCZZHO</t>
  </si>
  <si>
    <t>36812110010PRMRCZZWM</t>
  </si>
  <si>
    <t>36812110220PRMRCZZWM</t>
  </si>
  <si>
    <t>36812110260PRMRCZZWM</t>
  </si>
  <si>
    <t>36812110300PRMRCZZWM</t>
  </si>
  <si>
    <t>36812110340PRMRCZZWM</t>
  </si>
  <si>
    <t>36812110460PRMRCZZWM</t>
  </si>
  <si>
    <t>36812130100PRMRCZZWM</t>
  </si>
  <si>
    <t>36812130200PRMRCZZWM</t>
  </si>
  <si>
    <t>36812130300PRMRCZZWM</t>
  </si>
  <si>
    <t>36812130400PRMRCZZWM</t>
  </si>
  <si>
    <t>36812305410PRMRCZZWM</t>
  </si>
  <si>
    <t>----------------------</t>
  </si>
  <si>
    <t>---------------</t>
  </si>
  <si>
    <t>----------------</t>
  </si>
  <si>
    <t>YTD Expend.</t>
  </si>
  <si>
    <t>Commitments</t>
  </si>
  <si>
    <t>Under R5000</t>
  </si>
  <si>
    <t>Over R5000</t>
  </si>
  <si>
    <t>31112110010PRMRCZZHO to 36813980100000000000</t>
  </si>
  <si>
    <t>Overspent Accounts</t>
  </si>
  <si>
    <t>*-* Matjhabeng Local Municipality Prod SCOA*-*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</si>
</sst>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_ ;_ * \-#,##0_ ;_ * &quot;-&quot;_ ;_ @_ "/>
    <numFmt numFmtId="165" formatCode="_ * #,##0_ ;_ * \-#,##0_ ;_ * &quot;-&quot;??_ ;_ @_ 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shrinkToFit="1"/>
    </xf>
    <xf numFmtId="0" fontId="3" fillId="0" borderId="0" xfId="0" applyFont="1" applyAlignment="1">
      <alignment shrinkToFit="1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shrinkToFit="1"/>
    </xf>
    <xf numFmtId="0" fontId="3" fillId="2" borderId="0" xfId="0" applyNumberFormat="1" applyFont="1" applyFill="1" applyBorder="1" applyAlignment="1">
      <alignment horizontal="right" wrapText="1"/>
    </xf>
    <xf numFmtId="0" fontId="3" fillId="0" borderId="4" xfId="0" applyFont="1" applyBorder="1" applyAlignment="1">
      <alignment shrinkToFit="1"/>
    </xf>
    <xf numFmtId="3" fontId="3" fillId="2" borderId="0" xfId="0" applyNumberFormat="1" applyFont="1" applyFill="1" applyBorder="1" applyAlignment="1" applyProtection="1">
      <alignment horizontal="right" wrapText="1"/>
      <protection locked="0"/>
    </xf>
    <xf numFmtId="3" fontId="3" fillId="2" borderId="4" xfId="0" applyNumberFormat="1" applyFont="1" applyFill="1" applyBorder="1" applyAlignment="1" applyProtection="1">
      <alignment horizontal="right" wrapText="1"/>
      <protection locked="0"/>
    </xf>
    <xf numFmtId="0" fontId="6" fillId="0" borderId="1" xfId="0" applyFont="1" applyBorder="1" applyAlignment="1">
      <alignment shrinkToFit="1"/>
    </xf>
    <xf numFmtId="3" fontId="6" fillId="2" borderId="1" xfId="0" applyNumberFormat="1" applyFont="1" applyFill="1" applyBorder="1" applyAlignment="1">
      <alignment horizontal="right" wrapText="1"/>
    </xf>
    <xf numFmtId="3" fontId="6" fillId="2" borderId="2" xfId="0" applyNumberFormat="1" applyFont="1" applyFill="1" applyBorder="1" applyAlignment="1">
      <alignment horizontal="right" wrapText="1"/>
    </xf>
    <xf numFmtId="3" fontId="6" fillId="2" borderId="3" xfId="0" applyNumberFormat="1" applyFont="1" applyFill="1" applyBorder="1" applyAlignment="1">
      <alignment horizontal="right" wrapText="1"/>
    </xf>
    <xf numFmtId="0" fontId="1" fillId="0" borderId="1" xfId="0" applyFont="1" applyBorder="1"/>
    <xf numFmtId="0" fontId="3" fillId="2" borderId="4" xfId="0" applyNumberFormat="1" applyFont="1" applyFill="1" applyBorder="1" applyAlignment="1">
      <alignment horizontal="right" wrapText="1"/>
    </xf>
    <xf numFmtId="3" fontId="5" fillId="2" borderId="5" xfId="0" applyNumberFormat="1" applyFont="1" applyFill="1" applyBorder="1" applyAlignment="1" applyProtection="1">
      <alignment horizontal="right" wrapText="1"/>
      <protection locked="0"/>
    </xf>
    <xf numFmtId="0" fontId="4" fillId="2" borderId="5" xfId="0" applyNumberFormat="1" applyFont="1" applyFill="1" applyBorder="1" applyAlignment="1">
      <alignment horizontal="right" wrapText="1"/>
    </xf>
    <xf numFmtId="0" fontId="1" fillId="0" borderId="7" xfId="0" applyFont="1" applyBorder="1"/>
    <xf numFmtId="0" fontId="8" fillId="0" borderId="1" xfId="0" applyFont="1" applyFill="1" applyBorder="1" applyAlignment="1"/>
    <xf numFmtId="0" fontId="8" fillId="0" borderId="8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10" xfId="0" applyFont="1" applyBorder="1" applyAlignment="1">
      <alignment vertical="center"/>
    </xf>
    <xf numFmtId="0" fontId="8" fillId="0" borderId="11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9" fillId="0" borderId="13" xfId="0" applyFont="1" applyBorder="1"/>
    <xf numFmtId="0" fontId="9" fillId="0" borderId="14" xfId="0" applyFont="1" applyBorder="1"/>
    <xf numFmtId="0" fontId="9" fillId="0" borderId="0" xfId="0" applyFont="1"/>
    <xf numFmtId="0" fontId="9" fillId="0" borderId="15" xfId="0" applyFont="1" applyBorder="1"/>
    <xf numFmtId="10" fontId="9" fillId="0" borderId="14" xfId="0" applyNumberFormat="1" applyFont="1" applyBorder="1" applyAlignment="1">
      <alignment wrapText="1"/>
    </xf>
    <xf numFmtId="164" fontId="9" fillId="0" borderId="15" xfId="1" applyNumberFormat="1" applyFont="1" applyBorder="1"/>
    <xf numFmtId="0" fontId="9" fillId="0" borderId="16" xfId="0" applyFont="1" applyBorder="1"/>
    <xf numFmtId="164" fontId="9" fillId="0" borderId="15" xfId="0" applyNumberFormat="1" applyFont="1" applyBorder="1" applyAlignment="1">
      <alignment horizontal="center" wrapText="1"/>
    </xf>
    <xf numFmtId="0" fontId="9" fillId="0" borderId="0" xfId="0" applyFont="1" applyFill="1"/>
    <xf numFmtId="10" fontId="9" fillId="0" borderId="17" xfId="0" applyNumberFormat="1" applyFont="1" applyBorder="1" applyAlignment="1">
      <alignment wrapText="1"/>
    </xf>
    <xf numFmtId="164" fontId="9" fillId="0" borderId="18" xfId="1" applyNumberFormat="1" applyFont="1" applyBorder="1"/>
    <xf numFmtId="0" fontId="8" fillId="0" borderId="19" xfId="0" applyFont="1" applyBorder="1"/>
    <xf numFmtId="10" fontId="8" fillId="0" borderId="20" xfId="0" applyNumberFormat="1" applyFont="1" applyBorder="1" applyAlignment="1">
      <alignment wrapText="1"/>
    </xf>
    <xf numFmtId="164" fontId="8" fillId="0" borderId="21" xfId="0" applyNumberFormat="1" applyFont="1" applyBorder="1"/>
    <xf numFmtId="0" fontId="0" fillId="0" borderId="0" xfId="0" applyBorder="1"/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9" fillId="0" borderId="14" xfId="0" applyFont="1" applyBorder="1" applyAlignment="1">
      <alignment horizontal="center"/>
    </xf>
    <xf numFmtId="164" fontId="9" fillId="0" borderId="14" xfId="0" applyNumberFormat="1" applyFont="1" applyBorder="1" applyAlignment="1">
      <alignment horizontal="center" wrapText="1"/>
    </xf>
    <xf numFmtId="164" fontId="9" fillId="0" borderId="17" xfId="0" applyNumberFormat="1" applyFont="1" applyBorder="1" applyAlignment="1">
      <alignment horizontal="center" wrapText="1"/>
    </xf>
    <xf numFmtId="164" fontId="8" fillId="0" borderId="22" xfId="0" applyNumberFormat="1" applyFont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164" fontId="9" fillId="3" borderId="15" xfId="0" applyNumberFormat="1" applyFont="1" applyFill="1" applyBorder="1"/>
    <xf numFmtId="164" fontId="9" fillId="3" borderId="18" xfId="0" applyNumberFormat="1" applyFont="1" applyFill="1" applyBorder="1"/>
    <xf numFmtId="10" fontId="9" fillId="4" borderId="14" xfId="0" applyNumberFormat="1" applyFont="1" applyFill="1" applyBorder="1" applyAlignment="1">
      <alignment wrapText="1"/>
    </xf>
    <xf numFmtId="10" fontId="9" fillId="4" borderId="17" xfId="0" applyNumberFormat="1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164" fontId="8" fillId="0" borderId="20" xfId="0" applyNumberFormat="1" applyFont="1" applyBorder="1" applyAlignment="1">
      <alignment horizontal="center" wrapText="1"/>
    </xf>
    <xf numFmtId="0" fontId="0" fillId="0" borderId="23" xfId="0" applyBorder="1"/>
    <xf numFmtId="10" fontId="9" fillId="0" borderId="20" xfId="0" applyNumberFormat="1" applyFont="1" applyBorder="1" applyAlignment="1">
      <alignment wrapText="1"/>
    </xf>
    <xf numFmtId="165" fontId="9" fillId="0" borderId="15" xfId="1" applyNumberFormat="1" applyFont="1" applyFill="1" applyBorder="1" applyAlignment="1">
      <alignment horizontal="center" wrapText="1"/>
    </xf>
    <xf numFmtId="165" fontId="9" fillId="0" borderId="18" xfId="1" applyNumberFormat="1" applyFont="1" applyFill="1" applyBorder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12" fillId="0" borderId="0" xfId="0" applyFont="1"/>
    <xf numFmtId="0" fontId="12" fillId="0" borderId="0" xfId="0" applyFont="1" applyBorder="1"/>
    <xf numFmtId="0" fontId="8" fillId="0" borderId="0" xfId="0" applyFont="1" applyFill="1" applyBorder="1"/>
    <xf numFmtId="0" fontId="12" fillId="0" borderId="1" xfId="0" applyFont="1" applyBorder="1"/>
    <xf numFmtId="10" fontId="9" fillId="3" borderId="14" xfId="0" applyNumberFormat="1" applyFont="1" applyFill="1" applyBorder="1" applyAlignment="1">
      <alignment wrapText="1"/>
    </xf>
    <xf numFmtId="10" fontId="9" fillId="3" borderId="17" xfId="0" applyNumberFormat="1" applyFont="1" applyFill="1" applyBorder="1" applyAlignment="1">
      <alignment wrapText="1"/>
    </xf>
    <xf numFmtId="165" fontId="9" fillId="3" borderId="15" xfId="1" applyNumberFormat="1" applyFont="1" applyFill="1" applyBorder="1" applyAlignment="1">
      <alignment horizontal="center" wrapText="1"/>
    </xf>
    <xf numFmtId="165" fontId="9" fillId="3" borderId="18" xfId="1" applyNumberFormat="1" applyFont="1" applyFill="1" applyBorder="1" applyAlignment="1">
      <alignment horizontal="center" wrapText="1"/>
    </xf>
    <xf numFmtId="43" fontId="0" fillId="0" borderId="0" xfId="1" applyFont="1"/>
    <xf numFmtId="43" fontId="1" fillId="0" borderId="1" xfId="1" applyFont="1" applyBorder="1"/>
    <xf numFmtId="43" fontId="1" fillId="0" borderId="2" xfId="1" applyFont="1" applyBorder="1"/>
    <xf numFmtId="43" fontId="1" fillId="0" borderId="3" xfId="1" applyFont="1" applyBorder="1"/>
    <xf numFmtId="43" fontId="1" fillId="4" borderId="24" xfId="1" applyFont="1" applyFill="1" applyBorder="1"/>
    <xf numFmtId="43" fontId="1" fillId="0" borderId="0" xfId="1" applyFont="1"/>
    <xf numFmtId="166" fontId="1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_usr1SAGprintsolar-mscoa-prodGG580_79187_KGALI_1_Hold_1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view="pageBreakPreview" topLeftCell="A97" zoomScale="89" zoomScaleNormal="100" zoomScaleSheetLayoutView="89" workbookViewId="0">
      <selection activeCell="D117" sqref="D117"/>
    </sheetView>
  </sheetViews>
  <sheetFormatPr defaultRowHeight="15" x14ac:dyDescent="0.25"/>
  <cols>
    <col min="1" max="1" width="69" style="66" customWidth="1"/>
    <col min="2" max="2" width="13.28515625" bestFit="1" customWidth="1"/>
    <col min="3" max="3" width="12.42578125" customWidth="1"/>
    <col min="4" max="4" width="13.85546875" customWidth="1"/>
    <col min="5" max="5" width="14" customWidth="1"/>
    <col min="6" max="6" width="12.5703125" bestFit="1" customWidth="1"/>
    <col min="7" max="7" width="13.42578125" bestFit="1" customWidth="1"/>
    <col min="8" max="8" width="13.28515625" bestFit="1" customWidth="1"/>
    <col min="9" max="9" width="13.7109375" bestFit="1" customWidth="1"/>
    <col min="10" max="10" width="15.5703125" bestFit="1" customWidth="1"/>
    <col min="11" max="11" width="15.140625" bestFit="1" customWidth="1"/>
    <col min="12" max="12" width="18.28515625" bestFit="1" customWidth="1"/>
    <col min="13" max="13" width="16.28515625" bestFit="1" customWidth="1"/>
    <col min="14" max="14" width="12.28515625" bestFit="1" customWidth="1"/>
    <col min="15" max="15" width="14.85546875" style="3" bestFit="1" customWidth="1"/>
  </cols>
  <sheetData>
    <row r="1" spans="1:15" ht="15.75" thickBot="1" x14ac:dyDescent="0.3">
      <c r="A1" s="81" t="s">
        <v>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9"/>
    </row>
    <row r="2" spans="1:15" ht="30.75" thickBot="1" x14ac:dyDescent="0.3">
      <c r="A2" s="69"/>
      <c r="B2" s="15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5" t="s">
        <v>28</v>
      </c>
    </row>
    <row r="3" spans="1:15" x14ac:dyDescent="0.25">
      <c r="A3" s="1" t="s">
        <v>0</v>
      </c>
      <c r="B3" s="1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8"/>
    </row>
    <row r="4" spans="1:15" x14ac:dyDescent="0.25">
      <c r="A4" s="2" t="s">
        <v>30</v>
      </c>
      <c r="B4" s="10">
        <f>4657966-C4-D4-E4</f>
        <v>1704957</v>
      </c>
      <c r="C4" s="9">
        <v>799149</v>
      </c>
      <c r="D4" s="9">
        <v>132929</v>
      </c>
      <c r="E4" s="9">
        <v>2020931</v>
      </c>
      <c r="F4" s="9">
        <f>1860925+1038046</f>
        <v>2898971</v>
      </c>
      <c r="G4" s="9">
        <v>3215475</v>
      </c>
      <c r="H4" s="9">
        <v>4652211</v>
      </c>
      <c r="I4" s="9">
        <v>995280</v>
      </c>
      <c r="J4" s="9">
        <v>12915175</v>
      </c>
      <c r="K4" s="9">
        <v>8800088</v>
      </c>
      <c r="L4" s="9">
        <v>1002379</v>
      </c>
      <c r="M4" s="9">
        <v>14232733</v>
      </c>
      <c r="N4" s="9">
        <v>241339</v>
      </c>
      <c r="O4" s="17">
        <f>B4+C4+D4+E4+F4+G4+H4+I4+J4+K4+L4+M4+N4</f>
        <v>53611617</v>
      </c>
    </row>
    <row r="5" spans="1:15" x14ac:dyDescent="0.25">
      <c r="A5" s="2" t="s">
        <v>1</v>
      </c>
      <c r="B5" s="10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104870</v>
      </c>
      <c r="I5" s="9">
        <v>0</v>
      </c>
      <c r="J5" s="9">
        <v>9795</v>
      </c>
      <c r="K5" s="9">
        <v>0</v>
      </c>
      <c r="L5" s="9">
        <v>0</v>
      </c>
      <c r="M5" s="9">
        <v>229511</v>
      </c>
      <c r="N5" s="9">
        <v>0</v>
      </c>
      <c r="O5" s="17">
        <f t="shared" ref="O5:O16" si="0">B5+C5+D5+E5+F5+G5+H5+I5+J5+K5+L5+M5+N5</f>
        <v>344176</v>
      </c>
    </row>
    <row r="6" spans="1:15" x14ac:dyDescent="0.25">
      <c r="A6" s="2" t="s">
        <v>2</v>
      </c>
      <c r="B6" s="10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7">
        <f t="shared" si="0"/>
        <v>0</v>
      </c>
    </row>
    <row r="7" spans="1:15" x14ac:dyDescent="0.25">
      <c r="A7" s="2" t="s">
        <v>3</v>
      </c>
      <c r="B7" s="10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7">
        <f t="shared" si="0"/>
        <v>0</v>
      </c>
    </row>
    <row r="8" spans="1:15" x14ac:dyDescent="0.25">
      <c r="A8" s="2" t="s">
        <v>4</v>
      </c>
      <c r="B8" s="10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868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7">
        <f t="shared" si="0"/>
        <v>868</v>
      </c>
    </row>
    <row r="9" spans="1:15" x14ac:dyDescent="0.25">
      <c r="A9" s="2" t="s">
        <v>5</v>
      </c>
      <c r="B9" s="10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17">
        <f t="shared" si="0"/>
        <v>0</v>
      </c>
    </row>
    <row r="10" spans="1:15" x14ac:dyDescent="0.25">
      <c r="A10" s="2" t="s">
        <v>6</v>
      </c>
      <c r="B10" s="10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68837699</v>
      </c>
      <c r="N10" s="9">
        <v>0</v>
      </c>
      <c r="O10" s="17">
        <f t="shared" si="0"/>
        <v>68837699</v>
      </c>
    </row>
    <row r="11" spans="1:15" x14ac:dyDescent="0.25">
      <c r="A11" s="2" t="s">
        <v>7</v>
      </c>
      <c r="B11" s="10">
        <v>0</v>
      </c>
      <c r="C11" s="9">
        <v>0</v>
      </c>
      <c r="D11" s="9">
        <v>0</v>
      </c>
      <c r="E11" s="9">
        <v>0</v>
      </c>
      <c r="F11" s="9">
        <v>0</v>
      </c>
      <c r="G11" s="9">
        <v>4485</v>
      </c>
      <c r="H11" s="9">
        <v>0</v>
      </c>
      <c r="I11" s="9">
        <v>0</v>
      </c>
      <c r="J11" s="9">
        <v>60000</v>
      </c>
      <c r="K11" s="9">
        <v>0</v>
      </c>
      <c r="L11" s="9">
        <v>0</v>
      </c>
      <c r="M11" s="9">
        <v>4161745</v>
      </c>
      <c r="N11" s="9">
        <v>0</v>
      </c>
      <c r="O11" s="17">
        <f t="shared" si="0"/>
        <v>4226230</v>
      </c>
    </row>
    <row r="12" spans="1:15" x14ac:dyDescent="0.25">
      <c r="A12" s="2" t="s">
        <v>8</v>
      </c>
      <c r="B12" s="10">
        <v>0</v>
      </c>
      <c r="C12" s="9">
        <v>0</v>
      </c>
      <c r="D12" s="9">
        <v>0</v>
      </c>
      <c r="E12" s="9">
        <v>0</v>
      </c>
      <c r="F12" s="9">
        <v>3417796</v>
      </c>
      <c r="G12" s="9">
        <v>0</v>
      </c>
      <c r="H12" s="9">
        <v>2971957</v>
      </c>
      <c r="I12" s="9">
        <v>0</v>
      </c>
      <c r="J12" s="9">
        <v>0</v>
      </c>
      <c r="K12" s="9">
        <v>13846</v>
      </c>
      <c r="L12" s="9">
        <v>0</v>
      </c>
      <c r="M12" s="9">
        <v>555195</v>
      </c>
      <c r="N12" s="9">
        <v>0</v>
      </c>
      <c r="O12" s="17">
        <f t="shared" si="0"/>
        <v>6958794</v>
      </c>
    </row>
    <row r="13" spans="1:15" x14ac:dyDescent="0.25">
      <c r="A13" s="2" t="s">
        <v>9</v>
      </c>
      <c r="B13" s="10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7">
        <f t="shared" si="0"/>
        <v>0</v>
      </c>
    </row>
    <row r="14" spans="1:15" x14ac:dyDescent="0.25">
      <c r="A14" s="2" t="s">
        <v>10</v>
      </c>
      <c r="B14" s="10">
        <f>123993+1239705-C14-D14-E14</f>
        <v>926407</v>
      </c>
      <c r="C14" s="9">
        <v>80291</v>
      </c>
      <c r="D14" s="9">
        <v>357000</v>
      </c>
      <c r="E14" s="9">
        <v>0</v>
      </c>
      <c r="F14" s="9">
        <v>0</v>
      </c>
      <c r="G14" s="9">
        <v>121500</v>
      </c>
      <c r="H14" s="9">
        <v>0</v>
      </c>
      <c r="I14" s="9">
        <v>0</v>
      </c>
      <c r="J14" s="9">
        <v>194866</v>
      </c>
      <c r="K14" s="9">
        <v>912931</v>
      </c>
      <c r="L14" s="9">
        <v>0</v>
      </c>
      <c r="M14" s="9">
        <v>528161</v>
      </c>
      <c r="N14" s="9">
        <v>170490</v>
      </c>
      <c r="O14" s="17">
        <f t="shared" si="0"/>
        <v>3291646</v>
      </c>
    </row>
    <row r="15" spans="1:15" x14ac:dyDescent="0.25">
      <c r="A15" s="2" t="s">
        <v>11</v>
      </c>
      <c r="B15" s="10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17">
        <f t="shared" si="0"/>
        <v>0</v>
      </c>
    </row>
    <row r="16" spans="1:15" ht="15.75" thickBot="1" x14ac:dyDescent="0.3">
      <c r="A16" s="2" t="s">
        <v>12</v>
      </c>
      <c r="B16" s="10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17">
        <f t="shared" si="0"/>
        <v>0</v>
      </c>
    </row>
    <row r="17" spans="1:15" s="3" customFormat="1" ht="15.75" thickBot="1" x14ac:dyDescent="0.3">
      <c r="A17" s="11" t="s">
        <v>13</v>
      </c>
      <c r="B17" s="12">
        <f>SUM(B4:B16)</f>
        <v>2631364</v>
      </c>
      <c r="C17" s="13">
        <f t="shared" ref="C17:D17" si="1">SUM(C4:C16)</f>
        <v>879440</v>
      </c>
      <c r="D17" s="13">
        <f t="shared" si="1"/>
        <v>489929</v>
      </c>
      <c r="E17" s="13">
        <f t="shared" ref="E17:O17" si="2">SUM(E4:E16)</f>
        <v>2020931</v>
      </c>
      <c r="F17" s="13">
        <f t="shared" si="2"/>
        <v>6316767</v>
      </c>
      <c r="G17" s="13">
        <f t="shared" si="2"/>
        <v>3341460</v>
      </c>
      <c r="H17" s="13">
        <f t="shared" si="2"/>
        <v>7729906</v>
      </c>
      <c r="I17" s="13">
        <f t="shared" si="2"/>
        <v>995280</v>
      </c>
      <c r="J17" s="13">
        <f t="shared" si="2"/>
        <v>13179836</v>
      </c>
      <c r="K17" s="13">
        <f t="shared" si="2"/>
        <v>9726865</v>
      </c>
      <c r="L17" s="13">
        <f t="shared" si="2"/>
        <v>1002379</v>
      </c>
      <c r="M17" s="13">
        <f t="shared" si="2"/>
        <v>88545044</v>
      </c>
      <c r="N17" s="13">
        <f t="shared" si="2"/>
        <v>411829</v>
      </c>
      <c r="O17" s="14">
        <f t="shared" si="2"/>
        <v>137271030</v>
      </c>
    </row>
    <row r="19" spans="1:15" ht="15.75" thickBot="1" x14ac:dyDescent="0.3"/>
    <row r="20" spans="1:15" ht="15.75" thickBot="1" x14ac:dyDescent="0.3">
      <c r="A20" s="81" t="s">
        <v>29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19"/>
    </row>
    <row r="21" spans="1:15" ht="30.75" thickBot="1" x14ac:dyDescent="0.3">
      <c r="A21" s="69"/>
      <c r="B21" s="15" t="s">
        <v>14</v>
      </c>
      <c r="C21" s="4" t="s">
        <v>15</v>
      </c>
      <c r="D21" s="4" t="s">
        <v>16</v>
      </c>
      <c r="E21" s="4" t="s">
        <v>17</v>
      </c>
      <c r="F21" s="4" t="s">
        <v>18</v>
      </c>
      <c r="G21" s="4" t="s">
        <v>19</v>
      </c>
      <c r="H21" s="4" t="s">
        <v>20</v>
      </c>
      <c r="I21" s="4" t="s">
        <v>21</v>
      </c>
      <c r="J21" s="4" t="s">
        <v>22</v>
      </c>
      <c r="K21" s="4" t="s">
        <v>23</v>
      </c>
      <c r="L21" s="4" t="s">
        <v>24</v>
      </c>
      <c r="M21" s="4" t="s">
        <v>25</v>
      </c>
      <c r="N21" s="4" t="s">
        <v>26</v>
      </c>
      <c r="O21" s="5" t="s">
        <v>28</v>
      </c>
    </row>
    <row r="22" spans="1:15" x14ac:dyDescent="0.25">
      <c r="A22" s="6" t="s">
        <v>0</v>
      </c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8"/>
    </row>
    <row r="23" spans="1:15" x14ac:dyDescent="0.25">
      <c r="A23" s="8" t="s">
        <v>30</v>
      </c>
      <c r="B23" s="10">
        <f>5376894-C23-D23-E23</f>
        <v>1894076</v>
      </c>
      <c r="C23" s="9">
        <v>890914</v>
      </c>
      <c r="D23" s="9">
        <v>143439</v>
      </c>
      <c r="E23" s="9">
        <v>2448465</v>
      </c>
      <c r="F23" s="9">
        <v>3611065</v>
      </c>
      <c r="G23" s="9">
        <v>4035719</v>
      </c>
      <c r="H23" s="9">
        <v>5902928</v>
      </c>
      <c r="I23" s="9">
        <v>1233398</v>
      </c>
      <c r="J23" s="9">
        <v>15859972</v>
      </c>
      <c r="K23" s="9">
        <v>9664848</v>
      </c>
      <c r="L23" s="9">
        <v>1496321</v>
      </c>
      <c r="M23" s="9">
        <v>16737542</v>
      </c>
      <c r="N23" s="9">
        <v>1728657</v>
      </c>
      <c r="O23" s="17">
        <f>B23+C23+D23+E23+F23+G23+H23+I23+J23+K23+L23+M23+N23</f>
        <v>65647344</v>
      </c>
    </row>
    <row r="24" spans="1:15" x14ac:dyDescent="0.25">
      <c r="A24" s="8" t="s">
        <v>1</v>
      </c>
      <c r="B24" s="10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39305</v>
      </c>
      <c r="I24" s="9">
        <v>0</v>
      </c>
      <c r="J24" s="9">
        <v>4329</v>
      </c>
      <c r="K24" s="9">
        <v>0</v>
      </c>
      <c r="L24" s="9">
        <v>0</v>
      </c>
      <c r="M24" s="9">
        <v>337319</v>
      </c>
      <c r="N24" s="9">
        <v>0</v>
      </c>
      <c r="O24" s="17">
        <f t="shared" ref="O24:O35" si="3">B24+C24+D24+E24+F24+G24+H24+I24+J24+K24+L24+M24+N24</f>
        <v>380953</v>
      </c>
    </row>
    <row r="25" spans="1:15" x14ac:dyDescent="0.25">
      <c r="A25" s="8" t="s">
        <v>2</v>
      </c>
      <c r="B25" s="10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7">
        <f t="shared" si="3"/>
        <v>0</v>
      </c>
    </row>
    <row r="26" spans="1:15" x14ac:dyDescent="0.25">
      <c r="A26" s="8" t="s">
        <v>3</v>
      </c>
      <c r="B26" s="10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17">
        <f t="shared" si="3"/>
        <v>0</v>
      </c>
    </row>
    <row r="27" spans="1:15" x14ac:dyDescent="0.25">
      <c r="A27" s="8" t="s">
        <v>4</v>
      </c>
      <c r="B27" s="10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106804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17">
        <f t="shared" si="3"/>
        <v>106804</v>
      </c>
    </row>
    <row r="28" spans="1:15" x14ac:dyDescent="0.25">
      <c r="A28" s="8" t="s">
        <v>5</v>
      </c>
      <c r="B28" s="10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17">
        <f t="shared" si="3"/>
        <v>0</v>
      </c>
    </row>
    <row r="29" spans="1:15" x14ac:dyDescent="0.25">
      <c r="A29" s="8" t="s">
        <v>6</v>
      </c>
      <c r="B29" s="10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17975948</v>
      </c>
      <c r="N29" s="9">
        <v>0</v>
      </c>
      <c r="O29" s="17">
        <f t="shared" si="3"/>
        <v>17975948</v>
      </c>
    </row>
    <row r="30" spans="1:15" x14ac:dyDescent="0.25">
      <c r="A30" s="8" t="s">
        <v>7</v>
      </c>
      <c r="B30" s="10">
        <f>907-C30-D30-E30</f>
        <v>907</v>
      </c>
      <c r="C30" s="9">
        <v>0</v>
      </c>
      <c r="D30" s="9">
        <v>0</v>
      </c>
      <c r="E30" s="9">
        <v>0</v>
      </c>
      <c r="F30" s="9">
        <v>0</v>
      </c>
      <c r="G30" s="9">
        <v>21190</v>
      </c>
      <c r="H30" s="9">
        <v>0</v>
      </c>
      <c r="I30" s="9">
        <v>0</v>
      </c>
      <c r="J30" s="9">
        <v>2195268</v>
      </c>
      <c r="K30" s="9">
        <v>34076</v>
      </c>
      <c r="L30" s="9">
        <v>0</v>
      </c>
      <c r="M30" s="9">
        <v>7162886</v>
      </c>
      <c r="N30" s="9">
        <v>1424344</v>
      </c>
      <c r="O30" s="17">
        <f t="shared" si="3"/>
        <v>10838671</v>
      </c>
    </row>
    <row r="31" spans="1:15" x14ac:dyDescent="0.25">
      <c r="A31" s="8" t="s">
        <v>8</v>
      </c>
      <c r="B31" s="10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639942</v>
      </c>
      <c r="I31" s="9">
        <v>0</v>
      </c>
      <c r="J31" s="9">
        <v>0</v>
      </c>
      <c r="K31" s="9">
        <v>3478261</v>
      </c>
      <c r="L31" s="9">
        <v>0</v>
      </c>
      <c r="M31" s="9">
        <v>4025827</v>
      </c>
      <c r="N31" s="9">
        <v>0</v>
      </c>
      <c r="O31" s="17">
        <f t="shared" si="3"/>
        <v>8144030</v>
      </c>
    </row>
    <row r="32" spans="1:15" x14ac:dyDescent="0.25">
      <c r="A32" s="8" t="s">
        <v>9</v>
      </c>
      <c r="B32" s="10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17">
        <f t="shared" si="3"/>
        <v>0</v>
      </c>
    </row>
    <row r="33" spans="1:20" x14ac:dyDescent="0.25">
      <c r="A33" s="8" t="s">
        <v>10</v>
      </c>
      <c r="B33" s="10">
        <f>29931+29975+4619382-C33-D33-E33</f>
        <v>4033285</v>
      </c>
      <c r="C33" s="9">
        <f>29931+93137+29975</f>
        <v>153043</v>
      </c>
      <c r="D33" s="9">
        <v>453390</v>
      </c>
      <c r="E33" s="9">
        <v>39570</v>
      </c>
      <c r="F33" s="9">
        <f>816493+368959+73680</f>
        <v>1259132</v>
      </c>
      <c r="G33" s="9">
        <f>858637+173052</f>
        <v>1031689</v>
      </c>
      <c r="H33" s="9">
        <f>1668+448979</f>
        <v>450647</v>
      </c>
      <c r="I33" s="9">
        <v>22049</v>
      </c>
      <c r="J33" s="9">
        <v>858253</v>
      </c>
      <c r="K33" s="9">
        <v>758690</v>
      </c>
      <c r="L33" s="9">
        <f>422395+20778</f>
        <v>443173</v>
      </c>
      <c r="M33" s="9">
        <v>3717577</v>
      </c>
      <c r="N33" s="9">
        <f>20589+3481</f>
        <v>24070</v>
      </c>
      <c r="O33" s="17">
        <f t="shared" si="3"/>
        <v>13244568</v>
      </c>
    </row>
    <row r="34" spans="1:20" x14ac:dyDescent="0.25">
      <c r="A34" s="8" t="s">
        <v>11</v>
      </c>
      <c r="B34" s="10">
        <v>0</v>
      </c>
      <c r="C34" s="9">
        <v>0</v>
      </c>
      <c r="D34" s="9">
        <v>0</v>
      </c>
      <c r="E34" s="9">
        <v>0</v>
      </c>
      <c r="F34" s="9">
        <v>0</v>
      </c>
      <c r="G34" s="9">
        <f>0-G619-G753</f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17">
        <f t="shared" si="3"/>
        <v>0</v>
      </c>
    </row>
    <row r="35" spans="1:20" ht="15.75" thickBot="1" x14ac:dyDescent="0.3">
      <c r="A35" s="8" t="s">
        <v>12</v>
      </c>
      <c r="B35" s="10">
        <v>0</v>
      </c>
      <c r="C35" s="9">
        <v>0</v>
      </c>
      <c r="D35" s="9">
        <v>0</v>
      </c>
      <c r="E35" s="9">
        <v>0</v>
      </c>
      <c r="F35" s="9">
        <v>0</v>
      </c>
      <c r="G35" s="9">
        <f>0-G620-G754</f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7">
        <f t="shared" si="3"/>
        <v>0</v>
      </c>
    </row>
    <row r="36" spans="1:20" s="3" customFormat="1" ht="15.75" thickBot="1" x14ac:dyDescent="0.3">
      <c r="A36" s="11" t="s">
        <v>13</v>
      </c>
      <c r="B36" s="12">
        <f t="shared" ref="B36:O36" si="4">SUM(B23:B35)</f>
        <v>5928268</v>
      </c>
      <c r="C36" s="13">
        <f t="shared" si="4"/>
        <v>1043957</v>
      </c>
      <c r="D36" s="13">
        <f t="shared" si="4"/>
        <v>596829</v>
      </c>
      <c r="E36" s="13">
        <f t="shared" si="4"/>
        <v>2488035</v>
      </c>
      <c r="F36" s="13">
        <f t="shared" si="4"/>
        <v>4870197</v>
      </c>
      <c r="G36" s="13">
        <f t="shared" si="4"/>
        <v>5088598</v>
      </c>
      <c r="H36" s="13">
        <f t="shared" si="4"/>
        <v>7139626</v>
      </c>
      <c r="I36" s="13">
        <f t="shared" si="4"/>
        <v>1255447</v>
      </c>
      <c r="J36" s="13">
        <f t="shared" si="4"/>
        <v>18917822</v>
      </c>
      <c r="K36" s="13">
        <f t="shared" si="4"/>
        <v>13935875</v>
      </c>
      <c r="L36" s="13">
        <f t="shared" si="4"/>
        <v>1939494</v>
      </c>
      <c r="M36" s="13">
        <f t="shared" si="4"/>
        <v>49957099</v>
      </c>
      <c r="N36" s="13">
        <f t="shared" si="4"/>
        <v>3177071</v>
      </c>
      <c r="O36" s="14">
        <f t="shared" si="4"/>
        <v>116338318</v>
      </c>
    </row>
    <row r="38" spans="1:20" ht="15.75" thickBot="1" x14ac:dyDescent="0.3"/>
    <row r="39" spans="1:20" ht="15.75" thickBot="1" x14ac:dyDescent="0.3">
      <c r="A39" s="81" t="s">
        <v>31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9"/>
    </row>
    <row r="40" spans="1:20" ht="30.75" thickBot="1" x14ac:dyDescent="0.3">
      <c r="A40" s="69"/>
      <c r="B40" s="15" t="s">
        <v>14</v>
      </c>
      <c r="C40" s="4" t="s">
        <v>15</v>
      </c>
      <c r="D40" s="4" t="s">
        <v>16</v>
      </c>
      <c r="E40" s="4" t="s">
        <v>17</v>
      </c>
      <c r="F40" s="4" t="s">
        <v>18</v>
      </c>
      <c r="G40" s="4" t="s">
        <v>19</v>
      </c>
      <c r="H40" s="4" t="s">
        <v>20</v>
      </c>
      <c r="I40" s="4" t="s">
        <v>21</v>
      </c>
      <c r="J40" s="4" t="s">
        <v>22</v>
      </c>
      <c r="K40" s="4" t="s">
        <v>23</v>
      </c>
      <c r="L40" s="4" t="s">
        <v>24</v>
      </c>
      <c r="M40" s="4" t="s">
        <v>25</v>
      </c>
      <c r="N40" s="4" t="s">
        <v>26</v>
      </c>
      <c r="O40" s="5" t="s">
        <v>28</v>
      </c>
    </row>
    <row r="41" spans="1:20" x14ac:dyDescent="0.25">
      <c r="A41" s="6" t="s">
        <v>0</v>
      </c>
      <c r="B41" s="1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8"/>
    </row>
    <row r="42" spans="1:20" x14ac:dyDescent="0.25">
      <c r="A42" s="8" t="s">
        <v>30</v>
      </c>
      <c r="B42" s="10">
        <f>6624939-C42-D42-E42</f>
        <v>1639114</v>
      </c>
      <c r="C42" s="9">
        <v>780655</v>
      </c>
      <c r="D42" s="9">
        <v>129834</v>
      </c>
      <c r="E42" s="9">
        <v>4075336</v>
      </c>
      <c r="F42" s="9">
        <v>3135883</v>
      </c>
      <c r="G42" s="9">
        <v>3164788</v>
      </c>
      <c r="H42" s="9">
        <v>4710490</v>
      </c>
      <c r="I42" s="9">
        <v>1045846</v>
      </c>
      <c r="J42" s="9">
        <v>13362899</v>
      </c>
      <c r="K42" s="9">
        <v>9052298</v>
      </c>
      <c r="L42" s="9">
        <v>1308049</v>
      </c>
      <c r="M42" s="9">
        <v>15802931</v>
      </c>
      <c r="N42" s="9">
        <v>1510222</v>
      </c>
      <c r="O42" s="17">
        <f>B42+C42+D42+E42+F42+G42+H42+I42+J42+K42+L42+M42+N42</f>
        <v>59718345</v>
      </c>
      <c r="T42" s="3"/>
    </row>
    <row r="43" spans="1:20" x14ac:dyDescent="0.25">
      <c r="A43" s="8" t="s">
        <v>1</v>
      </c>
      <c r="B43" s="10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31309</v>
      </c>
      <c r="I43" s="9">
        <v>0</v>
      </c>
      <c r="J43" s="9">
        <v>20195</v>
      </c>
      <c r="K43" s="9">
        <v>0</v>
      </c>
      <c r="L43" s="9">
        <v>0</v>
      </c>
      <c r="M43" s="9">
        <v>328321</v>
      </c>
      <c r="N43" s="9">
        <v>0</v>
      </c>
      <c r="O43" s="17">
        <f t="shared" ref="O43:O54" si="5">B43+C43+D43+E43+F43+G43+H43+I43+J43+K43+L43+M43+N43</f>
        <v>379825</v>
      </c>
      <c r="T43" s="3"/>
    </row>
    <row r="44" spans="1:20" x14ac:dyDescent="0.25">
      <c r="A44" s="8" t="s">
        <v>2</v>
      </c>
      <c r="B44" s="10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7">
        <f t="shared" si="5"/>
        <v>0</v>
      </c>
      <c r="T44" s="3"/>
    </row>
    <row r="45" spans="1:20" x14ac:dyDescent="0.25">
      <c r="A45" s="8" t="s">
        <v>3</v>
      </c>
      <c r="B45" s="10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17">
        <f t="shared" si="5"/>
        <v>0</v>
      </c>
      <c r="T45" s="3"/>
    </row>
    <row r="46" spans="1:20" x14ac:dyDescent="0.25">
      <c r="A46" s="8" t="s">
        <v>4</v>
      </c>
      <c r="B46" s="10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9769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17">
        <f t="shared" si="5"/>
        <v>9769</v>
      </c>
      <c r="T46" s="3"/>
    </row>
    <row r="47" spans="1:20" x14ac:dyDescent="0.25">
      <c r="A47" s="8" t="s">
        <v>5</v>
      </c>
      <c r="B47" s="10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17">
        <f t="shared" si="5"/>
        <v>0</v>
      </c>
      <c r="T47" s="3"/>
    </row>
    <row r="48" spans="1:20" x14ac:dyDescent="0.25">
      <c r="A48" s="8" t="s">
        <v>6</v>
      </c>
      <c r="B48" s="10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4325663</v>
      </c>
      <c r="N48" s="9">
        <v>0</v>
      </c>
      <c r="O48" s="17">
        <f t="shared" si="5"/>
        <v>4325663</v>
      </c>
      <c r="T48" s="3"/>
    </row>
    <row r="49" spans="1:22" x14ac:dyDescent="0.25">
      <c r="A49" s="8" t="s">
        <v>7</v>
      </c>
      <c r="B49" s="10">
        <v>0</v>
      </c>
      <c r="C49" s="9">
        <v>0</v>
      </c>
      <c r="D49" s="9">
        <v>0</v>
      </c>
      <c r="E49" s="9">
        <v>0</v>
      </c>
      <c r="F49" s="9">
        <v>73680</v>
      </c>
      <c r="G49" s="9">
        <v>0</v>
      </c>
      <c r="H49" s="9">
        <v>1707</v>
      </c>
      <c r="I49" s="9">
        <v>0</v>
      </c>
      <c r="J49" s="9">
        <v>2312991</v>
      </c>
      <c r="K49" s="9">
        <v>0</v>
      </c>
      <c r="L49" s="9">
        <v>0</v>
      </c>
      <c r="M49" s="9">
        <v>7458522</v>
      </c>
      <c r="N49" s="9">
        <v>419237</v>
      </c>
      <c r="O49" s="17">
        <f t="shared" si="5"/>
        <v>10266137</v>
      </c>
      <c r="T49" s="3"/>
    </row>
    <row r="50" spans="1:22" x14ac:dyDescent="0.25">
      <c r="A50" s="8" t="s">
        <v>8</v>
      </c>
      <c r="B50" s="10">
        <v>0</v>
      </c>
      <c r="C50" s="9">
        <v>0</v>
      </c>
      <c r="D50" s="9">
        <v>0</v>
      </c>
      <c r="E50" s="9">
        <v>0</v>
      </c>
      <c r="F50" s="9">
        <v>724031</v>
      </c>
      <c r="G50" s="9">
        <v>0</v>
      </c>
      <c r="H50" s="9">
        <v>0</v>
      </c>
      <c r="I50" s="9">
        <v>0</v>
      </c>
      <c r="J50" s="9">
        <v>0</v>
      </c>
      <c r="K50" s="9">
        <v>3130435</v>
      </c>
      <c r="L50" s="9">
        <v>0</v>
      </c>
      <c r="M50" s="9">
        <v>4147501</v>
      </c>
      <c r="N50" s="9">
        <v>0</v>
      </c>
      <c r="O50" s="17">
        <f t="shared" si="5"/>
        <v>8001967</v>
      </c>
      <c r="T50" s="3"/>
    </row>
    <row r="51" spans="1:22" x14ac:dyDescent="0.25">
      <c r="A51" s="8" t="s">
        <v>9</v>
      </c>
      <c r="B51" s="10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17">
        <f t="shared" si="5"/>
        <v>0</v>
      </c>
      <c r="T51" s="3"/>
    </row>
    <row r="52" spans="1:22" x14ac:dyDescent="0.25">
      <c r="A52" s="8" t="s">
        <v>10</v>
      </c>
      <c r="B52" s="10">
        <f>5076978-C52-D52-E52</f>
        <v>3314972</v>
      </c>
      <c r="C52" s="9">
        <f>2031380-C42</f>
        <v>1250725</v>
      </c>
      <c r="D52" s="9">
        <f>603369-D42</f>
        <v>473535</v>
      </c>
      <c r="E52" s="9">
        <f>4113082-E42</f>
        <v>37746</v>
      </c>
      <c r="F52" s="9">
        <v>1693510</v>
      </c>
      <c r="G52" s="9">
        <v>922784</v>
      </c>
      <c r="H52" s="9">
        <v>589147</v>
      </c>
      <c r="I52" s="9">
        <v>49978</v>
      </c>
      <c r="J52" s="9">
        <v>1782293</v>
      </c>
      <c r="K52" s="9">
        <v>679252</v>
      </c>
      <c r="L52" s="9">
        <v>433330</v>
      </c>
      <c r="M52" s="9">
        <v>3144793</v>
      </c>
      <c r="N52" s="9">
        <v>11878</v>
      </c>
      <c r="O52" s="17">
        <f t="shared" si="5"/>
        <v>14383943</v>
      </c>
      <c r="T52" s="3"/>
    </row>
    <row r="53" spans="1:22" x14ac:dyDescent="0.25">
      <c r="A53" s="8" t="s">
        <v>11</v>
      </c>
      <c r="B53" s="10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17">
        <f t="shared" si="5"/>
        <v>0</v>
      </c>
      <c r="T53" s="3"/>
    </row>
    <row r="54" spans="1:22" ht="15.75" thickBot="1" x14ac:dyDescent="0.3">
      <c r="A54" s="8" t="s">
        <v>12</v>
      </c>
      <c r="B54" s="10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17">
        <f t="shared" si="5"/>
        <v>0</v>
      </c>
      <c r="T54" s="3"/>
    </row>
    <row r="55" spans="1:22" s="3" customFormat="1" ht="15.75" thickBot="1" x14ac:dyDescent="0.3">
      <c r="A55" s="11" t="s">
        <v>13</v>
      </c>
      <c r="B55" s="12">
        <f>SUM(B42:B54)</f>
        <v>4954086</v>
      </c>
      <c r="C55" s="13">
        <f>SUM(C42:C54)</f>
        <v>2031380</v>
      </c>
      <c r="D55" s="13">
        <f t="shared" ref="D55:N55" si="6">SUM(D42:D54)</f>
        <v>603369</v>
      </c>
      <c r="E55" s="13">
        <f t="shared" si="6"/>
        <v>4113082</v>
      </c>
      <c r="F55" s="13">
        <f t="shared" si="6"/>
        <v>5627104</v>
      </c>
      <c r="G55" s="13">
        <f t="shared" si="6"/>
        <v>4087572</v>
      </c>
      <c r="H55" s="13">
        <f t="shared" si="6"/>
        <v>5342422</v>
      </c>
      <c r="I55" s="13">
        <f t="shared" si="6"/>
        <v>1095824</v>
      </c>
      <c r="J55" s="13">
        <f t="shared" si="6"/>
        <v>17478378</v>
      </c>
      <c r="K55" s="13">
        <f t="shared" si="6"/>
        <v>12861985</v>
      </c>
      <c r="L55" s="13">
        <f t="shared" si="6"/>
        <v>1741379</v>
      </c>
      <c r="M55" s="13">
        <f t="shared" si="6"/>
        <v>35207731</v>
      </c>
      <c r="N55" s="13">
        <f t="shared" si="6"/>
        <v>1941337</v>
      </c>
      <c r="O55" s="14">
        <f>SUM(O42:O54)</f>
        <v>97085649</v>
      </c>
    </row>
    <row r="57" spans="1:22" ht="15.75" thickBot="1" x14ac:dyDescent="0.3">
      <c r="V57" s="3"/>
    </row>
    <row r="58" spans="1:22" ht="15.75" thickBot="1" x14ac:dyDescent="0.3">
      <c r="A58" s="81" t="s">
        <v>32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19"/>
      <c r="V58" s="3"/>
    </row>
    <row r="59" spans="1:22" ht="30.75" thickBot="1" x14ac:dyDescent="0.3">
      <c r="A59" s="69"/>
      <c r="B59" s="15" t="s">
        <v>14</v>
      </c>
      <c r="C59" s="4" t="s">
        <v>15</v>
      </c>
      <c r="D59" s="4" t="s">
        <v>16</v>
      </c>
      <c r="E59" s="4" t="s">
        <v>17</v>
      </c>
      <c r="F59" s="4" t="s">
        <v>18</v>
      </c>
      <c r="G59" s="4" t="s">
        <v>19</v>
      </c>
      <c r="H59" s="4" t="s">
        <v>20</v>
      </c>
      <c r="I59" s="4" t="s">
        <v>21</v>
      </c>
      <c r="J59" s="4" t="s">
        <v>22</v>
      </c>
      <c r="K59" s="4" t="s">
        <v>23</v>
      </c>
      <c r="L59" s="4" t="s">
        <v>24</v>
      </c>
      <c r="M59" s="4" t="s">
        <v>25</v>
      </c>
      <c r="N59" s="4" t="s">
        <v>26</v>
      </c>
      <c r="O59" s="5" t="s">
        <v>28</v>
      </c>
      <c r="V59" s="3"/>
    </row>
    <row r="60" spans="1:22" x14ac:dyDescent="0.25">
      <c r="A60" s="6" t="s">
        <v>0</v>
      </c>
      <c r="B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8"/>
      <c r="V60" s="3"/>
    </row>
    <row r="61" spans="1:22" x14ac:dyDescent="0.25">
      <c r="A61" s="8" t="s">
        <v>30</v>
      </c>
      <c r="B61" s="10">
        <f>4965486-C61-D61-E61</f>
        <v>1642799.9100000001</v>
      </c>
      <c r="C61" s="9">
        <v>766019</v>
      </c>
      <c r="D61" s="9">
        <v>132940.62</v>
      </c>
      <c r="E61" s="9">
        <v>2423726.4699999997</v>
      </c>
      <c r="F61" s="9">
        <v>3229402</v>
      </c>
      <c r="G61" s="9">
        <v>3177986</v>
      </c>
      <c r="H61" s="9">
        <v>5180424</v>
      </c>
      <c r="I61" s="9">
        <v>1169049</v>
      </c>
      <c r="J61" s="9">
        <v>13831135</v>
      </c>
      <c r="K61" s="9">
        <v>9381522</v>
      </c>
      <c r="L61" s="9">
        <v>1049311</v>
      </c>
      <c r="M61" s="9">
        <v>15815693</v>
      </c>
      <c r="N61" s="9">
        <v>1471831</v>
      </c>
      <c r="O61" s="17">
        <f>B61+C61+D61+E61+F61+G61+H61+I61+J61+K61+L61+M61+N61</f>
        <v>59271839</v>
      </c>
      <c r="V61" s="3"/>
    </row>
    <row r="62" spans="1:22" x14ac:dyDescent="0.25">
      <c r="A62" s="8" t="s">
        <v>1</v>
      </c>
      <c r="B62" s="10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617384</v>
      </c>
      <c r="I62" s="9">
        <v>0</v>
      </c>
      <c r="J62" s="9">
        <v>3029</v>
      </c>
      <c r="K62" s="9">
        <v>0</v>
      </c>
      <c r="L62" s="9">
        <v>0</v>
      </c>
      <c r="M62" s="9">
        <v>74786</v>
      </c>
      <c r="N62" s="9">
        <v>0</v>
      </c>
      <c r="O62" s="17">
        <f t="shared" ref="O62:O73" si="7">B62+C62+D62+E62+F62+G62+H62+I62+J62+K62+L62+M62+N62</f>
        <v>695199</v>
      </c>
      <c r="V62" s="3"/>
    </row>
    <row r="63" spans="1:22" x14ac:dyDescent="0.25">
      <c r="A63" s="8" t="s">
        <v>2</v>
      </c>
      <c r="B63" s="10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7">
        <f t="shared" si="7"/>
        <v>0</v>
      </c>
      <c r="V63" s="3"/>
    </row>
    <row r="64" spans="1:22" x14ac:dyDescent="0.25">
      <c r="A64" s="8" t="s">
        <v>3</v>
      </c>
      <c r="B64" s="10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17">
        <f t="shared" si="7"/>
        <v>0</v>
      </c>
      <c r="V64" s="3"/>
    </row>
    <row r="65" spans="1:22" x14ac:dyDescent="0.25">
      <c r="A65" s="8" t="s">
        <v>4</v>
      </c>
      <c r="B65" s="10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4642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17">
        <f t="shared" si="7"/>
        <v>4642</v>
      </c>
      <c r="V65" s="3"/>
    </row>
    <row r="66" spans="1:22" x14ac:dyDescent="0.25">
      <c r="A66" s="8" t="s">
        <v>5</v>
      </c>
      <c r="B66" s="10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17">
        <f t="shared" si="7"/>
        <v>0</v>
      </c>
      <c r="V66" s="3"/>
    </row>
    <row r="67" spans="1:22" x14ac:dyDescent="0.25">
      <c r="A67" s="8" t="s">
        <v>6</v>
      </c>
      <c r="B67" s="10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14591829</v>
      </c>
      <c r="N67" s="9">
        <v>0</v>
      </c>
      <c r="O67" s="17">
        <f t="shared" si="7"/>
        <v>14591829</v>
      </c>
      <c r="V67" s="3"/>
    </row>
    <row r="68" spans="1:22" x14ac:dyDescent="0.25">
      <c r="A68" s="8" t="s">
        <v>7</v>
      </c>
      <c r="B68" s="10">
        <f>204250-C68-D68-E68</f>
        <v>0</v>
      </c>
      <c r="C68" s="9">
        <v>204250</v>
      </c>
      <c r="D68" s="9">
        <v>0</v>
      </c>
      <c r="E68" s="9">
        <v>0</v>
      </c>
      <c r="F68" s="9">
        <v>0</v>
      </c>
      <c r="G68" s="9">
        <v>1079130</v>
      </c>
      <c r="H68" s="9">
        <v>7139</v>
      </c>
      <c r="I68" s="9">
        <v>27756</v>
      </c>
      <c r="J68" s="9">
        <v>3315203</v>
      </c>
      <c r="K68" s="9">
        <v>0</v>
      </c>
      <c r="L68" s="9">
        <v>0</v>
      </c>
      <c r="M68" s="9">
        <v>5161066</v>
      </c>
      <c r="N68" s="9">
        <v>0</v>
      </c>
      <c r="O68" s="17">
        <f t="shared" si="7"/>
        <v>9794544</v>
      </c>
      <c r="V68" s="3"/>
    </row>
    <row r="69" spans="1:22" x14ac:dyDescent="0.25">
      <c r="A69" s="8" t="s">
        <v>8</v>
      </c>
      <c r="B69" s="10">
        <v>0</v>
      </c>
      <c r="C69" s="9">
        <v>0</v>
      </c>
      <c r="D69" s="9">
        <v>0</v>
      </c>
      <c r="E69" s="9">
        <v>0</v>
      </c>
      <c r="F69" s="9">
        <v>711508</v>
      </c>
      <c r="G69" s="9">
        <v>0</v>
      </c>
      <c r="H69" s="9">
        <v>4907712</v>
      </c>
      <c r="I69" s="9">
        <v>0</v>
      </c>
      <c r="J69" s="9">
        <v>20020</v>
      </c>
      <c r="K69" s="9">
        <v>6878980</v>
      </c>
      <c r="L69" s="9">
        <v>0</v>
      </c>
      <c r="M69" s="9">
        <v>2481820</v>
      </c>
      <c r="N69" s="9">
        <v>0</v>
      </c>
      <c r="O69" s="17">
        <f t="shared" si="7"/>
        <v>15000040</v>
      </c>
      <c r="V69" s="3"/>
    </row>
    <row r="70" spans="1:22" x14ac:dyDescent="0.25">
      <c r="A70" s="8" t="s">
        <v>9</v>
      </c>
      <c r="B70" s="10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17">
        <f t="shared" si="7"/>
        <v>0</v>
      </c>
    </row>
    <row r="71" spans="1:22" x14ac:dyDescent="0.25">
      <c r="A71" s="8" t="s">
        <v>10</v>
      </c>
      <c r="B71" s="10">
        <f>6761168-C71-D71-E71</f>
        <v>4279574.09</v>
      </c>
      <c r="C71" s="9">
        <f>2907987-C61-C68</f>
        <v>1937718</v>
      </c>
      <c r="D71" s="9">
        <f>655390-D61</f>
        <v>522449.38</v>
      </c>
      <c r="E71" s="9">
        <f>2445153-E61</f>
        <v>21426.530000000261</v>
      </c>
      <c r="F71" s="9">
        <v>3369743</v>
      </c>
      <c r="G71" s="9">
        <v>811717</v>
      </c>
      <c r="H71" s="9">
        <v>601660</v>
      </c>
      <c r="I71" s="9">
        <v>471531</v>
      </c>
      <c r="J71" s="9">
        <v>800443</v>
      </c>
      <c r="K71" s="9">
        <v>100535</v>
      </c>
      <c r="L71" s="9">
        <v>157790</v>
      </c>
      <c r="M71" s="9">
        <v>2698672</v>
      </c>
      <c r="N71" s="9">
        <v>272327</v>
      </c>
      <c r="O71" s="17">
        <f t="shared" si="7"/>
        <v>16045586</v>
      </c>
    </row>
    <row r="72" spans="1:22" x14ac:dyDescent="0.25">
      <c r="A72" s="8" t="s">
        <v>11</v>
      </c>
      <c r="B72" s="10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17">
        <f t="shared" si="7"/>
        <v>0</v>
      </c>
    </row>
    <row r="73" spans="1:22" ht="15.75" thickBot="1" x14ac:dyDescent="0.3">
      <c r="A73" s="8" t="s">
        <v>12</v>
      </c>
      <c r="B73" s="10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17">
        <f t="shared" si="7"/>
        <v>0</v>
      </c>
    </row>
    <row r="74" spans="1:22" ht="15.75" thickBot="1" x14ac:dyDescent="0.3">
      <c r="A74" s="11" t="s">
        <v>13</v>
      </c>
      <c r="B74" s="12">
        <f t="shared" ref="B74:O74" si="8">SUM(B61:B73)</f>
        <v>5922374</v>
      </c>
      <c r="C74" s="13">
        <f t="shared" si="8"/>
        <v>2907987</v>
      </c>
      <c r="D74" s="13">
        <f t="shared" si="8"/>
        <v>655390</v>
      </c>
      <c r="E74" s="13">
        <f t="shared" si="8"/>
        <v>2445153</v>
      </c>
      <c r="F74" s="13">
        <f t="shared" si="8"/>
        <v>7310653</v>
      </c>
      <c r="G74" s="13">
        <f t="shared" si="8"/>
        <v>5068833</v>
      </c>
      <c r="H74" s="13">
        <f t="shared" si="8"/>
        <v>11318961</v>
      </c>
      <c r="I74" s="13">
        <f t="shared" si="8"/>
        <v>1668336</v>
      </c>
      <c r="J74" s="13">
        <f t="shared" si="8"/>
        <v>17969830</v>
      </c>
      <c r="K74" s="13">
        <f t="shared" si="8"/>
        <v>16361037</v>
      </c>
      <c r="L74" s="13">
        <f t="shared" si="8"/>
        <v>1207101</v>
      </c>
      <c r="M74" s="13">
        <f t="shared" si="8"/>
        <v>40823866</v>
      </c>
      <c r="N74" s="13">
        <f t="shared" si="8"/>
        <v>1744158</v>
      </c>
      <c r="O74" s="14">
        <f t="shared" si="8"/>
        <v>115403679</v>
      </c>
    </row>
    <row r="76" spans="1:22" ht="15.75" thickBot="1" x14ac:dyDescent="0.3"/>
    <row r="77" spans="1:22" ht="15.75" thickBot="1" x14ac:dyDescent="0.3">
      <c r="A77" s="81" t="s">
        <v>61</v>
      </c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19"/>
      <c r="V77" s="3"/>
    </row>
    <row r="78" spans="1:22" ht="30.75" thickBot="1" x14ac:dyDescent="0.3">
      <c r="A78" s="69"/>
      <c r="B78" s="15" t="s">
        <v>14</v>
      </c>
      <c r="C78" s="4" t="s">
        <v>15</v>
      </c>
      <c r="D78" s="4" t="s">
        <v>16</v>
      </c>
      <c r="E78" s="4" t="s">
        <v>17</v>
      </c>
      <c r="F78" s="4" t="s">
        <v>18</v>
      </c>
      <c r="G78" s="4" t="s">
        <v>19</v>
      </c>
      <c r="H78" s="4" t="s">
        <v>20</v>
      </c>
      <c r="I78" s="4" t="s">
        <v>21</v>
      </c>
      <c r="J78" s="4" t="s">
        <v>22</v>
      </c>
      <c r="K78" s="4" t="s">
        <v>23</v>
      </c>
      <c r="L78" s="4" t="s">
        <v>24</v>
      </c>
      <c r="M78" s="4" t="s">
        <v>25</v>
      </c>
      <c r="N78" s="4" t="s">
        <v>26</v>
      </c>
      <c r="O78" s="5" t="s">
        <v>28</v>
      </c>
      <c r="V78" s="3"/>
    </row>
    <row r="79" spans="1:22" x14ac:dyDescent="0.25">
      <c r="A79" s="6" t="s">
        <v>0</v>
      </c>
      <c r="B79" s="1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8"/>
      <c r="V79" s="3"/>
    </row>
    <row r="80" spans="1:22" x14ac:dyDescent="0.25">
      <c r="A80" s="8" t="s">
        <v>30</v>
      </c>
      <c r="B80" s="10">
        <v>1660308</v>
      </c>
      <c r="C80" s="9">
        <v>788152</v>
      </c>
      <c r="D80" s="9">
        <v>129818</v>
      </c>
      <c r="E80" s="9">
        <v>2268153</v>
      </c>
      <c r="F80" s="9">
        <v>2927288</v>
      </c>
      <c r="G80" s="9">
        <v>2816530</v>
      </c>
      <c r="H80" s="9">
        <v>4895433</v>
      </c>
      <c r="I80" s="9">
        <v>1050039</v>
      </c>
      <c r="J80" s="9">
        <v>13848627</v>
      </c>
      <c r="K80" s="9">
        <v>9225556</v>
      </c>
      <c r="L80" s="9">
        <v>956308</v>
      </c>
      <c r="M80" s="9">
        <v>13798586</v>
      </c>
      <c r="N80" s="9">
        <v>1392351</v>
      </c>
      <c r="O80" s="17">
        <f>B80+C80+D80+E80+F80+G80+H80+I80+J80+K80+L80+M80+N80</f>
        <v>55757149</v>
      </c>
      <c r="V80" s="3"/>
    </row>
    <row r="81" spans="1:22" x14ac:dyDescent="0.25">
      <c r="A81" s="8" t="s">
        <v>1</v>
      </c>
      <c r="B81" s="10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55157</v>
      </c>
      <c r="N81" s="9">
        <v>0</v>
      </c>
      <c r="O81" s="17">
        <f t="shared" ref="O81:O92" si="9">B81+C81+D81+E81+F81+G81+H81+I81+J81+K81+L81+M81+N81</f>
        <v>55157</v>
      </c>
      <c r="V81" s="3"/>
    </row>
    <row r="82" spans="1:22" x14ac:dyDescent="0.25">
      <c r="A82" s="8" t="s">
        <v>2</v>
      </c>
      <c r="B82" s="10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17">
        <f t="shared" si="9"/>
        <v>0</v>
      </c>
      <c r="V82" s="3"/>
    </row>
    <row r="83" spans="1:22" x14ac:dyDescent="0.25">
      <c r="A83" s="8" t="s">
        <v>3</v>
      </c>
      <c r="B83" s="10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17">
        <f t="shared" si="9"/>
        <v>0</v>
      </c>
      <c r="V83" s="3"/>
    </row>
    <row r="84" spans="1:22" x14ac:dyDescent="0.25">
      <c r="A84" s="8" t="s">
        <v>4</v>
      </c>
      <c r="B84" s="10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54714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17">
        <f t="shared" si="9"/>
        <v>54714</v>
      </c>
      <c r="V84" s="3"/>
    </row>
    <row r="85" spans="1:22" x14ac:dyDescent="0.25">
      <c r="A85" s="8" t="s">
        <v>5</v>
      </c>
      <c r="B85" s="10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17">
        <f t="shared" si="9"/>
        <v>0</v>
      </c>
      <c r="V85" s="3"/>
    </row>
    <row r="86" spans="1:22" x14ac:dyDescent="0.25">
      <c r="A86" s="8" t="s">
        <v>6</v>
      </c>
      <c r="B86" s="10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5013319</v>
      </c>
      <c r="N86" s="9">
        <v>0</v>
      </c>
      <c r="O86" s="17">
        <f t="shared" si="9"/>
        <v>5013319</v>
      </c>
      <c r="V86" s="3"/>
    </row>
    <row r="87" spans="1:22" x14ac:dyDescent="0.25">
      <c r="A87" s="8" t="s">
        <v>7</v>
      </c>
      <c r="B87" s="10">
        <v>0</v>
      </c>
      <c r="C87" s="9">
        <v>0</v>
      </c>
      <c r="D87" s="9">
        <v>0</v>
      </c>
      <c r="E87" s="9">
        <v>0</v>
      </c>
      <c r="F87" s="9">
        <v>0</v>
      </c>
      <c r="G87" s="9">
        <v>56800</v>
      </c>
      <c r="H87" s="9">
        <v>1944</v>
      </c>
      <c r="I87" s="9">
        <v>68050</v>
      </c>
      <c r="J87" s="9">
        <v>108756</v>
      </c>
      <c r="K87" s="9">
        <v>0</v>
      </c>
      <c r="L87" s="9">
        <v>0</v>
      </c>
      <c r="M87" s="9">
        <v>867068</v>
      </c>
      <c r="N87" s="9">
        <v>0</v>
      </c>
      <c r="O87" s="17">
        <f t="shared" si="9"/>
        <v>1102618</v>
      </c>
      <c r="V87" s="3"/>
    </row>
    <row r="88" spans="1:22" x14ac:dyDescent="0.25">
      <c r="A88" s="8" t="s">
        <v>8</v>
      </c>
      <c r="B88" s="10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2086957</v>
      </c>
      <c r="L88" s="9">
        <v>0</v>
      </c>
      <c r="M88" s="9">
        <v>946620</v>
      </c>
      <c r="N88" s="9">
        <v>0</v>
      </c>
      <c r="O88" s="17">
        <f t="shared" si="9"/>
        <v>3033577</v>
      </c>
      <c r="V88" s="3"/>
    </row>
    <row r="89" spans="1:22" x14ac:dyDescent="0.25">
      <c r="A89" s="8" t="s">
        <v>9</v>
      </c>
      <c r="B89" s="10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17">
        <f t="shared" si="9"/>
        <v>0</v>
      </c>
    </row>
    <row r="90" spans="1:22" x14ac:dyDescent="0.25">
      <c r="A90" s="8" t="s">
        <v>10</v>
      </c>
      <c r="B90" s="10">
        <v>512691</v>
      </c>
      <c r="C90" s="9">
        <v>1417429</v>
      </c>
      <c r="D90" s="9">
        <v>365442</v>
      </c>
      <c r="E90" s="9">
        <v>20010</v>
      </c>
      <c r="F90" s="9">
        <v>2201366</v>
      </c>
      <c r="G90" s="9">
        <v>742691</v>
      </c>
      <c r="H90" s="9">
        <v>2497550</v>
      </c>
      <c r="I90" s="9">
        <v>8479</v>
      </c>
      <c r="J90" s="9">
        <v>1003703</v>
      </c>
      <c r="K90" s="9">
        <v>80577</v>
      </c>
      <c r="L90" s="9">
        <v>7674</v>
      </c>
      <c r="M90" s="9">
        <v>495575</v>
      </c>
      <c r="N90" s="9">
        <v>10717</v>
      </c>
      <c r="O90" s="17">
        <f t="shared" si="9"/>
        <v>9363904</v>
      </c>
    </row>
    <row r="91" spans="1:22" x14ac:dyDescent="0.25">
      <c r="A91" s="8" t="s">
        <v>11</v>
      </c>
      <c r="B91" s="10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17">
        <f t="shared" si="9"/>
        <v>0</v>
      </c>
    </row>
    <row r="92" spans="1:22" ht="15.75" thickBot="1" x14ac:dyDescent="0.3">
      <c r="A92" s="8" t="s">
        <v>12</v>
      </c>
      <c r="B92" s="10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17">
        <f t="shared" si="9"/>
        <v>0</v>
      </c>
    </row>
    <row r="93" spans="1:22" ht="15.75" thickBot="1" x14ac:dyDescent="0.3">
      <c r="A93" s="11" t="s">
        <v>13</v>
      </c>
      <c r="B93" s="12">
        <f t="shared" ref="B93:O93" si="10">SUM(B80:B92)</f>
        <v>2172999</v>
      </c>
      <c r="C93" s="13">
        <f t="shared" si="10"/>
        <v>2205581</v>
      </c>
      <c r="D93" s="13">
        <f t="shared" si="10"/>
        <v>495260</v>
      </c>
      <c r="E93" s="13">
        <f t="shared" si="10"/>
        <v>2288163</v>
      </c>
      <c r="F93" s="13">
        <f t="shared" si="10"/>
        <v>5128654</v>
      </c>
      <c r="G93" s="13">
        <f t="shared" si="10"/>
        <v>3616021</v>
      </c>
      <c r="H93" s="13">
        <f t="shared" si="10"/>
        <v>7449641</v>
      </c>
      <c r="I93" s="13">
        <f t="shared" si="10"/>
        <v>1126568</v>
      </c>
      <c r="J93" s="13">
        <f t="shared" si="10"/>
        <v>14961086</v>
      </c>
      <c r="K93" s="13">
        <f t="shared" si="10"/>
        <v>11393090</v>
      </c>
      <c r="L93" s="13">
        <f t="shared" si="10"/>
        <v>963982</v>
      </c>
      <c r="M93" s="13">
        <f t="shared" si="10"/>
        <v>21176325</v>
      </c>
      <c r="N93" s="13">
        <f t="shared" si="10"/>
        <v>1403068</v>
      </c>
      <c r="O93" s="14">
        <f t="shared" si="10"/>
        <v>74380438</v>
      </c>
    </row>
    <row r="95" spans="1:22" ht="15.75" thickBot="1" x14ac:dyDescent="0.3"/>
    <row r="96" spans="1:22" ht="15.75" thickBot="1" x14ac:dyDescent="0.3">
      <c r="A96" s="81" t="s">
        <v>69</v>
      </c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19"/>
    </row>
    <row r="97" spans="1:15" ht="30.75" thickBot="1" x14ac:dyDescent="0.3">
      <c r="A97" s="69"/>
      <c r="B97" s="15" t="s">
        <v>14</v>
      </c>
      <c r="C97" s="4" t="s">
        <v>15</v>
      </c>
      <c r="D97" s="4" t="s">
        <v>16</v>
      </c>
      <c r="E97" s="4" t="s">
        <v>17</v>
      </c>
      <c r="F97" s="4" t="s">
        <v>18</v>
      </c>
      <c r="G97" s="4" t="s">
        <v>19</v>
      </c>
      <c r="H97" s="4" t="s">
        <v>20</v>
      </c>
      <c r="I97" s="4" t="s">
        <v>21</v>
      </c>
      <c r="J97" s="4" t="s">
        <v>22</v>
      </c>
      <c r="K97" s="4" t="s">
        <v>23</v>
      </c>
      <c r="L97" s="4" t="s">
        <v>24</v>
      </c>
      <c r="M97" s="4" t="s">
        <v>25</v>
      </c>
      <c r="N97" s="4" t="s">
        <v>26</v>
      </c>
      <c r="O97" s="5" t="s">
        <v>28</v>
      </c>
    </row>
    <row r="98" spans="1:15" x14ac:dyDescent="0.25">
      <c r="A98" s="6" t="s">
        <v>0</v>
      </c>
      <c r="B98" s="1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8"/>
    </row>
    <row r="99" spans="1:15" x14ac:dyDescent="0.25">
      <c r="A99" s="8" t="s">
        <v>30</v>
      </c>
      <c r="B99" s="10">
        <v>2370308</v>
      </c>
      <c r="C99" s="9">
        <v>78152</v>
      </c>
      <c r="D99" s="9">
        <v>129818</v>
      </c>
      <c r="E99" s="9">
        <v>2268153</v>
      </c>
      <c r="F99" s="9">
        <v>2927288</v>
      </c>
      <c r="G99" s="9">
        <v>2816530</v>
      </c>
      <c r="H99" s="9">
        <v>4895433</v>
      </c>
      <c r="I99" s="9">
        <v>1050039</v>
      </c>
      <c r="J99" s="9">
        <v>13848627</v>
      </c>
      <c r="K99" s="9">
        <v>9225556</v>
      </c>
      <c r="L99" s="9">
        <v>956308</v>
      </c>
      <c r="M99" s="9">
        <v>13798586</v>
      </c>
      <c r="N99" s="9">
        <v>1392351</v>
      </c>
      <c r="O99" s="17">
        <f>B99+C99+D99+E99+F99+G99+H99+I99+J99+K99+L99+M99+N99</f>
        <v>55757149</v>
      </c>
    </row>
    <row r="100" spans="1:15" x14ac:dyDescent="0.25">
      <c r="A100" s="8" t="s">
        <v>1</v>
      </c>
      <c r="B100" s="10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300</v>
      </c>
      <c r="I100" s="9">
        <v>0</v>
      </c>
      <c r="J100" s="9">
        <v>7</v>
      </c>
      <c r="K100" s="9">
        <v>0</v>
      </c>
      <c r="L100" s="9">
        <v>0</v>
      </c>
      <c r="M100" s="9">
        <v>-6493</v>
      </c>
      <c r="N100" s="9">
        <v>0</v>
      </c>
      <c r="O100" s="17">
        <f t="shared" ref="O100:O111" si="11">B100+C100+D100+E100+F100+G100+H100+I100+J100+K100+L100+M100+N100</f>
        <v>-6186</v>
      </c>
    </row>
    <row r="101" spans="1:15" x14ac:dyDescent="0.25">
      <c r="A101" s="8" t="s">
        <v>2</v>
      </c>
      <c r="B101" s="10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17">
        <f t="shared" si="11"/>
        <v>0</v>
      </c>
    </row>
    <row r="102" spans="1:15" x14ac:dyDescent="0.25">
      <c r="A102" s="8" t="s">
        <v>3</v>
      </c>
      <c r="B102" s="10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17">
        <f t="shared" si="11"/>
        <v>0</v>
      </c>
    </row>
    <row r="103" spans="1:15" x14ac:dyDescent="0.25">
      <c r="A103" s="8" t="s">
        <v>4</v>
      </c>
      <c r="B103" s="10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52567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17">
        <f t="shared" si="11"/>
        <v>52567</v>
      </c>
    </row>
    <row r="104" spans="1:15" x14ac:dyDescent="0.25">
      <c r="A104" s="8" t="s">
        <v>5</v>
      </c>
      <c r="B104" s="10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17">
        <f t="shared" si="11"/>
        <v>0</v>
      </c>
    </row>
    <row r="105" spans="1:15" x14ac:dyDescent="0.25">
      <c r="A105" s="8" t="s">
        <v>6</v>
      </c>
      <c r="B105" s="10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57183706</v>
      </c>
      <c r="N105" s="9">
        <v>0</v>
      </c>
      <c r="O105" s="17">
        <f t="shared" si="11"/>
        <v>57183706</v>
      </c>
    </row>
    <row r="106" spans="1:15" x14ac:dyDescent="0.25">
      <c r="A106" s="8" t="s">
        <v>7</v>
      </c>
      <c r="B106" s="10">
        <v>0</v>
      </c>
      <c r="C106" s="9">
        <v>0</v>
      </c>
      <c r="D106" s="9">
        <v>0</v>
      </c>
      <c r="E106" s="9">
        <v>0</v>
      </c>
      <c r="F106" s="9">
        <v>0</v>
      </c>
      <c r="G106" s="9">
        <v>305732</v>
      </c>
      <c r="H106" s="9">
        <v>1204</v>
      </c>
      <c r="I106" s="9">
        <v>0</v>
      </c>
      <c r="J106" s="9">
        <v>811952</v>
      </c>
      <c r="K106" s="9">
        <v>11135059</v>
      </c>
      <c r="L106" s="9">
        <v>0</v>
      </c>
      <c r="M106" s="9">
        <v>21735776</v>
      </c>
      <c r="N106" s="9">
        <v>158000</v>
      </c>
      <c r="O106" s="17">
        <f t="shared" si="11"/>
        <v>34147723</v>
      </c>
    </row>
    <row r="107" spans="1:15" x14ac:dyDescent="0.25">
      <c r="A107" s="8" t="s">
        <v>8</v>
      </c>
      <c r="B107" s="10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2608696</v>
      </c>
      <c r="I107" s="9">
        <v>1254029</v>
      </c>
      <c r="J107" s="9">
        <v>0</v>
      </c>
      <c r="K107" s="9">
        <v>0</v>
      </c>
      <c r="L107" s="9">
        <v>0</v>
      </c>
      <c r="M107" s="9">
        <v>5308052</v>
      </c>
      <c r="N107" s="9">
        <v>0</v>
      </c>
      <c r="O107" s="17">
        <f t="shared" si="11"/>
        <v>9170777</v>
      </c>
    </row>
    <row r="108" spans="1:15" x14ac:dyDescent="0.25">
      <c r="A108" s="8" t="s">
        <v>9</v>
      </c>
      <c r="B108" s="10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17">
        <f t="shared" si="11"/>
        <v>0</v>
      </c>
    </row>
    <row r="109" spans="1:15" x14ac:dyDescent="0.25">
      <c r="A109" s="8" t="s">
        <v>10</v>
      </c>
      <c r="B109" s="10">
        <v>11039363</v>
      </c>
      <c r="C109" s="9">
        <f>1702062+984898</f>
        <v>2686960</v>
      </c>
      <c r="D109" s="9">
        <v>465231</v>
      </c>
      <c r="E109" s="9">
        <v>21427</v>
      </c>
      <c r="F109" s="9">
        <v>3623981</v>
      </c>
      <c r="G109" s="9">
        <v>744582</v>
      </c>
      <c r="H109" s="9">
        <v>368190</v>
      </c>
      <c r="I109" s="9">
        <v>50258</v>
      </c>
      <c r="J109" s="9">
        <v>1411900</v>
      </c>
      <c r="K109" s="9">
        <v>97751</v>
      </c>
      <c r="L109" s="9">
        <v>1321861</v>
      </c>
      <c r="M109" s="9">
        <v>2992951</v>
      </c>
      <c r="N109" s="9">
        <v>11398</v>
      </c>
      <c r="O109" s="17">
        <f t="shared" si="11"/>
        <v>24835853</v>
      </c>
    </row>
    <row r="110" spans="1:15" x14ac:dyDescent="0.25">
      <c r="A110" s="8" t="s">
        <v>11</v>
      </c>
      <c r="B110" s="10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17">
        <f t="shared" si="11"/>
        <v>0</v>
      </c>
    </row>
    <row r="111" spans="1:15" ht="15.75" thickBot="1" x14ac:dyDescent="0.3">
      <c r="A111" s="8" t="s">
        <v>12</v>
      </c>
      <c r="B111" s="10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17">
        <f t="shared" si="11"/>
        <v>0</v>
      </c>
    </row>
    <row r="112" spans="1:15" ht="15.75" thickBot="1" x14ac:dyDescent="0.3">
      <c r="A112" s="11" t="s">
        <v>13</v>
      </c>
      <c r="B112" s="12">
        <f t="shared" ref="B112:O112" si="12">SUM(B99:B111)</f>
        <v>13409671</v>
      </c>
      <c r="C112" s="13">
        <f t="shared" si="12"/>
        <v>2765112</v>
      </c>
      <c r="D112" s="13">
        <f t="shared" si="12"/>
        <v>595049</v>
      </c>
      <c r="E112" s="13">
        <f t="shared" si="12"/>
        <v>2289580</v>
      </c>
      <c r="F112" s="13">
        <f t="shared" si="12"/>
        <v>6551269</v>
      </c>
      <c r="G112" s="13">
        <f t="shared" si="12"/>
        <v>3866844</v>
      </c>
      <c r="H112" s="13">
        <f t="shared" si="12"/>
        <v>7926390</v>
      </c>
      <c r="I112" s="13">
        <f t="shared" si="12"/>
        <v>2354326</v>
      </c>
      <c r="J112" s="13">
        <f t="shared" si="12"/>
        <v>16072486</v>
      </c>
      <c r="K112" s="13">
        <f t="shared" si="12"/>
        <v>20458366</v>
      </c>
      <c r="L112" s="13">
        <f t="shared" si="12"/>
        <v>2278169</v>
      </c>
      <c r="M112" s="13">
        <f t="shared" si="12"/>
        <v>101012578</v>
      </c>
      <c r="N112" s="13">
        <f t="shared" si="12"/>
        <v>1561749</v>
      </c>
      <c r="O112" s="14">
        <f t="shared" si="12"/>
        <v>181141589</v>
      </c>
    </row>
  </sheetData>
  <mergeCells count="6">
    <mergeCell ref="A96:N96"/>
    <mergeCell ref="A1:N1"/>
    <mergeCell ref="A20:N20"/>
    <mergeCell ref="A39:N39"/>
    <mergeCell ref="A58:N58"/>
    <mergeCell ref="A77:N77"/>
  </mergeCells>
  <dataValidations count="1">
    <dataValidation type="whole" allowBlank="1" showInputMessage="1" showErrorMessage="1" error="Enter a whole number" sqref="B3:O17 B22:O36 B41:O55 B60:O74 B79:O93 B98:O112" xr:uid="{00000000-0002-0000-0000-000000000000}">
      <formula1>-999999999999</formula1>
      <formula2>999999999999</formula2>
    </dataValidation>
  </dataValidations>
  <pageMargins left="0.7" right="0.7" top="0.75" bottom="0.75" header="0.3" footer="0.3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2"/>
  <sheetViews>
    <sheetView topLeftCell="A526" workbookViewId="0">
      <selection activeCell="E540" sqref="E540"/>
    </sheetView>
  </sheetViews>
  <sheetFormatPr defaultRowHeight="15" x14ac:dyDescent="0.25"/>
  <cols>
    <col min="1" max="1" width="27.7109375" bestFit="1" customWidth="1"/>
    <col min="2" max="2" width="24.42578125" bestFit="1" customWidth="1"/>
    <col min="3" max="3" width="19" style="74" bestFit="1" customWidth="1"/>
    <col min="4" max="4" width="19.7109375" style="74" bestFit="1" customWidth="1"/>
    <col min="5" max="5" width="28.140625" style="74" bestFit="1" customWidth="1"/>
    <col min="6" max="6" width="12.5703125" style="74" bestFit="1" customWidth="1"/>
    <col min="7" max="7" width="16.42578125" style="74" bestFit="1" customWidth="1"/>
    <col min="8" max="8" width="8.28515625" style="74" bestFit="1" customWidth="1"/>
  </cols>
  <sheetData>
    <row r="1" spans="1:8" x14ac:dyDescent="0.25">
      <c r="A1" s="3" t="s">
        <v>70</v>
      </c>
      <c r="B1" s="3"/>
      <c r="C1" s="79" t="s">
        <v>670</v>
      </c>
      <c r="D1" s="79"/>
      <c r="E1" s="79"/>
      <c r="F1" s="79"/>
      <c r="G1" s="79"/>
      <c r="H1" s="79"/>
    </row>
    <row r="2" spans="1:8" x14ac:dyDescent="0.25">
      <c r="A2" s="3" t="s">
        <v>71</v>
      </c>
      <c r="B2" s="3"/>
      <c r="C2" s="79" t="s">
        <v>669</v>
      </c>
      <c r="D2" s="79"/>
      <c r="E2" s="79"/>
      <c r="F2" s="79"/>
      <c r="G2" s="79"/>
      <c r="H2" s="79"/>
    </row>
    <row r="3" spans="1:8" x14ac:dyDescent="0.25">
      <c r="A3" s="3" t="s">
        <v>72</v>
      </c>
      <c r="B3" s="3" t="s">
        <v>661</v>
      </c>
      <c r="C3" s="79" t="s">
        <v>662</v>
      </c>
      <c r="D3" s="79" t="s">
        <v>663</v>
      </c>
      <c r="E3" s="79" t="s">
        <v>663</v>
      </c>
      <c r="F3" s="79" t="s">
        <v>663</v>
      </c>
      <c r="G3" s="79"/>
      <c r="H3" s="79"/>
    </row>
    <row r="4" spans="1:8" x14ac:dyDescent="0.25">
      <c r="A4" s="3" t="s">
        <v>73</v>
      </c>
      <c r="B4" s="3" t="s">
        <v>74</v>
      </c>
      <c r="C4" s="79" t="s">
        <v>668</v>
      </c>
      <c r="D4" s="79"/>
      <c r="E4" s="80"/>
      <c r="F4" s="79"/>
      <c r="G4" s="79"/>
      <c r="H4" s="79"/>
    </row>
    <row r="5" spans="1:8" x14ac:dyDescent="0.25">
      <c r="A5" s="3" t="s">
        <v>75</v>
      </c>
      <c r="B5" s="3" t="s">
        <v>76</v>
      </c>
      <c r="C5" s="79"/>
      <c r="D5" s="79"/>
      <c r="E5" s="79"/>
      <c r="F5" s="79"/>
      <c r="G5" s="79"/>
      <c r="H5" s="79"/>
    </row>
    <row r="6" spans="1:8" x14ac:dyDescent="0.25">
      <c r="A6" s="3" t="s">
        <v>77</v>
      </c>
      <c r="B6" s="3" t="s">
        <v>78</v>
      </c>
      <c r="C6" s="79" t="s">
        <v>79</v>
      </c>
      <c r="D6" s="79" t="s">
        <v>664</v>
      </c>
      <c r="E6" s="79" t="s">
        <v>665</v>
      </c>
      <c r="F6" s="79" t="s">
        <v>666</v>
      </c>
      <c r="G6" s="79" t="s">
        <v>667</v>
      </c>
      <c r="H6" s="79"/>
    </row>
    <row r="7" spans="1:8" x14ac:dyDescent="0.25">
      <c r="A7" s="3" t="s">
        <v>72</v>
      </c>
      <c r="B7" s="3" t="s">
        <v>661</v>
      </c>
      <c r="C7" s="79" t="s">
        <v>662</v>
      </c>
      <c r="D7" s="79" t="s">
        <v>663</v>
      </c>
      <c r="E7" s="79" t="s">
        <v>663</v>
      </c>
      <c r="F7" s="79" t="s">
        <v>663</v>
      </c>
      <c r="G7" s="79" t="s">
        <v>663</v>
      </c>
      <c r="H7" s="79"/>
    </row>
    <row r="8" spans="1:8" x14ac:dyDescent="0.25">
      <c r="A8" t="s">
        <v>80</v>
      </c>
      <c r="B8" t="s">
        <v>81</v>
      </c>
      <c r="C8" s="74">
        <v>0</v>
      </c>
      <c r="D8" s="74">
        <v>14161.92</v>
      </c>
      <c r="E8" s="74">
        <v>0</v>
      </c>
      <c r="F8" s="74">
        <v>0</v>
      </c>
      <c r="G8" s="74">
        <v>-14161.92</v>
      </c>
    </row>
    <row r="9" spans="1:8" x14ac:dyDescent="0.25">
      <c r="A9" t="s">
        <v>82</v>
      </c>
      <c r="B9" t="s">
        <v>83</v>
      </c>
      <c r="C9" s="74">
        <v>0</v>
      </c>
      <c r="D9" s="74">
        <v>85248.47</v>
      </c>
      <c r="E9" s="74">
        <v>0</v>
      </c>
      <c r="F9" s="74">
        <v>0</v>
      </c>
      <c r="G9" s="74">
        <v>-85248.47</v>
      </c>
    </row>
    <row r="10" spans="1:8" x14ac:dyDescent="0.25">
      <c r="A10" t="s">
        <v>84</v>
      </c>
      <c r="B10" t="s">
        <v>85</v>
      </c>
      <c r="C10" s="74">
        <v>0</v>
      </c>
      <c r="D10" s="74">
        <v>17280</v>
      </c>
      <c r="E10" s="74">
        <v>0</v>
      </c>
      <c r="F10" s="74">
        <v>0</v>
      </c>
      <c r="G10" s="74">
        <v>-17280</v>
      </c>
    </row>
    <row r="11" spans="1:8" x14ac:dyDescent="0.25">
      <c r="A11" t="s">
        <v>86</v>
      </c>
      <c r="B11" t="s">
        <v>87</v>
      </c>
      <c r="C11" s="74">
        <v>0</v>
      </c>
      <c r="D11" s="74">
        <v>32322.54</v>
      </c>
      <c r="E11" s="74">
        <v>0</v>
      </c>
      <c r="F11" s="74">
        <v>0</v>
      </c>
      <c r="G11" s="74">
        <v>-32322.54</v>
      </c>
    </row>
    <row r="12" spans="1:8" x14ac:dyDescent="0.25">
      <c r="A12" t="s">
        <v>88</v>
      </c>
      <c r="B12" t="s">
        <v>89</v>
      </c>
      <c r="C12" s="74">
        <v>0</v>
      </c>
      <c r="D12" s="74">
        <v>3879617.2</v>
      </c>
      <c r="E12" s="74">
        <v>0</v>
      </c>
      <c r="F12" s="74">
        <v>0</v>
      </c>
      <c r="G12" s="74">
        <v>-3879617.2</v>
      </c>
    </row>
    <row r="13" spans="1:8" x14ac:dyDescent="0.25">
      <c r="A13" t="s">
        <v>90</v>
      </c>
      <c r="B13" t="s">
        <v>91</v>
      </c>
      <c r="C13" s="74">
        <v>620210</v>
      </c>
      <c r="D13" s="74">
        <v>1178188.5</v>
      </c>
      <c r="E13" s="74">
        <v>0</v>
      </c>
      <c r="F13" s="74">
        <v>0</v>
      </c>
      <c r="G13" s="74">
        <v>-557978.5</v>
      </c>
    </row>
    <row r="14" spans="1:8" x14ac:dyDescent="0.25">
      <c r="A14" t="s">
        <v>92</v>
      </c>
      <c r="B14" t="s">
        <v>93</v>
      </c>
      <c r="C14" s="74">
        <v>0</v>
      </c>
      <c r="D14" s="74">
        <v>159245</v>
      </c>
      <c r="E14" s="74">
        <v>0</v>
      </c>
      <c r="F14" s="74">
        <v>0</v>
      </c>
      <c r="G14" s="74">
        <v>-159245</v>
      </c>
    </row>
    <row r="15" spans="1:8" x14ac:dyDescent="0.25">
      <c r="A15" t="s">
        <v>94</v>
      </c>
      <c r="B15" t="s">
        <v>95</v>
      </c>
      <c r="C15" s="74">
        <v>0</v>
      </c>
      <c r="D15" s="74">
        <v>54588</v>
      </c>
      <c r="E15" s="74">
        <v>0</v>
      </c>
      <c r="F15" s="74">
        <v>0</v>
      </c>
      <c r="G15" s="74">
        <v>-54588</v>
      </c>
    </row>
    <row r="16" spans="1:8" x14ac:dyDescent="0.25">
      <c r="A16" t="s">
        <v>96</v>
      </c>
      <c r="B16" t="s">
        <v>81</v>
      </c>
      <c r="C16" s="74">
        <v>0</v>
      </c>
      <c r="D16" s="74">
        <v>4224</v>
      </c>
      <c r="E16" s="74">
        <v>0</v>
      </c>
      <c r="F16" s="74">
        <v>-4224</v>
      </c>
      <c r="G16" s="74">
        <v>0</v>
      </c>
    </row>
    <row r="17" spans="1:7" x14ac:dyDescent="0.25">
      <c r="A17" t="s">
        <v>97</v>
      </c>
      <c r="B17" t="s">
        <v>81</v>
      </c>
      <c r="C17" s="74">
        <v>0</v>
      </c>
      <c r="D17" s="74">
        <v>43096.4</v>
      </c>
      <c r="E17" s="74">
        <v>0</v>
      </c>
      <c r="F17" s="74">
        <v>0</v>
      </c>
      <c r="G17" s="74">
        <v>-43096.4</v>
      </c>
    </row>
    <row r="18" spans="1:7" x14ac:dyDescent="0.25">
      <c r="A18" t="s">
        <v>98</v>
      </c>
      <c r="B18" t="s">
        <v>99</v>
      </c>
      <c r="C18" s="74">
        <v>0</v>
      </c>
      <c r="D18" s="74">
        <v>31817.040000000001</v>
      </c>
      <c r="E18" s="74">
        <v>0</v>
      </c>
      <c r="F18" s="74">
        <v>0</v>
      </c>
      <c r="G18" s="74">
        <v>-31817.040000000001</v>
      </c>
    </row>
    <row r="19" spans="1:7" x14ac:dyDescent="0.25">
      <c r="A19" t="s">
        <v>100</v>
      </c>
      <c r="B19" t="s">
        <v>101</v>
      </c>
      <c r="C19" s="74">
        <v>0</v>
      </c>
      <c r="D19" s="74">
        <v>2655291.48</v>
      </c>
      <c r="E19" s="74">
        <v>0</v>
      </c>
      <c r="F19" s="74">
        <v>0</v>
      </c>
      <c r="G19" s="74">
        <v>-2655291.48</v>
      </c>
    </row>
    <row r="20" spans="1:7" x14ac:dyDescent="0.25">
      <c r="A20" t="s">
        <v>102</v>
      </c>
      <c r="B20" t="s">
        <v>91</v>
      </c>
      <c r="C20" s="74">
        <v>0</v>
      </c>
      <c r="D20" s="74">
        <v>204000</v>
      </c>
      <c r="E20" s="74">
        <v>0</v>
      </c>
      <c r="F20" s="74">
        <v>0</v>
      </c>
      <c r="G20" s="74">
        <v>-204000</v>
      </c>
    </row>
    <row r="21" spans="1:7" x14ac:dyDescent="0.25">
      <c r="A21" t="s">
        <v>103</v>
      </c>
      <c r="B21" t="s">
        <v>104</v>
      </c>
      <c r="C21" s="74">
        <v>0</v>
      </c>
      <c r="D21" s="74">
        <v>907506.6</v>
      </c>
      <c r="E21" s="74">
        <v>0</v>
      </c>
      <c r="F21" s="74">
        <v>0</v>
      </c>
      <c r="G21" s="74">
        <v>-907506.6</v>
      </c>
    </row>
    <row r="22" spans="1:7" x14ac:dyDescent="0.25">
      <c r="A22" t="s">
        <v>105</v>
      </c>
      <c r="B22" t="s">
        <v>106</v>
      </c>
      <c r="C22" s="74">
        <v>0</v>
      </c>
      <c r="D22" s="74">
        <v>73566</v>
      </c>
      <c r="E22" s="74">
        <v>0</v>
      </c>
      <c r="F22" s="74">
        <v>0</v>
      </c>
      <c r="G22" s="74">
        <v>-73566</v>
      </c>
    </row>
    <row r="23" spans="1:7" x14ac:dyDescent="0.25">
      <c r="A23" t="s">
        <v>107</v>
      </c>
      <c r="B23" t="s">
        <v>108</v>
      </c>
      <c r="C23" s="74">
        <v>0</v>
      </c>
      <c r="D23" s="74">
        <v>86064.42</v>
      </c>
      <c r="E23" s="74">
        <v>0</v>
      </c>
      <c r="F23" s="74">
        <v>0</v>
      </c>
      <c r="G23" s="74">
        <v>-86064.42</v>
      </c>
    </row>
    <row r="24" spans="1:7" x14ac:dyDescent="0.25">
      <c r="A24" t="s">
        <v>109</v>
      </c>
      <c r="B24" t="s">
        <v>110</v>
      </c>
      <c r="C24" s="74">
        <v>0</v>
      </c>
      <c r="D24" s="74">
        <v>37252.769999999997</v>
      </c>
      <c r="E24" s="74">
        <v>0</v>
      </c>
      <c r="F24" s="74">
        <v>0</v>
      </c>
      <c r="G24" s="74">
        <v>-37252.769999999997</v>
      </c>
    </row>
    <row r="25" spans="1:7" x14ac:dyDescent="0.25">
      <c r="A25" t="s">
        <v>111</v>
      </c>
      <c r="B25" t="s">
        <v>81</v>
      </c>
      <c r="C25" s="74">
        <v>0</v>
      </c>
      <c r="D25" s="74">
        <v>4306.42</v>
      </c>
      <c r="E25" s="74">
        <v>0</v>
      </c>
      <c r="F25" s="74">
        <v>-4306.42</v>
      </c>
      <c r="G25" s="74">
        <v>0</v>
      </c>
    </row>
    <row r="26" spans="1:7" x14ac:dyDescent="0.25">
      <c r="A26" t="s">
        <v>112</v>
      </c>
      <c r="B26" t="s">
        <v>113</v>
      </c>
      <c r="C26" s="74">
        <v>0</v>
      </c>
      <c r="D26" s="74">
        <v>254460.69</v>
      </c>
      <c r="E26" s="74">
        <v>0</v>
      </c>
      <c r="F26" s="74">
        <v>0</v>
      </c>
      <c r="G26" s="74">
        <v>-254460.69</v>
      </c>
    </row>
    <row r="27" spans="1:7" x14ac:dyDescent="0.25">
      <c r="A27" t="s">
        <v>114</v>
      </c>
      <c r="B27" t="s">
        <v>115</v>
      </c>
      <c r="C27" s="74">
        <v>0</v>
      </c>
      <c r="D27" s="74">
        <v>20400</v>
      </c>
      <c r="E27" s="74">
        <v>0</v>
      </c>
      <c r="F27" s="74">
        <v>0</v>
      </c>
      <c r="G27" s="74">
        <v>-20400</v>
      </c>
    </row>
    <row r="28" spans="1:7" x14ac:dyDescent="0.25">
      <c r="A28" t="s">
        <v>116</v>
      </c>
      <c r="B28" t="s">
        <v>117</v>
      </c>
      <c r="C28" s="74">
        <v>0</v>
      </c>
      <c r="D28" s="74">
        <v>90750.66</v>
      </c>
      <c r="E28" s="74">
        <v>0</v>
      </c>
      <c r="F28" s="74">
        <v>0</v>
      </c>
      <c r="G28" s="74">
        <v>-90750.66</v>
      </c>
    </row>
    <row r="29" spans="1:7" x14ac:dyDescent="0.25">
      <c r="A29" t="s">
        <v>118</v>
      </c>
      <c r="B29" t="s">
        <v>119</v>
      </c>
      <c r="C29" s="74">
        <v>0</v>
      </c>
      <c r="D29" s="74">
        <v>18391.5</v>
      </c>
      <c r="E29" s="74">
        <v>0</v>
      </c>
      <c r="F29" s="74">
        <v>0</v>
      </c>
      <c r="G29" s="74">
        <v>-18391.5</v>
      </c>
    </row>
    <row r="30" spans="1:7" x14ac:dyDescent="0.25">
      <c r="A30" t="s">
        <v>120</v>
      </c>
      <c r="B30" t="s">
        <v>121</v>
      </c>
      <c r="C30" s="74">
        <v>0</v>
      </c>
      <c r="D30" s="74">
        <v>8640</v>
      </c>
      <c r="E30" s="74">
        <v>0</v>
      </c>
      <c r="F30" s="74">
        <v>0</v>
      </c>
      <c r="G30" s="74">
        <v>-8640</v>
      </c>
    </row>
    <row r="31" spans="1:7" x14ac:dyDescent="0.25">
      <c r="A31" t="s">
        <v>122</v>
      </c>
      <c r="B31" t="s">
        <v>110</v>
      </c>
      <c r="C31" s="74">
        <v>0</v>
      </c>
      <c r="D31" s="74">
        <v>3191.17</v>
      </c>
      <c r="E31" s="74">
        <v>0</v>
      </c>
      <c r="F31" s="74">
        <v>-3191.17</v>
      </c>
      <c r="G31" s="74">
        <v>0</v>
      </c>
    </row>
    <row r="32" spans="1:7" x14ac:dyDescent="0.25">
      <c r="A32" t="s">
        <v>123</v>
      </c>
      <c r="B32" t="s">
        <v>81</v>
      </c>
      <c r="C32" s="74">
        <v>0</v>
      </c>
      <c r="D32" s="74">
        <v>1925.66</v>
      </c>
      <c r="E32" s="74">
        <v>0</v>
      </c>
      <c r="F32" s="74">
        <v>-1925.66</v>
      </c>
      <c r="G32" s="74">
        <v>0</v>
      </c>
    </row>
    <row r="33" spans="1:7" x14ac:dyDescent="0.25">
      <c r="A33" t="s">
        <v>124</v>
      </c>
      <c r="B33" t="s">
        <v>125</v>
      </c>
      <c r="C33" s="74">
        <v>0</v>
      </c>
      <c r="D33" s="74">
        <v>8640</v>
      </c>
      <c r="E33" s="74">
        <v>0</v>
      </c>
      <c r="F33" s="74">
        <v>0</v>
      </c>
      <c r="G33" s="74">
        <v>-8640</v>
      </c>
    </row>
    <row r="34" spans="1:7" x14ac:dyDescent="0.25">
      <c r="A34" t="s">
        <v>126</v>
      </c>
      <c r="B34" t="s">
        <v>127</v>
      </c>
      <c r="C34" s="74">
        <v>0</v>
      </c>
      <c r="D34" s="74">
        <v>460771.27</v>
      </c>
      <c r="E34" s="74">
        <v>0</v>
      </c>
      <c r="F34" s="74">
        <v>0</v>
      </c>
      <c r="G34" s="74">
        <v>-460771.27</v>
      </c>
    </row>
    <row r="35" spans="1:7" x14ac:dyDescent="0.25">
      <c r="A35" t="s">
        <v>128</v>
      </c>
      <c r="B35" t="s">
        <v>129</v>
      </c>
      <c r="C35" s="74">
        <v>1500000</v>
      </c>
      <c r="D35" s="74">
        <v>1783000</v>
      </c>
      <c r="E35" s="74">
        <v>0</v>
      </c>
      <c r="F35" s="74">
        <v>0</v>
      </c>
      <c r="G35" s="74">
        <v>-283000</v>
      </c>
    </row>
    <row r="36" spans="1:7" x14ac:dyDescent="0.25">
      <c r="A36" t="s">
        <v>130</v>
      </c>
      <c r="B36" t="s">
        <v>131</v>
      </c>
      <c r="C36" s="74">
        <v>1287529</v>
      </c>
      <c r="D36" s="74">
        <v>1315928.6000000001</v>
      </c>
      <c r="E36" s="74">
        <v>0</v>
      </c>
      <c r="F36" s="74">
        <v>0</v>
      </c>
      <c r="G36" s="74">
        <v>-28399.599999999999</v>
      </c>
    </row>
    <row r="37" spans="1:7" x14ac:dyDescent="0.25">
      <c r="A37" t="s">
        <v>132</v>
      </c>
      <c r="B37" t="s">
        <v>81</v>
      </c>
      <c r="C37" s="74">
        <v>0</v>
      </c>
      <c r="D37" s="74">
        <v>256</v>
      </c>
      <c r="E37" s="74">
        <v>0</v>
      </c>
      <c r="F37" s="74">
        <v>-256</v>
      </c>
      <c r="G37" s="74">
        <v>0</v>
      </c>
    </row>
    <row r="38" spans="1:7" x14ac:dyDescent="0.25">
      <c r="A38" t="s">
        <v>133</v>
      </c>
      <c r="B38" t="s">
        <v>134</v>
      </c>
      <c r="C38" s="74">
        <v>0</v>
      </c>
      <c r="D38" s="74">
        <v>12057.38</v>
      </c>
      <c r="E38" s="74">
        <v>0</v>
      </c>
      <c r="F38" s="74">
        <v>0</v>
      </c>
      <c r="G38" s="74">
        <v>-12057.38</v>
      </c>
    </row>
    <row r="39" spans="1:7" x14ac:dyDescent="0.25">
      <c r="A39" t="s">
        <v>135</v>
      </c>
      <c r="B39" t="s">
        <v>110</v>
      </c>
      <c r="C39" s="74">
        <v>0</v>
      </c>
      <c r="D39" s="74">
        <v>16930.43</v>
      </c>
      <c r="E39" s="74">
        <v>0</v>
      </c>
      <c r="F39" s="74">
        <v>0</v>
      </c>
      <c r="G39" s="74">
        <v>-16930.43</v>
      </c>
    </row>
    <row r="40" spans="1:7" x14ac:dyDescent="0.25">
      <c r="A40" t="s">
        <v>136</v>
      </c>
      <c r="B40" t="s">
        <v>131</v>
      </c>
      <c r="C40" s="74">
        <v>1033263</v>
      </c>
      <c r="D40" s="74">
        <v>8850934.1999999993</v>
      </c>
      <c r="E40" s="74">
        <v>0</v>
      </c>
      <c r="F40" s="74">
        <v>0</v>
      </c>
      <c r="G40" s="74">
        <v>-7817671.2000000002</v>
      </c>
    </row>
    <row r="41" spans="1:7" x14ac:dyDescent="0.25">
      <c r="A41" t="s">
        <v>137</v>
      </c>
      <c r="B41" t="s">
        <v>81</v>
      </c>
      <c r="C41" s="74">
        <v>0</v>
      </c>
      <c r="D41" s="74">
        <v>39195.120000000003</v>
      </c>
      <c r="E41" s="74">
        <v>0</v>
      </c>
      <c r="F41" s="74">
        <v>0</v>
      </c>
      <c r="G41" s="74">
        <v>-39195.120000000003</v>
      </c>
    </row>
    <row r="42" spans="1:7" x14ac:dyDescent="0.25">
      <c r="A42" t="s">
        <v>138</v>
      </c>
      <c r="B42" t="s">
        <v>139</v>
      </c>
      <c r="C42" s="74">
        <v>0</v>
      </c>
      <c r="D42" s="74">
        <v>2700</v>
      </c>
      <c r="E42" s="74">
        <v>0</v>
      </c>
      <c r="F42" s="74">
        <v>-2700</v>
      </c>
      <c r="G42" s="74">
        <v>0</v>
      </c>
    </row>
    <row r="43" spans="1:7" x14ac:dyDescent="0.25">
      <c r="A43" t="s">
        <v>140</v>
      </c>
      <c r="B43" t="s">
        <v>141</v>
      </c>
      <c r="C43" s="74">
        <v>0</v>
      </c>
      <c r="D43" s="74">
        <v>27401.52</v>
      </c>
      <c r="E43" s="74">
        <v>0</v>
      </c>
      <c r="F43" s="74">
        <v>0</v>
      </c>
      <c r="G43" s="74">
        <v>-27401.52</v>
      </c>
    </row>
    <row r="44" spans="1:7" x14ac:dyDescent="0.25">
      <c r="A44" t="s">
        <v>142</v>
      </c>
      <c r="B44" t="s">
        <v>83</v>
      </c>
      <c r="C44" s="74">
        <v>0</v>
      </c>
      <c r="D44" s="74">
        <v>657500.47</v>
      </c>
      <c r="E44" s="74">
        <v>0</v>
      </c>
      <c r="F44" s="74">
        <v>0</v>
      </c>
      <c r="G44" s="74">
        <v>-657500.47</v>
      </c>
    </row>
    <row r="45" spans="1:7" x14ac:dyDescent="0.25">
      <c r="A45" t="s">
        <v>143</v>
      </c>
      <c r="B45" t="s">
        <v>134</v>
      </c>
      <c r="C45" s="74">
        <v>0</v>
      </c>
      <c r="D45" s="74">
        <v>32605.439999999999</v>
      </c>
      <c r="E45" s="74">
        <v>0</v>
      </c>
      <c r="F45" s="74">
        <v>0</v>
      </c>
      <c r="G45" s="74">
        <v>-32605.439999999999</v>
      </c>
    </row>
    <row r="46" spans="1:7" x14ac:dyDescent="0.25">
      <c r="A46" t="s">
        <v>144</v>
      </c>
      <c r="B46" t="s">
        <v>145</v>
      </c>
      <c r="C46" s="74">
        <v>0</v>
      </c>
      <c r="D46" s="74">
        <v>44789</v>
      </c>
      <c r="E46" s="74">
        <v>0</v>
      </c>
      <c r="F46" s="74">
        <v>0</v>
      </c>
      <c r="G46" s="74">
        <v>-44789</v>
      </c>
    </row>
    <row r="47" spans="1:7" x14ac:dyDescent="0.25">
      <c r="A47" t="s">
        <v>146</v>
      </c>
      <c r="B47" t="s">
        <v>147</v>
      </c>
      <c r="C47" s="74">
        <v>0</v>
      </c>
      <c r="D47" s="74">
        <v>140544.74</v>
      </c>
      <c r="E47" s="74">
        <v>0</v>
      </c>
      <c r="F47" s="74">
        <v>0</v>
      </c>
      <c r="G47" s="74">
        <v>-140544.74</v>
      </c>
    </row>
    <row r="48" spans="1:7" x14ac:dyDescent="0.25">
      <c r="A48" t="s">
        <v>148</v>
      </c>
      <c r="B48" t="s">
        <v>149</v>
      </c>
      <c r="C48" s="74">
        <v>791</v>
      </c>
      <c r="D48" s="74">
        <v>1715</v>
      </c>
      <c r="E48" s="74">
        <v>0</v>
      </c>
      <c r="F48" s="74">
        <v>-924</v>
      </c>
      <c r="G48" s="74">
        <v>0</v>
      </c>
    </row>
    <row r="49" spans="1:7" x14ac:dyDescent="0.25">
      <c r="A49" t="s">
        <v>150</v>
      </c>
      <c r="B49" t="s">
        <v>151</v>
      </c>
      <c r="C49" s="74">
        <v>0</v>
      </c>
      <c r="D49" s="74">
        <v>2893.2</v>
      </c>
      <c r="E49" s="74">
        <v>0</v>
      </c>
      <c r="F49" s="74">
        <v>-2893.2</v>
      </c>
      <c r="G49" s="74">
        <v>0</v>
      </c>
    </row>
    <row r="50" spans="1:7" x14ac:dyDescent="0.25">
      <c r="A50" t="s">
        <v>152</v>
      </c>
      <c r="B50" t="s">
        <v>85</v>
      </c>
      <c r="C50" s="74">
        <v>107051</v>
      </c>
      <c r="D50" s="74">
        <v>613859.80000000005</v>
      </c>
      <c r="E50" s="74">
        <v>0</v>
      </c>
      <c r="F50" s="74">
        <v>0</v>
      </c>
      <c r="G50" s="74">
        <v>-506808.8</v>
      </c>
    </row>
    <row r="51" spans="1:7" x14ac:dyDescent="0.25">
      <c r="A51" t="s">
        <v>153</v>
      </c>
      <c r="B51" t="s">
        <v>87</v>
      </c>
      <c r="C51" s="74">
        <v>0</v>
      </c>
      <c r="D51" s="74">
        <v>442438.23</v>
      </c>
      <c r="E51" s="74">
        <v>0</v>
      </c>
      <c r="F51" s="74">
        <v>0</v>
      </c>
      <c r="G51" s="74">
        <v>-442438.23</v>
      </c>
    </row>
    <row r="52" spans="1:7" x14ac:dyDescent="0.25">
      <c r="A52" t="s">
        <v>154</v>
      </c>
      <c r="B52" t="s">
        <v>155</v>
      </c>
      <c r="C52" s="74">
        <v>12690</v>
      </c>
      <c r="D52" s="74">
        <v>29000.400000000001</v>
      </c>
      <c r="E52" s="74">
        <v>0</v>
      </c>
      <c r="F52" s="74">
        <v>0</v>
      </c>
      <c r="G52" s="74">
        <v>-16310.4</v>
      </c>
    </row>
    <row r="53" spans="1:7" x14ac:dyDescent="0.25">
      <c r="A53" t="s">
        <v>156</v>
      </c>
      <c r="B53" t="s">
        <v>110</v>
      </c>
      <c r="C53" s="74">
        <v>0</v>
      </c>
      <c r="D53" s="74">
        <v>100826.79</v>
      </c>
      <c r="E53" s="74">
        <v>0</v>
      </c>
      <c r="F53" s="74">
        <v>0</v>
      </c>
      <c r="G53" s="74">
        <v>-100826.79</v>
      </c>
    </row>
    <row r="54" spans="1:7" x14ac:dyDescent="0.25">
      <c r="A54" t="s">
        <v>157</v>
      </c>
      <c r="B54" t="s">
        <v>131</v>
      </c>
      <c r="C54" s="74">
        <v>632180</v>
      </c>
      <c r="D54" s="74">
        <v>1451063.7</v>
      </c>
      <c r="E54" s="74">
        <v>0</v>
      </c>
      <c r="F54" s="74">
        <v>0</v>
      </c>
      <c r="G54" s="74">
        <v>-818883.7</v>
      </c>
    </row>
    <row r="55" spans="1:7" x14ac:dyDescent="0.25">
      <c r="A55" t="s">
        <v>158</v>
      </c>
      <c r="B55" t="s">
        <v>81</v>
      </c>
      <c r="C55" s="74">
        <v>0</v>
      </c>
      <c r="D55" s="74">
        <v>5670.32</v>
      </c>
      <c r="E55" s="74">
        <v>0</v>
      </c>
      <c r="F55" s="74">
        <v>0</v>
      </c>
      <c r="G55" s="74">
        <v>-5670.32</v>
      </c>
    </row>
    <row r="56" spans="1:7" x14ac:dyDescent="0.25">
      <c r="A56" t="s">
        <v>159</v>
      </c>
      <c r="B56" t="s">
        <v>141</v>
      </c>
      <c r="C56" s="74">
        <v>0</v>
      </c>
      <c r="D56" s="74">
        <v>59692.61</v>
      </c>
      <c r="E56" s="74">
        <v>0</v>
      </c>
      <c r="F56" s="74">
        <v>0</v>
      </c>
      <c r="G56" s="74">
        <v>-59692.61</v>
      </c>
    </row>
    <row r="57" spans="1:7" x14ac:dyDescent="0.25">
      <c r="A57" t="s">
        <v>160</v>
      </c>
      <c r="B57" t="s">
        <v>83</v>
      </c>
      <c r="C57" s="74">
        <v>43695</v>
      </c>
      <c r="D57" s="74">
        <v>112200</v>
      </c>
      <c r="E57" s="74">
        <v>0</v>
      </c>
      <c r="F57" s="74">
        <v>0</v>
      </c>
      <c r="G57" s="74">
        <v>-68505</v>
      </c>
    </row>
    <row r="58" spans="1:7" x14ac:dyDescent="0.25">
      <c r="A58" t="s">
        <v>161</v>
      </c>
      <c r="B58" t="s">
        <v>162</v>
      </c>
      <c r="C58" s="74">
        <v>0</v>
      </c>
      <c r="D58" s="74">
        <v>6361.25</v>
      </c>
      <c r="E58" s="74">
        <v>0</v>
      </c>
      <c r="F58" s="74">
        <v>0</v>
      </c>
      <c r="G58" s="74">
        <v>-6361.25</v>
      </c>
    </row>
    <row r="59" spans="1:7" x14ac:dyDescent="0.25">
      <c r="A59" t="s">
        <v>163</v>
      </c>
      <c r="B59" t="s">
        <v>145</v>
      </c>
      <c r="C59" s="74">
        <v>0</v>
      </c>
      <c r="D59" s="74">
        <v>117012</v>
      </c>
      <c r="E59" s="74">
        <v>0</v>
      </c>
      <c r="F59" s="74">
        <v>0</v>
      </c>
      <c r="G59" s="74">
        <v>-117012</v>
      </c>
    </row>
    <row r="60" spans="1:7" x14ac:dyDescent="0.25">
      <c r="A60" t="s">
        <v>164</v>
      </c>
      <c r="B60" t="s">
        <v>85</v>
      </c>
      <c r="C60" s="74">
        <v>40344</v>
      </c>
      <c r="D60" s="74">
        <v>116510.39999999999</v>
      </c>
      <c r="E60" s="74">
        <v>0</v>
      </c>
      <c r="F60" s="74">
        <v>0</v>
      </c>
      <c r="G60" s="74">
        <v>-76166.399999999994</v>
      </c>
    </row>
    <row r="61" spans="1:7" x14ac:dyDescent="0.25">
      <c r="A61" t="s">
        <v>165</v>
      </c>
      <c r="B61" t="s">
        <v>87</v>
      </c>
      <c r="C61" s="74">
        <v>31593</v>
      </c>
      <c r="D61" s="74">
        <v>34352.910000000003</v>
      </c>
      <c r="E61" s="74">
        <v>0</v>
      </c>
      <c r="F61" s="74">
        <v>-2759.91</v>
      </c>
      <c r="G61" s="74">
        <v>0</v>
      </c>
    </row>
    <row r="62" spans="1:7" x14ac:dyDescent="0.25">
      <c r="A62" t="s">
        <v>166</v>
      </c>
      <c r="B62" t="s">
        <v>110</v>
      </c>
      <c r="C62" s="74">
        <v>0</v>
      </c>
      <c r="D62" s="74">
        <v>18253</v>
      </c>
      <c r="E62" s="74">
        <v>0</v>
      </c>
      <c r="F62" s="74">
        <v>0</v>
      </c>
      <c r="G62" s="74">
        <v>-18253</v>
      </c>
    </row>
    <row r="63" spans="1:7" x14ac:dyDescent="0.25">
      <c r="A63" t="s">
        <v>167</v>
      </c>
      <c r="B63" t="s">
        <v>131</v>
      </c>
      <c r="C63" s="74">
        <v>0</v>
      </c>
      <c r="D63" s="74">
        <v>388647.55</v>
      </c>
      <c r="E63" s="74">
        <v>0</v>
      </c>
      <c r="F63" s="74">
        <v>0</v>
      </c>
      <c r="G63" s="74">
        <v>-388647.55</v>
      </c>
    </row>
    <row r="64" spans="1:7" x14ac:dyDescent="0.25">
      <c r="A64" t="s">
        <v>168</v>
      </c>
      <c r="B64" t="s">
        <v>81</v>
      </c>
      <c r="C64" s="74">
        <v>0</v>
      </c>
      <c r="D64" s="74">
        <v>2700.28</v>
      </c>
      <c r="E64" s="74">
        <v>0</v>
      </c>
      <c r="F64" s="74">
        <v>-2700.28</v>
      </c>
      <c r="G64" s="74">
        <v>0</v>
      </c>
    </row>
    <row r="65" spans="1:7" x14ac:dyDescent="0.25">
      <c r="A65" t="s">
        <v>169</v>
      </c>
      <c r="B65" t="s">
        <v>83</v>
      </c>
      <c r="C65" s="74">
        <v>0</v>
      </c>
      <c r="D65" s="74">
        <v>19690.46</v>
      </c>
      <c r="E65" s="74">
        <v>0</v>
      </c>
      <c r="F65" s="74">
        <v>0</v>
      </c>
      <c r="G65" s="74">
        <v>-19690.46</v>
      </c>
    </row>
    <row r="66" spans="1:7" x14ac:dyDescent="0.25">
      <c r="A66" t="s">
        <v>170</v>
      </c>
      <c r="B66" t="s">
        <v>149</v>
      </c>
      <c r="C66" s="74">
        <v>0</v>
      </c>
      <c r="D66" s="74">
        <v>157.5</v>
      </c>
      <c r="E66" s="74">
        <v>0</v>
      </c>
      <c r="F66" s="74">
        <v>-157.5</v>
      </c>
      <c r="G66" s="74">
        <v>0</v>
      </c>
    </row>
    <row r="67" spans="1:7" x14ac:dyDescent="0.25">
      <c r="A67" t="s">
        <v>171</v>
      </c>
      <c r="B67" t="s">
        <v>85</v>
      </c>
      <c r="C67" s="74">
        <v>0</v>
      </c>
      <c r="D67" s="74">
        <v>23104.799999999999</v>
      </c>
      <c r="E67" s="74">
        <v>0</v>
      </c>
      <c r="F67" s="74">
        <v>0</v>
      </c>
      <c r="G67" s="74">
        <v>-23104.799999999999</v>
      </c>
    </row>
    <row r="68" spans="1:7" x14ac:dyDescent="0.25">
      <c r="A68" t="s">
        <v>172</v>
      </c>
      <c r="B68" t="s">
        <v>87</v>
      </c>
      <c r="C68" s="74">
        <v>0</v>
      </c>
      <c r="D68" s="74">
        <v>21266.63</v>
      </c>
      <c r="E68" s="74">
        <v>0</v>
      </c>
      <c r="F68" s="74">
        <v>0</v>
      </c>
      <c r="G68" s="74">
        <v>-21266.63</v>
      </c>
    </row>
    <row r="69" spans="1:7" x14ac:dyDescent="0.25">
      <c r="A69" t="s">
        <v>173</v>
      </c>
      <c r="B69" t="s">
        <v>155</v>
      </c>
      <c r="C69" s="74">
        <v>0</v>
      </c>
      <c r="D69" s="74">
        <v>2676.96</v>
      </c>
      <c r="E69" s="74">
        <v>0</v>
      </c>
      <c r="F69" s="74">
        <v>-2676.96</v>
      </c>
      <c r="G69" s="74">
        <v>0</v>
      </c>
    </row>
    <row r="70" spans="1:7" x14ac:dyDescent="0.25">
      <c r="A70" t="s">
        <v>174</v>
      </c>
      <c r="B70" t="s">
        <v>110</v>
      </c>
      <c r="C70" s="74">
        <v>0</v>
      </c>
      <c r="D70" s="74">
        <v>4169.1099999999997</v>
      </c>
      <c r="E70" s="74">
        <v>0</v>
      </c>
      <c r="F70" s="74">
        <v>-4169.1099999999997</v>
      </c>
      <c r="G70" s="74">
        <v>0</v>
      </c>
    </row>
    <row r="71" spans="1:7" x14ac:dyDescent="0.25">
      <c r="A71" t="s">
        <v>175</v>
      </c>
      <c r="B71" t="s">
        <v>176</v>
      </c>
      <c r="C71" s="74">
        <v>0</v>
      </c>
      <c r="D71" s="74">
        <v>594106.92000000004</v>
      </c>
      <c r="E71" s="74">
        <v>0</v>
      </c>
      <c r="F71" s="74">
        <v>0</v>
      </c>
      <c r="G71" s="74">
        <v>-594106.92000000004</v>
      </c>
    </row>
    <row r="72" spans="1:7" x14ac:dyDescent="0.25">
      <c r="A72" t="s">
        <v>177</v>
      </c>
      <c r="B72" t="s">
        <v>178</v>
      </c>
      <c r="C72" s="74">
        <v>0</v>
      </c>
      <c r="D72" s="74">
        <v>12168</v>
      </c>
      <c r="E72" s="74">
        <v>0</v>
      </c>
      <c r="F72" s="74">
        <v>0</v>
      </c>
      <c r="G72" s="74">
        <v>-12168</v>
      </c>
    </row>
    <row r="73" spans="1:7" x14ac:dyDescent="0.25">
      <c r="A73" t="s">
        <v>179</v>
      </c>
      <c r="B73" t="s">
        <v>81</v>
      </c>
      <c r="C73" s="74">
        <v>0</v>
      </c>
      <c r="D73" s="74">
        <v>8020.36</v>
      </c>
      <c r="E73" s="74">
        <v>0</v>
      </c>
      <c r="F73" s="74">
        <v>0</v>
      </c>
      <c r="G73" s="74">
        <v>-8020.36</v>
      </c>
    </row>
    <row r="74" spans="1:7" x14ac:dyDescent="0.25">
      <c r="A74" t="s">
        <v>180</v>
      </c>
      <c r="B74" t="s">
        <v>181</v>
      </c>
      <c r="C74" s="74">
        <v>0</v>
      </c>
      <c r="D74" s="74">
        <v>3000</v>
      </c>
      <c r="E74" s="74">
        <v>0</v>
      </c>
      <c r="F74" s="74">
        <v>-3000</v>
      </c>
      <c r="G74" s="74">
        <v>0</v>
      </c>
    </row>
    <row r="75" spans="1:7" x14ac:dyDescent="0.25">
      <c r="A75" t="s">
        <v>182</v>
      </c>
      <c r="B75" t="s">
        <v>145</v>
      </c>
      <c r="C75" s="74">
        <v>0</v>
      </c>
      <c r="D75" s="74">
        <v>229274</v>
      </c>
      <c r="E75" s="74">
        <v>0</v>
      </c>
      <c r="F75" s="74">
        <v>0</v>
      </c>
      <c r="G75" s="74">
        <v>-229274</v>
      </c>
    </row>
    <row r="76" spans="1:7" x14ac:dyDescent="0.25">
      <c r="A76" t="s">
        <v>183</v>
      </c>
      <c r="B76" t="s">
        <v>184</v>
      </c>
      <c r="C76" s="74">
        <v>13394</v>
      </c>
      <c r="D76" s="74">
        <v>17909.28</v>
      </c>
      <c r="E76" s="74">
        <v>0</v>
      </c>
      <c r="F76" s="74">
        <v>-4515.28</v>
      </c>
      <c r="G76" s="74">
        <v>0</v>
      </c>
    </row>
    <row r="77" spans="1:7" x14ac:dyDescent="0.25">
      <c r="A77" t="s">
        <v>185</v>
      </c>
      <c r="B77" t="s">
        <v>147</v>
      </c>
      <c r="C77" s="74">
        <v>0</v>
      </c>
      <c r="D77" s="74">
        <v>274604.65000000002</v>
      </c>
      <c r="E77" s="74">
        <v>0</v>
      </c>
      <c r="F77" s="74">
        <v>0</v>
      </c>
      <c r="G77" s="74">
        <v>-274604.65000000002</v>
      </c>
    </row>
    <row r="78" spans="1:7" x14ac:dyDescent="0.25">
      <c r="A78" t="s">
        <v>186</v>
      </c>
      <c r="B78" t="s">
        <v>81</v>
      </c>
      <c r="C78" s="74">
        <v>0</v>
      </c>
      <c r="D78" s="74">
        <v>9675.16</v>
      </c>
      <c r="E78" s="74">
        <v>0</v>
      </c>
      <c r="F78" s="74">
        <v>0</v>
      </c>
      <c r="G78" s="74">
        <v>-9675.16</v>
      </c>
    </row>
    <row r="79" spans="1:7" x14ac:dyDescent="0.25">
      <c r="A79" t="s">
        <v>187</v>
      </c>
      <c r="B79" t="s">
        <v>181</v>
      </c>
      <c r="C79" s="74">
        <v>0</v>
      </c>
      <c r="D79" s="74">
        <v>1500</v>
      </c>
      <c r="E79" s="74">
        <v>0</v>
      </c>
      <c r="F79" s="74">
        <v>-1500</v>
      </c>
      <c r="G79" s="74">
        <v>0</v>
      </c>
    </row>
    <row r="80" spans="1:7" x14ac:dyDescent="0.25">
      <c r="A80" t="s">
        <v>188</v>
      </c>
      <c r="B80" t="s">
        <v>162</v>
      </c>
      <c r="C80" s="74">
        <v>0</v>
      </c>
      <c r="D80" s="74">
        <v>8467.92</v>
      </c>
      <c r="E80" s="74">
        <v>0</v>
      </c>
      <c r="F80" s="74">
        <v>0</v>
      </c>
      <c r="G80" s="74">
        <v>-8467.92</v>
      </c>
    </row>
    <row r="81" spans="1:7" x14ac:dyDescent="0.25">
      <c r="A81" t="s">
        <v>189</v>
      </c>
      <c r="B81" t="s">
        <v>145</v>
      </c>
      <c r="C81" s="74">
        <v>0</v>
      </c>
      <c r="D81" s="74">
        <v>161225</v>
      </c>
      <c r="E81" s="74">
        <v>0</v>
      </c>
      <c r="F81" s="74">
        <v>0</v>
      </c>
      <c r="G81" s="74">
        <v>-161225</v>
      </c>
    </row>
    <row r="82" spans="1:7" x14ac:dyDescent="0.25">
      <c r="A82" t="s">
        <v>190</v>
      </c>
      <c r="B82" t="s">
        <v>81</v>
      </c>
      <c r="C82" s="74">
        <v>0</v>
      </c>
      <c r="D82" s="74">
        <v>3767.24</v>
      </c>
      <c r="E82" s="74">
        <v>0</v>
      </c>
      <c r="F82" s="74">
        <v>-3767.24</v>
      </c>
      <c r="G82" s="74">
        <v>0</v>
      </c>
    </row>
    <row r="83" spans="1:7" x14ac:dyDescent="0.25">
      <c r="A83" t="s">
        <v>191</v>
      </c>
      <c r="B83" t="s">
        <v>181</v>
      </c>
      <c r="C83" s="74">
        <v>0</v>
      </c>
      <c r="D83" s="74">
        <v>3000</v>
      </c>
      <c r="E83" s="74">
        <v>0</v>
      </c>
      <c r="F83" s="74">
        <v>-3000</v>
      </c>
      <c r="G83" s="74">
        <v>0</v>
      </c>
    </row>
    <row r="84" spans="1:7" x14ac:dyDescent="0.25">
      <c r="A84" t="s">
        <v>192</v>
      </c>
      <c r="B84" t="s">
        <v>145</v>
      </c>
      <c r="C84" s="74">
        <v>0</v>
      </c>
      <c r="D84" s="74">
        <v>177658</v>
      </c>
      <c r="E84" s="74">
        <v>0</v>
      </c>
      <c r="F84" s="74">
        <v>0</v>
      </c>
      <c r="G84" s="74">
        <v>-177658</v>
      </c>
    </row>
    <row r="85" spans="1:7" x14ac:dyDescent="0.25">
      <c r="A85" t="s">
        <v>193</v>
      </c>
      <c r="B85" t="s">
        <v>131</v>
      </c>
      <c r="C85" s="74">
        <v>0</v>
      </c>
      <c r="D85" s="74">
        <v>1706108.47</v>
      </c>
      <c r="E85" s="74">
        <v>0</v>
      </c>
      <c r="F85" s="74">
        <v>0</v>
      </c>
      <c r="G85" s="74">
        <v>-1706108.47</v>
      </c>
    </row>
    <row r="86" spans="1:7" x14ac:dyDescent="0.25">
      <c r="A86" t="s">
        <v>194</v>
      </c>
      <c r="B86" t="s">
        <v>81</v>
      </c>
      <c r="C86" s="74">
        <v>0</v>
      </c>
      <c r="D86" s="74">
        <v>17516.32</v>
      </c>
      <c r="E86" s="74">
        <v>0</v>
      </c>
      <c r="F86" s="74">
        <v>0</v>
      </c>
      <c r="G86" s="74">
        <v>-17516.32</v>
      </c>
    </row>
    <row r="87" spans="1:7" x14ac:dyDescent="0.25">
      <c r="A87" t="s">
        <v>195</v>
      </c>
      <c r="B87" t="s">
        <v>196</v>
      </c>
      <c r="C87" s="74">
        <v>0</v>
      </c>
      <c r="D87" s="74">
        <v>26040.15</v>
      </c>
      <c r="E87" s="74">
        <v>0</v>
      </c>
      <c r="F87" s="74">
        <v>0</v>
      </c>
      <c r="G87" s="74">
        <v>-26040.15</v>
      </c>
    </row>
    <row r="88" spans="1:7" x14ac:dyDescent="0.25">
      <c r="A88" t="s">
        <v>197</v>
      </c>
      <c r="B88" t="s">
        <v>181</v>
      </c>
      <c r="C88" s="74">
        <v>0</v>
      </c>
      <c r="D88" s="74">
        <v>2500</v>
      </c>
      <c r="E88" s="74">
        <v>0</v>
      </c>
      <c r="F88" s="74">
        <v>-2500</v>
      </c>
      <c r="G88" s="74">
        <v>0</v>
      </c>
    </row>
    <row r="89" spans="1:7" x14ac:dyDescent="0.25">
      <c r="A89" t="s">
        <v>198</v>
      </c>
      <c r="B89" t="s">
        <v>141</v>
      </c>
      <c r="C89" s="74">
        <v>0</v>
      </c>
      <c r="D89" s="74">
        <v>36560.639999999999</v>
      </c>
      <c r="E89" s="74">
        <v>0</v>
      </c>
      <c r="F89" s="74">
        <v>0</v>
      </c>
      <c r="G89" s="74">
        <v>-36560.639999999999</v>
      </c>
    </row>
    <row r="90" spans="1:7" x14ac:dyDescent="0.25">
      <c r="A90" t="s">
        <v>199</v>
      </c>
      <c r="B90" t="s">
        <v>83</v>
      </c>
      <c r="C90" s="74">
        <v>0</v>
      </c>
      <c r="D90" s="74">
        <v>435193.8</v>
      </c>
      <c r="E90" s="74">
        <v>0</v>
      </c>
      <c r="F90" s="74">
        <v>0</v>
      </c>
      <c r="G90" s="74">
        <v>-435193.8</v>
      </c>
    </row>
    <row r="91" spans="1:7" x14ac:dyDescent="0.25">
      <c r="A91" t="s">
        <v>200</v>
      </c>
      <c r="B91" t="s">
        <v>162</v>
      </c>
      <c r="C91" s="74">
        <v>0</v>
      </c>
      <c r="D91" s="74">
        <v>7146.3</v>
      </c>
      <c r="E91" s="74">
        <v>0</v>
      </c>
      <c r="F91" s="74">
        <v>0</v>
      </c>
      <c r="G91" s="74">
        <v>-7146.3</v>
      </c>
    </row>
    <row r="92" spans="1:7" x14ac:dyDescent="0.25">
      <c r="A92" t="s">
        <v>201</v>
      </c>
      <c r="B92" t="s">
        <v>134</v>
      </c>
      <c r="C92" s="74">
        <v>0</v>
      </c>
      <c r="D92" s="74">
        <v>319954</v>
      </c>
      <c r="E92" s="74">
        <v>0</v>
      </c>
      <c r="F92" s="74">
        <v>0</v>
      </c>
      <c r="G92" s="74">
        <v>-319954</v>
      </c>
    </row>
    <row r="93" spans="1:7" x14ac:dyDescent="0.25">
      <c r="A93" t="s">
        <v>202</v>
      </c>
      <c r="B93" t="s">
        <v>145</v>
      </c>
      <c r="C93" s="74">
        <v>0</v>
      </c>
      <c r="D93" s="74">
        <v>191656</v>
      </c>
      <c r="E93" s="74">
        <v>0</v>
      </c>
      <c r="F93" s="74">
        <v>0</v>
      </c>
      <c r="G93" s="74">
        <v>-191656</v>
      </c>
    </row>
    <row r="94" spans="1:7" x14ac:dyDescent="0.25">
      <c r="A94" t="s">
        <v>203</v>
      </c>
      <c r="B94" t="s">
        <v>149</v>
      </c>
      <c r="C94" s="74">
        <v>0</v>
      </c>
      <c r="D94" s="74">
        <v>717.5</v>
      </c>
      <c r="E94" s="74">
        <v>0</v>
      </c>
      <c r="F94" s="74">
        <v>-717.5</v>
      </c>
      <c r="G94" s="74">
        <v>0</v>
      </c>
    </row>
    <row r="95" spans="1:7" x14ac:dyDescent="0.25">
      <c r="A95" t="s">
        <v>204</v>
      </c>
      <c r="B95" t="s">
        <v>151</v>
      </c>
      <c r="C95" s="74">
        <v>0</v>
      </c>
      <c r="D95" s="74">
        <v>7554.64</v>
      </c>
      <c r="E95" s="74">
        <v>0</v>
      </c>
      <c r="F95" s="74">
        <v>0</v>
      </c>
      <c r="G95" s="74">
        <v>-7554.64</v>
      </c>
    </row>
    <row r="96" spans="1:7" x14ac:dyDescent="0.25">
      <c r="A96" t="s">
        <v>205</v>
      </c>
      <c r="B96" t="s">
        <v>85</v>
      </c>
      <c r="C96" s="74">
        <v>0</v>
      </c>
      <c r="D96" s="74">
        <v>109165.2</v>
      </c>
      <c r="E96" s="74">
        <v>0</v>
      </c>
      <c r="F96" s="74">
        <v>0</v>
      </c>
      <c r="G96" s="74">
        <v>-109165.2</v>
      </c>
    </row>
    <row r="97" spans="1:7" x14ac:dyDescent="0.25">
      <c r="A97" t="s">
        <v>206</v>
      </c>
      <c r="B97" t="s">
        <v>87</v>
      </c>
      <c r="C97" s="74">
        <v>0</v>
      </c>
      <c r="D97" s="74">
        <v>198377.39</v>
      </c>
      <c r="E97" s="74">
        <v>0</v>
      </c>
      <c r="F97" s="74">
        <v>0</v>
      </c>
      <c r="G97" s="74">
        <v>-198377.39</v>
      </c>
    </row>
    <row r="98" spans="1:7" x14ac:dyDescent="0.25">
      <c r="A98" t="s">
        <v>207</v>
      </c>
      <c r="B98" t="s">
        <v>155</v>
      </c>
      <c r="C98" s="74">
        <v>0</v>
      </c>
      <c r="D98" s="74">
        <v>12195.04</v>
      </c>
      <c r="E98" s="74">
        <v>0</v>
      </c>
      <c r="F98" s="74">
        <v>0</v>
      </c>
      <c r="G98" s="74">
        <v>-12195.04</v>
      </c>
    </row>
    <row r="99" spans="1:7" x14ac:dyDescent="0.25">
      <c r="A99" t="s">
        <v>208</v>
      </c>
      <c r="B99" t="s">
        <v>131</v>
      </c>
      <c r="C99" s="74">
        <v>0</v>
      </c>
      <c r="D99" s="74">
        <v>269156.14</v>
      </c>
      <c r="E99" s="74">
        <v>0</v>
      </c>
      <c r="F99" s="74">
        <v>0</v>
      </c>
      <c r="G99" s="74">
        <v>-269156.14</v>
      </c>
    </row>
    <row r="100" spans="1:7" x14ac:dyDescent="0.25">
      <c r="A100" t="s">
        <v>209</v>
      </c>
      <c r="B100" t="s">
        <v>196</v>
      </c>
      <c r="C100" s="74">
        <v>0</v>
      </c>
      <c r="D100" s="74">
        <v>5058.46</v>
      </c>
      <c r="E100" s="74">
        <v>0</v>
      </c>
      <c r="F100" s="74">
        <v>0</v>
      </c>
      <c r="G100" s="74">
        <v>-5058.46</v>
      </c>
    </row>
    <row r="101" spans="1:7" x14ac:dyDescent="0.25">
      <c r="A101" t="s">
        <v>210</v>
      </c>
      <c r="B101" t="s">
        <v>83</v>
      </c>
      <c r="C101" s="74">
        <v>0</v>
      </c>
      <c r="D101" s="74">
        <v>107493.6</v>
      </c>
      <c r="E101" s="74">
        <v>0</v>
      </c>
      <c r="F101" s="74">
        <v>0</v>
      </c>
      <c r="G101" s="74">
        <v>-107493.6</v>
      </c>
    </row>
    <row r="102" spans="1:7" x14ac:dyDescent="0.25">
      <c r="A102" t="s">
        <v>211</v>
      </c>
      <c r="B102" t="s">
        <v>134</v>
      </c>
      <c r="C102" s="74">
        <v>0</v>
      </c>
      <c r="D102" s="74">
        <v>33225.360000000001</v>
      </c>
      <c r="E102" s="74">
        <v>0</v>
      </c>
      <c r="F102" s="74">
        <v>0</v>
      </c>
      <c r="G102" s="74">
        <v>-33225.360000000001</v>
      </c>
    </row>
    <row r="103" spans="1:7" x14ac:dyDescent="0.25">
      <c r="A103" t="s">
        <v>212</v>
      </c>
      <c r="B103" t="s">
        <v>145</v>
      </c>
      <c r="C103" s="74">
        <v>0</v>
      </c>
      <c r="D103" s="74">
        <v>44789</v>
      </c>
      <c r="E103" s="74">
        <v>0</v>
      </c>
      <c r="F103" s="74">
        <v>0</v>
      </c>
      <c r="G103" s="74">
        <v>-44789</v>
      </c>
    </row>
    <row r="104" spans="1:7" x14ac:dyDescent="0.25">
      <c r="A104" t="s">
        <v>213</v>
      </c>
      <c r="B104" t="s">
        <v>184</v>
      </c>
      <c r="C104" s="74">
        <v>0</v>
      </c>
      <c r="D104" s="74">
        <v>26873.4</v>
      </c>
      <c r="E104" s="74">
        <v>0</v>
      </c>
      <c r="F104" s="74">
        <v>0</v>
      </c>
      <c r="G104" s="74">
        <v>-26873.4</v>
      </c>
    </row>
    <row r="105" spans="1:7" x14ac:dyDescent="0.25">
      <c r="A105" t="s">
        <v>214</v>
      </c>
      <c r="B105" t="s">
        <v>215</v>
      </c>
      <c r="C105" s="74">
        <v>0</v>
      </c>
      <c r="D105" s="74">
        <v>300</v>
      </c>
      <c r="E105" s="74">
        <v>0</v>
      </c>
      <c r="F105" s="74">
        <v>-300</v>
      </c>
      <c r="G105" s="74">
        <v>0</v>
      </c>
    </row>
    <row r="106" spans="1:7" x14ac:dyDescent="0.25">
      <c r="A106" t="s">
        <v>216</v>
      </c>
      <c r="B106" t="s">
        <v>217</v>
      </c>
      <c r="C106" s="74">
        <v>0</v>
      </c>
      <c r="D106" s="74">
        <v>3569.64</v>
      </c>
      <c r="E106" s="74">
        <v>0</v>
      </c>
      <c r="F106" s="74">
        <v>-3569.64</v>
      </c>
      <c r="G106" s="74">
        <v>0</v>
      </c>
    </row>
    <row r="107" spans="1:7" x14ac:dyDescent="0.25">
      <c r="A107" t="s">
        <v>218</v>
      </c>
      <c r="B107" t="s">
        <v>149</v>
      </c>
      <c r="C107" s="74">
        <v>0</v>
      </c>
      <c r="D107" s="74">
        <v>52.5</v>
      </c>
      <c r="E107" s="74">
        <v>0</v>
      </c>
      <c r="F107" s="74">
        <v>-52.5</v>
      </c>
      <c r="G107" s="74">
        <v>0</v>
      </c>
    </row>
    <row r="108" spans="1:7" x14ac:dyDescent="0.25">
      <c r="A108" t="s">
        <v>219</v>
      </c>
      <c r="B108" t="s">
        <v>85</v>
      </c>
      <c r="C108" s="74">
        <v>0</v>
      </c>
      <c r="D108" s="74">
        <v>21945.599999999999</v>
      </c>
      <c r="E108" s="74">
        <v>0</v>
      </c>
      <c r="F108" s="74">
        <v>0</v>
      </c>
      <c r="G108" s="74">
        <v>-21945.599999999999</v>
      </c>
    </row>
    <row r="109" spans="1:7" x14ac:dyDescent="0.25">
      <c r="A109" t="s">
        <v>220</v>
      </c>
      <c r="B109" t="s">
        <v>87</v>
      </c>
      <c r="C109" s="74">
        <v>0</v>
      </c>
      <c r="D109" s="74">
        <v>55842.91</v>
      </c>
      <c r="E109" s="74">
        <v>0</v>
      </c>
      <c r="F109" s="74">
        <v>0</v>
      </c>
      <c r="G109" s="74">
        <v>-55842.91</v>
      </c>
    </row>
    <row r="110" spans="1:7" x14ac:dyDescent="0.25">
      <c r="A110" t="s">
        <v>221</v>
      </c>
      <c r="B110" t="s">
        <v>155</v>
      </c>
      <c r="C110" s="74">
        <v>0</v>
      </c>
      <c r="D110" s="74">
        <v>892.32</v>
      </c>
      <c r="E110" s="74">
        <v>0</v>
      </c>
      <c r="F110" s="74">
        <v>-892.32</v>
      </c>
      <c r="G110" s="74">
        <v>0</v>
      </c>
    </row>
    <row r="111" spans="1:7" x14ac:dyDescent="0.25">
      <c r="A111" t="s">
        <v>222</v>
      </c>
      <c r="B111" t="s">
        <v>110</v>
      </c>
      <c r="C111" s="74">
        <v>0</v>
      </c>
      <c r="D111" s="74">
        <v>4678.01</v>
      </c>
      <c r="E111" s="74">
        <v>0</v>
      </c>
      <c r="F111" s="74">
        <v>-4678.01</v>
      </c>
      <c r="G111" s="74">
        <v>0</v>
      </c>
    </row>
    <row r="112" spans="1:7" x14ac:dyDescent="0.25">
      <c r="A112" t="s">
        <v>223</v>
      </c>
      <c r="B112" t="s">
        <v>131</v>
      </c>
      <c r="C112" s="74">
        <v>0</v>
      </c>
      <c r="D112" s="74">
        <v>268789.76000000001</v>
      </c>
      <c r="E112" s="74">
        <v>0</v>
      </c>
      <c r="F112" s="74">
        <v>0</v>
      </c>
      <c r="G112" s="74">
        <v>-268789.76000000001</v>
      </c>
    </row>
    <row r="113" spans="1:7" x14ac:dyDescent="0.25">
      <c r="A113" t="s">
        <v>224</v>
      </c>
      <c r="B113" t="s">
        <v>196</v>
      </c>
      <c r="C113" s="74">
        <v>0</v>
      </c>
      <c r="D113" s="74">
        <v>5058.46</v>
      </c>
      <c r="E113" s="74">
        <v>0</v>
      </c>
      <c r="F113" s="74">
        <v>0</v>
      </c>
      <c r="G113" s="74">
        <v>-5058.46</v>
      </c>
    </row>
    <row r="114" spans="1:7" x14ac:dyDescent="0.25">
      <c r="A114" t="s">
        <v>225</v>
      </c>
      <c r="B114" t="s">
        <v>83</v>
      </c>
      <c r="C114" s="74">
        <v>0</v>
      </c>
      <c r="D114" s="74">
        <v>107493.6</v>
      </c>
      <c r="E114" s="74">
        <v>0</v>
      </c>
      <c r="F114" s="74">
        <v>0</v>
      </c>
      <c r="G114" s="74">
        <v>-107493.6</v>
      </c>
    </row>
    <row r="115" spans="1:7" x14ac:dyDescent="0.25">
      <c r="A115" t="s">
        <v>226</v>
      </c>
      <c r="B115" t="s">
        <v>149</v>
      </c>
      <c r="C115" s="74">
        <v>0</v>
      </c>
      <c r="D115" s="74">
        <v>52.5</v>
      </c>
      <c r="E115" s="74">
        <v>0</v>
      </c>
      <c r="F115" s="74">
        <v>-52.5</v>
      </c>
      <c r="G115" s="74">
        <v>0</v>
      </c>
    </row>
    <row r="116" spans="1:7" x14ac:dyDescent="0.25">
      <c r="A116" t="s">
        <v>227</v>
      </c>
      <c r="B116" t="s">
        <v>85</v>
      </c>
      <c r="C116" s="74">
        <v>0</v>
      </c>
      <c r="D116" s="74">
        <v>25314</v>
      </c>
      <c r="E116" s="74">
        <v>0</v>
      </c>
      <c r="F116" s="74">
        <v>0</v>
      </c>
      <c r="G116" s="74">
        <v>-25314</v>
      </c>
    </row>
    <row r="117" spans="1:7" x14ac:dyDescent="0.25">
      <c r="A117" t="s">
        <v>228</v>
      </c>
      <c r="B117" t="s">
        <v>87</v>
      </c>
      <c r="C117" s="74">
        <v>0</v>
      </c>
      <c r="D117" s="74">
        <v>48560.22</v>
      </c>
      <c r="E117" s="74">
        <v>0</v>
      </c>
      <c r="F117" s="74">
        <v>0</v>
      </c>
      <c r="G117" s="74">
        <v>-48560.22</v>
      </c>
    </row>
    <row r="118" spans="1:7" x14ac:dyDescent="0.25">
      <c r="A118" t="s">
        <v>229</v>
      </c>
      <c r="B118" t="s">
        <v>155</v>
      </c>
      <c r="C118" s="74">
        <v>0</v>
      </c>
      <c r="D118" s="74">
        <v>892.32</v>
      </c>
      <c r="E118" s="74">
        <v>0</v>
      </c>
      <c r="F118" s="74">
        <v>-892.32</v>
      </c>
      <c r="G118" s="74">
        <v>0</v>
      </c>
    </row>
    <row r="119" spans="1:7" x14ac:dyDescent="0.25">
      <c r="A119" t="s">
        <v>230</v>
      </c>
      <c r="B119" t="s">
        <v>110</v>
      </c>
      <c r="C119" s="74">
        <v>0</v>
      </c>
      <c r="D119" s="74">
        <v>3620.46</v>
      </c>
      <c r="E119" s="74">
        <v>0</v>
      </c>
      <c r="F119" s="74">
        <v>-3620.46</v>
      </c>
      <c r="G119" s="74">
        <v>0</v>
      </c>
    </row>
    <row r="120" spans="1:7" x14ac:dyDescent="0.25">
      <c r="A120" t="s">
        <v>231</v>
      </c>
      <c r="B120" t="s">
        <v>81</v>
      </c>
      <c r="C120" s="74">
        <v>0</v>
      </c>
      <c r="D120" s="74">
        <v>2542.16</v>
      </c>
      <c r="E120" s="74">
        <v>0</v>
      </c>
      <c r="F120" s="74">
        <v>-2542.16</v>
      </c>
      <c r="G120" s="74">
        <v>0</v>
      </c>
    </row>
    <row r="121" spans="1:7" x14ac:dyDescent="0.25">
      <c r="A121" t="s">
        <v>232</v>
      </c>
      <c r="B121" t="s">
        <v>134</v>
      </c>
      <c r="C121" s="74">
        <v>0</v>
      </c>
      <c r="D121" s="74">
        <v>73978</v>
      </c>
      <c r="E121" s="74">
        <v>0</v>
      </c>
      <c r="F121" s="74">
        <v>0</v>
      </c>
      <c r="G121" s="74">
        <v>-73978</v>
      </c>
    </row>
    <row r="122" spans="1:7" x14ac:dyDescent="0.25">
      <c r="A122" t="s">
        <v>233</v>
      </c>
      <c r="B122" t="s">
        <v>145</v>
      </c>
      <c r="C122" s="74">
        <v>0</v>
      </c>
      <c r="D122" s="74">
        <v>137471</v>
      </c>
      <c r="E122" s="74">
        <v>0</v>
      </c>
      <c r="F122" s="74">
        <v>0</v>
      </c>
      <c r="G122" s="74">
        <v>-137471</v>
      </c>
    </row>
    <row r="123" spans="1:7" x14ac:dyDescent="0.25">
      <c r="A123" t="s">
        <v>234</v>
      </c>
      <c r="B123" t="s">
        <v>235</v>
      </c>
      <c r="C123" s="74">
        <v>0</v>
      </c>
      <c r="D123" s="74">
        <v>617613.42000000004</v>
      </c>
      <c r="E123" s="74">
        <v>0</v>
      </c>
      <c r="F123" s="74">
        <v>0</v>
      </c>
      <c r="G123" s="74">
        <v>-617613.42000000004</v>
      </c>
    </row>
    <row r="124" spans="1:7" x14ac:dyDescent="0.25">
      <c r="A124" t="s">
        <v>236</v>
      </c>
      <c r="B124" t="s">
        <v>237</v>
      </c>
      <c r="C124" s="74">
        <v>0</v>
      </c>
      <c r="D124" s="74">
        <v>25314</v>
      </c>
      <c r="E124" s="74">
        <v>0</v>
      </c>
      <c r="F124" s="74">
        <v>0</v>
      </c>
      <c r="G124" s="74">
        <v>-25314</v>
      </c>
    </row>
    <row r="125" spans="1:7" x14ac:dyDescent="0.25">
      <c r="A125" t="s">
        <v>238</v>
      </c>
      <c r="B125" t="s">
        <v>81</v>
      </c>
      <c r="C125" s="74">
        <v>0</v>
      </c>
      <c r="D125" s="74">
        <v>26078.84</v>
      </c>
      <c r="E125" s="74">
        <v>0</v>
      </c>
      <c r="F125" s="74">
        <v>0</v>
      </c>
      <c r="G125" s="74">
        <v>-26078.84</v>
      </c>
    </row>
    <row r="126" spans="1:7" x14ac:dyDescent="0.25">
      <c r="A126" t="s">
        <v>239</v>
      </c>
      <c r="B126" t="s">
        <v>181</v>
      </c>
      <c r="C126" s="74">
        <v>0</v>
      </c>
      <c r="D126" s="74">
        <v>6600</v>
      </c>
      <c r="E126" s="74">
        <v>0</v>
      </c>
      <c r="F126" s="74">
        <v>0</v>
      </c>
      <c r="G126" s="74">
        <v>-6600</v>
      </c>
    </row>
    <row r="127" spans="1:7" x14ac:dyDescent="0.25">
      <c r="A127" t="s">
        <v>240</v>
      </c>
      <c r="B127" t="s">
        <v>134</v>
      </c>
      <c r="C127" s="74">
        <v>0</v>
      </c>
      <c r="D127" s="74">
        <v>569792.68999999994</v>
      </c>
      <c r="E127" s="74">
        <v>0</v>
      </c>
      <c r="F127" s="74">
        <v>0</v>
      </c>
      <c r="G127" s="74">
        <v>-569792.68999999994</v>
      </c>
    </row>
    <row r="128" spans="1:7" x14ac:dyDescent="0.25">
      <c r="A128" t="s">
        <v>241</v>
      </c>
      <c r="B128" t="s">
        <v>145</v>
      </c>
      <c r="C128" s="74">
        <v>0</v>
      </c>
      <c r="D128" s="74">
        <v>296973.5</v>
      </c>
      <c r="E128" s="74">
        <v>0</v>
      </c>
      <c r="F128" s="74">
        <v>0</v>
      </c>
      <c r="G128" s="74">
        <v>-296973.5</v>
      </c>
    </row>
    <row r="129" spans="1:7" x14ac:dyDescent="0.25">
      <c r="A129" t="s">
        <v>242</v>
      </c>
      <c r="B129" t="s">
        <v>147</v>
      </c>
      <c r="C129" s="74">
        <v>0</v>
      </c>
      <c r="D129" s="74">
        <v>70838.8</v>
      </c>
      <c r="E129" s="74">
        <v>0</v>
      </c>
      <c r="F129" s="74">
        <v>0</v>
      </c>
      <c r="G129" s="74">
        <v>-70838.8</v>
      </c>
    </row>
    <row r="130" spans="1:7" x14ac:dyDescent="0.25">
      <c r="A130" t="s">
        <v>243</v>
      </c>
      <c r="B130" t="s">
        <v>151</v>
      </c>
      <c r="C130" s="74">
        <v>3474</v>
      </c>
      <c r="D130" s="74">
        <v>9135.66</v>
      </c>
      <c r="E130" s="74">
        <v>0</v>
      </c>
      <c r="F130" s="74">
        <v>0</v>
      </c>
      <c r="G130" s="74">
        <v>-5661.66</v>
      </c>
    </row>
    <row r="131" spans="1:7" x14ac:dyDescent="0.25">
      <c r="A131" t="s">
        <v>244</v>
      </c>
      <c r="B131" t="s">
        <v>245</v>
      </c>
      <c r="C131" s="74">
        <v>0</v>
      </c>
      <c r="D131" s="74">
        <v>65597.899999999994</v>
      </c>
      <c r="E131" s="74">
        <v>0</v>
      </c>
      <c r="F131" s="74">
        <v>0</v>
      </c>
      <c r="G131" s="74">
        <v>-65597.899999999994</v>
      </c>
    </row>
    <row r="132" spans="1:7" x14ac:dyDescent="0.25">
      <c r="A132" t="s">
        <v>246</v>
      </c>
      <c r="B132" t="s">
        <v>181</v>
      </c>
      <c r="C132" s="74">
        <v>0</v>
      </c>
      <c r="D132" s="74">
        <v>16200</v>
      </c>
      <c r="E132" s="74">
        <v>0</v>
      </c>
      <c r="F132" s="74">
        <v>0</v>
      </c>
      <c r="G132" s="74">
        <v>-16200</v>
      </c>
    </row>
    <row r="133" spans="1:7" x14ac:dyDescent="0.25">
      <c r="A133" t="s">
        <v>247</v>
      </c>
      <c r="B133" t="s">
        <v>141</v>
      </c>
      <c r="C133" s="74">
        <v>0</v>
      </c>
      <c r="D133" s="74">
        <v>20203.2</v>
      </c>
      <c r="E133" s="74">
        <v>0</v>
      </c>
      <c r="F133" s="74">
        <v>0</v>
      </c>
      <c r="G133" s="74">
        <v>-20203.2</v>
      </c>
    </row>
    <row r="134" spans="1:7" x14ac:dyDescent="0.25">
      <c r="A134" t="s">
        <v>248</v>
      </c>
      <c r="B134" t="s">
        <v>83</v>
      </c>
      <c r="C134" s="74">
        <v>0</v>
      </c>
      <c r="D134" s="74">
        <v>135464.43</v>
      </c>
      <c r="E134" s="74">
        <v>0</v>
      </c>
      <c r="F134" s="74">
        <v>0</v>
      </c>
      <c r="G134" s="74">
        <v>-135464.43</v>
      </c>
    </row>
    <row r="135" spans="1:7" x14ac:dyDescent="0.25">
      <c r="A135" t="s">
        <v>249</v>
      </c>
      <c r="B135" t="s">
        <v>162</v>
      </c>
      <c r="C135" s="74">
        <v>105754</v>
      </c>
      <c r="D135" s="74">
        <v>253491.85</v>
      </c>
      <c r="E135" s="74">
        <v>0</v>
      </c>
      <c r="F135" s="74">
        <v>0</v>
      </c>
      <c r="G135" s="74">
        <v>-147737.85</v>
      </c>
    </row>
    <row r="136" spans="1:7" x14ac:dyDescent="0.25">
      <c r="A136" t="s">
        <v>250</v>
      </c>
      <c r="B136" t="s">
        <v>251</v>
      </c>
      <c r="C136" s="74">
        <v>0</v>
      </c>
      <c r="D136" s="74">
        <v>25019.75</v>
      </c>
      <c r="E136" s="74">
        <v>0</v>
      </c>
      <c r="F136" s="74">
        <v>0</v>
      </c>
      <c r="G136" s="74">
        <v>-25019.75</v>
      </c>
    </row>
    <row r="137" spans="1:7" x14ac:dyDescent="0.25">
      <c r="A137" t="s">
        <v>252</v>
      </c>
      <c r="B137" t="s">
        <v>134</v>
      </c>
      <c r="C137" s="74">
        <v>41827</v>
      </c>
      <c r="D137" s="74">
        <v>48895.26</v>
      </c>
      <c r="E137" s="74">
        <v>0</v>
      </c>
      <c r="F137" s="74">
        <v>0</v>
      </c>
      <c r="G137" s="74">
        <v>-7068.26</v>
      </c>
    </row>
    <row r="138" spans="1:7" x14ac:dyDescent="0.25">
      <c r="A138" t="s">
        <v>253</v>
      </c>
      <c r="B138" t="s">
        <v>145</v>
      </c>
      <c r="C138" s="74">
        <v>0</v>
      </c>
      <c r="D138" s="74">
        <v>520422.87</v>
      </c>
      <c r="E138" s="74">
        <v>0</v>
      </c>
      <c r="F138" s="74">
        <v>0</v>
      </c>
      <c r="G138" s="74">
        <v>-520422.87</v>
      </c>
    </row>
    <row r="139" spans="1:7" x14ac:dyDescent="0.25">
      <c r="A139" t="s">
        <v>254</v>
      </c>
      <c r="B139" t="s">
        <v>184</v>
      </c>
      <c r="C139" s="74">
        <v>27773</v>
      </c>
      <c r="D139" s="74">
        <v>31658.22</v>
      </c>
      <c r="E139" s="74">
        <v>0</v>
      </c>
      <c r="F139" s="74">
        <v>-3885.22</v>
      </c>
      <c r="G139" s="74">
        <v>0</v>
      </c>
    </row>
    <row r="140" spans="1:7" x14ac:dyDescent="0.25">
      <c r="A140" t="s">
        <v>255</v>
      </c>
      <c r="B140" t="s">
        <v>217</v>
      </c>
      <c r="C140" s="74">
        <v>0</v>
      </c>
      <c r="D140" s="74">
        <v>5597.95</v>
      </c>
      <c r="E140" s="74">
        <v>0</v>
      </c>
      <c r="F140" s="74">
        <v>0</v>
      </c>
      <c r="G140" s="74">
        <v>-5597.95</v>
      </c>
    </row>
    <row r="141" spans="1:7" x14ac:dyDescent="0.25">
      <c r="A141" t="s">
        <v>256</v>
      </c>
      <c r="B141" t="s">
        <v>149</v>
      </c>
      <c r="C141" s="74">
        <v>0</v>
      </c>
      <c r="D141" s="74">
        <v>2686.25</v>
      </c>
      <c r="E141" s="74">
        <v>0</v>
      </c>
      <c r="F141" s="74">
        <v>-2686.25</v>
      </c>
      <c r="G141" s="74">
        <v>0</v>
      </c>
    </row>
    <row r="142" spans="1:7" x14ac:dyDescent="0.25">
      <c r="A142" t="s">
        <v>257</v>
      </c>
      <c r="B142" t="s">
        <v>181</v>
      </c>
      <c r="C142" s="74">
        <v>0</v>
      </c>
      <c r="D142" s="74">
        <v>10200</v>
      </c>
      <c r="E142" s="74">
        <v>0</v>
      </c>
      <c r="F142" s="74">
        <v>0</v>
      </c>
      <c r="G142" s="74">
        <v>-10200</v>
      </c>
    </row>
    <row r="143" spans="1:7" x14ac:dyDescent="0.25">
      <c r="A143" t="s">
        <v>258</v>
      </c>
      <c r="B143" t="s">
        <v>251</v>
      </c>
      <c r="C143" s="74">
        <v>0</v>
      </c>
      <c r="D143" s="74">
        <v>3200.34</v>
      </c>
      <c r="E143" s="74">
        <v>0</v>
      </c>
      <c r="F143" s="74">
        <v>-3200.34</v>
      </c>
      <c r="G143" s="74">
        <v>0</v>
      </c>
    </row>
    <row r="144" spans="1:7" x14ac:dyDescent="0.25">
      <c r="A144" t="s">
        <v>259</v>
      </c>
      <c r="B144" t="s">
        <v>134</v>
      </c>
      <c r="C144" s="74">
        <v>22507</v>
      </c>
      <c r="D144" s="74">
        <v>247016.44</v>
      </c>
      <c r="E144" s="74">
        <v>0</v>
      </c>
      <c r="F144" s="74">
        <v>0</v>
      </c>
      <c r="G144" s="74">
        <v>-224509.44</v>
      </c>
    </row>
    <row r="145" spans="1:7" x14ac:dyDescent="0.25">
      <c r="A145" t="s">
        <v>260</v>
      </c>
      <c r="B145" t="s">
        <v>145</v>
      </c>
      <c r="C145" s="74">
        <v>0</v>
      </c>
      <c r="D145" s="74">
        <v>364135.11</v>
      </c>
      <c r="E145" s="74">
        <v>0</v>
      </c>
      <c r="F145" s="74">
        <v>0</v>
      </c>
      <c r="G145" s="74">
        <v>-364135.11</v>
      </c>
    </row>
    <row r="146" spans="1:7" x14ac:dyDescent="0.25">
      <c r="A146" t="s">
        <v>261</v>
      </c>
      <c r="B146" t="s">
        <v>147</v>
      </c>
      <c r="C146" s="74">
        <v>0</v>
      </c>
      <c r="D146" s="74">
        <v>17373.59</v>
      </c>
      <c r="E146" s="74">
        <v>0</v>
      </c>
      <c r="F146" s="74">
        <v>0</v>
      </c>
      <c r="G146" s="74">
        <v>-17373.59</v>
      </c>
    </row>
    <row r="147" spans="1:7" x14ac:dyDescent="0.25">
      <c r="A147" t="s">
        <v>262</v>
      </c>
      <c r="B147" t="s">
        <v>217</v>
      </c>
      <c r="C147" s="74">
        <v>0</v>
      </c>
      <c r="D147" s="74">
        <v>3551.21</v>
      </c>
      <c r="E147" s="74">
        <v>0</v>
      </c>
      <c r="F147" s="74">
        <v>-3551.21</v>
      </c>
      <c r="G147" s="74">
        <v>0</v>
      </c>
    </row>
    <row r="148" spans="1:7" x14ac:dyDescent="0.25">
      <c r="A148" t="s">
        <v>263</v>
      </c>
      <c r="B148" t="s">
        <v>264</v>
      </c>
      <c r="C148" s="74">
        <v>0</v>
      </c>
      <c r="D148" s="74">
        <v>169327.91</v>
      </c>
      <c r="E148" s="74">
        <v>0</v>
      </c>
      <c r="F148" s="74">
        <v>0</v>
      </c>
      <c r="G148" s="74">
        <v>-169327.91</v>
      </c>
    </row>
    <row r="149" spans="1:7" x14ac:dyDescent="0.25">
      <c r="A149" t="s">
        <v>265</v>
      </c>
      <c r="B149" t="s">
        <v>245</v>
      </c>
      <c r="C149" s="74">
        <v>0</v>
      </c>
      <c r="D149" s="74">
        <v>76556.399999999994</v>
      </c>
      <c r="E149" s="74">
        <v>0</v>
      </c>
      <c r="F149" s="74">
        <v>0</v>
      </c>
      <c r="G149" s="74">
        <v>-76556.399999999994</v>
      </c>
    </row>
    <row r="150" spans="1:7" x14ac:dyDescent="0.25">
      <c r="A150" t="s">
        <v>266</v>
      </c>
      <c r="B150" t="s">
        <v>267</v>
      </c>
      <c r="C150" s="74">
        <v>0</v>
      </c>
      <c r="D150" s="74">
        <v>644782.74</v>
      </c>
      <c r="E150" s="74">
        <v>0</v>
      </c>
      <c r="F150" s="74">
        <v>0</v>
      </c>
      <c r="G150" s="74">
        <v>-644782.74</v>
      </c>
    </row>
    <row r="151" spans="1:7" x14ac:dyDescent="0.25">
      <c r="A151" t="s">
        <v>268</v>
      </c>
      <c r="B151" t="s">
        <v>269</v>
      </c>
      <c r="C151" s="74">
        <v>0</v>
      </c>
      <c r="D151" s="74">
        <v>181946.88</v>
      </c>
      <c r="E151" s="74">
        <v>0</v>
      </c>
      <c r="F151" s="74">
        <v>0</v>
      </c>
      <c r="G151" s="74">
        <v>-181946.88</v>
      </c>
    </row>
    <row r="152" spans="1:7" x14ac:dyDescent="0.25">
      <c r="A152" t="s">
        <v>270</v>
      </c>
      <c r="B152" t="s">
        <v>271</v>
      </c>
      <c r="C152" s="74">
        <v>0</v>
      </c>
      <c r="D152" s="74">
        <v>529059.03</v>
      </c>
      <c r="E152" s="74">
        <v>0</v>
      </c>
      <c r="F152" s="74">
        <v>0</v>
      </c>
      <c r="G152" s="74">
        <v>-529059.03</v>
      </c>
    </row>
    <row r="153" spans="1:7" x14ac:dyDescent="0.25">
      <c r="A153" t="s">
        <v>272</v>
      </c>
      <c r="B153" t="s">
        <v>273</v>
      </c>
      <c r="C153" s="74">
        <v>0</v>
      </c>
      <c r="D153" s="74">
        <v>189636</v>
      </c>
      <c r="E153" s="74">
        <v>0</v>
      </c>
      <c r="F153" s="74">
        <v>0</v>
      </c>
      <c r="G153" s="74">
        <v>-189636</v>
      </c>
    </row>
    <row r="154" spans="1:7" x14ac:dyDescent="0.25">
      <c r="A154" t="s">
        <v>274</v>
      </c>
      <c r="B154" t="s">
        <v>275</v>
      </c>
      <c r="C154" s="74">
        <v>0</v>
      </c>
      <c r="D154" s="74">
        <v>116060.88</v>
      </c>
      <c r="E154" s="74">
        <v>0</v>
      </c>
      <c r="F154" s="74">
        <v>0</v>
      </c>
      <c r="G154" s="74">
        <v>-116060.88</v>
      </c>
    </row>
    <row r="155" spans="1:7" x14ac:dyDescent="0.25">
      <c r="A155" t="s">
        <v>276</v>
      </c>
      <c r="B155" t="s">
        <v>81</v>
      </c>
      <c r="C155" s="74">
        <v>1286</v>
      </c>
      <c r="D155" s="74">
        <v>9239.84</v>
      </c>
      <c r="E155" s="74">
        <v>0</v>
      </c>
      <c r="F155" s="74">
        <v>0</v>
      </c>
      <c r="G155" s="74">
        <v>-7953.84</v>
      </c>
    </row>
    <row r="156" spans="1:7" x14ac:dyDescent="0.25">
      <c r="A156" t="s">
        <v>277</v>
      </c>
      <c r="B156" t="s">
        <v>181</v>
      </c>
      <c r="C156" s="74">
        <v>0</v>
      </c>
      <c r="D156" s="74">
        <v>1500</v>
      </c>
      <c r="E156" s="74">
        <v>0</v>
      </c>
      <c r="F156" s="74">
        <v>-1500</v>
      </c>
      <c r="G156" s="74">
        <v>0</v>
      </c>
    </row>
    <row r="157" spans="1:7" x14ac:dyDescent="0.25">
      <c r="A157" t="s">
        <v>278</v>
      </c>
      <c r="B157" t="s">
        <v>134</v>
      </c>
      <c r="C157" s="74">
        <v>0</v>
      </c>
      <c r="D157" s="74">
        <v>119210</v>
      </c>
      <c r="E157" s="74">
        <v>0</v>
      </c>
      <c r="F157" s="74">
        <v>0</v>
      </c>
      <c r="G157" s="74">
        <v>-119210</v>
      </c>
    </row>
    <row r="158" spans="1:7" x14ac:dyDescent="0.25">
      <c r="A158" t="s">
        <v>279</v>
      </c>
      <c r="B158" t="s">
        <v>145</v>
      </c>
      <c r="C158" s="74">
        <v>0</v>
      </c>
      <c r="D158" s="74">
        <v>89394</v>
      </c>
      <c r="E158" s="74">
        <v>0</v>
      </c>
      <c r="F158" s="74">
        <v>0</v>
      </c>
      <c r="G158" s="74">
        <v>-89394</v>
      </c>
    </row>
    <row r="159" spans="1:7" x14ac:dyDescent="0.25">
      <c r="A159" t="s">
        <v>280</v>
      </c>
      <c r="B159" t="s">
        <v>151</v>
      </c>
      <c r="C159" s="74">
        <v>0</v>
      </c>
      <c r="D159" s="74">
        <v>10610.04</v>
      </c>
      <c r="E159" s="74">
        <v>0</v>
      </c>
      <c r="F159" s="74">
        <v>0</v>
      </c>
      <c r="G159" s="74">
        <v>-10610.04</v>
      </c>
    </row>
    <row r="160" spans="1:7" x14ac:dyDescent="0.25">
      <c r="A160" t="s">
        <v>281</v>
      </c>
      <c r="B160" t="s">
        <v>282</v>
      </c>
      <c r="C160" s="74">
        <v>1000000</v>
      </c>
      <c r="D160" s="74">
        <v>1646198.12</v>
      </c>
      <c r="E160" s="74">
        <v>0</v>
      </c>
      <c r="F160" s="74">
        <v>0</v>
      </c>
      <c r="G160" s="74">
        <v>-646198.12</v>
      </c>
    </row>
    <row r="161" spans="1:7" x14ac:dyDescent="0.25">
      <c r="A161" t="s">
        <v>283</v>
      </c>
      <c r="B161" t="s">
        <v>181</v>
      </c>
      <c r="C161" s="74">
        <v>0</v>
      </c>
      <c r="D161" s="74">
        <v>3000</v>
      </c>
      <c r="E161" s="74">
        <v>0</v>
      </c>
      <c r="F161" s="74">
        <v>-3000</v>
      </c>
      <c r="G161" s="74">
        <v>0</v>
      </c>
    </row>
    <row r="162" spans="1:7" x14ac:dyDescent="0.25">
      <c r="A162" t="s">
        <v>284</v>
      </c>
      <c r="B162" t="s">
        <v>134</v>
      </c>
      <c r="C162" s="74">
        <v>0</v>
      </c>
      <c r="D162" s="74">
        <v>246757.75</v>
      </c>
      <c r="E162" s="74">
        <v>0</v>
      </c>
      <c r="F162" s="74">
        <v>0</v>
      </c>
      <c r="G162" s="74">
        <v>-246757.75</v>
      </c>
    </row>
    <row r="163" spans="1:7" x14ac:dyDescent="0.25">
      <c r="A163" t="s">
        <v>285</v>
      </c>
      <c r="B163" t="s">
        <v>145</v>
      </c>
      <c r="C163" s="74">
        <v>0</v>
      </c>
      <c r="D163" s="74">
        <v>111832</v>
      </c>
      <c r="E163" s="74">
        <v>0</v>
      </c>
      <c r="F163" s="74">
        <v>0</v>
      </c>
      <c r="G163" s="74">
        <v>-111832</v>
      </c>
    </row>
    <row r="164" spans="1:7" x14ac:dyDescent="0.25">
      <c r="A164" t="s">
        <v>286</v>
      </c>
      <c r="B164" t="s">
        <v>287</v>
      </c>
      <c r="C164" s="74">
        <v>0</v>
      </c>
      <c r="D164" s="74">
        <v>100833.52</v>
      </c>
      <c r="E164" s="74">
        <v>0</v>
      </c>
      <c r="F164" s="74">
        <v>0</v>
      </c>
      <c r="G164" s="74">
        <v>-100833.52</v>
      </c>
    </row>
    <row r="165" spans="1:7" x14ac:dyDescent="0.25">
      <c r="A165" t="s">
        <v>288</v>
      </c>
      <c r="B165" t="s">
        <v>81</v>
      </c>
      <c r="C165" s="74">
        <v>514</v>
      </c>
      <c r="D165" s="74">
        <v>6922.66</v>
      </c>
      <c r="E165" s="74">
        <v>0</v>
      </c>
      <c r="F165" s="74">
        <v>0</v>
      </c>
      <c r="G165" s="74">
        <v>-6408.66</v>
      </c>
    </row>
    <row r="166" spans="1:7" x14ac:dyDescent="0.25">
      <c r="A166" t="s">
        <v>289</v>
      </c>
      <c r="B166" t="s">
        <v>196</v>
      </c>
      <c r="C166" s="74">
        <v>15559</v>
      </c>
      <c r="D166" s="74">
        <v>20233.84</v>
      </c>
      <c r="E166" s="74">
        <v>0</v>
      </c>
      <c r="F166" s="74">
        <v>-4674.84</v>
      </c>
      <c r="G166" s="74">
        <v>0</v>
      </c>
    </row>
    <row r="167" spans="1:7" x14ac:dyDescent="0.25">
      <c r="A167" t="s">
        <v>290</v>
      </c>
      <c r="B167" t="s">
        <v>181</v>
      </c>
      <c r="C167" s="74">
        <v>0</v>
      </c>
      <c r="D167" s="74">
        <v>2750</v>
      </c>
      <c r="E167" s="74">
        <v>0</v>
      </c>
      <c r="F167" s="74">
        <v>-2750</v>
      </c>
      <c r="G167" s="74">
        <v>0</v>
      </c>
    </row>
    <row r="168" spans="1:7" x14ac:dyDescent="0.25">
      <c r="A168" t="s">
        <v>291</v>
      </c>
      <c r="B168" t="s">
        <v>162</v>
      </c>
      <c r="C168" s="74">
        <v>128224</v>
      </c>
      <c r="D168" s="74">
        <v>342624.87</v>
      </c>
      <c r="E168" s="74">
        <v>0</v>
      </c>
      <c r="F168" s="74">
        <v>0</v>
      </c>
      <c r="G168" s="74">
        <v>-214400.87</v>
      </c>
    </row>
    <row r="169" spans="1:7" x14ac:dyDescent="0.25">
      <c r="A169" t="s">
        <v>292</v>
      </c>
      <c r="B169" t="s">
        <v>134</v>
      </c>
      <c r="C169" s="74">
        <v>514</v>
      </c>
      <c r="D169" s="74">
        <v>56120.86</v>
      </c>
      <c r="E169" s="74">
        <v>0</v>
      </c>
      <c r="F169" s="74">
        <v>0</v>
      </c>
      <c r="G169" s="74">
        <v>-55606.86</v>
      </c>
    </row>
    <row r="170" spans="1:7" x14ac:dyDescent="0.25">
      <c r="A170" t="s">
        <v>293</v>
      </c>
      <c r="B170" t="s">
        <v>145</v>
      </c>
      <c r="C170" s="74">
        <v>0</v>
      </c>
      <c r="D170" s="74">
        <v>66055</v>
      </c>
      <c r="E170" s="74">
        <v>0</v>
      </c>
      <c r="F170" s="74">
        <v>0</v>
      </c>
      <c r="G170" s="74">
        <v>-66055</v>
      </c>
    </row>
    <row r="171" spans="1:7" x14ac:dyDescent="0.25">
      <c r="A171" t="s">
        <v>294</v>
      </c>
      <c r="B171" t="s">
        <v>151</v>
      </c>
      <c r="C171" s="74">
        <v>0</v>
      </c>
      <c r="D171" s="74">
        <v>3852.24</v>
      </c>
      <c r="E171" s="74">
        <v>0</v>
      </c>
      <c r="F171" s="74">
        <v>-3852.24</v>
      </c>
      <c r="G171" s="74">
        <v>0</v>
      </c>
    </row>
    <row r="172" spans="1:7" x14ac:dyDescent="0.25">
      <c r="A172" t="s">
        <v>295</v>
      </c>
      <c r="B172" t="s">
        <v>181</v>
      </c>
      <c r="C172" s="74">
        <v>0</v>
      </c>
      <c r="D172" s="74">
        <v>4000</v>
      </c>
      <c r="E172" s="74">
        <v>0</v>
      </c>
      <c r="F172" s="74">
        <v>-4000</v>
      </c>
      <c r="G172" s="74">
        <v>0</v>
      </c>
    </row>
    <row r="173" spans="1:7" x14ac:dyDescent="0.25">
      <c r="A173" t="s">
        <v>296</v>
      </c>
      <c r="B173" t="s">
        <v>83</v>
      </c>
      <c r="C173" s="74">
        <v>259211</v>
      </c>
      <c r="D173" s="74">
        <v>287192.03999999998</v>
      </c>
      <c r="E173" s="74">
        <v>0</v>
      </c>
      <c r="F173" s="74">
        <v>0</v>
      </c>
      <c r="G173" s="74">
        <v>-27981.040000000001</v>
      </c>
    </row>
    <row r="174" spans="1:7" x14ac:dyDescent="0.25">
      <c r="A174" t="s">
        <v>297</v>
      </c>
      <c r="B174" t="s">
        <v>134</v>
      </c>
      <c r="C174" s="74">
        <v>8344</v>
      </c>
      <c r="D174" s="74">
        <v>224592</v>
      </c>
      <c r="E174" s="74">
        <v>0</v>
      </c>
      <c r="F174" s="74">
        <v>0</v>
      </c>
      <c r="G174" s="74">
        <v>-216248</v>
      </c>
    </row>
    <row r="175" spans="1:7" x14ac:dyDescent="0.25">
      <c r="A175" t="s">
        <v>298</v>
      </c>
      <c r="B175" t="s">
        <v>145</v>
      </c>
      <c r="C175" s="74">
        <v>0</v>
      </c>
      <c r="D175" s="74">
        <v>506935</v>
      </c>
      <c r="E175" s="74">
        <v>0</v>
      </c>
      <c r="F175" s="74">
        <v>0</v>
      </c>
      <c r="G175" s="74">
        <v>-506935</v>
      </c>
    </row>
    <row r="176" spans="1:7" x14ac:dyDescent="0.25">
      <c r="A176" t="s">
        <v>299</v>
      </c>
      <c r="B176" t="s">
        <v>147</v>
      </c>
      <c r="C176" s="74">
        <v>0</v>
      </c>
      <c r="D176" s="74">
        <v>34218.17</v>
      </c>
      <c r="E176" s="74">
        <v>0</v>
      </c>
      <c r="F176" s="74">
        <v>0</v>
      </c>
      <c r="G176" s="74">
        <v>-34218.17</v>
      </c>
    </row>
    <row r="177" spans="1:7" x14ac:dyDescent="0.25">
      <c r="A177" t="s">
        <v>300</v>
      </c>
      <c r="B177" t="s">
        <v>149</v>
      </c>
      <c r="C177" s="74">
        <v>989</v>
      </c>
      <c r="D177" s="74">
        <v>1321.25</v>
      </c>
      <c r="E177" s="74">
        <v>0</v>
      </c>
      <c r="F177" s="74">
        <v>-332.25</v>
      </c>
      <c r="G177" s="74">
        <v>0</v>
      </c>
    </row>
    <row r="178" spans="1:7" x14ac:dyDescent="0.25">
      <c r="A178" t="s">
        <v>301</v>
      </c>
      <c r="B178" t="s">
        <v>85</v>
      </c>
      <c r="C178" s="74">
        <v>283652</v>
      </c>
      <c r="D178" s="74">
        <v>336477.4</v>
      </c>
      <c r="E178" s="74">
        <v>0</v>
      </c>
      <c r="F178" s="74">
        <v>0</v>
      </c>
      <c r="G178" s="74">
        <v>-52825.4</v>
      </c>
    </row>
    <row r="179" spans="1:7" x14ac:dyDescent="0.25">
      <c r="A179" t="s">
        <v>302</v>
      </c>
      <c r="B179" t="s">
        <v>155</v>
      </c>
      <c r="C179" s="74">
        <v>17605</v>
      </c>
      <c r="D179" s="74">
        <v>22305.21</v>
      </c>
      <c r="E179" s="74">
        <v>0</v>
      </c>
      <c r="F179" s="74">
        <v>-4700.21</v>
      </c>
      <c r="G179" s="74">
        <v>0</v>
      </c>
    </row>
    <row r="180" spans="1:7" x14ac:dyDescent="0.25">
      <c r="A180" t="s">
        <v>303</v>
      </c>
      <c r="B180" t="s">
        <v>81</v>
      </c>
      <c r="C180" s="74">
        <v>1187</v>
      </c>
      <c r="D180" s="74">
        <v>6543.38</v>
      </c>
      <c r="E180" s="74">
        <v>0</v>
      </c>
      <c r="F180" s="74">
        <v>0</v>
      </c>
      <c r="G180" s="74">
        <v>-5356.38</v>
      </c>
    </row>
    <row r="181" spans="1:7" x14ac:dyDescent="0.25">
      <c r="A181" t="s">
        <v>304</v>
      </c>
      <c r="B181" t="s">
        <v>134</v>
      </c>
      <c r="C181" s="74">
        <v>0</v>
      </c>
      <c r="D181" s="74">
        <v>52521.7</v>
      </c>
      <c r="E181" s="74">
        <v>0</v>
      </c>
      <c r="F181" s="74">
        <v>0</v>
      </c>
      <c r="G181" s="74">
        <v>-52521.7</v>
      </c>
    </row>
    <row r="182" spans="1:7" x14ac:dyDescent="0.25">
      <c r="A182" t="s">
        <v>305</v>
      </c>
      <c r="B182" t="s">
        <v>145</v>
      </c>
      <c r="C182" s="74">
        <v>0</v>
      </c>
      <c r="D182" s="74">
        <v>149128</v>
      </c>
      <c r="E182" s="74">
        <v>0</v>
      </c>
      <c r="F182" s="74">
        <v>0</v>
      </c>
      <c r="G182" s="74">
        <v>-149128</v>
      </c>
    </row>
    <row r="183" spans="1:7" x14ac:dyDescent="0.25">
      <c r="A183" t="s">
        <v>306</v>
      </c>
      <c r="B183" t="s">
        <v>131</v>
      </c>
      <c r="C183" s="74">
        <v>6240149</v>
      </c>
      <c r="D183" s="74">
        <v>7233372.8499999996</v>
      </c>
      <c r="E183" s="74">
        <v>0</v>
      </c>
      <c r="F183" s="74">
        <v>0</v>
      </c>
      <c r="G183" s="74">
        <v>-993223.85</v>
      </c>
    </row>
    <row r="184" spans="1:7" x14ac:dyDescent="0.25">
      <c r="A184" t="s">
        <v>307</v>
      </c>
      <c r="B184" t="s">
        <v>181</v>
      </c>
      <c r="C184" s="74">
        <v>0</v>
      </c>
      <c r="D184" s="74">
        <v>8700</v>
      </c>
      <c r="E184" s="74">
        <v>0</v>
      </c>
      <c r="F184" s="74">
        <v>0</v>
      </c>
      <c r="G184" s="74">
        <v>-8700</v>
      </c>
    </row>
    <row r="185" spans="1:7" x14ac:dyDescent="0.25">
      <c r="A185" t="s">
        <v>308</v>
      </c>
      <c r="B185" t="s">
        <v>83</v>
      </c>
      <c r="C185" s="74">
        <v>216198</v>
      </c>
      <c r="D185" s="74">
        <v>460196.4</v>
      </c>
      <c r="E185" s="74">
        <v>0</v>
      </c>
      <c r="F185" s="74">
        <v>0</v>
      </c>
      <c r="G185" s="74">
        <v>-243998.4</v>
      </c>
    </row>
    <row r="186" spans="1:7" x14ac:dyDescent="0.25">
      <c r="A186" t="s">
        <v>309</v>
      </c>
      <c r="B186" t="s">
        <v>134</v>
      </c>
      <c r="C186" s="74">
        <v>66292</v>
      </c>
      <c r="D186" s="74">
        <v>505984</v>
      </c>
      <c r="E186" s="74">
        <v>0</v>
      </c>
      <c r="F186" s="74">
        <v>0</v>
      </c>
      <c r="G186" s="74">
        <v>-439692</v>
      </c>
    </row>
    <row r="187" spans="1:7" x14ac:dyDescent="0.25">
      <c r="A187" t="s">
        <v>310</v>
      </c>
      <c r="B187" t="s">
        <v>145</v>
      </c>
      <c r="C187" s="74">
        <v>0</v>
      </c>
      <c r="D187" s="74">
        <v>653590.18999999994</v>
      </c>
      <c r="E187" s="74">
        <v>0</v>
      </c>
      <c r="F187" s="74">
        <v>0</v>
      </c>
      <c r="G187" s="74">
        <v>-653590.18999999994</v>
      </c>
    </row>
    <row r="188" spans="1:7" x14ac:dyDescent="0.25">
      <c r="A188" t="s">
        <v>311</v>
      </c>
      <c r="B188" t="s">
        <v>217</v>
      </c>
      <c r="C188" s="74">
        <v>0</v>
      </c>
      <c r="D188" s="74">
        <v>5616</v>
      </c>
      <c r="E188" s="74">
        <v>0</v>
      </c>
      <c r="F188" s="74">
        <v>0</v>
      </c>
      <c r="G188" s="74">
        <v>-5616</v>
      </c>
    </row>
    <row r="189" spans="1:7" x14ac:dyDescent="0.25">
      <c r="A189" t="s">
        <v>312</v>
      </c>
      <c r="B189" t="s">
        <v>264</v>
      </c>
      <c r="C189" s="74">
        <v>0</v>
      </c>
      <c r="D189" s="74">
        <v>13663.16</v>
      </c>
      <c r="E189" s="74">
        <v>0</v>
      </c>
      <c r="F189" s="74">
        <v>0</v>
      </c>
      <c r="G189" s="74">
        <v>-13663.16</v>
      </c>
    </row>
    <row r="190" spans="1:7" x14ac:dyDescent="0.25">
      <c r="A190" t="s">
        <v>313</v>
      </c>
      <c r="B190" t="s">
        <v>110</v>
      </c>
      <c r="C190" s="74">
        <v>0</v>
      </c>
      <c r="D190" s="74">
        <v>93697.14</v>
      </c>
      <c r="E190" s="74">
        <v>0</v>
      </c>
      <c r="F190" s="74">
        <v>0</v>
      </c>
      <c r="G190" s="74">
        <v>-93697.14</v>
      </c>
    </row>
    <row r="191" spans="1:7" x14ac:dyDescent="0.25">
      <c r="A191" t="s">
        <v>314</v>
      </c>
      <c r="B191" t="s">
        <v>315</v>
      </c>
      <c r="C191" s="74">
        <v>0</v>
      </c>
      <c r="D191" s="74">
        <v>274056</v>
      </c>
      <c r="E191" s="74">
        <v>0</v>
      </c>
      <c r="F191" s="74">
        <v>0</v>
      </c>
      <c r="G191" s="74">
        <v>-274056</v>
      </c>
    </row>
    <row r="192" spans="1:7" x14ac:dyDescent="0.25">
      <c r="A192" t="s">
        <v>316</v>
      </c>
      <c r="B192" t="s">
        <v>134</v>
      </c>
      <c r="C192" s="74">
        <v>0</v>
      </c>
      <c r="D192" s="74">
        <v>83928.5</v>
      </c>
      <c r="E192" s="74">
        <v>0</v>
      </c>
      <c r="F192" s="74">
        <v>0</v>
      </c>
      <c r="G192" s="74">
        <v>-83928.5</v>
      </c>
    </row>
    <row r="193" spans="1:7" x14ac:dyDescent="0.25">
      <c r="A193" t="s">
        <v>317</v>
      </c>
      <c r="B193" t="s">
        <v>145</v>
      </c>
      <c r="C193" s="74">
        <v>0</v>
      </c>
      <c r="D193" s="74">
        <v>89565</v>
      </c>
      <c r="E193" s="74">
        <v>0</v>
      </c>
      <c r="F193" s="74">
        <v>0</v>
      </c>
      <c r="G193" s="74">
        <v>-89565</v>
      </c>
    </row>
    <row r="194" spans="1:7" x14ac:dyDescent="0.25">
      <c r="A194" t="s">
        <v>318</v>
      </c>
      <c r="B194" t="s">
        <v>131</v>
      </c>
      <c r="C194" s="74">
        <v>1912458</v>
      </c>
      <c r="D194" s="74">
        <v>1940383.7</v>
      </c>
      <c r="E194" s="74">
        <v>0</v>
      </c>
      <c r="F194" s="74">
        <v>0</v>
      </c>
      <c r="G194" s="74">
        <v>-27925.7</v>
      </c>
    </row>
    <row r="195" spans="1:7" x14ac:dyDescent="0.25">
      <c r="A195" t="s">
        <v>319</v>
      </c>
      <c r="B195" t="s">
        <v>139</v>
      </c>
      <c r="C195" s="74">
        <v>0</v>
      </c>
      <c r="D195" s="74">
        <v>810</v>
      </c>
      <c r="E195" s="74">
        <v>0</v>
      </c>
      <c r="F195" s="74">
        <v>-810</v>
      </c>
      <c r="G195" s="74">
        <v>0</v>
      </c>
    </row>
    <row r="196" spans="1:7" x14ac:dyDescent="0.25">
      <c r="A196" t="s">
        <v>320</v>
      </c>
      <c r="B196" t="s">
        <v>181</v>
      </c>
      <c r="C196" s="74">
        <v>0</v>
      </c>
      <c r="D196" s="74">
        <v>3000</v>
      </c>
      <c r="E196" s="74">
        <v>0</v>
      </c>
      <c r="F196" s="74">
        <v>-3000</v>
      </c>
      <c r="G196" s="74">
        <v>0</v>
      </c>
    </row>
    <row r="197" spans="1:7" x14ac:dyDescent="0.25">
      <c r="A197" t="s">
        <v>321</v>
      </c>
      <c r="B197" t="s">
        <v>134</v>
      </c>
      <c r="C197" s="74">
        <v>0</v>
      </c>
      <c r="D197" s="74">
        <v>280686.06</v>
      </c>
      <c r="E197" s="74">
        <v>0</v>
      </c>
      <c r="F197" s="74">
        <v>0</v>
      </c>
      <c r="G197" s="74">
        <v>-280686.06</v>
      </c>
    </row>
    <row r="198" spans="1:7" x14ac:dyDescent="0.25">
      <c r="A198" t="s">
        <v>322</v>
      </c>
      <c r="B198" t="s">
        <v>145</v>
      </c>
      <c r="C198" s="74">
        <v>0</v>
      </c>
      <c r="D198" s="74">
        <v>167373</v>
      </c>
      <c r="E198" s="74">
        <v>0</v>
      </c>
      <c r="F198" s="74">
        <v>0</v>
      </c>
      <c r="G198" s="74">
        <v>-167373</v>
      </c>
    </row>
    <row r="199" spans="1:7" x14ac:dyDescent="0.25">
      <c r="A199" t="s">
        <v>323</v>
      </c>
      <c r="B199" t="s">
        <v>184</v>
      </c>
      <c r="C199" s="74">
        <v>0</v>
      </c>
      <c r="D199" s="74">
        <v>10666.68</v>
      </c>
      <c r="E199" s="74">
        <v>0</v>
      </c>
      <c r="F199" s="74">
        <v>0</v>
      </c>
      <c r="G199" s="74">
        <v>-10666.68</v>
      </c>
    </row>
    <row r="200" spans="1:7" x14ac:dyDescent="0.25">
      <c r="A200" t="s">
        <v>324</v>
      </c>
      <c r="B200" t="s">
        <v>217</v>
      </c>
      <c r="C200" s="74">
        <v>0</v>
      </c>
      <c r="D200" s="74">
        <v>156</v>
      </c>
      <c r="E200" s="74">
        <v>0</v>
      </c>
      <c r="F200" s="74">
        <v>-156</v>
      </c>
      <c r="G200" s="74">
        <v>0</v>
      </c>
    </row>
    <row r="201" spans="1:7" x14ac:dyDescent="0.25">
      <c r="A201" t="s">
        <v>325</v>
      </c>
      <c r="B201" t="s">
        <v>149</v>
      </c>
      <c r="C201" s="74">
        <v>594</v>
      </c>
      <c r="D201" s="74">
        <v>892.5</v>
      </c>
      <c r="E201" s="74">
        <v>0</v>
      </c>
      <c r="F201" s="74">
        <v>-298.5</v>
      </c>
      <c r="G201" s="74">
        <v>0</v>
      </c>
    </row>
    <row r="202" spans="1:7" x14ac:dyDescent="0.25">
      <c r="A202" t="s">
        <v>326</v>
      </c>
      <c r="B202" t="s">
        <v>85</v>
      </c>
      <c r="C202" s="74">
        <v>197823</v>
      </c>
      <c r="D202" s="74">
        <v>209104.8</v>
      </c>
      <c r="E202" s="74">
        <v>0</v>
      </c>
      <c r="F202" s="74">
        <v>0</v>
      </c>
      <c r="G202" s="74">
        <v>-11281.8</v>
      </c>
    </row>
    <row r="203" spans="1:7" x14ac:dyDescent="0.25">
      <c r="A203" t="s">
        <v>327</v>
      </c>
      <c r="B203" t="s">
        <v>87</v>
      </c>
      <c r="C203" s="74">
        <v>259185</v>
      </c>
      <c r="D203" s="74">
        <v>368024.12</v>
      </c>
      <c r="E203" s="74">
        <v>0</v>
      </c>
      <c r="F203" s="74">
        <v>0</v>
      </c>
      <c r="G203" s="74">
        <v>-108839.12</v>
      </c>
    </row>
    <row r="204" spans="1:7" x14ac:dyDescent="0.25">
      <c r="A204" t="s">
        <v>328</v>
      </c>
      <c r="B204" t="s">
        <v>155</v>
      </c>
      <c r="C204" s="74">
        <v>10708</v>
      </c>
      <c r="D204" s="74">
        <v>15129.84</v>
      </c>
      <c r="E204" s="74">
        <v>0</v>
      </c>
      <c r="F204" s="74">
        <v>-4421.84</v>
      </c>
      <c r="G204" s="74">
        <v>0</v>
      </c>
    </row>
    <row r="205" spans="1:7" x14ac:dyDescent="0.25">
      <c r="A205" t="s">
        <v>329</v>
      </c>
      <c r="B205" t="s">
        <v>81</v>
      </c>
      <c r="C205" s="74">
        <v>0</v>
      </c>
      <c r="D205" s="74">
        <v>2542.16</v>
      </c>
      <c r="E205" s="74">
        <v>0</v>
      </c>
      <c r="F205" s="74">
        <v>-2542.16</v>
      </c>
      <c r="G205" s="74">
        <v>0</v>
      </c>
    </row>
    <row r="206" spans="1:7" x14ac:dyDescent="0.25">
      <c r="A206" t="s">
        <v>330</v>
      </c>
      <c r="B206" t="s">
        <v>181</v>
      </c>
      <c r="C206" s="74">
        <v>0</v>
      </c>
      <c r="D206" s="74">
        <v>3100</v>
      </c>
      <c r="E206" s="74">
        <v>0</v>
      </c>
      <c r="F206" s="74">
        <v>-3100</v>
      </c>
      <c r="G206" s="74">
        <v>0</v>
      </c>
    </row>
    <row r="207" spans="1:7" x14ac:dyDescent="0.25">
      <c r="A207" t="s">
        <v>331</v>
      </c>
      <c r="B207" t="s">
        <v>134</v>
      </c>
      <c r="C207" s="74">
        <v>0</v>
      </c>
      <c r="D207" s="74">
        <v>68705.88</v>
      </c>
      <c r="E207" s="74">
        <v>0</v>
      </c>
      <c r="F207" s="74">
        <v>0</v>
      </c>
      <c r="G207" s="74">
        <v>-68705.88</v>
      </c>
    </row>
    <row r="208" spans="1:7" x14ac:dyDescent="0.25">
      <c r="A208" t="s">
        <v>332</v>
      </c>
      <c r="B208" t="s">
        <v>145</v>
      </c>
      <c r="C208" s="74">
        <v>0</v>
      </c>
      <c r="D208" s="74">
        <v>200705</v>
      </c>
      <c r="E208" s="74">
        <v>0</v>
      </c>
      <c r="F208" s="74">
        <v>0</v>
      </c>
      <c r="G208" s="74">
        <v>-200705</v>
      </c>
    </row>
    <row r="209" spans="1:7" x14ac:dyDescent="0.25">
      <c r="A209" t="s">
        <v>333</v>
      </c>
      <c r="B209" t="s">
        <v>149</v>
      </c>
      <c r="C209" s="74">
        <v>0</v>
      </c>
      <c r="D209" s="74">
        <v>735</v>
      </c>
      <c r="E209" s="74">
        <v>0</v>
      </c>
      <c r="F209" s="74">
        <v>-735</v>
      </c>
      <c r="G209" s="74">
        <v>0</v>
      </c>
    </row>
    <row r="210" spans="1:7" x14ac:dyDescent="0.25">
      <c r="A210" t="s">
        <v>334</v>
      </c>
      <c r="B210" t="s">
        <v>110</v>
      </c>
      <c r="C210" s="74">
        <v>20000</v>
      </c>
      <c r="D210" s="74">
        <v>32102.94</v>
      </c>
      <c r="E210" s="74">
        <v>0</v>
      </c>
      <c r="F210" s="74">
        <v>0</v>
      </c>
      <c r="G210" s="74">
        <v>-12102.94</v>
      </c>
    </row>
    <row r="211" spans="1:7" x14ac:dyDescent="0.25">
      <c r="A211" t="s">
        <v>335</v>
      </c>
      <c r="B211" t="s">
        <v>131</v>
      </c>
      <c r="C211" s="74">
        <v>0</v>
      </c>
      <c r="D211" s="74">
        <v>583715.28</v>
      </c>
      <c r="E211" s="74">
        <v>0</v>
      </c>
      <c r="F211" s="74">
        <v>0</v>
      </c>
      <c r="G211" s="74">
        <v>-583715.28</v>
      </c>
    </row>
    <row r="212" spans="1:7" x14ac:dyDescent="0.25">
      <c r="A212" t="s">
        <v>336</v>
      </c>
      <c r="B212" t="s">
        <v>81</v>
      </c>
      <c r="C212" s="74">
        <v>0</v>
      </c>
      <c r="D212" s="74">
        <v>8871.36</v>
      </c>
      <c r="E212" s="74">
        <v>0</v>
      </c>
      <c r="F212" s="74">
        <v>0</v>
      </c>
      <c r="G212" s="74">
        <v>-8871.36</v>
      </c>
    </row>
    <row r="213" spans="1:7" x14ac:dyDescent="0.25">
      <c r="A213" t="s">
        <v>337</v>
      </c>
      <c r="B213" t="s">
        <v>139</v>
      </c>
      <c r="C213" s="74">
        <v>0</v>
      </c>
      <c r="D213" s="74">
        <v>810</v>
      </c>
      <c r="E213" s="74">
        <v>0</v>
      </c>
      <c r="F213" s="74">
        <v>-810</v>
      </c>
      <c r="G213" s="74">
        <v>0</v>
      </c>
    </row>
    <row r="214" spans="1:7" x14ac:dyDescent="0.25">
      <c r="A214" t="s">
        <v>338</v>
      </c>
      <c r="B214" t="s">
        <v>196</v>
      </c>
      <c r="C214" s="74">
        <v>0</v>
      </c>
      <c r="D214" s="74">
        <v>15175.38</v>
      </c>
      <c r="E214" s="74">
        <v>0</v>
      </c>
      <c r="F214" s="74">
        <v>0</v>
      </c>
      <c r="G214" s="74">
        <v>-15175.38</v>
      </c>
    </row>
    <row r="215" spans="1:7" x14ac:dyDescent="0.25">
      <c r="A215" t="s">
        <v>339</v>
      </c>
      <c r="B215" t="s">
        <v>83</v>
      </c>
      <c r="C215" s="74">
        <v>0</v>
      </c>
      <c r="D215" s="74">
        <v>165187.87</v>
      </c>
      <c r="E215" s="74">
        <v>0</v>
      </c>
      <c r="F215" s="74">
        <v>0</v>
      </c>
      <c r="G215" s="74">
        <v>-165187.87</v>
      </c>
    </row>
    <row r="216" spans="1:7" x14ac:dyDescent="0.25">
      <c r="A216" t="s">
        <v>340</v>
      </c>
      <c r="B216" t="s">
        <v>134</v>
      </c>
      <c r="C216" s="74">
        <v>0</v>
      </c>
      <c r="D216" s="74">
        <v>5785.44</v>
      </c>
      <c r="E216" s="74">
        <v>0</v>
      </c>
      <c r="F216" s="74">
        <v>0</v>
      </c>
      <c r="G216" s="74">
        <v>-5785.44</v>
      </c>
    </row>
    <row r="217" spans="1:7" x14ac:dyDescent="0.25">
      <c r="A217" t="s">
        <v>341</v>
      </c>
      <c r="B217" t="s">
        <v>145</v>
      </c>
      <c r="C217" s="74">
        <v>0</v>
      </c>
      <c r="D217" s="74">
        <v>44789</v>
      </c>
      <c r="E217" s="74">
        <v>0</v>
      </c>
      <c r="F217" s="74">
        <v>0</v>
      </c>
      <c r="G217" s="74">
        <v>-44789</v>
      </c>
    </row>
    <row r="218" spans="1:7" x14ac:dyDescent="0.25">
      <c r="A218" t="s">
        <v>342</v>
      </c>
      <c r="B218" t="s">
        <v>149</v>
      </c>
      <c r="C218" s="74">
        <v>0</v>
      </c>
      <c r="D218" s="74">
        <v>157.5</v>
      </c>
      <c r="E218" s="74">
        <v>0</v>
      </c>
      <c r="F218" s="74">
        <v>-157.5</v>
      </c>
      <c r="G218" s="74">
        <v>0</v>
      </c>
    </row>
    <row r="219" spans="1:7" x14ac:dyDescent="0.25">
      <c r="A219" t="s">
        <v>343</v>
      </c>
      <c r="B219" t="s">
        <v>151</v>
      </c>
      <c r="C219" s="74">
        <v>0</v>
      </c>
      <c r="D219" s="74">
        <v>7728.44</v>
      </c>
      <c r="E219" s="74">
        <v>0</v>
      </c>
      <c r="F219" s="74">
        <v>0</v>
      </c>
      <c r="G219" s="74">
        <v>-7728.44</v>
      </c>
    </row>
    <row r="220" spans="1:7" x14ac:dyDescent="0.25">
      <c r="A220" t="s">
        <v>344</v>
      </c>
      <c r="B220" t="s">
        <v>85</v>
      </c>
      <c r="C220" s="74">
        <v>0</v>
      </c>
      <c r="D220" s="74">
        <v>63043.199999999997</v>
      </c>
      <c r="E220" s="74">
        <v>0</v>
      </c>
      <c r="F220" s="74">
        <v>0</v>
      </c>
      <c r="G220" s="74">
        <v>-63043.199999999997</v>
      </c>
    </row>
    <row r="221" spans="1:7" x14ac:dyDescent="0.25">
      <c r="A221" t="s">
        <v>345</v>
      </c>
      <c r="B221" t="s">
        <v>87</v>
      </c>
      <c r="C221" s="74">
        <v>0</v>
      </c>
      <c r="D221" s="74">
        <v>105079.57</v>
      </c>
      <c r="E221" s="74">
        <v>0</v>
      </c>
      <c r="F221" s="74">
        <v>0</v>
      </c>
      <c r="G221" s="74">
        <v>-105079.57</v>
      </c>
    </row>
    <row r="222" spans="1:7" x14ac:dyDescent="0.25">
      <c r="A222" t="s">
        <v>346</v>
      </c>
      <c r="B222" t="s">
        <v>155</v>
      </c>
      <c r="C222" s="74">
        <v>0</v>
      </c>
      <c r="D222" s="74">
        <v>2676.96</v>
      </c>
      <c r="E222" s="74">
        <v>0</v>
      </c>
      <c r="F222" s="74">
        <v>-2676.96</v>
      </c>
      <c r="G222" s="74">
        <v>0</v>
      </c>
    </row>
    <row r="223" spans="1:7" x14ac:dyDescent="0.25">
      <c r="A223" t="s">
        <v>347</v>
      </c>
      <c r="B223" t="s">
        <v>131</v>
      </c>
      <c r="C223" s="74">
        <v>0</v>
      </c>
      <c r="D223" s="74">
        <v>455355.52</v>
      </c>
      <c r="E223" s="74">
        <v>0</v>
      </c>
      <c r="F223" s="74">
        <v>0</v>
      </c>
      <c r="G223" s="74">
        <v>-455355.52</v>
      </c>
    </row>
    <row r="224" spans="1:7" x14ac:dyDescent="0.25">
      <c r="A224" t="s">
        <v>348</v>
      </c>
      <c r="B224" t="s">
        <v>196</v>
      </c>
      <c r="C224" s="74">
        <v>0</v>
      </c>
      <c r="D224" s="74">
        <v>10116.92</v>
      </c>
      <c r="E224" s="74">
        <v>0</v>
      </c>
      <c r="F224" s="74">
        <v>0</v>
      </c>
      <c r="G224" s="74">
        <v>-10116.92</v>
      </c>
    </row>
    <row r="225" spans="1:7" x14ac:dyDescent="0.25">
      <c r="A225" t="s">
        <v>349</v>
      </c>
      <c r="B225" t="s">
        <v>83</v>
      </c>
      <c r="C225" s="74">
        <v>0</v>
      </c>
      <c r="D225" s="74">
        <v>167965.23</v>
      </c>
      <c r="E225" s="74">
        <v>0</v>
      </c>
      <c r="F225" s="74">
        <v>0</v>
      </c>
      <c r="G225" s="74">
        <v>-167965.23</v>
      </c>
    </row>
    <row r="226" spans="1:7" x14ac:dyDescent="0.25">
      <c r="A226" t="s">
        <v>350</v>
      </c>
      <c r="B226" t="s">
        <v>134</v>
      </c>
      <c r="C226" s="74">
        <v>0</v>
      </c>
      <c r="D226" s="74">
        <v>7893.5</v>
      </c>
      <c r="E226" s="74">
        <v>0</v>
      </c>
      <c r="F226" s="74">
        <v>0</v>
      </c>
      <c r="G226" s="74">
        <v>-7893.5</v>
      </c>
    </row>
    <row r="227" spans="1:7" x14ac:dyDescent="0.25">
      <c r="A227" t="s">
        <v>351</v>
      </c>
      <c r="B227" t="s">
        <v>145</v>
      </c>
      <c r="C227" s="74">
        <v>0</v>
      </c>
      <c r="D227" s="74">
        <v>44789</v>
      </c>
      <c r="E227" s="74">
        <v>0</v>
      </c>
      <c r="F227" s="74">
        <v>0</v>
      </c>
      <c r="G227" s="74">
        <v>-44789</v>
      </c>
    </row>
    <row r="228" spans="1:7" x14ac:dyDescent="0.25">
      <c r="A228" t="s">
        <v>352</v>
      </c>
      <c r="B228" t="s">
        <v>149</v>
      </c>
      <c r="C228" s="74">
        <v>0</v>
      </c>
      <c r="D228" s="74">
        <v>105</v>
      </c>
      <c r="E228" s="74">
        <v>0</v>
      </c>
      <c r="F228" s="74">
        <v>-105</v>
      </c>
      <c r="G228" s="74">
        <v>0</v>
      </c>
    </row>
    <row r="229" spans="1:7" x14ac:dyDescent="0.25">
      <c r="A229" t="s">
        <v>353</v>
      </c>
      <c r="B229" t="s">
        <v>151</v>
      </c>
      <c r="C229" s="74">
        <v>0</v>
      </c>
      <c r="D229" s="74">
        <v>11417.96</v>
      </c>
      <c r="E229" s="74">
        <v>0</v>
      </c>
      <c r="F229" s="74">
        <v>0</v>
      </c>
      <c r="G229" s="74">
        <v>-11417.96</v>
      </c>
    </row>
    <row r="230" spans="1:7" x14ac:dyDescent="0.25">
      <c r="A230" t="s">
        <v>354</v>
      </c>
      <c r="B230" t="s">
        <v>85</v>
      </c>
      <c r="C230" s="74">
        <v>0</v>
      </c>
      <c r="D230" s="74">
        <v>23922</v>
      </c>
      <c r="E230" s="74">
        <v>0</v>
      </c>
      <c r="F230" s="74">
        <v>0</v>
      </c>
      <c r="G230" s="74">
        <v>-23922</v>
      </c>
    </row>
    <row r="231" spans="1:7" x14ac:dyDescent="0.25">
      <c r="A231" t="s">
        <v>355</v>
      </c>
      <c r="B231" t="s">
        <v>87</v>
      </c>
      <c r="C231" s="74">
        <v>0</v>
      </c>
      <c r="D231" s="74">
        <v>82262.58</v>
      </c>
      <c r="E231" s="74">
        <v>0</v>
      </c>
      <c r="F231" s="74">
        <v>0</v>
      </c>
      <c r="G231" s="74">
        <v>-82262.58</v>
      </c>
    </row>
    <row r="232" spans="1:7" x14ac:dyDescent="0.25">
      <c r="A232" t="s">
        <v>356</v>
      </c>
      <c r="B232" t="s">
        <v>155</v>
      </c>
      <c r="C232" s="74">
        <v>0</v>
      </c>
      <c r="D232" s="74">
        <v>1784.64</v>
      </c>
      <c r="E232" s="74">
        <v>0</v>
      </c>
      <c r="F232" s="74">
        <v>-1784.64</v>
      </c>
      <c r="G232" s="74">
        <v>0</v>
      </c>
    </row>
    <row r="233" spans="1:7" x14ac:dyDescent="0.25">
      <c r="A233" t="s">
        <v>357</v>
      </c>
      <c r="B233" t="s">
        <v>110</v>
      </c>
      <c r="C233" s="74">
        <v>5000</v>
      </c>
      <c r="D233" s="74">
        <v>6498.37</v>
      </c>
      <c r="E233" s="74">
        <v>0</v>
      </c>
      <c r="F233" s="74">
        <v>-1498.37</v>
      </c>
      <c r="G233" s="74">
        <v>0</v>
      </c>
    </row>
    <row r="234" spans="1:7" x14ac:dyDescent="0.25">
      <c r="A234" t="s">
        <v>358</v>
      </c>
      <c r="B234" t="s">
        <v>131</v>
      </c>
      <c r="C234" s="74">
        <v>0</v>
      </c>
      <c r="D234" s="74">
        <v>364480.48</v>
      </c>
      <c r="E234" s="74">
        <v>0</v>
      </c>
      <c r="F234" s="74">
        <v>0</v>
      </c>
      <c r="G234" s="74">
        <v>-364480.48</v>
      </c>
    </row>
    <row r="235" spans="1:7" x14ac:dyDescent="0.25">
      <c r="A235" t="s">
        <v>359</v>
      </c>
      <c r="B235" t="s">
        <v>196</v>
      </c>
      <c r="C235" s="74">
        <v>0</v>
      </c>
      <c r="D235" s="74">
        <v>12513.75</v>
      </c>
      <c r="E235" s="74">
        <v>0</v>
      </c>
      <c r="F235" s="74">
        <v>0</v>
      </c>
      <c r="G235" s="74">
        <v>-12513.75</v>
      </c>
    </row>
    <row r="236" spans="1:7" x14ac:dyDescent="0.25">
      <c r="A236" t="s">
        <v>360</v>
      </c>
      <c r="B236" t="s">
        <v>141</v>
      </c>
      <c r="C236" s="74">
        <v>0</v>
      </c>
      <c r="D236" s="74">
        <v>47543.040000000001</v>
      </c>
      <c r="E236" s="74">
        <v>0</v>
      </c>
      <c r="F236" s="74">
        <v>0</v>
      </c>
      <c r="G236" s="74">
        <v>-47543.040000000001</v>
      </c>
    </row>
    <row r="237" spans="1:7" x14ac:dyDescent="0.25">
      <c r="A237" t="s">
        <v>361</v>
      </c>
      <c r="B237" t="s">
        <v>83</v>
      </c>
      <c r="C237" s="74">
        <v>0</v>
      </c>
      <c r="D237" s="74">
        <v>95670</v>
      </c>
      <c r="E237" s="74">
        <v>0</v>
      </c>
      <c r="F237" s="74">
        <v>0</v>
      </c>
      <c r="G237" s="74">
        <v>-95670</v>
      </c>
    </row>
    <row r="238" spans="1:7" x14ac:dyDescent="0.25">
      <c r="A238" t="s">
        <v>362</v>
      </c>
      <c r="B238" t="s">
        <v>162</v>
      </c>
      <c r="C238" s="74">
        <v>0</v>
      </c>
      <c r="D238" s="74">
        <v>56348.56</v>
      </c>
      <c r="E238" s="74">
        <v>0</v>
      </c>
      <c r="F238" s="74">
        <v>0</v>
      </c>
      <c r="G238" s="74">
        <v>-56348.56</v>
      </c>
    </row>
    <row r="239" spans="1:7" x14ac:dyDescent="0.25">
      <c r="A239" t="s">
        <v>363</v>
      </c>
      <c r="B239" t="s">
        <v>134</v>
      </c>
      <c r="C239" s="74">
        <v>0</v>
      </c>
      <c r="D239" s="74">
        <v>43577</v>
      </c>
      <c r="E239" s="74">
        <v>0</v>
      </c>
      <c r="F239" s="74">
        <v>0</v>
      </c>
      <c r="G239" s="74">
        <v>-43577</v>
      </c>
    </row>
    <row r="240" spans="1:7" x14ac:dyDescent="0.25">
      <c r="A240" t="s">
        <v>364</v>
      </c>
      <c r="B240" t="s">
        <v>147</v>
      </c>
      <c r="C240" s="74">
        <v>0</v>
      </c>
      <c r="D240" s="74">
        <v>88531.17</v>
      </c>
      <c r="E240" s="74">
        <v>0</v>
      </c>
      <c r="F240" s="74">
        <v>0</v>
      </c>
      <c r="G240" s="74">
        <v>-88531.17</v>
      </c>
    </row>
    <row r="241" spans="1:7" x14ac:dyDescent="0.25">
      <c r="A241" t="s">
        <v>365</v>
      </c>
      <c r="B241" t="s">
        <v>149</v>
      </c>
      <c r="C241" s="74">
        <v>0</v>
      </c>
      <c r="D241" s="74">
        <v>157.5</v>
      </c>
      <c r="E241" s="74">
        <v>0</v>
      </c>
      <c r="F241" s="74">
        <v>-157.5</v>
      </c>
      <c r="G241" s="74">
        <v>0</v>
      </c>
    </row>
    <row r="242" spans="1:7" x14ac:dyDescent="0.25">
      <c r="A242" t="s">
        <v>366</v>
      </c>
      <c r="B242" t="s">
        <v>151</v>
      </c>
      <c r="C242" s="74">
        <v>0</v>
      </c>
      <c r="D242" s="74">
        <v>2939.04</v>
      </c>
      <c r="E242" s="74">
        <v>0</v>
      </c>
      <c r="F242" s="74">
        <v>-2939.04</v>
      </c>
      <c r="G242" s="74">
        <v>0</v>
      </c>
    </row>
    <row r="243" spans="1:7" x14ac:dyDescent="0.25">
      <c r="A243" t="s">
        <v>367</v>
      </c>
      <c r="B243" t="s">
        <v>85</v>
      </c>
      <c r="C243" s="74">
        <v>0</v>
      </c>
      <c r="D243" s="74">
        <v>44074</v>
      </c>
      <c r="E243" s="74">
        <v>0</v>
      </c>
      <c r="F243" s="74">
        <v>0</v>
      </c>
      <c r="G243" s="74">
        <v>-44074</v>
      </c>
    </row>
    <row r="244" spans="1:7" x14ac:dyDescent="0.25">
      <c r="A244" t="s">
        <v>368</v>
      </c>
      <c r="B244" t="s">
        <v>87</v>
      </c>
      <c r="C244" s="74">
        <v>0</v>
      </c>
      <c r="D244" s="74">
        <v>66355.27</v>
      </c>
      <c r="E244" s="74">
        <v>0</v>
      </c>
      <c r="F244" s="74">
        <v>0</v>
      </c>
      <c r="G244" s="74">
        <v>-66355.27</v>
      </c>
    </row>
    <row r="245" spans="1:7" x14ac:dyDescent="0.25">
      <c r="A245" t="s">
        <v>369</v>
      </c>
      <c r="B245" t="s">
        <v>155</v>
      </c>
      <c r="C245" s="74">
        <v>0</v>
      </c>
      <c r="D245" s="74">
        <v>2676.96</v>
      </c>
      <c r="E245" s="74">
        <v>0</v>
      </c>
      <c r="F245" s="74">
        <v>-2676.96</v>
      </c>
      <c r="G245" s="74">
        <v>0</v>
      </c>
    </row>
    <row r="246" spans="1:7" x14ac:dyDescent="0.25">
      <c r="A246" t="s">
        <v>370</v>
      </c>
      <c r="B246" t="s">
        <v>371</v>
      </c>
      <c r="C246" s="74">
        <v>0</v>
      </c>
      <c r="D246" s="74">
        <v>479662.11</v>
      </c>
      <c r="E246" s="74">
        <v>0</v>
      </c>
      <c r="F246" s="74">
        <v>0</v>
      </c>
      <c r="G246" s="74">
        <v>-479662.11</v>
      </c>
    </row>
    <row r="247" spans="1:7" x14ac:dyDescent="0.25">
      <c r="A247" t="s">
        <v>372</v>
      </c>
      <c r="B247" t="s">
        <v>373</v>
      </c>
      <c r="C247" s="74">
        <v>0</v>
      </c>
      <c r="D247" s="74">
        <v>66000</v>
      </c>
      <c r="E247" s="74">
        <v>0</v>
      </c>
      <c r="F247" s="74">
        <v>0</v>
      </c>
      <c r="G247" s="74">
        <v>-66000</v>
      </c>
    </row>
    <row r="248" spans="1:7" x14ac:dyDescent="0.25">
      <c r="A248" t="s">
        <v>374</v>
      </c>
      <c r="B248" t="s">
        <v>81</v>
      </c>
      <c r="C248" s="74">
        <v>0</v>
      </c>
      <c r="D248" s="74">
        <v>4109.84</v>
      </c>
      <c r="E248" s="74">
        <v>0</v>
      </c>
      <c r="F248" s="74">
        <v>-4109.84</v>
      </c>
      <c r="G248" s="74">
        <v>0</v>
      </c>
    </row>
    <row r="249" spans="1:7" x14ac:dyDescent="0.25">
      <c r="A249" t="s">
        <v>375</v>
      </c>
      <c r="B249" t="s">
        <v>134</v>
      </c>
      <c r="C249" s="74">
        <v>0</v>
      </c>
      <c r="D249" s="74">
        <v>53364</v>
      </c>
      <c r="E249" s="74">
        <v>0</v>
      </c>
      <c r="F249" s="74">
        <v>0</v>
      </c>
      <c r="G249" s="74">
        <v>-53364</v>
      </c>
    </row>
    <row r="250" spans="1:7" x14ac:dyDescent="0.25">
      <c r="A250" t="s">
        <v>376</v>
      </c>
      <c r="B250" t="s">
        <v>145</v>
      </c>
      <c r="C250" s="74">
        <v>0</v>
      </c>
      <c r="D250" s="74">
        <v>252306.03</v>
      </c>
      <c r="E250" s="74">
        <v>0</v>
      </c>
      <c r="F250" s="74">
        <v>0</v>
      </c>
      <c r="G250" s="74">
        <v>-252306.03</v>
      </c>
    </row>
    <row r="251" spans="1:7" x14ac:dyDescent="0.25">
      <c r="A251" t="s">
        <v>377</v>
      </c>
      <c r="B251" t="s">
        <v>151</v>
      </c>
      <c r="C251" s="74">
        <v>16402</v>
      </c>
      <c r="D251" s="74">
        <v>23687.18</v>
      </c>
      <c r="E251" s="74">
        <v>0</v>
      </c>
      <c r="F251" s="74">
        <v>0</v>
      </c>
      <c r="G251" s="74">
        <v>-7285.18</v>
      </c>
    </row>
    <row r="252" spans="1:7" x14ac:dyDescent="0.25">
      <c r="A252" t="s">
        <v>378</v>
      </c>
      <c r="B252" t="s">
        <v>87</v>
      </c>
      <c r="C252" s="74">
        <v>253754</v>
      </c>
      <c r="D252" s="74">
        <v>279170.53000000003</v>
      </c>
      <c r="E252" s="74">
        <v>0</v>
      </c>
      <c r="F252" s="74">
        <v>0</v>
      </c>
      <c r="G252" s="74">
        <v>-25416.53</v>
      </c>
    </row>
    <row r="253" spans="1:7" x14ac:dyDescent="0.25">
      <c r="A253" t="s">
        <v>379</v>
      </c>
      <c r="B253" t="s">
        <v>131</v>
      </c>
      <c r="C253" s="74">
        <v>0</v>
      </c>
      <c r="D253" s="74">
        <v>31026</v>
      </c>
      <c r="E253" s="74">
        <v>0</v>
      </c>
      <c r="F253" s="74">
        <v>0</v>
      </c>
      <c r="G253" s="74">
        <v>-31026</v>
      </c>
    </row>
    <row r="254" spans="1:7" x14ac:dyDescent="0.25">
      <c r="A254" t="s">
        <v>380</v>
      </c>
      <c r="B254" t="s">
        <v>181</v>
      </c>
      <c r="C254" s="74">
        <v>0</v>
      </c>
      <c r="D254" s="74">
        <v>3000</v>
      </c>
      <c r="E254" s="74">
        <v>0</v>
      </c>
      <c r="F254" s="74">
        <v>-3000</v>
      </c>
      <c r="G254" s="74">
        <v>0</v>
      </c>
    </row>
    <row r="255" spans="1:7" x14ac:dyDescent="0.25">
      <c r="A255" t="s">
        <v>381</v>
      </c>
      <c r="B255" t="s">
        <v>141</v>
      </c>
      <c r="C255" s="74">
        <v>0</v>
      </c>
      <c r="D255" s="74">
        <v>25813.63</v>
      </c>
      <c r="E255" s="74">
        <v>0</v>
      </c>
      <c r="F255" s="74">
        <v>0</v>
      </c>
      <c r="G255" s="74">
        <v>-25813.63</v>
      </c>
    </row>
    <row r="256" spans="1:7" x14ac:dyDescent="0.25">
      <c r="A256" t="s">
        <v>382</v>
      </c>
      <c r="B256" t="s">
        <v>134</v>
      </c>
      <c r="C256" s="74">
        <v>0</v>
      </c>
      <c r="D256" s="74">
        <v>80674</v>
      </c>
      <c r="E256" s="74">
        <v>0</v>
      </c>
      <c r="F256" s="74">
        <v>0</v>
      </c>
      <c r="G256" s="74">
        <v>-80674</v>
      </c>
    </row>
    <row r="257" spans="1:7" x14ac:dyDescent="0.25">
      <c r="A257" t="s">
        <v>383</v>
      </c>
      <c r="B257" t="s">
        <v>145</v>
      </c>
      <c r="C257" s="74">
        <v>0</v>
      </c>
      <c r="D257" s="74">
        <v>4335.1400000000003</v>
      </c>
      <c r="E257" s="74">
        <v>0</v>
      </c>
      <c r="F257" s="74">
        <v>-4335.1400000000003</v>
      </c>
      <c r="G257" s="74">
        <v>0</v>
      </c>
    </row>
    <row r="258" spans="1:7" x14ac:dyDescent="0.25">
      <c r="A258" t="s">
        <v>384</v>
      </c>
      <c r="B258" t="s">
        <v>145</v>
      </c>
      <c r="C258" s="74">
        <v>0</v>
      </c>
      <c r="D258" s="74">
        <v>98867</v>
      </c>
      <c r="E258" s="74">
        <v>0</v>
      </c>
      <c r="F258" s="74">
        <v>0</v>
      </c>
      <c r="G258" s="74">
        <v>-98867</v>
      </c>
    </row>
    <row r="259" spans="1:7" x14ac:dyDescent="0.25">
      <c r="A259" t="s">
        <v>385</v>
      </c>
      <c r="B259" t="s">
        <v>184</v>
      </c>
      <c r="C259" s="74">
        <v>0</v>
      </c>
      <c r="D259" s="74">
        <v>8997.1200000000008</v>
      </c>
      <c r="E259" s="74">
        <v>0</v>
      </c>
      <c r="F259" s="74">
        <v>0</v>
      </c>
      <c r="G259" s="74">
        <v>-8997.1200000000008</v>
      </c>
    </row>
    <row r="260" spans="1:7" x14ac:dyDescent="0.25">
      <c r="A260" t="s">
        <v>386</v>
      </c>
      <c r="B260" t="s">
        <v>149</v>
      </c>
      <c r="C260" s="74">
        <v>0</v>
      </c>
      <c r="D260" s="74">
        <v>26.25</v>
      </c>
      <c r="E260" s="74">
        <v>0</v>
      </c>
      <c r="F260" s="74">
        <v>-26.25</v>
      </c>
      <c r="G260" s="74">
        <v>0</v>
      </c>
    </row>
    <row r="261" spans="1:7" x14ac:dyDescent="0.25">
      <c r="A261" t="s">
        <v>387</v>
      </c>
      <c r="B261" t="s">
        <v>155</v>
      </c>
      <c r="C261" s="74">
        <v>0</v>
      </c>
      <c r="D261" s="74">
        <v>394.09</v>
      </c>
      <c r="E261" s="74">
        <v>0</v>
      </c>
      <c r="F261" s="74">
        <v>-394.09</v>
      </c>
      <c r="G261" s="74">
        <v>0</v>
      </c>
    </row>
    <row r="262" spans="1:7" x14ac:dyDescent="0.25">
      <c r="A262" t="s">
        <v>388</v>
      </c>
      <c r="B262" t="s">
        <v>110</v>
      </c>
      <c r="C262" s="74">
        <v>0</v>
      </c>
      <c r="D262" s="74">
        <v>9574.19</v>
      </c>
      <c r="E262" s="74">
        <v>0</v>
      </c>
      <c r="F262" s="74">
        <v>0</v>
      </c>
      <c r="G262" s="74">
        <v>-9574.19</v>
      </c>
    </row>
    <row r="263" spans="1:7" x14ac:dyDescent="0.25">
      <c r="A263" t="s">
        <v>389</v>
      </c>
      <c r="B263" t="s">
        <v>131</v>
      </c>
      <c r="C263" s="74">
        <v>0</v>
      </c>
      <c r="D263" s="74">
        <v>153909.16</v>
      </c>
      <c r="E263" s="74">
        <v>0</v>
      </c>
      <c r="F263" s="74">
        <v>0</v>
      </c>
      <c r="G263" s="74">
        <v>-153909.16</v>
      </c>
    </row>
    <row r="264" spans="1:7" x14ac:dyDescent="0.25">
      <c r="A264" t="s">
        <v>390</v>
      </c>
      <c r="B264" t="s">
        <v>162</v>
      </c>
      <c r="C264" s="74">
        <v>0</v>
      </c>
      <c r="D264" s="74">
        <v>78446.12</v>
      </c>
      <c r="E264" s="74">
        <v>0</v>
      </c>
      <c r="F264" s="74">
        <v>0</v>
      </c>
      <c r="G264" s="74">
        <v>-78446.12</v>
      </c>
    </row>
    <row r="265" spans="1:7" x14ac:dyDescent="0.25">
      <c r="A265" t="s">
        <v>391</v>
      </c>
      <c r="B265" t="s">
        <v>251</v>
      </c>
      <c r="C265" s="74">
        <v>0</v>
      </c>
      <c r="D265" s="74">
        <v>2880.78</v>
      </c>
      <c r="E265" s="74">
        <v>0</v>
      </c>
      <c r="F265" s="74">
        <v>-2880.78</v>
      </c>
      <c r="G265" s="74">
        <v>0</v>
      </c>
    </row>
    <row r="266" spans="1:7" x14ac:dyDescent="0.25">
      <c r="A266" t="s">
        <v>392</v>
      </c>
      <c r="B266" t="s">
        <v>134</v>
      </c>
      <c r="C266" s="74">
        <v>0</v>
      </c>
      <c r="D266" s="74">
        <v>6416</v>
      </c>
      <c r="E266" s="74">
        <v>0</v>
      </c>
      <c r="F266" s="74">
        <v>0</v>
      </c>
      <c r="G266" s="74">
        <v>-6416</v>
      </c>
    </row>
    <row r="267" spans="1:7" x14ac:dyDescent="0.25">
      <c r="A267" t="s">
        <v>393</v>
      </c>
      <c r="B267" t="s">
        <v>145</v>
      </c>
      <c r="C267" s="74">
        <v>0</v>
      </c>
      <c r="D267" s="74">
        <v>45998</v>
      </c>
      <c r="E267" s="74">
        <v>0</v>
      </c>
      <c r="F267" s="74">
        <v>0</v>
      </c>
      <c r="G267" s="74">
        <v>-45998</v>
      </c>
    </row>
    <row r="268" spans="1:7" x14ac:dyDescent="0.25">
      <c r="A268" t="s">
        <v>394</v>
      </c>
      <c r="B268" t="s">
        <v>149</v>
      </c>
      <c r="C268" s="74">
        <v>0</v>
      </c>
      <c r="D268" s="74">
        <v>105</v>
      </c>
      <c r="E268" s="74">
        <v>0</v>
      </c>
      <c r="F268" s="74">
        <v>-105</v>
      </c>
      <c r="G268" s="74">
        <v>0</v>
      </c>
    </row>
    <row r="269" spans="1:7" x14ac:dyDescent="0.25">
      <c r="A269" t="s">
        <v>395</v>
      </c>
      <c r="B269" t="s">
        <v>151</v>
      </c>
      <c r="C269" s="74">
        <v>0</v>
      </c>
      <c r="D269" s="74">
        <v>2548.4</v>
      </c>
      <c r="E269" s="74">
        <v>0</v>
      </c>
      <c r="F269" s="74">
        <v>-2548.4</v>
      </c>
      <c r="G269" s="74">
        <v>0</v>
      </c>
    </row>
    <row r="270" spans="1:7" x14ac:dyDescent="0.25">
      <c r="A270" t="s">
        <v>396</v>
      </c>
      <c r="B270" t="s">
        <v>87</v>
      </c>
      <c r="C270" s="74">
        <v>0</v>
      </c>
      <c r="D270" s="74">
        <v>23235.84</v>
      </c>
      <c r="E270" s="74">
        <v>0</v>
      </c>
      <c r="F270" s="74">
        <v>0</v>
      </c>
      <c r="G270" s="74">
        <v>-23235.84</v>
      </c>
    </row>
    <row r="271" spans="1:7" x14ac:dyDescent="0.25">
      <c r="A271" t="s">
        <v>397</v>
      </c>
      <c r="B271" t="s">
        <v>155</v>
      </c>
      <c r="C271" s="74">
        <v>0</v>
      </c>
      <c r="D271" s="74">
        <v>1784.64</v>
      </c>
      <c r="E271" s="74">
        <v>0</v>
      </c>
      <c r="F271" s="74">
        <v>-1784.64</v>
      </c>
      <c r="G271" s="74">
        <v>0</v>
      </c>
    </row>
    <row r="272" spans="1:7" x14ac:dyDescent="0.25">
      <c r="A272" t="s">
        <v>398</v>
      </c>
      <c r="B272" t="s">
        <v>110</v>
      </c>
      <c r="C272" s="74">
        <v>0</v>
      </c>
      <c r="D272" s="74">
        <v>2823.96</v>
      </c>
      <c r="E272" s="74">
        <v>0</v>
      </c>
      <c r="F272" s="74">
        <v>-2823.96</v>
      </c>
      <c r="G272" s="74">
        <v>0</v>
      </c>
    </row>
    <row r="273" spans="1:7" x14ac:dyDescent="0.25">
      <c r="A273" t="s">
        <v>399</v>
      </c>
      <c r="B273" t="s">
        <v>81</v>
      </c>
      <c r="C273" s="74">
        <v>0</v>
      </c>
      <c r="D273" s="74">
        <v>1271.08</v>
      </c>
      <c r="E273" s="74">
        <v>0</v>
      </c>
      <c r="F273" s="74">
        <v>-1271.08</v>
      </c>
      <c r="G273" s="74">
        <v>0</v>
      </c>
    </row>
    <row r="274" spans="1:7" x14ac:dyDescent="0.25">
      <c r="A274" t="s">
        <v>400</v>
      </c>
      <c r="B274" t="s">
        <v>181</v>
      </c>
      <c r="C274" s="74">
        <v>0</v>
      </c>
      <c r="D274" s="74">
        <v>1500</v>
      </c>
      <c r="E274" s="74">
        <v>0</v>
      </c>
      <c r="F274" s="74">
        <v>-1500</v>
      </c>
      <c r="G274" s="74">
        <v>0</v>
      </c>
    </row>
    <row r="275" spans="1:7" x14ac:dyDescent="0.25">
      <c r="A275" t="s">
        <v>401</v>
      </c>
      <c r="B275" t="s">
        <v>134</v>
      </c>
      <c r="C275" s="74">
        <v>0</v>
      </c>
      <c r="D275" s="74">
        <v>57412</v>
      </c>
      <c r="E275" s="74">
        <v>0</v>
      </c>
      <c r="F275" s="74">
        <v>0</v>
      </c>
      <c r="G275" s="74">
        <v>-57412</v>
      </c>
    </row>
    <row r="276" spans="1:7" x14ac:dyDescent="0.25">
      <c r="A276" t="s">
        <v>402</v>
      </c>
      <c r="B276" t="s">
        <v>145</v>
      </c>
      <c r="C276" s="74">
        <v>0</v>
      </c>
      <c r="D276" s="74">
        <v>146698.70000000001</v>
      </c>
      <c r="E276" s="74">
        <v>0</v>
      </c>
      <c r="F276" s="74">
        <v>0</v>
      </c>
      <c r="G276" s="74">
        <v>-146698.70000000001</v>
      </c>
    </row>
    <row r="277" spans="1:7" x14ac:dyDescent="0.25">
      <c r="A277" t="s">
        <v>403</v>
      </c>
      <c r="B277" t="s">
        <v>184</v>
      </c>
      <c r="C277" s="74">
        <v>0</v>
      </c>
      <c r="D277" s="74">
        <v>29986.560000000001</v>
      </c>
      <c r="E277" s="74">
        <v>0</v>
      </c>
      <c r="F277" s="74">
        <v>0</v>
      </c>
      <c r="G277" s="74">
        <v>-29986.560000000001</v>
      </c>
    </row>
    <row r="278" spans="1:7" x14ac:dyDescent="0.25">
      <c r="A278" t="s">
        <v>404</v>
      </c>
      <c r="B278" t="s">
        <v>245</v>
      </c>
      <c r="C278" s="74">
        <v>0</v>
      </c>
      <c r="D278" s="74">
        <v>199740.68</v>
      </c>
      <c r="E278" s="74">
        <v>0</v>
      </c>
      <c r="F278" s="74">
        <v>0</v>
      </c>
      <c r="G278" s="74">
        <v>-199740.68</v>
      </c>
    </row>
    <row r="279" spans="1:7" x14ac:dyDescent="0.25">
      <c r="A279" t="s">
        <v>405</v>
      </c>
      <c r="B279" t="s">
        <v>181</v>
      </c>
      <c r="C279" s="74">
        <v>0</v>
      </c>
      <c r="D279" s="74">
        <v>5700</v>
      </c>
      <c r="E279" s="74">
        <v>0</v>
      </c>
      <c r="F279" s="74">
        <v>0</v>
      </c>
      <c r="G279" s="74">
        <v>-5700</v>
      </c>
    </row>
    <row r="280" spans="1:7" x14ac:dyDescent="0.25">
      <c r="A280" t="s">
        <v>406</v>
      </c>
      <c r="B280" t="s">
        <v>134</v>
      </c>
      <c r="C280" s="74">
        <v>123099</v>
      </c>
      <c r="D280" s="74">
        <v>213846.32</v>
      </c>
      <c r="E280" s="74">
        <v>0</v>
      </c>
      <c r="F280" s="74">
        <v>0</v>
      </c>
      <c r="G280" s="74">
        <v>-90747.32</v>
      </c>
    </row>
    <row r="281" spans="1:7" x14ac:dyDescent="0.25">
      <c r="A281" t="s">
        <v>407</v>
      </c>
      <c r="B281" t="s">
        <v>145</v>
      </c>
      <c r="C281" s="74">
        <v>0</v>
      </c>
      <c r="D281" s="74">
        <v>74124</v>
      </c>
      <c r="E281" s="74">
        <v>0</v>
      </c>
      <c r="F281" s="74">
        <v>0</v>
      </c>
      <c r="G281" s="74">
        <v>-74124</v>
      </c>
    </row>
    <row r="282" spans="1:7" x14ac:dyDescent="0.25">
      <c r="A282" t="s">
        <v>408</v>
      </c>
      <c r="B282" t="s">
        <v>147</v>
      </c>
      <c r="C282" s="74">
        <v>0</v>
      </c>
      <c r="D282" s="74">
        <v>27997.82</v>
      </c>
      <c r="E282" s="74">
        <v>0</v>
      </c>
      <c r="F282" s="74">
        <v>0</v>
      </c>
      <c r="G282" s="74">
        <v>-27997.82</v>
      </c>
    </row>
    <row r="283" spans="1:7" x14ac:dyDescent="0.25">
      <c r="A283" t="s">
        <v>409</v>
      </c>
      <c r="B283" t="s">
        <v>217</v>
      </c>
      <c r="C283" s="74">
        <v>0</v>
      </c>
      <c r="D283" s="74">
        <v>9462.66</v>
      </c>
      <c r="E283" s="74">
        <v>0</v>
      </c>
      <c r="F283" s="74">
        <v>0</v>
      </c>
      <c r="G283" s="74">
        <v>-9462.66</v>
      </c>
    </row>
    <row r="284" spans="1:7" x14ac:dyDescent="0.25">
      <c r="A284" t="s">
        <v>410</v>
      </c>
      <c r="B284" t="s">
        <v>181</v>
      </c>
      <c r="C284" s="74">
        <v>0</v>
      </c>
      <c r="D284" s="74">
        <v>4800</v>
      </c>
      <c r="E284" s="74">
        <v>0</v>
      </c>
      <c r="F284" s="74">
        <v>-4800</v>
      </c>
      <c r="G284" s="74">
        <v>0</v>
      </c>
    </row>
    <row r="285" spans="1:7" x14ac:dyDescent="0.25">
      <c r="A285" t="s">
        <v>411</v>
      </c>
      <c r="B285" t="s">
        <v>134</v>
      </c>
      <c r="C285" s="74">
        <v>0</v>
      </c>
      <c r="D285" s="74">
        <v>95990</v>
      </c>
      <c r="E285" s="74">
        <v>0</v>
      </c>
      <c r="F285" s="74">
        <v>0</v>
      </c>
      <c r="G285" s="74">
        <v>-95990</v>
      </c>
    </row>
    <row r="286" spans="1:7" x14ac:dyDescent="0.25">
      <c r="A286" t="s">
        <v>412</v>
      </c>
      <c r="B286" t="s">
        <v>145</v>
      </c>
      <c r="C286" s="74">
        <v>0</v>
      </c>
      <c r="D286" s="74">
        <v>56872</v>
      </c>
      <c r="E286" s="74">
        <v>0</v>
      </c>
      <c r="F286" s="74">
        <v>0</v>
      </c>
      <c r="G286" s="74">
        <v>-56872</v>
      </c>
    </row>
    <row r="287" spans="1:7" x14ac:dyDescent="0.25">
      <c r="A287" t="s">
        <v>413</v>
      </c>
      <c r="B287" t="s">
        <v>134</v>
      </c>
      <c r="C287" s="74">
        <v>0</v>
      </c>
      <c r="D287" s="74">
        <v>34029.300000000003</v>
      </c>
      <c r="E287" s="74">
        <v>0</v>
      </c>
      <c r="F287" s="74">
        <v>0</v>
      </c>
      <c r="G287" s="74">
        <v>-34029.300000000003</v>
      </c>
    </row>
    <row r="288" spans="1:7" x14ac:dyDescent="0.25">
      <c r="A288" t="s">
        <v>414</v>
      </c>
      <c r="B288" t="s">
        <v>145</v>
      </c>
      <c r="C288" s="74">
        <v>0</v>
      </c>
      <c r="D288" s="74">
        <v>49404</v>
      </c>
      <c r="E288" s="74">
        <v>0</v>
      </c>
      <c r="F288" s="74">
        <v>0</v>
      </c>
      <c r="G288" s="74">
        <v>-49404</v>
      </c>
    </row>
    <row r="289" spans="1:7" x14ac:dyDescent="0.25">
      <c r="A289" t="s">
        <v>415</v>
      </c>
      <c r="B289" t="s">
        <v>181</v>
      </c>
      <c r="C289" s="74">
        <v>0</v>
      </c>
      <c r="D289" s="74">
        <v>4200</v>
      </c>
      <c r="E289" s="74">
        <v>0</v>
      </c>
      <c r="F289" s="74">
        <v>-4200</v>
      </c>
      <c r="G289" s="74">
        <v>0</v>
      </c>
    </row>
    <row r="290" spans="1:7" x14ac:dyDescent="0.25">
      <c r="A290" t="s">
        <v>416</v>
      </c>
      <c r="B290" t="s">
        <v>251</v>
      </c>
      <c r="C290" s="74">
        <v>0</v>
      </c>
      <c r="D290" s="74">
        <v>3293.39</v>
      </c>
      <c r="E290" s="74">
        <v>0</v>
      </c>
      <c r="F290" s="74">
        <v>-3293.39</v>
      </c>
      <c r="G290" s="74">
        <v>0</v>
      </c>
    </row>
    <row r="291" spans="1:7" x14ac:dyDescent="0.25">
      <c r="A291" t="s">
        <v>417</v>
      </c>
      <c r="B291" t="s">
        <v>134</v>
      </c>
      <c r="C291" s="74">
        <v>23591</v>
      </c>
      <c r="D291" s="74">
        <v>108436</v>
      </c>
      <c r="E291" s="74">
        <v>0</v>
      </c>
      <c r="F291" s="74">
        <v>0</v>
      </c>
      <c r="G291" s="74">
        <v>-84845</v>
      </c>
    </row>
    <row r="292" spans="1:7" x14ac:dyDescent="0.25">
      <c r="A292" t="s">
        <v>418</v>
      </c>
      <c r="B292" t="s">
        <v>145</v>
      </c>
      <c r="C292" s="74">
        <v>0</v>
      </c>
      <c r="D292" s="74">
        <v>54445.3</v>
      </c>
      <c r="E292" s="74">
        <v>0</v>
      </c>
      <c r="F292" s="74">
        <v>0</v>
      </c>
      <c r="G292" s="74">
        <v>-54445.3</v>
      </c>
    </row>
    <row r="293" spans="1:7" x14ac:dyDescent="0.25">
      <c r="A293" t="s">
        <v>419</v>
      </c>
      <c r="B293" t="s">
        <v>217</v>
      </c>
      <c r="C293" s="74">
        <v>0</v>
      </c>
      <c r="D293" s="74">
        <v>2361.79</v>
      </c>
      <c r="E293" s="74">
        <v>0</v>
      </c>
      <c r="F293" s="74">
        <v>-2361.79</v>
      </c>
      <c r="G293" s="74">
        <v>0</v>
      </c>
    </row>
    <row r="294" spans="1:7" x14ac:dyDescent="0.25">
      <c r="A294" t="s">
        <v>420</v>
      </c>
      <c r="B294" t="s">
        <v>181</v>
      </c>
      <c r="C294" s="74">
        <v>0</v>
      </c>
      <c r="D294" s="74">
        <v>19800</v>
      </c>
      <c r="E294" s="74">
        <v>0</v>
      </c>
      <c r="F294" s="74">
        <v>0</v>
      </c>
      <c r="G294" s="74">
        <v>-19800</v>
      </c>
    </row>
    <row r="295" spans="1:7" x14ac:dyDescent="0.25">
      <c r="A295" t="s">
        <v>421</v>
      </c>
      <c r="B295" t="s">
        <v>251</v>
      </c>
      <c r="C295" s="74">
        <v>0</v>
      </c>
      <c r="D295" s="74">
        <v>37301.32</v>
      </c>
      <c r="E295" s="74">
        <v>0</v>
      </c>
      <c r="F295" s="74">
        <v>0</v>
      </c>
      <c r="G295" s="74">
        <v>-37301.32</v>
      </c>
    </row>
    <row r="296" spans="1:7" x14ac:dyDescent="0.25">
      <c r="A296" t="s">
        <v>422</v>
      </c>
      <c r="B296" t="s">
        <v>134</v>
      </c>
      <c r="C296" s="74">
        <v>175519</v>
      </c>
      <c r="D296" s="74">
        <v>584007.12</v>
      </c>
      <c r="E296" s="74">
        <v>0</v>
      </c>
      <c r="F296" s="74">
        <v>0</v>
      </c>
      <c r="G296" s="74">
        <v>-408488.12</v>
      </c>
    </row>
    <row r="297" spans="1:7" x14ac:dyDescent="0.25">
      <c r="A297" t="s">
        <v>423</v>
      </c>
      <c r="B297" t="s">
        <v>145</v>
      </c>
      <c r="C297" s="74">
        <v>0</v>
      </c>
      <c r="D297" s="74">
        <v>364067.35</v>
      </c>
      <c r="E297" s="74">
        <v>0</v>
      </c>
      <c r="F297" s="74">
        <v>0</v>
      </c>
      <c r="G297" s="74">
        <v>-364067.35</v>
      </c>
    </row>
    <row r="298" spans="1:7" x14ac:dyDescent="0.25">
      <c r="A298" t="s">
        <v>424</v>
      </c>
      <c r="B298" t="s">
        <v>147</v>
      </c>
      <c r="C298" s="74">
        <v>0</v>
      </c>
      <c r="D298" s="74">
        <v>23351.64</v>
      </c>
      <c r="E298" s="74">
        <v>0</v>
      </c>
      <c r="F298" s="74">
        <v>0</v>
      </c>
      <c r="G298" s="74">
        <v>-23351.64</v>
      </c>
    </row>
    <row r="299" spans="1:7" x14ac:dyDescent="0.25">
      <c r="A299" t="s">
        <v>425</v>
      </c>
      <c r="B299" t="s">
        <v>217</v>
      </c>
      <c r="C299" s="74">
        <v>0</v>
      </c>
      <c r="D299" s="74">
        <v>38721.480000000003</v>
      </c>
      <c r="E299" s="74">
        <v>0</v>
      </c>
      <c r="F299" s="74">
        <v>0</v>
      </c>
      <c r="G299" s="74">
        <v>-38721.480000000003</v>
      </c>
    </row>
    <row r="300" spans="1:7" x14ac:dyDescent="0.25">
      <c r="A300" t="s">
        <v>426</v>
      </c>
      <c r="B300" t="s">
        <v>110</v>
      </c>
      <c r="C300" s="74">
        <v>25000</v>
      </c>
      <c r="D300" s="74">
        <v>140451.37</v>
      </c>
      <c r="E300" s="74">
        <v>0</v>
      </c>
      <c r="F300" s="74">
        <v>0</v>
      </c>
      <c r="G300" s="74">
        <v>-115451.37</v>
      </c>
    </row>
    <row r="301" spans="1:7" x14ac:dyDescent="0.25">
      <c r="A301" t="s">
        <v>427</v>
      </c>
      <c r="B301" t="s">
        <v>131</v>
      </c>
      <c r="C301" s="74">
        <v>0</v>
      </c>
      <c r="D301" s="74">
        <v>7948197.5099999998</v>
      </c>
      <c r="E301" s="74">
        <v>0</v>
      </c>
      <c r="F301" s="74">
        <v>0</v>
      </c>
      <c r="G301" s="74">
        <v>-7948197.5099999998</v>
      </c>
    </row>
    <row r="302" spans="1:7" x14ac:dyDescent="0.25">
      <c r="A302" t="s">
        <v>428</v>
      </c>
      <c r="B302" t="s">
        <v>196</v>
      </c>
      <c r="C302" s="74">
        <v>0</v>
      </c>
      <c r="D302" s="74">
        <v>25292.3</v>
      </c>
      <c r="E302" s="74">
        <v>0</v>
      </c>
      <c r="F302" s="74">
        <v>0</v>
      </c>
      <c r="G302" s="74">
        <v>-25292.3</v>
      </c>
    </row>
    <row r="303" spans="1:7" x14ac:dyDescent="0.25">
      <c r="A303" t="s">
        <v>429</v>
      </c>
      <c r="B303" t="s">
        <v>181</v>
      </c>
      <c r="C303" s="74">
        <v>0</v>
      </c>
      <c r="D303" s="74">
        <v>40858.9</v>
      </c>
      <c r="E303" s="74">
        <v>0</v>
      </c>
      <c r="F303" s="74">
        <v>0</v>
      </c>
      <c r="G303" s="74">
        <v>-40858.9</v>
      </c>
    </row>
    <row r="304" spans="1:7" x14ac:dyDescent="0.25">
      <c r="A304" t="s">
        <v>430</v>
      </c>
      <c r="B304" t="s">
        <v>141</v>
      </c>
      <c r="C304" s="74">
        <v>0</v>
      </c>
      <c r="D304" s="74">
        <v>230145.96</v>
      </c>
      <c r="E304" s="74">
        <v>0</v>
      </c>
      <c r="F304" s="74">
        <v>0</v>
      </c>
      <c r="G304" s="74">
        <v>-230145.96</v>
      </c>
    </row>
    <row r="305" spans="1:7" x14ac:dyDescent="0.25">
      <c r="A305" t="s">
        <v>431</v>
      </c>
      <c r="B305" t="s">
        <v>83</v>
      </c>
      <c r="C305" s="74">
        <v>0</v>
      </c>
      <c r="D305" s="74">
        <v>149578.74</v>
      </c>
      <c r="E305" s="74">
        <v>0</v>
      </c>
      <c r="F305" s="74">
        <v>0</v>
      </c>
      <c r="G305" s="74">
        <v>-149578.74</v>
      </c>
    </row>
    <row r="306" spans="1:7" x14ac:dyDescent="0.25">
      <c r="A306" t="s">
        <v>432</v>
      </c>
      <c r="B306" t="s">
        <v>162</v>
      </c>
      <c r="C306" s="74">
        <v>0</v>
      </c>
      <c r="D306" s="74">
        <v>1241683.06</v>
      </c>
      <c r="E306" s="74">
        <v>0</v>
      </c>
      <c r="F306" s="74">
        <v>0</v>
      </c>
      <c r="G306" s="74">
        <v>-1241683.06</v>
      </c>
    </row>
    <row r="307" spans="1:7" x14ac:dyDescent="0.25">
      <c r="A307" t="s">
        <v>433</v>
      </c>
      <c r="B307" t="s">
        <v>251</v>
      </c>
      <c r="C307" s="74">
        <v>0</v>
      </c>
      <c r="D307" s="74">
        <v>23929.45</v>
      </c>
      <c r="E307" s="74">
        <v>0</v>
      </c>
      <c r="F307" s="74">
        <v>0</v>
      </c>
      <c r="G307" s="74">
        <v>-23929.45</v>
      </c>
    </row>
    <row r="308" spans="1:7" x14ac:dyDescent="0.25">
      <c r="A308" t="s">
        <v>434</v>
      </c>
      <c r="B308" t="s">
        <v>134</v>
      </c>
      <c r="C308" s="74">
        <v>0</v>
      </c>
      <c r="D308" s="74">
        <v>705287.74</v>
      </c>
      <c r="E308" s="74">
        <v>0</v>
      </c>
      <c r="F308" s="74">
        <v>0</v>
      </c>
      <c r="G308" s="74">
        <v>-705287.74</v>
      </c>
    </row>
    <row r="309" spans="1:7" x14ac:dyDescent="0.25">
      <c r="A309" t="s">
        <v>435</v>
      </c>
      <c r="B309" t="s">
        <v>145</v>
      </c>
      <c r="C309" s="74">
        <v>0</v>
      </c>
      <c r="D309" s="74">
        <v>843251.39</v>
      </c>
      <c r="E309" s="74">
        <v>0</v>
      </c>
      <c r="F309" s="74">
        <v>0</v>
      </c>
      <c r="G309" s="74">
        <v>-843251.39</v>
      </c>
    </row>
    <row r="310" spans="1:7" x14ac:dyDescent="0.25">
      <c r="A310" t="s">
        <v>436</v>
      </c>
      <c r="B310" t="s">
        <v>147</v>
      </c>
      <c r="C310" s="74">
        <v>0</v>
      </c>
      <c r="D310" s="74">
        <v>161248.43</v>
      </c>
      <c r="E310" s="74">
        <v>0</v>
      </c>
      <c r="F310" s="74">
        <v>0</v>
      </c>
      <c r="G310" s="74">
        <v>-161248.43</v>
      </c>
    </row>
    <row r="311" spans="1:7" x14ac:dyDescent="0.25">
      <c r="A311" t="s">
        <v>437</v>
      </c>
      <c r="B311" t="s">
        <v>217</v>
      </c>
      <c r="C311" s="74">
        <v>0</v>
      </c>
      <c r="D311" s="74">
        <v>20515.38</v>
      </c>
      <c r="E311" s="74">
        <v>0</v>
      </c>
      <c r="F311" s="74">
        <v>0</v>
      </c>
      <c r="G311" s="74">
        <v>-20515.38</v>
      </c>
    </row>
    <row r="312" spans="1:7" x14ac:dyDescent="0.25">
      <c r="A312" t="s">
        <v>438</v>
      </c>
      <c r="B312" t="s">
        <v>149</v>
      </c>
      <c r="C312" s="74">
        <v>0</v>
      </c>
      <c r="D312" s="74">
        <v>7428.75</v>
      </c>
      <c r="E312" s="74">
        <v>0</v>
      </c>
      <c r="F312" s="74">
        <v>0</v>
      </c>
      <c r="G312" s="74">
        <v>-7428.75</v>
      </c>
    </row>
    <row r="313" spans="1:7" x14ac:dyDescent="0.25">
      <c r="A313" t="s">
        <v>439</v>
      </c>
      <c r="B313" t="s">
        <v>151</v>
      </c>
      <c r="C313" s="74">
        <v>0</v>
      </c>
      <c r="D313" s="74">
        <v>18744.98</v>
      </c>
      <c r="E313" s="74">
        <v>0</v>
      </c>
      <c r="F313" s="74">
        <v>0</v>
      </c>
      <c r="G313" s="74">
        <v>-18744.98</v>
      </c>
    </row>
    <row r="314" spans="1:7" x14ac:dyDescent="0.25">
      <c r="A314" t="s">
        <v>440</v>
      </c>
      <c r="B314" t="s">
        <v>85</v>
      </c>
      <c r="C314" s="74">
        <v>0</v>
      </c>
      <c r="D314" s="74">
        <v>1371528.6</v>
      </c>
      <c r="E314" s="74">
        <v>0</v>
      </c>
      <c r="F314" s="74">
        <v>0</v>
      </c>
      <c r="G314" s="74">
        <v>-1371528.6</v>
      </c>
    </row>
    <row r="315" spans="1:7" x14ac:dyDescent="0.25">
      <c r="A315" t="s">
        <v>441</v>
      </c>
      <c r="B315" t="s">
        <v>87</v>
      </c>
      <c r="C315" s="74">
        <v>0</v>
      </c>
      <c r="D315" s="74">
        <v>1371723.38</v>
      </c>
      <c r="E315" s="74">
        <v>0</v>
      </c>
      <c r="F315" s="74">
        <v>0</v>
      </c>
      <c r="G315" s="74">
        <v>-1371723.38</v>
      </c>
    </row>
    <row r="316" spans="1:7" x14ac:dyDescent="0.25">
      <c r="A316" t="s">
        <v>442</v>
      </c>
      <c r="B316" t="s">
        <v>155</v>
      </c>
      <c r="C316" s="74">
        <v>0</v>
      </c>
      <c r="D316" s="74">
        <v>112590.13</v>
      </c>
      <c r="E316" s="74">
        <v>0</v>
      </c>
      <c r="F316" s="74">
        <v>0</v>
      </c>
      <c r="G316" s="74">
        <v>-112590.13</v>
      </c>
    </row>
    <row r="317" spans="1:7" x14ac:dyDescent="0.25">
      <c r="A317" t="s">
        <v>443</v>
      </c>
      <c r="B317" t="s">
        <v>110</v>
      </c>
      <c r="C317" s="74">
        <v>0</v>
      </c>
      <c r="D317" s="74">
        <v>121269.81</v>
      </c>
      <c r="E317" s="74">
        <v>0</v>
      </c>
      <c r="F317" s="74">
        <v>0</v>
      </c>
      <c r="G317" s="74">
        <v>-121269.81</v>
      </c>
    </row>
    <row r="318" spans="1:7" x14ac:dyDescent="0.25">
      <c r="A318" t="s">
        <v>444</v>
      </c>
      <c r="B318" t="s">
        <v>181</v>
      </c>
      <c r="C318" s="74">
        <v>0</v>
      </c>
      <c r="D318" s="74">
        <v>114950</v>
      </c>
      <c r="E318" s="74">
        <v>0</v>
      </c>
      <c r="F318" s="74">
        <v>0</v>
      </c>
      <c r="G318" s="74">
        <v>-114950</v>
      </c>
    </row>
    <row r="319" spans="1:7" x14ac:dyDescent="0.25">
      <c r="A319" t="s">
        <v>445</v>
      </c>
      <c r="B319" t="s">
        <v>162</v>
      </c>
      <c r="C319" s="74">
        <v>7553716</v>
      </c>
      <c r="D319" s="74">
        <v>7751786</v>
      </c>
      <c r="E319" s="74">
        <v>0</v>
      </c>
      <c r="F319" s="74">
        <v>0</v>
      </c>
      <c r="G319" s="74">
        <v>-198070</v>
      </c>
    </row>
    <row r="320" spans="1:7" x14ac:dyDescent="0.25">
      <c r="A320" t="s">
        <v>446</v>
      </c>
      <c r="B320" t="s">
        <v>251</v>
      </c>
      <c r="C320" s="74">
        <v>0</v>
      </c>
      <c r="D320" s="74">
        <v>502638.6</v>
      </c>
      <c r="E320" s="74">
        <v>0</v>
      </c>
      <c r="F320" s="74">
        <v>0</v>
      </c>
      <c r="G320" s="74">
        <v>-502638.6</v>
      </c>
    </row>
    <row r="321" spans="1:7" x14ac:dyDescent="0.25">
      <c r="A321" t="s">
        <v>447</v>
      </c>
      <c r="B321" t="s">
        <v>134</v>
      </c>
      <c r="C321" s="74">
        <v>0</v>
      </c>
      <c r="D321" s="74">
        <v>515436.25</v>
      </c>
      <c r="E321" s="74">
        <v>0</v>
      </c>
      <c r="F321" s="74">
        <v>0</v>
      </c>
      <c r="G321" s="74">
        <v>-515436.25</v>
      </c>
    </row>
    <row r="322" spans="1:7" x14ac:dyDescent="0.25">
      <c r="A322" t="s">
        <v>448</v>
      </c>
      <c r="B322" t="s">
        <v>145</v>
      </c>
      <c r="C322" s="74">
        <v>0</v>
      </c>
      <c r="D322" s="74">
        <v>929706.44</v>
      </c>
      <c r="E322" s="74">
        <v>0</v>
      </c>
      <c r="F322" s="74">
        <v>0</v>
      </c>
      <c r="G322" s="74">
        <v>-929706.44</v>
      </c>
    </row>
    <row r="323" spans="1:7" x14ac:dyDescent="0.25">
      <c r="A323" t="s">
        <v>449</v>
      </c>
      <c r="B323" t="s">
        <v>147</v>
      </c>
      <c r="C323" s="74">
        <v>0</v>
      </c>
      <c r="D323" s="74">
        <v>391076.8</v>
      </c>
      <c r="E323" s="74">
        <v>0</v>
      </c>
      <c r="F323" s="74">
        <v>0</v>
      </c>
      <c r="G323" s="74">
        <v>-391076.8</v>
      </c>
    </row>
    <row r="324" spans="1:7" x14ac:dyDescent="0.25">
      <c r="A324" t="s">
        <v>450</v>
      </c>
      <c r="B324" t="s">
        <v>217</v>
      </c>
      <c r="C324" s="74">
        <v>0</v>
      </c>
      <c r="D324" s="74">
        <v>814815.12</v>
      </c>
      <c r="E324" s="74">
        <v>0</v>
      </c>
      <c r="F324" s="74">
        <v>0</v>
      </c>
      <c r="G324" s="74">
        <v>-814815.12</v>
      </c>
    </row>
    <row r="325" spans="1:7" x14ac:dyDescent="0.25">
      <c r="A325" t="s">
        <v>451</v>
      </c>
      <c r="B325" t="s">
        <v>110</v>
      </c>
      <c r="C325" s="74">
        <v>150000</v>
      </c>
      <c r="D325" s="74">
        <v>324267.40000000002</v>
      </c>
      <c r="E325" s="74">
        <v>0</v>
      </c>
      <c r="F325" s="74">
        <v>0</v>
      </c>
      <c r="G325" s="74">
        <v>-174267.4</v>
      </c>
    </row>
    <row r="326" spans="1:7" x14ac:dyDescent="0.25">
      <c r="A326" t="s">
        <v>452</v>
      </c>
      <c r="B326" t="s">
        <v>245</v>
      </c>
      <c r="C326" s="74">
        <v>0</v>
      </c>
      <c r="D326" s="74">
        <v>92000</v>
      </c>
      <c r="E326" s="74">
        <v>0</v>
      </c>
      <c r="F326" s="74">
        <v>0</v>
      </c>
      <c r="G326" s="74">
        <v>-92000</v>
      </c>
    </row>
    <row r="327" spans="1:7" x14ac:dyDescent="0.25">
      <c r="A327" t="s">
        <v>453</v>
      </c>
      <c r="B327" t="s">
        <v>454</v>
      </c>
      <c r="C327" s="74">
        <v>0</v>
      </c>
      <c r="D327" s="74">
        <v>37354.67</v>
      </c>
      <c r="E327" s="74">
        <v>0</v>
      </c>
      <c r="F327" s="74">
        <v>0</v>
      </c>
      <c r="G327" s="74">
        <v>-37354.67</v>
      </c>
    </row>
    <row r="328" spans="1:7" x14ac:dyDescent="0.25">
      <c r="A328" t="s">
        <v>455</v>
      </c>
      <c r="B328" t="s">
        <v>162</v>
      </c>
      <c r="C328" s="74">
        <v>72811</v>
      </c>
      <c r="D328" s="74">
        <v>93202.16</v>
      </c>
      <c r="E328" s="74">
        <v>0</v>
      </c>
      <c r="F328" s="74">
        <v>0</v>
      </c>
      <c r="G328" s="74">
        <v>-20391.16</v>
      </c>
    </row>
    <row r="329" spans="1:7" x14ac:dyDescent="0.25">
      <c r="A329" t="s">
        <v>456</v>
      </c>
      <c r="B329" t="s">
        <v>251</v>
      </c>
      <c r="C329" s="74">
        <v>0</v>
      </c>
      <c r="D329" s="74">
        <v>5046.3900000000003</v>
      </c>
      <c r="E329" s="74">
        <v>0</v>
      </c>
      <c r="F329" s="74">
        <v>0</v>
      </c>
      <c r="G329" s="74">
        <v>-5046.3900000000003</v>
      </c>
    </row>
    <row r="330" spans="1:7" x14ac:dyDescent="0.25">
      <c r="A330" t="s">
        <v>457</v>
      </c>
      <c r="B330" t="s">
        <v>134</v>
      </c>
      <c r="C330" s="74">
        <v>17906</v>
      </c>
      <c r="D330" s="74">
        <v>20498</v>
      </c>
      <c r="E330" s="74">
        <v>0</v>
      </c>
      <c r="F330" s="74">
        <v>-2592</v>
      </c>
      <c r="G330" s="74">
        <v>0</v>
      </c>
    </row>
    <row r="331" spans="1:7" x14ac:dyDescent="0.25">
      <c r="A331" t="s">
        <v>458</v>
      </c>
      <c r="B331" t="s">
        <v>145</v>
      </c>
      <c r="C331" s="74">
        <v>0</v>
      </c>
      <c r="D331" s="74">
        <v>8894</v>
      </c>
      <c r="E331" s="74">
        <v>0</v>
      </c>
      <c r="F331" s="74">
        <v>0</v>
      </c>
      <c r="G331" s="74">
        <v>-8894</v>
      </c>
    </row>
    <row r="332" spans="1:7" x14ac:dyDescent="0.25">
      <c r="A332" t="s">
        <v>459</v>
      </c>
      <c r="B332" t="s">
        <v>184</v>
      </c>
      <c r="C332" s="74">
        <v>0</v>
      </c>
      <c r="D332" s="74">
        <v>6403.68</v>
      </c>
      <c r="E332" s="74">
        <v>0</v>
      </c>
      <c r="F332" s="74">
        <v>0</v>
      </c>
      <c r="G332" s="74">
        <v>-6403.68</v>
      </c>
    </row>
    <row r="333" spans="1:7" x14ac:dyDescent="0.25">
      <c r="A333" t="s">
        <v>460</v>
      </c>
      <c r="B333" t="s">
        <v>217</v>
      </c>
      <c r="C333" s="74">
        <v>0</v>
      </c>
      <c r="D333" s="74">
        <v>4218.8999999999996</v>
      </c>
      <c r="E333" s="74">
        <v>0</v>
      </c>
      <c r="F333" s="74">
        <v>-4218.8999999999996</v>
      </c>
      <c r="G333" s="74">
        <v>0</v>
      </c>
    </row>
    <row r="334" spans="1:7" x14ac:dyDescent="0.25">
      <c r="A334" t="s">
        <v>461</v>
      </c>
      <c r="B334" t="s">
        <v>81</v>
      </c>
      <c r="C334" s="74">
        <v>0</v>
      </c>
      <c r="D334" s="74">
        <v>30844.66</v>
      </c>
      <c r="E334" s="74">
        <v>0</v>
      </c>
      <c r="F334" s="74">
        <v>0</v>
      </c>
      <c r="G334" s="74">
        <v>-30844.66</v>
      </c>
    </row>
    <row r="335" spans="1:7" x14ac:dyDescent="0.25">
      <c r="A335" t="s">
        <v>462</v>
      </c>
      <c r="B335" t="s">
        <v>181</v>
      </c>
      <c r="C335" s="74">
        <v>0</v>
      </c>
      <c r="D335" s="74">
        <v>21073.29</v>
      </c>
      <c r="E335" s="74">
        <v>0</v>
      </c>
      <c r="F335" s="74">
        <v>0</v>
      </c>
      <c r="G335" s="74">
        <v>-21073.29</v>
      </c>
    </row>
    <row r="336" spans="1:7" x14ac:dyDescent="0.25">
      <c r="A336" t="s">
        <v>463</v>
      </c>
      <c r="B336" t="s">
        <v>251</v>
      </c>
      <c r="C336" s="74">
        <v>0</v>
      </c>
      <c r="D336" s="74">
        <v>447875.84000000003</v>
      </c>
      <c r="E336" s="74">
        <v>0</v>
      </c>
      <c r="F336" s="74">
        <v>0</v>
      </c>
      <c r="G336" s="74">
        <v>-447875.84000000003</v>
      </c>
    </row>
    <row r="337" spans="1:7" x14ac:dyDescent="0.25">
      <c r="A337" t="s">
        <v>464</v>
      </c>
      <c r="B337" t="s">
        <v>134</v>
      </c>
      <c r="C337" s="74">
        <v>0</v>
      </c>
      <c r="D337" s="74">
        <v>196422.83</v>
      </c>
      <c r="E337" s="74">
        <v>0</v>
      </c>
      <c r="F337" s="74">
        <v>0</v>
      </c>
      <c r="G337" s="74">
        <v>-196422.83</v>
      </c>
    </row>
    <row r="338" spans="1:7" x14ac:dyDescent="0.25">
      <c r="A338" t="s">
        <v>465</v>
      </c>
      <c r="B338" t="s">
        <v>145</v>
      </c>
      <c r="C338" s="74">
        <v>0</v>
      </c>
      <c r="D338" s="74">
        <v>676450</v>
      </c>
      <c r="E338" s="74">
        <v>0</v>
      </c>
      <c r="F338" s="74">
        <v>0</v>
      </c>
      <c r="G338" s="74">
        <v>-676450</v>
      </c>
    </row>
    <row r="339" spans="1:7" x14ac:dyDescent="0.25">
      <c r="A339" t="s">
        <v>466</v>
      </c>
      <c r="B339" t="s">
        <v>147</v>
      </c>
      <c r="C339" s="74">
        <v>0</v>
      </c>
      <c r="D339" s="74">
        <v>125290.83</v>
      </c>
      <c r="E339" s="74">
        <v>0</v>
      </c>
      <c r="F339" s="74">
        <v>0</v>
      </c>
      <c r="G339" s="74">
        <v>-125290.83</v>
      </c>
    </row>
    <row r="340" spans="1:7" x14ac:dyDescent="0.25">
      <c r="A340" t="s">
        <v>467</v>
      </c>
      <c r="B340" t="s">
        <v>217</v>
      </c>
      <c r="C340" s="74">
        <v>0</v>
      </c>
      <c r="D340" s="74">
        <v>6735.33</v>
      </c>
      <c r="E340" s="74">
        <v>0</v>
      </c>
      <c r="F340" s="74">
        <v>0</v>
      </c>
      <c r="G340" s="74">
        <v>-6735.33</v>
      </c>
    </row>
    <row r="341" spans="1:7" x14ac:dyDescent="0.25">
      <c r="A341" t="s">
        <v>468</v>
      </c>
      <c r="B341" t="s">
        <v>181</v>
      </c>
      <c r="C341" s="74">
        <v>0</v>
      </c>
      <c r="D341" s="74">
        <v>20700</v>
      </c>
      <c r="E341" s="74">
        <v>0</v>
      </c>
      <c r="F341" s="74">
        <v>0</v>
      </c>
      <c r="G341" s="74">
        <v>-20700</v>
      </c>
    </row>
    <row r="342" spans="1:7" x14ac:dyDescent="0.25">
      <c r="A342" t="s">
        <v>469</v>
      </c>
      <c r="B342" t="s">
        <v>251</v>
      </c>
      <c r="C342" s="74">
        <v>0</v>
      </c>
      <c r="D342" s="74">
        <v>1218903.25</v>
      </c>
      <c r="E342" s="74">
        <v>0</v>
      </c>
      <c r="F342" s="74">
        <v>0</v>
      </c>
      <c r="G342" s="74">
        <v>-1218903.25</v>
      </c>
    </row>
    <row r="343" spans="1:7" x14ac:dyDescent="0.25">
      <c r="A343" t="s">
        <v>470</v>
      </c>
      <c r="B343" t="s">
        <v>134</v>
      </c>
      <c r="C343" s="74">
        <v>0</v>
      </c>
      <c r="D343" s="74">
        <v>128372.13</v>
      </c>
      <c r="E343" s="74">
        <v>0</v>
      </c>
      <c r="F343" s="74">
        <v>0</v>
      </c>
      <c r="G343" s="74">
        <v>-128372.13</v>
      </c>
    </row>
    <row r="344" spans="1:7" x14ac:dyDescent="0.25">
      <c r="A344" t="s">
        <v>471</v>
      </c>
      <c r="B344" t="s">
        <v>145</v>
      </c>
      <c r="C344" s="74">
        <v>0</v>
      </c>
      <c r="D344" s="74">
        <v>626351</v>
      </c>
      <c r="E344" s="74">
        <v>0</v>
      </c>
      <c r="F344" s="74">
        <v>0</v>
      </c>
      <c r="G344" s="74">
        <v>-626351</v>
      </c>
    </row>
    <row r="345" spans="1:7" x14ac:dyDescent="0.25">
      <c r="A345" t="s">
        <v>472</v>
      </c>
      <c r="B345" t="s">
        <v>147</v>
      </c>
      <c r="C345" s="74">
        <v>0</v>
      </c>
      <c r="D345" s="74">
        <v>390285.6</v>
      </c>
      <c r="E345" s="74">
        <v>0</v>
      </c>
      <c r="F345" s="74">
        <v>0</v>
      </c>
      <c r="G345" s="74">
        <v>-390285.6</v>
      </c>
    </row>
    <row r="346" spans="1:7" x14ac:dyDescent="0.25">
      <c r="A346" t="s">
        <v>473</v>
      </c>
      <c r="B346" t="s">
        <v>81</v>
      </c>
      <c r="C346" s="74">
        <v>0</v>
      </c>
      <c r="D346" s="74">
        <v>10562.8</v>
      </c>
      <c r="E346" s="74">
        <v>0</v>
      </c>
      <c r="F346" s="74">
        <v>0</v>
      </c>
      <c r="G346" s="74">
        <v>-10562.8</v>
      </c>
    </row>
    <row r="347" spans="1:7" x14ac:dyDescent="0.25">
      <c r="A347" t="s">
        <v>474</v>
      </c>
      <c r="B347" t="s">
        <v>181</v>
      </c>
      <c r="C347" s="74">
        <v>0</v>
      </c>
      <c r="D347" s="74">
        <v>22500</v>
      </c>
      <c r="E347" s="74">
        <v>0</v>
      </c>
      <c r="F347" s="74">
        <v>0</v>
      </c>
      <c r="G347" s="74">
        <v>-22500</v>
      </c>
    </row>
    <row r="348" spans="1:7" x14ac:dyDescent="0.25">
      <c r="A348" t="s">
        <v>475</v>
      </c>
      <c r="B348" t="s">
        <v>251</v>
      </c>
      <c r="C348" s="74">
        <v>0</v>
      </c>
      <c r="D348" s="74">
        <v>1897514.28</v>
      </c>
      <c r="E348" s="74">
        <v>0</v>
      </c>
      <c r="F348" s="74">
        <v>0</v>
      </c>
      <c r="G348" s="74">
        <v>-1897514.28</v>
      </c>
    </row>
    <row r="349" spans="1:7" x14ac:dyDescent="0.25">
      <c r="A349" t="s">
        <v>476</v>
      </c>
      <c r="B349" t="s">
        <v>134</v>
      </c>
      <c r="C349" s="74">
        <v>0</v>
      </c>
      <c r="D349" s="74">
        <v>44612.160000000003</v>
      </c>
      <c r="E349" s="74">
        <v>0</v>
      </c>
      <c r="F349" s="74">
        <v>0</v>
      </c>
      <c r="G349" s="74">
        <v>-44612.160000000003</v>
      </c>
    </row>
    <row r="350" spans="1:7" x14ac:dyDescent="0.25">
      <c r="A350" t="s">
        <v>477</v>
      </c>
      <c r="B350" t="s">
        <v>145</v>
      </c>
      <c r="C350" s="74">
        <v>0</v>
      </c>
      <c r="D350" s="74">
        <v>524272</v>
      </c>
      <c r="E350" s="74">
        <v>0</v>
      </c>
      <c r="F350" s="74">
        <v>0</v>
      </c>
      <c r="G350" s="74">
        <v>-524272</v>
      </c>
    </row>
    <row r="351" spans="1:7" x14ac:dyDescent="0.25">
      <c r="A351" t="s">
        <v>478</v>
      </c>
      <c r="B351" t="s">
        <v>147</v>
      </c>
      <c r="C351" s="74">
        <v>0</v>
      </c>
      <c r="D351" s="74">
        <v>151357.82</v>
      </c>
      <c r="E351" s="74">
        <v>0</v>
      </c>
      <c r="F351" s="74">
        <v>0</v>
      </c>
      <c r="G351" s="74">
        <v>-151357.82</v>
      </c>
    </row>
    <row r="352" spans="1:7" x14ac:dyDescent="0.25">
      <c r="A352" t="s">
        <v>479</v>
      </c>
      <c r="B352" t="s">
        <v>480</v>
      </c>
      <c r="C352" s="74">
        <v>800000</v>
      </c>
      <c r="D352" s="74">
        <v>1239937.27</v>
      </c>
      <c r="E352" s="74">
        <v>0</v>
      </c>
      <c r="F352" s="74">
        <v>0</v>
      </c>
      <c r="G352" s="74">
        <v>-439937.27</v>
      </c>
    </row>
    <row r="353" spans="1:7" x14ac:dyDescent="0.25">
      <c r="A353" t="s">
        <v>481</v>
      </c>
      <c r="B353" t="s">
        <v>81</v>
      </c>
      <c r="C353" s="74">
        <v>0</v>
      </c>
      <c r="D353" s="74">
        <v>29444.49</v>
      </c>
      <c r="E353" s="74">
        <v>0</v>
      </c>
      <c r="F353" s="74">
        <v>0</v>
      </c>
      <c r="G353" s="74">
        <v>-29444.49</v>
      </c>
    </row>
    <row r="354" spans="1:7" x14ac:dyDescent="0.25">
      <c r="A354" t="s">
        <v>482</v>
      </c>
      <c r="B354" t="s">
        <v>181</v>
      </c>
      <c r="C354" s="74">
        <v>0</v>
      </c>
      <c r="D354" s="74">
        <v>7000</v>
      </c>
      <c r="E354" s="74">
        <v>0</v>
      </c>
      <c r="F354" s="74">
        <v>0</v>
      </c>
      <c r="G354" s="74">
        <v>-7000</v>
      </c>
    </row>
    <row r="355" spans="1:7" x14ac:dyDescent="0.25">
      <c r="A355" t="s">
        <v>483</v>
      </c>
      <c r="B355" t="s">
        <v>134</v>
      </c>
      <c r="C355" s="74">
        <v>0</v>
      </c>
      <c r="D355" s="74">
        <v>239852</v>
      </c>
      <c r="E355" s="74">
        <v>0</v>
      </c>
      <c r="F355" s="74">
        <v>0</v>
      </c>
      <c r="G355" s="74">
        <v>-239852</v>
      </c>
    </row>
    <row r="356" spans="1:7" x14ac:dyDescent="0.25">
      <c r="A356" t="s">
        <v>484</v>
      </c>
      <c r="B356" t="s">
        <v>145</v>
      </c>
      <c r="C356" s="74">
        <v>0</v>
      </c>
      <c r="D356" s="74">
        <v>152661</v>
      </c>
      <c r="E356" s="74">
        <v>0</v>
      </c>
      <c r="F356" s="74">
        <v>0</v>
      </c>
      <c r="G356" s="74">
        <v>-152661</v>
      </c>
    </row>
    <row r="357" spans="1:7" x14ac:dyDescent="0.25">
      <c r="A357" t="s">
        <v>485</v>
      </c>
      <c r="B357" t="s">
        <v>131</v>
      </c>
      <c r="C357" s="74">
        <v>0</v>
      </c>
      <c r="D357" s="74">
        <v>51967.58</v>
      </c>
      <c r="E357" s="74">
        <v>0</v>
      </c>
      <c r="F357" s="74">
        <v>0</v>
      </c>
      <c r="G357" s="74">
        <v>-51967.58</v>
      </c>
    </row>
    <row r="358" spans="1:7" x14ac:dyDescent="0.25">
      <c r="A358" t="s">
        <v>486</v>
      </c>
      <c r="B358" t="s">
        <v>162</v>
      </c>
      <c r="C358" s="74">
        <v>0</v>
      </c>
      <c r="D358" s="74">
        <v>27572.81</v>
      </c>
      <c r="E358" s="74">
        <v>0</v>
      </c>
      <c r="F358" s="74">
        <v>0</v>
      </c>
      <c r="G358" s="74">
        <v>-27572.81</v>
      </c>
    </row>
    <row r="359" spans="1:7" x14ac:dyDescent="0.25">
      <c r="A359" t="s">
        <v>487</v>
      </c>
      <c r="B359" t="s">
        <v>149</v>
      </c>
      <c r="C359" s="74">
        <v>0</v>
      </c>
      <c r="D359" s="74">
        <v>52.5</v>
      </c>
      <c r="E359" s="74">
        <v>0</v>
      </c>
      <c r="F359" s="74">
        <v>-52.5</v>
      </c>
      <c r="G359" s="74">
        <v>0</v>
      </c>
    </row>
    <row r="360" spans="1:7" x14ac:dyDescent="0.25">
      <c r="A360" t="s">
        <v>488</v>
      </c>
      <c r="B360" t="s">
        <v>87</v>
      </c>
      <c r="C360" s="74">
        <v>0</v>
      </c>
      <c r="D360" s="74">
        <v>9111.42</v>
      </c>
      <c r="E360" s="74">
        <v>0</v>
      </c>
      <c r="F360" s="74">
        <v>0</v>
      </c>
      <c r="G360" s="74">
        <v>-9111.42</v>
      </c>
    </row>
    <row r="361" spans="1:7" x14ac:dyDescent="0.25">
      <c r="A361" t="s">
        <v>489</v>
      </c>
      <c r="B361" t="s">
        <v>155</v>
      </c>
      <c r="C361" s="74">
        <v>0</v>
      </c>
      <c r="D361" s="74">
        <v>842.01</v>
      </c>
      <c r="E361" s="74">
        <v>0</v>
      </c>
      <c r="F361" s="74">
        <v>-842.01</v>
      </c>
      <c r="G361" s="74">
        <v>0</v>
      </c>
    </row>
    <row r="362" spans="1:7" x14ac:dyDescent="0.25">
      <c r="A362" t="s">
        <v>490</v>
      </c>
      <c r="B362" t="s">
        <v>110</v>
      </c>
      <c r="C362" s="74">
        <v>0</v>
      </c>
      <c r="D362" s="74">
        <v>749.84</v>
      </c>
      <c r="E362" s="74">
        <v>0</v>
      </c>
      <c r="F362" s="74">
        <v>-749.84</v>
      </c>
      <c r="G362" s="74">
        <v>0</v>
      </c>
    </row>
    <row r="363" spans="1:7" x14ac:dyDescent="0.25">
      <c r="A363" t="s">
        <v>491</v>
      </c>
      <c r="B363" t="s">
        <v>81</v>
      </c>
      <c r="C363" s="74">
        <v>0</v>
      </c>
      <c r="D363" s="74">
        <v>10591.38</v>
      </c>
      <c r="E363" s="74">
        <v>0</v>
      </c>
      <c r="F363" s="74">
        <v>0</v>
      </c>
      <c r="G363" s="74">
        <v>-10591.38</v>
      </c>
    </row>
    <row r="364" spans="1:7" x14ac:dyDescent="0.25">
      <c r="A364" t="s">
        <v>492</v>
      </c>
      <c r="B364" t="s">
        <v>181</v>
      </c>
      <c r="C364" s="74">
        <v>0</v>
      </c>
      <c r="D364" s="74">
        <v>1000</v>
      </c>
      <c r="E364" s="74">
        <v>0</v>
      </c>
      <c r="F364" s="74">
        <v>-1000</v>
      </c>
      <c r="G364" s="74">
        <v>0</v>
      </c>
    </row>
    <row r="365" spans="1:7" x14ac:dyDescent="0.25">
      <c r="A365" t="s">
        <v>493</v>
      </c>
      <c r="B365" t="s">
        <v>134</v>
      </c>
      <c r="C365" s="74">
        <v>0</v>
      </c>
      <c r="D365" s="74">
        <v>142180</v>
      </c>
      <c r="E365" s="74">
        <v>0</v>
      </c>
      <c r="F365" s="74">
        <v>0</v>
      </c>
      <c r="G365" s="74">
        <v>-142180</v>
      </c>
    </row>
    <row r="366" spans="1:7" x14ac:dyDescent="0.25">
      <c r="A366" t="s">
        <v>494</v>
      </c>
      <c r="B366" t="s">
        <v>145</v>
      </c>
      <c r="C366" s="74">
        <v>0</v>
      </c>
      <c r="D366" s="74">
        <v>324478.12</v>
      </c>
      <c r="E366" s="74">
        <v>0</v>
      </c>
      <c r="F366" s="74">
        <v>0</v>
      </c>
      <c r="G366" s="74">
        <v>-324478.12</v>
      </c>
    </row>
    <row r="367" spans="1:7" x14ac:dyDescent="0.25">
      <c r="A367" t="s">
        <v>495</v>
      </c>
      <c r="B367" t="s">
        <v>184</v>
      </c>
      <c r="C367" s="74">
        <v>27889</v>
      </c>
      <c r="D367" s="74">
        <v>29986.560000000001</v>
      </c>
      <c r="E367" s="74">
        <v>0</v>
      </c>
      <c r="F367" s="74">
        <v>-2097.56</v>
      </c>
      <c r="G367" s="74">
        <v>0</v>
      </c>
    </row>
    <row r="368" spans="1:7" x14ac:dyDescent="0.25">
      <c r="A368" t="s">
        <v>496</v>
      </c>
      <c r="B368" t="s">
        <v>151</v>
      </c>
      <c r="C368" s="74">
        <v>4281</v>
      </c>
      <c r="D368" s="74">
        <v>12810.82</v>
      </c>
      <c r="E368" s="74">
        <v>0</v>
      </c>
      <c r="F368" s="74">
        <v>0</v>
      </c>
      <c r="G368" s="74">
        <v>-8529.82</v>
      </c>
    </row>
    <row r="369" spans="1:7" x14ac:dyDescent="0.25">
      <c r="A369" t="s">
        <v>497</v>
      </c>
      <c r="B369" t="s">
        <v>110</v>
      </c>
      <c r="C369" s="74">
        <v>0</v>
      </c>
      <c r="D369" s="74">
        <v>27213.66</v>
      </c>
      <c r="E369" s="74">
        <v>0</v>
      </c>
      <c r="F369" s="74">
        <v>0</v>
      </c>
      <c r="G369" s="74">
        <v>-27213.66</v>
      </c>
    </row>
    <row r="370" spans="1:7" x14ac:dyDescent="0.25">
      <c r="A370" t="s">
        <v>498</v>
      </c>
      <c r="B370" t="s">
        <v>499</v>
      </c>
      <c r="C370" s="74">
        <v>0</v>
      </c>
      <c r="D370" s="74">
        <v>157538.22</v>
      </c>
      <c r="E370" s="74">
        <v>0</v>
      </c>
      <c r="F370" s="74">
        <v>0</v>
      </c>
      <c r="G370" s="74">
        <v>-157538.22</v>
      </c>
    </row>
    <row r="371" spans="1:7" x14ac:dyDescent="0.25">
      <c r="A371" t="s">
        <v>500</v>
      </c>
      <c r="B371" t="s">
        <v>501</v>
      </c>
      <c r="C371" s="74">
        <v>0</v>
      </c>
      <c r="D371" s="74">
        <v>40000</v>
      </c>
      <c r="E371" s="74">
        <v>0</v>
      </c>
      <c r="F371" s="74">
        <v>0</v>
      </c>
      <c r="G371" s="74">
        <v>-40000</v>
      </c>
    </row>
    <row r="372" spans="1:7" x14ac:dyDescent="0.25">
      <c r="A372" t="s">
        <v>502</v>
      </c>
      <c r="B372" t="s">
        <v>503</v>
      </c>
      <c r="C372" s="74">
        <v>0</v>
      </c>
      <c r="D372" s="74">
        <v>5092.8</v>
      </c>
      <c r="E372" s="74">
        <v>0</v>
      </c>
      <c r="F372" s="74">
        <v>0</v>
      </c>
      <c r="G372" s="74">
        <v>-5092.8</v>
      </c>
    </row>
    <row r="373" spans="1:7" x14ac:dyDescent="0.25">
      <c r="A373" t="s">
        <v>504</v>
      </c>
      <c r="B373" t="s">
        <v>81</v>
      </c>
      <c r="C373" s="74">
        <v>0</v>
      </c>
      <c r="D373" s="74">
        <v>2950.38</v>
      </c>
      <c r="E373" s="74">
        <v>0</v>
      </c>
      <c r="F373" s="74">
        <v>-2950.38</v>
      </c>
      <c r="G373" s="74">
        <v>0</v>
      </c>
    </row>
    <row r="374" spans="1:7" x14ac:dyDescent="0.25">
      <c r="A374" t="s">
        <v>505</v>
      </c>
      <c r="B374" t="s">
        <v>181</v>
      </c>
      <c r="C374" s="74">
        <v>0</v>
      </c>
      <c r="D374" s="74">
        <v>1500</v>
      </c>
      <c r="E374" s="74">
        <v>0</v>
      </c>
      <c r="F374" s="74">
        <v>-1500</v>
      </c>
      <c r="G374" s="74">
        <v>0</v>
      </c>
    </row>
    <row r="375" spans="1:7" x14ac:dyDescent="0.25">
      <c r="A375" t="s">
        <v>506</v>
      </c>
      <c r="B375" t="s">
        <v>162</v>
      </c>
      <c r="C375" s="74">
        <v>134246</v>
      </c>
      <c r="D375" s="74">
        <v>175627.61</v>
      </c>
      <c r="E375" s="74">
        <v>0</v>
      </c>
      <c r="F375" s="74">
        <v>0</v>
      </c>
      <c r="G375" s="74">
        <v>-41381.61</v>
      </c>
    </row>
    <row r="376" spans="1:7" x14ac:dyDescent="0.25">
      <c r="A376" t="s">
        <v>507</v>
      </c>
      <c r="B376" t="s">
        <v>134</v>
      </c>
      <c r="C376" s="74">
        <v>102001</v>
      </c>
      <c r="D376" s="74">
        <v>305137.38</v>
      </c>
      <c r="E376" s="74">
        <v>0</v>
      </c>
      <c r="F376" s="74">
        <v>0</v>
      </c>
      <c r="G376" s="74">
        <v>-203136.38</v>
      </c>
    </row>
    <row r="377" spans="1:7" x14ac:dyDescent="0.25">
      <c r="A377" t="s">
        <v>508</v>
      </c>
      <c r="B377" t="s">
        <v>145</v>
      </c>
      <c r="C377" s="74">
        <v>0</v>
      </c>
      <c r="D377" s="74">
        <v>94039</v>
      </c>
      <c r="E377" s="74">
        <v>0</v>
      </c>
      <c r="F377" s="74">
        <v>0</v>
      </c>
      <c r="G377" s="74">
        <v>-94039</v>
      </c>
    </row>
    <row r="378" spans="1:7" x14ac:dyDescent="0.25">
      <c r="A378" t="s">
        <v>509</v>
      </c>
      <c r="B378" t="s">
        <v>147</v>
      </c>
      <c r="C378" s="74">
        <v>0</v>
      </c>
      <c r="D378" s="74">
        <v>135179.26999999999</v>
      </c>
      <c r="E378" s="74">
        <v>0</v>
      </c>
      <c r="F378" s="74">
        <v>0</v>
      </c>
      <c r="G378" s="74">
        <v>-135179.26999999999</v>
      </c>
    </row>
    <row r="379" spans="1:7" x14ac:dyDescent="0.25">
      <c r="A379" t="s">
        <v>510</v>
      </c>
      <c r="B379" t="s">
        <v>217</v>
      </c>
      <c r="C379" s="74">
        <v>0</v>
      </c>
      <c r="D379" s="74">
        <v>2295.71</v>
      </c>
      <c r="E379" s="74">
        <v>0</v>
      </c>
      <c r="F379" s="74">
        <v>-2295.71</v>
      </c>
      <c r="G379" s="74">
        <v>0</v>
      </c>
    </row>
    <row r="380" spans="1:7" x14ac:dyDescent="0.25">
      <c r="A380" t="s">
        <v>511</v>
      </c>
      <c r="B380" t="s">
        <v>131</v>
      </c>
      <c r="C380" s="74">
        <v>0</v>
      </c>
      <c r="D380" s="74">
        <v>574161.49</v>
      </c>
      <c r="E380" s="74">
        <v>0</v>
      </c>
      <c r="F380" s="74">
        <v>0</v>
      </c>
      <c r="G380" s="74">
        <v>-574161.49</v>
      </c>
    </row>
    <row r="381" spans="1:7" x14ac:dyDescent="0.25">
      <c r="A381" t="s">
        <v>512</v>
      </c>
      <c r="B381" t="s">
        <v>139</v>
      </c>
      <c r="C381" s="74">
        <v>0</v>
      </c>
      <c r="D381" s="74">
        <v>810</v>
      </c>
      <c r="E381" s="74">
        <v>0</v>
      </c>
      <c r="F381" s="74">
        <v>-810</v>
      </c>
      <c r="G381" s="74">
        <v>0</v>
      </c>
    </row>
    <row r="382" spans="1:7" x14ac:dyDescent="0.25">
      <c r="A382" t="s">
        <v>513</v>
      </c>
      <c r="B382" t="s">
        <v>196</v>
      </c>
      <c r="C382" s="74">
        <v>0</v>
      </c>
      <c r="D382" s="74">
        <v>10116.92</v>
      </c>
      <c r="E382" s="74">
        <v>0</v>
      </c>
      <c r="F382" s="74">
        <v>0</v>
      </c>
      <c r="G382" s="74">
        <v>-10116.92</v>
      </c>
    </row>
    <row r="383" spans="1:7" x14ac:dyDescent="0.25">
      <c r="A383" t="s">
        <v>514</v>
      </c>
      <c r="B383" t="s">
        <v>181</v>
      </c>
      <c r="C383" s="74">
        <v>0</v>
      </c>
      <c r="D383" s="74">
        <v>1500</v>
      </c>
      <c r="E383" s="74">
        <v>0</v>
      </c>
      <c r="F383" s="74">
        <v>-1500</v>
      </c>
      <c r="G383" s="74">
        <v>0</v>
      </c>
    </row>
    <row r="384" spans="1:7" x14ac:dyDescent="0.25">
      <c r="A384" t="s">
        <v>515</v>
      </c>
      <c r="B384" t="s">
        <v>83</v>
      </c>
      <c r="C384" s="74">
        <v>0</v>
      </c>
      <c r="D384" s="74">
        <v>60028.800000000003</v>
      </c>
      <c r="E384" s="74">
        <v>0</v>
      </c>
      <c r="F384" s="74">
        <v>0</v>
      </c>
      <c r="G384" s="74">
        <v>-60028.800000000003</v>
      </c>
    </row>
    <row r="385" spans="1:7" x14ac:dyDescent="0.25">
      <c r="A385" t="s">
        <v>516</v>
      </c>
      <c r="B385" t="s">
        <v>162</v>
      </c>
      <c r="C385" s="74">
        <v>0</v>
      </c>
      <c r="D385" s="74">
        <v>62801.81</v>
      </c>
      <c r="E385" s="74">
        <v>0</v>
      </c>
      <c r="F385" s="74">
        <v>0</v>
      </c>
      <c r="G385" s="74">
        <v>-62801.81</v>
      </c>
    </row>
    <row r="386" spans="1:7" x14ac:dyDescent="0.25">
      <c r="A386" t="s">
        <v>517</v>
      </c>
      <c r="B386" t="s">
        <v>134</v>
      </c>
      <c r="C386" s="74">
        <v>0</v>
      </c>
      <c r="D386" s="74">
        <v>2252</v>
      </c>
      <c r="E386" s="74">
        <v>0</v>
      </c>
      <c r="F386" s="74">
        <v>-2252</v>
      </c>
      <c r="G386" s="74">
        <v>0</v>
      </c>
    </row>
    <row r="387" spans="1:7" x14ac:dyDescent="0.25">
      <c r="A387" t="s">
        <v>518</v>
      </c>
      <c r="B387" t="s">
        <v>145</v>
      </c>
      <c r="C387" s="74">
        <v>0</v>
      </c>
      <c r="D387" s="74">
        <v>34266</v>
      </c>
      <c r="E387" s="74">
        <v>0</v>
      </c>
      <c r="F387" s="74">
        <v>0</v>
      </c>
      <c r="G387" s="74">
        <v>-34266</v>
      </c>
    </row>
    <row r="388" spans="1:7" x14ac:dyDescent="0.25">
      <c r="A388" t="s">
        <v>519</v>
      </c>
      <c r="B388" t="s">
        <v>145</v>
      </c>
      <c r="C388" s="74">
        <v>0</v>
      </c>
      <c r="D388" s="74">
        <v>51946</v>
      </c>
      <c r="E388" s="74">
        <v>0</v>
      </c>
      <c r="F388" s="74">
        <v>0</v>
      </c>
      <c r="G388" s="74">
        <v>-51946</v>
      </c>
    </row>
    <row r="389" spans="1:7" x14ac:dyDescent="0.25">
      <c r="A389" t="s">
        <v>520</v>
      </c>
      <c r="B389" t="s">
        <v>184</v>
      </c>
      <c r="C389" s="74">
        <v>0</v>
      </c>
      <c r="D389" s="74">
        <v>3605.04</v>
      </c>
      <c r="E389" s="74">
        <v>0</v>
      </c>
      <c r="F389" s="74">
        <v>-3605.04</v>
      </c>
      <c r="G389" s="74">
        <v>0</v>
      </c>
    </row>
    <row r="390" spans="1:7" x14ac:dyDescent="0.25">
      <c r="A390" t="s">
        <v>521</v>
      </c>
      <c r="B390" t="s">
        <v>149</v>
      </c>
      <c r="C390" s="74">
        <v>0</v>
      </c>
      <c r="D390" s="74">
        <v>262.5</v>
      </c>
      <c r="E390" s="74">
        <v>0</v>
      </c>
      <c r="F390" s="74">
        <v>-262.5</v>
      </c>
      <c r="G390" s="74">
        <v>0</v>
      </c>
    </row>
    <row r="391" spans="1:7" x14ac:dyDescent="0.25">
      <c r="A391" t="s">
        <v>522</v>
      </c>
      <c r="B391" t="s">
        <v>151</v>
      </c>
      <c r="C391" s="74">
        <v>0</v>
      </c>
      <c r="D391" s="74">
        <v>7589.88</v>
      </c>
      <c r="E391" s="74">
        <v>0</v>
      </c>
      <c r="F391" s="74">
        <v>0</v>
      </c>
      <c r="G391" s="74">
        <v>-7589.88</v>
      </c>
    </row>
    <row r="392" spans="1:7" x14ac:dyDescent="0.25">
      <c r="A392" t="s">
        <v>523</v>
      </c>
      <c r="B392" t="s">
        <v>85</v>
      </c>
      <c r="C392" s="74">
        <v>0</v>
      </c>
      <c r="D392" s="74">
        <v>64119.6</v>
      </c>
      <c r="E392" s="74">
        <v>0</v>
      </c>
      <c r="F392" s="74">
        <v>0</v>
      </c>
      <c r="G392" s="74">
        <v>-64119.6</v>
      </c>
    </row>
    <row r="393" spans="1:7" x14ac:dyDescent="0.25">
      <c r="A393" t="s">
        <v>524</v>
      </c>
      <c r="B393" t="s">
        <v>87</v>
      </c>
      <c r="C393" s="74">
        <v>0</v>
      </c>
      <c r="D393" s="74">
        <v>103308.52</v>
      </c>
      <c r="E393" s="74">
        <v>0</v>
      </c>
      <c r="F393" s="74">
        <v>0</v>
      </c>
      <c r="G393" s="74">
        <v>-103308.52</v>
      </c>
    </row>
    <row r="394" spans="1:7" x14ac:dyDescent="0.25">
      <c r="A394" t="s">
        <v>525</v>
      </c>
      <c r="B394" t="s">
        <v>155</v>
      </c>
      <c r="C394" s="74">
        <v>0</v>
      </c>
      <c r="D394" s="74">
        <v>4436.43</v>
      </c>
      <c r="E394" s="74">
        <v>0</v>
      </c>
      <c r="F394" s="74">
        <v>-4436.43</v>
      </c>
      <c r="G394" s="74">
        <v>0</v>
      </c>
    </row>
    <row r="395" spans="1:7" x14ac:dyDescent="0.25">
      <c r="A395" t="s">
        <v>526</v>
      </c>
      <c r="B395" t="s">
        <v>131</v>
      </c>
      <c r="C395" s="74">
        <v>0</v>
      </c>
      <c r="D395" s="74">
        <v>1948156.86</v>
      </c>
      <c r="E395" s="74">
        <v>0</v>
      </c>
      <c r="F395" s="74">
        <v>0</v>
      </c>
      <c r="G395" s="74">
        <v>-1948156.86</v>
      </c>
    </row>
    <row r="396" spans="1:7" x14ac:dyDescent="0.25">
      <c r="A396" t="s">
        <v>527</v>
      </c>
      <c r="B396" t="s">
        <v>81</v>
      </c>
      <c r="C396" s="74">
        <v>0</v>
      </c>
      <c r="D396" s="74">
        <v>15732.84</v>
      </c>
      <c r="E396" s="74">
        <v>0</v>
      </c>
      <c r="F396" s="74">
        <v>0</v>
      </c>
      <c r="G396" s="74">
        <v>-15732.84</v>
      </c>
    </row>
    <row r="397" spans="1:7" x14ac:dyDescent="0.25">
      <c r="A397" t="s">
        <v>528</v>
      </c>
      <c r="B397" t="s">
        <v>139</v>
      </c>
      <c r="C397" s="74">
        <v>0</v>
      </c>
      <c r="D397" s="74">
        <v>12000</v>
      </c>
      <c r="E397" s="74">
        <v>0</v>
      </c>
      <c r="F397" s="74">
        <v>0</v>
      </c>
      <c r="G397" s="74">
        <v>-12000</v>
      </c>
    </row>
    <row r="398" spans="1:7" x14ac:dyDescent="0.25">
      <c r="A398" t="s">
        <v>529</v>
      </c>
      <c r="B398" t="s">
        <v>196</v>
      </c>
      <c r="C398" s="74">
        <v>0</v>
      </c>
      <c r="D398" s="74">
        <v>10116.92</v>
      </c>
      <c r="E398" s="74">
        <v>0</v>
      </c>
      <c r="F398" s="74">
        <v>0</v>
      </c>
      <c r="G398" s="74">
        <v>-10116.92</v>
      </c>
    </row>
    <row r="399" spans="1:7" x14ac:dyDescent="0.25">
      <c r="A399" t="s">
        <v>530</v>
      </c>
      <c r="B399" t="s">
        <v>83</v>
      </c>
      <c r="C399" s="74">
        <v>0</v>
      </c>
      <c r="D399" s="74">
        <v>326467.20000000001</v>
      </c>
      <c r="E399" s="74">
        <v>0</v>
      </c>
      <c r="F399" s="74">
        <v>0</v>
      </c>
      <c r="G399" s="74">
        <v>-326467.20000000001</v>
      </c>
    </row>
    <row r="400" spans="1:7" x14ac:dyDescent="0.25">
      <c r="A400" t="s">
        <v>531</v>
      </c>
      <c r="B400" t="s">
        <v>145</v>
      </c>
      <c r="C400" s="74">
        <v>0</v>
      </c>
      <c r="D400" s="74">
        <v>72733</v>
      </c>
      <c r="E400" s="74">
        <v>0</v>
      </c>
      <c r="F400" s="74">
        <v>0</v>
      </c>
      <c r="G400" s="74">
        <v>-72733</v>
      </c>
    </row>
    <row r="401" spans="1:7" x14ac:dyDescent="0.25">
      <c r="A401" t="s">
        <v>532</v>
      </c>
      <c r="B401" t="s">
        <v>217</v>
      </c>
      <c r="C401" s="74">
        <v>0</v>
      </c>
      <c r="D401" s="74">
        <v>19999.98</v>
      </c>
      <c r="E401" s="74">
        <v>0</v>
      </c>
      <c r="F401" s="74">
        <v>0</v>
      </c>
      <c r="G401" s="74">
        <v>-19999.98</v>
      </c>
    </row>
    <row r="402" spans="1:7" x14ac:dyDescent="0.25">
      <c r="A402" t="s">
        <v>533</v>
      </c>
      <c r="B402" t="s">
        <v>85</v>
      </c>
      <c r="C402" s="74">
        <v>0</v>
      </c>
      <c r="D402" s="74">
        <v>102712.8</v>
      </c>
      <c r="E402" s="74">
        <v>0</v>
      </c>
      <c r="F402" s="74">
        <v>0</v>
      </c>
      <c r="G402" s="74">
        <v>-102712.8</v>
      </c>
    </row>
    <row r="403" spans="1:7" x14ac:dyDescent="0.25">
      <c r="A403" t="s">
        <v>534</v>
      </c>
      <c r="B403" t="s">
        <v>87</v>
      </c>
      <c r="C403" s="74">
        <v>0</v>
      </c>
      <c r="D403" s="74">
        <v>191968.87</v>
      </c>
      <c r="E403" s="74">
        <v>0</v>
      </c>
      <c r="F403" s="74">
        <v>0</v>
      </c>
      <c r="G403" s="74">
        <v>-191968.87</v>
      </c>
    </row>
    <row r="404" spans="1:7" x14ac:dyDescent="0.25">
      <c r="A404" t="s">
        <v>535</v>
      </c>
      <c r="B404" t="s">
        <v>155</v>
      </c>
      <c r="C404" s="74">
        <v>0</v>
      </c>
      <c r="D404" s="74">
        <v>6246.24</v>
      </c>
      <c r="E404" s="74">
        <v>0</v>
      </c>
      <c r="F404" s="74">
        <v>0</v>
      </c>
      <c r="G404" s="74">
        <v>-6246.24</v>
      </c>
    </row>
    <row r="405" spans="1:7" x14ac:dyDescent="0.25">
      <c r="A405" t="s">
        <v>536</v>
      </c>
      <c r="B405" t="s">
        <v>110</v>
      </c>
      <c r="C405" s="74">
        <v>15000</v>
      </c>
      <c r="D405" s="74">
        <v>23484.52</v>
      </c>
      <c r="E405" s="74">
        <v>0</v>
      </c>
      <c r="F405" s="74">
        <v>0</v>
      </c>
      <c r="G405" s="74">
        <v>-8484.52</v>
      </c>
    </row>
    <row r="406" spans="1:7" x14ac:dyDescent="0.25">
      <c r="A406" t="s">
        <v>537</v>
      </c>
      <c r="B406" t="s">
        <v>131</v>
      </c>
      <c r="C406" s="74">
        <v>0</v>
      </c>
      <c r="D406" s="74">
        <v>2750550.26</v>
      </c>
      <c r="E406" s="74">
        <v>0</v>
      </c>
      <c r="F406" s="74">
        <v>0</v>
      </c>
      <c r="G406" s="74">
        <v>-2750550.26</v>
      </c>
    </row>
    <row r="407" spans="1:7" x14ac:dyDescent="0.25">
      <c r="A407" t="s">
        <v>538</v>
      </c>
      <c r="B407" t="s">
        <v>81</v>
      </c>
      <c r="C407" s="74">
        <v>0</v>
      </c>
      <c r="D407" s="74">
        <v>1184.08</v>
      </c>
      <c r="E407" s="74">
        <v>0</v>
      </c>
      <c r="F407" s="74">
        <v>-1184.08</v>
      </c>
      <c r="G407" s="74">
        <v>0</v>
      </c>
    </row>
    <row r="408" spans="1:7" x14ac:dyDescent="0.25">
      <c r="A408" t="s">
        <v>539</v>
      </c>
      <c r="B408" t="s">
        <v>139</v>
      </c>
      <c r="C408" s="74">
        <v>0</v>
      </c>
      <c r="D408" s="74">
        <v>4860</v>
      </c>
      <c r="E408" s="74">
        <v>0</v>
      </c>
      <c r="F408" s="74">
        <v>-4860</v>
      </c>
      <c r="G408" s="74">
        <v>0</v>
      </c>
    </row>
    <row r="409" spans="1:7" x14ac:dyDescent="0.25">
      <c r="A409" t="s">
        <v>540</v>
      </c>
      <c r="B409" t="s">
        <v>196</v>
      </c>
      <c r="C409" s="74">
        <v>0</v>
      </c>
      <c r="D409" s="74">
        <v>21086.21</v>
      </c>
      <c r="E409" s="74">
        <v>0</v>
      </c>
      <c r="F409" s="74">
        <v>0</v>
      </c>
      <c r="G409" s="74">
        <v>-21086.21</v>
      </c>
    </row>
    <row r="410" spans="1:7" x14ac:dyDescent="0.25">
      <c r="A410" t="s">
        <v>541</v>
      </c>
      <c r="B410" t="s">
        <v>181</v>
      </c>
      <c r="C410" s="74">
        <v>0</v>
      </c>
      <c r="D410" s="74">
        <v>3000</v>
      </c>
      <c r="E410" s="74">
        <v>0</v>
      </c>
      <c r="F410" s="74">
        <v>-3000</v>
      </c>
      <c r="G410" s="74">
        <v>0</v>
      </c>
    </row>
    <row r="411" spans="1:7" x14ac:dyDescent="0.25">
      <c r="A411" t="s">
        <v>542</v>
      </c>
      <c r="B411" t="s">
        <v>141</v>
      </c>
      <c r="C411" s="74">
        <v>0</v>
      </c>
      <c r="D411" s="74">
        <v>3717.84</v>
      </c>
      <c r="E411" s="74">
        <v>0</v>
      </c>
      <c r="F411" s="74">
        <v>-3717.84</v>
      </c>
      <c r="G411" s="74">
        <v>0</v>
      </c>
    </row>
    <row r="412" spans="1:7" x14ac:dyDescent="0.25">
      <c r="A412" t="s">
        <v>543</v>
      </c>
      <c r="B412" t="s">
        <v>83</v>
      </c>
      <c r="C412" s="74">
        <v>0</v>
      </c>
      <c r="D412" s="74">
        <v>253147.51</v>
      </c>
      <c r="E412" s="74">
        <v>0</v>
      </c>
      <c r="F412" s="74">
        <v>0</v>
      </c>
      <c r="G412" s="74">
        <v>-253147.51</v>
      </c>
    </row>
    <row r="413" spans="1:7" x14ac:dyDescent="0.25">
      <c r="A413" t="s">
        <v>544</v>
      </c>
      <c r="B413" t="s">
        <v>162</v>
      </c>
      <c r="C413" s="74">
        <v>0</v>
      </c>
      <c r="D413" s="74">
        <v>58458.65</v>
      </c>
      <c r="E413" s="74">
        <v>0</v>
      </c>
      <c r="F413" s="74">
        <v>0</v>
      </c>
      <c r="G413" s="74">
        <v>-58458.65</v>
      </c>
    </row>
    <row r="414" spans="1:7" x14ac:dyDescent="0.25">
      <c r="A414" t="s">
        <v>545</v>
      </c>
      <c r="B414" t="s">
        <v>134</v>
      </c>
      <c r="C414" s="74">
        <v>0</v>
      </c>
      <c r="D414" s="74">
        <v>61442</v>
      </c>
      <c r="E414" s="74">
        <v>0</v>
      </c>
      <c r="F414" s="74">
        <v>0</v>
      </c>
      <c r="G414" s="74">
        <v>-61442</v>
      </c>
    </row>
    <row r="415" spans="1:7" x14ac:dyDescent="0.25">
      <c r="A415" t="s">
        <v>546</v>
      </c>
      <c r="B415" t="s">
        <v>145</v>
      </c>
      <c r="C415" s="74">
        <v>0</v>
      </c>
      <c r="D415" s="74">
        <v>111153</v>
      </c>
      <c r="E415" s="74">
        <v>0</v>
      </c>
      <c r="F415" s="74">
        <v>0</v>
      </c>
      <c r="G415" s="74">
        <v>-111153</v>
      </c>
    </row>
    <row r="416" spans="1:7" x14ac:dyDescent="0.25">
      <c r="A416" t="s">
        <v>547</v>
      </c>
      <c r="B416" t="s">
        <v>147</v>
      </c>
      <c r="C416" s="74">
        <v>0</v>
      </c>
      <c r="D416" s="74">
        <v>73479.81</v>
      </c>
      <c r="E416" s="74">
        <v>0</v>
      </c>
      <c r="F416" s="74">
        <v>0</v>
      </c>
      <c r="G416" s="74">
        <v>-73479.81</v>
      </c>
    </row>
    <row r="417" spans="1:7" x14ac:dyDescent="0.25">
      <c r="A417" t="s">
        <v>548</v>
      </c>
      <c r="B417" t="s">
        <v>149</v>
      </c>
      <c r="C417" s="74">
        <v>0</v>
      </c>
      <c r="D417" s="74">
        <v>1470</v>
      </c>
      <c r="E417" s="74">
        <v>0</v>
      </c>
      <c r="F417" s="74">
        <v>-1470</v>
      </c>
      <c r="G417" s="74">
        <v>0</v>
      </c>
    </row>
    <row r="418" spans="1:7" x14ac:dyDescent="0.25">
      <c r="A418" t="s">
        <v>549</v>
      </c>
      <c r="B418" t="s">
        <v>151</v>
      </c>
      <c r="C418" s="74">
        <v>0</v>
      </c>
      <c r="D418" s="74">
        <v>4910.3999999999996</v>
      </c>
      <c r="E418" s="74">
        <v>0</v>
      </c>
      <c r="F418" s="74">
        <v>-4910.3999999999996</v>
      </c>
      <c r="G418" s="74">
        <v>0</v>
      </c>
    </row>
    <row r="419" spans="1:7" x14ac:dyDescent="0.25">
      <c r="A419" t="s">
        <v>550</v>
      </c>
      <c r="B419" t="s">
        <v>85</v>
      </c>
      <c r="C419" s="74">
        <v>0</v>
      </c>
      <c r="D419" s="74">
        <v>312172.2</v>
      </c>
      <c r="E419" s="74">
        <v>0</v>
      </c>
      <c r="F419" s="74">
        <v>0</v>
      </c>
      <c r="G419" s="74">
        <v>-312172.2</v>
      </c>
    </row>
    <row r="420" spans="1:7" x14ac:dyDescent="0.25">
      <c r="A420" t="s">
        <v>551</v>
      </c>
      <c r="B420" t="s">
        <v>87</v>
      </c>
      <c r="C420" s="74">
        <v>0</v>
      </c>
      <c r="D420" s="74">
        <v>502978.26</v>
      </c>
      <c r="E420" s="74">
        <v>0</v>
      </c>
      <c r="F420" s="74">
        <v>0</v>
      </c>
      <c r="G420" s="74">
        <v>-502978.26</v>
      </c>
    </row>
    <row r="421" spans="1:7" x14ac:dyDescent="0.25">
      <c r="A421" t="s">
        <v>552</v>
      </c>
      <c r="B421" t="s">
        <v>155</v>
      </c>
      <c r="C421" s="74">
        <v>0</v>
      </c>
      <c r="D421" s="74">
        <v>23835.7</v>
      </c>
      <c r="E421" s="74">
        <v>0</v>
      </c>
      <c r="F421" s="74">
        <v>0</v>
      </c>
      <c r="G421" s="74">
        <v>-23835.7</v>
      </c>
    </row>
    <row r="422" spans="1:7" x14ac:dyDescent="0.25">
      <c r="A422" t="s">
        <v>553</v>
      </c>
      <c r="B422" t="s">
        <v>110</v>
      </c>
      <c r="C422" s="74">
        <v>0</v>
      </c>
      <c r="D422" s="74">
        <v>33841.15</v>
      </c>
      <c r="E422" s="74">
        <v>0</v>
      </c>
      <c r="F422" s="74">
        <v>0</v>
      </c>
      <c r="G422" s="74">
        <v>-33841.15</v>
      </c>
    </row>
    <row r="423" spans="1:7" x14ac:dyDescent="0.25">
      <c r="A423" t="s">
        <v>554</v>
      </c>
      <c r="B423" t="s">
        <v>181</v>
      </c>
      <c r="C423" s="74">
        <v>0</v>
      </c>
      <c r="D423" s="74">
        <v>1500</v>
      </c>
      <c r="E423" s="74">
        <v>0</v>
      </c>
      <c r="F423" s="74">
        <v>-1500</v>
      </c>
      <c r="G423" s="74">
        <v>0</v>
      </c>
    </row>
    <row r="424" spans="1:7" x14ac:dyDescent="0.25">
      <c r="A424" t="s">
        <v>555</v>
      </c>
      <c r="B424" t="s">
        <v>251</v>
      </c>
      <c r="C424" s="74">
        <v>0</v>
      </c>
      <c r="D424" s="74">
        <v>11558.82</v>
      </c>
      <c r="E424" s="74">
        <v>0</v>
      </c>
      <c r="F424" s="74">
        <v>0</v>
      </c>
      <c r="G424" s="74">
        <v>-11558.82</v>
      </c>
    </row>
    <row r="425" spans="1:7" x14ac:dyDescent="0.25">
      <c r="A425" t="s">
        <v>556</v>
      </c>
      <c r="B425" t="s">
        <v>134</v>
      </c>
      <c r="C425" s="74">
        <v>0</v>
      </c>
      <c r="D425" s="74">
        <v>70829</v>
      </c>
      <c r="E425" s="74">
        <v>0</v>
      </c>
      <c r="F425" s="74">
        <v>0</v>
      </c>
      <c r="G425" s="74">
        <v>-70829</v>
      </c>
    </row>
    <row r="426" spans="1:7" x14ac:dyDescent="0.25">
      <c r="A426" t="s">
        <v>557</v>
      </c>
      <c r="B426" t="s">
        <v>145</v>
      </c>
      <c r="C426" s="74">
        <v>0</v>
      </c>
      <c r="D426" s="74">
        <v>27010</v>
      </c>
      <c r="E426" s="74">
        <v>0</v>
      </c>
      <c r="F426" s="74">
        <v>0</v>
      </c>
      <c r="G426" s="74">
        <v>-27010</v>
      </c>
    </row>
    <row r="427" spans="1:7" x14ac:dyDescent="0.25">
      <c r="A427" t="s">
        <v>558</v>
      </c>
      <c r="B427" t="s">
        <v>147</v>
      </c>
      <c r="C427" s="74">
        <v>0</v>
      </c>
      <c r="D427" s="74">
        <v>40952.239999999998</v>
      </c>
      <c r="E427" s="74">
        <v>0</v>
      </c>
      <c r="F427" s="74">
        <v>0</v>
      </c>
      <c r="G427" s="74">
        <v>-40952.239999999998</v>
      </c>
    </row>
    <row r="428" spans="1:7" x14ac:dyDescent="0.25">
      <c r="A428" t="s">
        <v>559</v>
      </c>
      <c r="B428" t="s">
        <v>217</v>
      </c>
      <c r="C428" s="74">
        <v>0</v>
      </c>
      <c r="D428" s="74">
        <v>10394.44</v>
      </c>
      <c r="E428" s="74">
        <v>0</v>
      </c>
      <c r="F428" s="74">
        <v>0</v>
      </c>
      <c r="G428" s="74">
        <v>-10394.44</v>
      </c>
    </row>
    <row r="429" spans="1:7" x14ac:dyDescent="0.25">
      <c r="A429" t="s">
        <v>560</v>
      </c>
      <c r="B429" t="s">
        <v>181</v>
      </c>
      <c r="C429" s="74">
        <v>0</v>
      </c>
      <c r="D429" s="74">
        <v>9900</v>
      </c>
      <c r="E429" s="74">
        <v>0</v>
      </c>
      <c r="F429" s="74">
        <v>0</v>
      </c>
      <c r="G429" s="74">
        <v>-9900</v>
      </c>
    </row>
    <row r="430" spans="1:7" x14ac:dyDescent="0.25">
      <c r="A430" t="s">
        <v>561</v>
      </c>
      <c r="B430" t="s">
        <v>251</v>
      </c>
      <c r="C430" s="74">
        <v>0</v>
      </c>
      <c r="D430" s="74">
        <v>12941.01</v>
      </c>
      <c r="E430" s="74">
        <v>0</v>
      </c>
      <c r="F430" s="74">
        <v>0</v>
      </c>
      <c r="G430" s="74">
        <v>-12941.01</v>
      </c>
    </row>
    <row r="431" spans="1:7" x14ac:dyDescent="0.25">
      <c r="A431" t="s">
        <v>562</v>
      </c>
      <c r="B431" t="s">
        <v>134</v>
      </c>
      <c r="C431" s="74">
        <v>0</v>
      </c>
      <c r="D431" s="74">
        <v>310660.03999999998</v>
      </c>
      <c r="E431" s="74">
        <v>0</v>
      </c>
      <c r="F431" s="74">
        <v>0</v>
      </c>
      <c r="G431" s="74">
        <v>-310660.03999999998</v>
      </c>
    </row>
    <row r="432" spans="1:7" x14ac:dyDescent="0.25">
      <c r="A432" t="s">
        <v>563</v>
      </c>
      <c r="B432" t="s">
        <v>145</v>
      </c>
      <c r="C432" s="74">
        <v>0</v>
      </c>
      <c r="D432" s="74">
        <v>269849</v>
      </c>
      <c r="E432" s="74">
        <v>0</v>
      </c>
      <c r="F432" s="74">
        <v>0</v>
      </c>
      <c r="G432" s="74">
        <v>-269849</v>
      </c>
    </row>
    <row r="433" spans="1:7" x14ac:dyDescent="0.25">
      <c r="A433" t="s">
        <v>564</v>
      </c>
      <c r="B433" t="s">
        <v>147</v>
      </c>
      <c r="C433" s="74">
        <v>0</v>
      </c>
      <c r="D433" s="74">
        <v>145721.04</v>
      </c>
      <c r="E433" s="74">
        <v>0</v>
      </c>
      <c r="F433" s="74">
        <v>0</v>
      </c>
      <c r="G433" s="74">
        <v>-145721.04</v>
      </c>
    </row>
    <row r="434" spans="1:7" x14ac:dyDescent="0.25">
      <c r="A434" t="s">
        <v>565</v>
      </c>
      <c r="B434" t="s">
        <v>217</v>
      </c>
      <c r="C434" s="74">
        <v>0</v>
      </c>
      <c r="D434" s="74">
        <v>16428.259999999998</v>
      </c>
      <c r="E434" s="74">
        <v>0</v>
      </c>
      <c r="F434" s="74">
        <v>0</v>
      </c>
      <c r="G434" s="74">
        <v>-16428.259999999998</v>
      </c>
    </row>
    <row r="435" spans="1:7" x14ac:dyDescent="0.25">
      <c r="A435" t="s">
        <v>566</v>
      </c>
      <c r="B435" t="s">
        <v>181</v>
      </c>
      <c r="C435" s="74">
        <v>0</v>
      </c>
      <c r="D435" s="74">
        <v>3000</v>
      </c>
      <c r="E435" s="74">
        <v>0</v>
      </c>
      <c r="F435" s="74">
        <v>-3000</v>
      </c>
      <c r="G435" s="74">
        <v>0</v>
      </c>
    </row>
    <row r="436" spans="1:7" x14ac:dyDescent="0.25">
      <c r="A436" t="s">
        <v>567</v>
      </c>
      <c r="B436" t="s">
        <v>83</v>
      </c>
      <c r="C436" s="74">
        <v>0</v>
      </c>
      <c r="D436" s="74">
        <v>29133.11</v>
      </c>
      <c r="E436" s="74">
        <v>0</v>
      </c>
      <c r="F436" s="74">
        <v>0</v>
      </c>
      <c r="G436" s="74">
        <v>-29133.11</v>
      </c>
    </row>
    <row r="437" spans="1:7" x14ac:dyDescent="0.25">
      <c r="A437" t="s">
        <v>568</v>
      </c>
      <c r="B437" t="s">
        <v>251</v>
      </c>
      <c r="C437" s="74">
        <v>0</v>
      </c>
      <c r="D437" s="74">
        <v>9787.99</v>
      </c>
      <c r="E437" s="74">
        <v>0</v>
      </c>
      <c r="F437" s="74">
        <v>0</v>
      </c>
      <c r="G437" s="74">
        <v>-9787.99</v>
      </c>
    </row>
    <row r="438" spans="1:7" x14ac:dyDescent="0.25">
      <c r="A438" t="s">
        <v>569</v>
      </c>
      <c r="B438" t="s">
        <v>134</v>
      </c>
      <c r="C438" s="74">
        <v>0</v>
      </c>
      <c r="D438" s="74">
        <v>343759</v>
      </c>
      <c r="E438" s="74">
        <v>0</v>
      </c>
      <c r="F438" s="74">
        <v>0</v>
      </c>
      <c r="G438" s="74">
        <v>-343759</v>
      </c>
    </row>
    <row r="439" spans="1:7" x14ac:dyDescent="0.25">
      <c r="A439" t="s">
        <v>570</v>
      </c>
      <c r="B439" t="s">
        <v>145</v>
      </c>
      <c r="C439" s="74">
        <v>0</v>
      </c>
      <c r="D439" s="74">
        <v>35354</v>
      </c>
      <c r="E439" s="74">
        <v>0</v>
      </c>
      <c r="F439" s="74">
        <v>0</v>
      </c>
      <c r="G439" s="74">
        <v>-35354</v>
      </c>
    </row>
    <row r="440" spans="1:7" x14ac:dyDescent="0.25">
      <c r="A440" t="s">
        <v>571</v>
      </c>
      <c r="B440" t="s">
        <v>147</v>
      </c>
      <c r="C440" s="74">
        <v>0</v>
      </c>
      <c r="D440" s="74">
        <v>30288.05</v>
      </c>
      <c r="E440" s="74">
        <v>0</v>
      </c>
      <c r="F440" s="74">
        <v>0</v>
      </c>
      <c r="G440" s="74">
        <v>-30288.05</v>
      </c>
    </row>
    <row r="441" spans="1:7" x14ac:dyDescent="0.25">
      <c r="A441" t="s">
        <v>572</v>
      </c>
      <c r="B441" t="s">
        <v>217</v>
      </c>
      <c r="C441" s="74">
        <v>0</v>
      </c>
      <c r="D441" s="74">
        <v>10441.66</v>
      </c>
      <c r="E441" s="74">
        <v>0</v>
      </c>
      <c r="F441" s="74">
        <v>0</v>
      </c>
      <c r="G441" s="74">
        <v>-10441.66</v>
      </c>
    </row>
    <row r="442" spans="1:7" x14ac:dyDescent="0.25">
      <c r="A442" t="s">
        <v>573</v>
      </c>
      <c r="B442" t="s">
        <v>151</v>
      </c>
      <c r="C442" s="74">
        <v>7549</v>
      </c>
      <c r="D442" s="74">
        <v>7997.12</v>
      </c>
      <c r="E442" s="74">
        <v>0</v>
      </c>
      <c r="F442" s="74">
        <v>-448.12</v>
      </c>
      <c r="G442" s="74">
        <v>0</v>
      </c>
    </row>
    <row r="443" spans="1:7" x14ac:dyDescent="0.25">
      <c r="A443" t="s">
        <v>574</v>
      </c>
      <c r="B443" t="s">
        <v>181</v>
      </c>
      <c r="C443" s="74">
        <v>0</v>
      </c>
      <c r="D443" s="74">
        <v>3600</v>
      </c>
      <c r="E443" s="74">
        <v>0</v>
      </c>
      <c r="F443" s="74">
        <v>-3600</v>
      </c>
      <c r="G443" s="74">
        <v>0</v>
      </c>
    </row>
    <row r="444" spans="1:7" x14ac:dyDescent="0.25">
      <c r="A444" t="s">
        <v>575</v>
      </c>
      <c r="B444" t="s">
        <v>162</v>
      </c>
      <c r="C444" s="74">
        <v>2316556</v>
      </c>
      <c r="D444" s="74">
        <v>2331534.67</v>
      </c>
      <c r="E444" s="74">
        <v>0</v>
      </c>
      <c r="F444" s="74">
        <v>0</v>
      </c>
      <c r="G444" s="74">
        <v>-14978.67</v>
      </c>
    </row>
    <row r="445" spans="1:7" x14ac:dyDescent="0.25">
      <c r="A445" t="s">
        <v>576</v>
      </c>
      <c r="B445" t="s">
        <v>251</v>
      </c>
      <c r="C445" s="74">
        <v>0</v>
      </c>
      <c r="D445" s="74">
        <v>157482.41</v>
      </c>
      <c r="E445" s="74">
        <v>0</v>
      </c>
      <c r="F445" s="74">
        <v>0</v>
      </c>
      <c r="G445" s="74">
        <v>-157482.41</v>
      </c>
    </row>
    <row r="446" spans="1:7" x14ac:dyDescent="0.25">
      <c r="A446" t="s">
        <v>577</v>
      </c>
      <c r="B446" t="s">
        <v>134</v>
      </c>
      <c r="C446" s="74">
        <v>0</v>
      </c>
      <c r="D446" s="74">
        <v>349238.05</v>
      </c>
      <c r="E446" s="74">
        <v>0</v>
      </c>
      <c r="F446" s="74">
        <v>0</v>
      </c>
      <c r="G446" s="74">
        <v>-349238.05</v>
      </c>
    </row>
    <row r="447" spans="1:7" x14ac:dyDescent="0.25">
      <c r="A447" t="s">
        <v>578</v>
      </c>
      <c r="B447" t="s">
        <v>145</v>
      </c>
      <c r="C447" s="74">
        <v>0</v>
      </c>
      <c r="D447" s="74">
        <v>135642</v>
      </c>
      <c r="E447" s="74">
        <v>0</v>
      </c>
      <c r="F447" s="74">
        <v>0</v>
      </c>
      <c r="G447" s="74">
        <v>-135642</v>
      </c>
    </row>
    <row r="448" spans="1:7" x14ac:dyDescent="0.25">
      <c r="A448" t="s">
        <v>579</v>
      </c>
      <c r="B448" t="s">
        <v>217</v>
      </c>
      <c r="C448" s="74">
        <v>0</v>
      </c>
      <c r="D448" s="74">
        <v>65885.55</v>
      </c>
      <c r="E448" s="74">
        <v>0</v>
      </c>
      <c r="F448" s="74">
        <v>0</v>
      </c>
      <c r="G448" s="74">
        <v>-65885.55</v>
      </c>
    </row>
    <row r="449" spans="1:7" x14ac:dyDescent="0.25">
      <c r="A449" t="s">
        <v>580</v>
      </c>
      <c r="B449" t="s">
        <v>454</v>
      </c>
      <c r="C449" s="74">
        <v>0</v>
      </c>
      <c r="D449" s="74">
        <v>543450.52</v>
      </c>
      <c r="E449" s="74">
        <v>0</v>
      </c>
      <c r="F449" s="74">
        <v>0</v>
      </c>
      <c r="G449" s="74">
        <v>-543450.52</v>
      </c>
    </row>
    <row r="450" spans="1:7" x14ac:dyDescent="0.25">
      <c r="A450" t="s">
        <v>581</v>
      </c>
      <c r="B450" t="s">
        <v>181</v>
      </c>
      <c r="C450" s="74">
        <v>0</v>
      </c>
      <c r="D450" s="74">
        <v>3900</v>
      </c>
      <c r="E450" s="74">
        <v>0</v>
      </c>
      <c r="F450" s="74">
        <v>-3900</v>
      </c>
      <c r="G450" s="74">
        <v>0</v>
      </c>
    </row>
    <row r="451" spans="1:7" x14ac:dyDescent="0.25">
      <c r="A451" t="s">
        <v>582</v>
      </c>
      <c r="B451" t="s">
        <v>251</v>
      </c>
      <c r="C451" s="74">
        <v>0</v>
      </c>
      <c r="D451" s="74">
        <v>29351.95</v>
      </c>
      <c r="E451" s="74">
        <v>0</v>
      </c>
      <c r="F451" s="74">
        <v>0</v>
      </c>
      <c r="G451" s="74">
        <v>-29351.95</v>
      </c>
    </row>
    <row r="452" spans="1:7" x14ac:dyDescent="0.25">
      <c r="A452" t="s">
        <v>583</v>
      </c>
      <c r="B452" t="s">
        <v>134</v>
      </c>
      <c r="C452" s="74">
        <v>0</v>
      </c>
      <c r="D452" s="74">
        <v>367640.48</v>
      </c>
      <c r="E452" s="74">
        <v>0</v>
      </c>
      <c r="F452" s="74">
        <v>0</v>
      </c>
      <c r="G452" s="74">
        <v>-367640.48</v>
      </c>
    </row>
    <row r="453" spans="1:7" x14ac:dyDescent="0.25">
      <c r="A453" t="s">
        <v>584</v>
      </c>
      <c r="B453" t="s">
        <v>145</v>
      </c>
      <c r="C453" s="74">
        <v>0</v>
      </c>
      <c r="D453" s="74">
        <v>260182</v>
      </c>
      <c r="E453" s="74">
        <v>0</v>
      </c>
      <c r="F453" s="74">
        <v>0</v>
      </c>
      <c r="G453" s="74">
        <v>-260182</v>
      </c>
    </row>
    <row r="454" spans="1:7" x14ac:dyDescent="0.25">
      <c r="A454" t="s">
        <v>585</v>
      </c>
      <c r="B454" t="s">
        <v>217</v>
      </c>
      <c r="C454" s="74">
        <v>0</v>
      </c>
      <c r="D454" s="74">
        <v>22413.599999999999</v>
      </c>
      <c r="E454" s="74">
        <v>0</v>
      </c>
      <c r="F454" s="74">
        <v>0</v>
      </c>
      <c r="G454" s="74">
        <v>-22413.599999999999</v>
      </c>
    </row>
    <row r="455" spans="1:7" x14ac:dyDescent="0.25">
      <c r="A455" t="s">
        <v>586</v>
      </c>
      <c r="B455" t="s">
        <v>264</v>
      </c>
      <c r="C455" s="74">
        <v>0</v>
      </c>
      <c r="D455" s="74">
        <v>35199</v>
      </c>
      <c r="E455" s="74">
        <v>0</v>
      </c>
      <c r="F455" s="74">
        <v>0</v>
      </c>
      <c r="G455" s="74">
        <v>-35199</v>
      </c>
    </row>
    <row r="456" spans="1:7" x14ac:dyDescent="0.25">
      <c r="A456" t="s">
        <v>587</v>
      </c>
      <c r="B456" t="s">
        <v>245</v>
      </c>
      <c r="C456" s="74">
        <v>0</v>
      </c>
      <c r="D456" s="74">
        <v>50000</v>
      </c>
      <c r="E456" s="74">
        <v>0</v>
      </c>
      <c r="F456" s="74">
        <v>0</v>
      </c>
      <c r="G456" s="74">
        <v>-50000</v>
      </c>
    </row>
    <row r="457" spans="1:7" x14ac:dyDescent="0.25">
      <c r="A457" t="s">
        <v>588</v>
      </c>
      <c r="B457" t="s">
        <v>251</v>
      </c>
      <c r="C457" s="74">
        <v>0</v>
      </c>
      <c r="D457" s="74">
        <v>11288.45</v>
      </c>
      <c r="E457" s="74">
        <v>0</v>
      </c>
      <c r="F457" s="74">
        <v>0</v>
      </c>
      <c r="G457" s="74">
        <v>-11288.45</v>
      </c>
    </row>
    <row r="458" spans="1:7" x14ac:dyDescent="0.25">
      <c r="A458" t="s">
        <v>589</v>
      </c>
      <c r="B458" t="s">
        <v>134</v>
      </c>
      <c r="C458" s="74">
        <v>0</v>
      </c>
      <c r="D458" s="74">
        <v>66053</v>
      </c>
      <c r="E458" s="74">
        <v>0</v>
      </c>
      <c r="F458" s="74">
        <v>0</v>
      </c>
      <c r="G458" s="74">
        <v>-66053</v>
      </c>
    </row>
    <row r="459" spans="1:7" x14ac:dyDescent="0.25">
      <c r="A459" t="s">
        <v>590</v>
      </c>
      <c r="B459" t="s">
        <v>145</v>
      </c>
      <c r="C459" s="74">
        <v>0</v>
      </c>
      <c r="D459" s="74">
        <v>133760.23000000001</v>
      </c>
      <c r="E459" s="74">
        <v>0</v>
      </c>
      <c r="F459" s="74">
        <v>0</v>
      </c>
      <c r="G459" s="74">
        <v>-133760.23000000001</v>
      </c>
    </row>
    <row r="460" spans="1:7" x14ac:dyDescent="0.25">
      <c r="A460" t="s">
        <v>591</v>
      </c>
      <c r="B460" t="s">
        <v>217</v>
      </c>
      <c r="C460" s="74">
        <v>0</v>
      </c>
      <c r="D460" s="74">
        <v>6024.58</v>
      </c>
      <c r="E460" s="74">
        <v>0</v>
      </c>
      <c r="F460" s="74">
        <v>0</v>
      </c>
      <c r="G460" s="74">
        <v>-6024.58</v>
      </c>
    </row>
    <row r="461" spans="1:7" x14ac:dyDescent="0.25">
      <c r="A461" t="s">
        <v>592</v>
      </c>
      <c r="B461" t="s">
        <v>181</v>
      </c>
      <c r="C461" s="74">
        <v>0</v>
      </c>
      <c r="D461" s="74">
        <v>5400</v>
      </c>
      <c r="E461" s="74">
        <v>0</v>
      </c>
      <c r="F461" s="74">
        <v>0</v>
      </c>
      <c r="G461" s="74">
        <v>-5400</v>
      </c>
    </row>
    <row r="462" spans="1:7" x14ac:dyDescent="0.25">
      <c r="A462" t="s">
        <v>593</v>
      </c>
      <c r="B462" t="s">
        <v>251</v>
      </c>
      <c r="C462" s="74">
        <v>0</v>
      </c>
      <c r="D462" s="74">
        <v>18792.28</v>
      </c>
      <c r="E462" s="74">
        <v>0</v>
      </c>
      <c r="F462" s="74">
        <v>0</v>
      </c>
      <c r="G462" s="74">
        <v>-18792.28</v>
      </c>
    </row>
    <row r="463" spans="1:7" x14ac:dyDescent="0.25">
      <c r="A463" t="s">
        <v>594</v>
      </c>
      <c r="B463" t="s">
        <v>134</v>
      </c>
      <c r="C463" s="74">
        <v>0</v>
      </c>
      <c r="D463" s="74">
        <v>117758</v>
      </c>
      <c r="E463" s="74">
        <v>0</v>
      </c>
      <c r="F463" s="74">
        <v>0</v>
      </c>
      <c r="G463" s="74">
        <v>-117758</v>
      </c>
    </row>
    <row r="464" spans="1:7" x14ac:dyDescent="0.25">
      <c r="A464" t="s">
        <v>595</v>
      </c>
      <c r="B464" t="s">
        <v>145</v>
      </c>
      <c r="C464" s="74">
        <v>0</v>
      </c>
      <c r="D464" s="74">
        <v>156467</v>
      </c>
      <c r="E464" s="74">
        <v>0</v>
      </c>
      <c r="F464" s="74">
        <v>0</v>
      </c>
      <c r="G464" s="74">
        <v>-156467</v>
      </c>
    </row>
    <row r="465" spans="1:7" x14ac:dyDescent="0.25">
      <c r="A465" t="s">
        <v>596</v>
      </c>
      <c r="B465" t="s">
        <v>147</v>
      </c>
      <c r="C465" s="74">
        <v>0</v>
      </c>
      <c r="D465" s="74">
        <v>211342.5</v>
      </c>
      <c r="E465" s="74">
        <v>0</v>
      </c>
      <c r="F465" s="74">
        <v>0</v>
      </c>
      <c r="G465" s="74">
        <v>-211342.5</v>
      </c>
    </row>
    <row r="466" spans="1:7" x14ac:dyDescent="0.25">
      <c r="A466" t="s">
        <v>597</v>
      </c>
      <c r="B466" t="s">
        <v>217</v>
      </c>
      <c r="C466" s="74">
        <v>0</v>
      </c>
      <c r="D466" s="74">
        <v>17596.02</v>
      </c>
      <c r="E466" s="74">
        <v>0</v>
      </c>
      <c r="F466" s="74">
        <v>0</v>
      </c>
      <c r="G466" s="74">
        <v>-17596.02</v>
      </c>
    </row>
    <row r="467" spans="1:7" x14ac:dyDescent="0.25">
      <c r="A467" t="s">
        <v>598</v>
      </c>
      <c r="B467" t="s">
        <v>264</v>
      </c>
      <c r="C467" s="74">
        <v>0</v>
      </c>
      <c r="D467" s="74">
        <v>2937149.28</v>
      </c>
      <c r="E467" s="74">
        <v>0</v>
      </c>
      <c r="F467" s="74">
        <v>0</v>
      </c>
      <c r="G467" s="74">
        <v>-2937149.28</v>
      </c>
    </row>
    <row r="468" spans="1:7" x14ac:dyDescent="0.25">
      <c r="A468" t="s">
        <v>599</v>
      </c>
      <c r="B468" t="s">
        <v>454</v>
      </c>
      <c r="C468" s="74">
        <v>0</v>
      </c>
      <c r="D468" s="74">
        <v>67809.09</v>
      </c>
      <c r="E468" s="74">
        <v>0</v>
      </c>
      <c r="F468" s="74">
        <v>0</v>
      </c>
      <c r="G468" s="74">
        <v>-67809.09</v>
      </c>
    </row>
    <row r="469" spans="1:7" x14ac:dyDescent="0.25">
      <c r="A469" t="s">
        <v>600</v>
      </c>
      <c r="B469" t="s">
        <v>81</v>
      </c>
      <c r="C469" s="74">
        <v>0</v>
      </c>
      <c r="D469" s="74">
        <v>1278.3</v>
      </c>
      <c r="E469" s="74">
        <v>0</v>
      </c>
      <c r="F469" s="74">
        <v>-1278.3</v>
      </c>
      <c r="G469" s="74">
        <v>0</v>
      </c>
    </row>
    <row r="470" spans="1:7" x14ac:dyDescent="0.25">
      <c r="A470" t="s">
        <v>601</v>
      </c>
      <c r="B470" t="s">
        <v>181</v>
      </c>
      <c r="C470" s="74">
        <v>0</v>
      </c>
      <c r="D470" s="74">
        <v>28700</v>
      </c>
      <c r="E470" s="74">
        <v>0</v>
      </c>
      <c r="F470" s="74">
        <v>0</v>
      </c>
      <c r="G470" s="74">
        <v>-28700</v>
      </c>
    </row>
    <row r="471" spans="1:7" x14ac:dyDescent="0.25">
      <c r="A471" t="s">
        <v>602</v>
      </c>
      <c r="B471" t="s">
        <v>162</v>
      </c>
      <c r="C471" s="74">
        <v>3179850</v>
      </c>
      <c r="D471" s="74">
        <v>3278565.01</v>
      </c>
      <c r="E471" s="74">
        <v>0</v>
      </c>
      <c r="F471" s="74">
        <v>0</v>
      </c>
      <c r="G471" s="74">
        <v>-98715.01</v>
      </c>
    </row>
    <row r="472" spans="1:7" x14ac:dyDescent="0.25">
      <c r="A472" t="s">
        <v>603</v>
      </c>
      <c r="B472" t="s">
        <v>251</v>
      </c>
      <c r="C472" s="74">
        <v>0</v>
      </c>
      <c r="D472" s="74">
        <v>259703.01</v>
      </c>
      <c r="E472" s="74">
        <v>0</v>
      </c>
      <c r="F472" s="74">
        <v>0</v>
      </c>
      <c r="G472" s="74">
        <v>-259703.01</v>
      </c>
    </row>
    <row r="473" spans="1:7" x14ac:dyDescent="0.25">
      <c r="A473" t="s">
        <v>604</v>
      </c>
      <c r="B473" t="s">
        <v>134</v>
      </c>
      <c r="C473" s="74">
        <v>0</v>
      </c>
      <c r="D473" s="74">
        <v>788598.1</v>
      </c>
      <c r="E473" s="74">
        <v>0</v>
      </c>
      <c r="F473" s="74">
        <v>0</v>
      </c>
      <c r="G473" s="74">
        <v>-788598.1</v>
      </c>
    </row>
    <row r="474" spans="1:7" x14ac:dyDescent="0.25">
      <c r="A474" t="s">
        <v>605</v>
      </c>
      <c r="B474" t="s">
        <v>145</v>
      </c>
      <c r="C474" s="74">
        <v>0</v>
      </c>
      <c r="D474" s="74">
        <v>247537.97</v>
      </c>
      <c r="E474" s="74">
        <v>0</v>
      </c>
      <c r="F474" s="74">
        <v>0</v>
      </c>
      <c r="G474" s="74">
        <v>-247537.97</v>
      </c>
    </row>
    <row r="475" spans="1:7" x14ac:dyDescent="0.25">
      <c r="A475" t="s">
        <v>606</v>
      </c>
      <c r="B475" t="s">
        <v>147</v>
      </c>
      <c r="C475" s="74">
        <v>0</v>
      </c>
      <c r="D475" s="74">
        <v>603230.59</v>
      </c>
      <c r="E475" s="74">
        <v>0</v>
      </c>
      <c r="F475" s="74">
        <v>0</v>
      </c>
      <c r="G475" s="74">
        <v>-603230.59</v>
      </c>
    </row>
    <row r="476" spans="1:7" x14ac:dyDescent="0.25">
      <c r="A476" t="s">
        <v>607</v>
      </c>
      <c r="B476" t="s">
        <v>217</v>
      </c>
      <c r="C476" s="74">
        <v>0</v>
      </c>
      <c r="D476" s="74">
        <v>157645.47</v>
      </c>
      <c r="E476" s="74">
        <v>0</v>
      </c>
      <c r="F476" s="74">
        <v>0</v>
      </c>
      <c r="G476" s="74">
        <v>-157645.47</v>
      </c>
    </row>
    <row r="477" spans="1:7" x14ac:dyDescent="0.25">
      <c r="A477" t="s">
        <v>608</v>
      </c>
      <c r="B477" t="s">
        <v>81</v>
      </c>
      <c r="C477" s="74">
        <v>0</v>
      </c>
      <c r="D477" s="74">
        <v>3752.86</v>
      </c>
      <c r="E477" s="74">
        <v>0</v>
      </c>
      <c r="F477" s="74">
        <v>-3752.86</v>
      </c>
      <c r="G477" s="74">
        <v>0</v>
      </c>
    </row>
    <row r="478" spans="1:7" x14ac:dyDescent="0.25">
      <c r="A478" t="s">
        <v>609</v>
      </c>
      <c r="B478" t="s">
        <v>181</v>
      </c>
      <c r="C478" s="74">
        <v>0</v>
      </c>
      <c r="D478" s="74">
        <v>1500</v>
      </c>
      <c r="E478" s="74">
        <v>0</v>
      </c>
      <c r="F478" s="74">
        <v>-1500</v>
      </c>
      <c r="G478" s="74">
        <v>0</v>
      </c>
    </row>
    <row r="479" spans="1:7" x14ac:dyDescent="0.25">
      <c r="A479" t="s">
        <v>610</v>
      </c>
      <c r="B479" t="s">
        <v>162</v>
      </c>
      <c r="C479" s="74">
        <v>311092</v>
      </c>
      <c r="D479" s="74">
        <v>361181.76</v>
      </c>
      <c r="E479" s="74">
        <v>0</v>
      </c>
      <c r="F479" s="74">
        <v>0</v>
      </c>
      <c r="G479" s="74">
        <v>-50089.760000000002</v>
      </c>
    </row>
    <row r="480" spans="1:7" x14ac:dyDescent="0.25">
      <c r="A480" t="s">
        <v>611</v>
      </c>
      <c r="B480" t="s">
        <v>134</v>
      </c>
      <c r="C480" s="74">
        <v>0</v>
      </c>
      <c r="D480" s="74">
        <v>86334.97</v>
      </c>
      <c r="E480" s="74">
        <v>0</v>
      </c>
      <c r="F480" s="74">
        <v>0</v>
      </c>
      <c r="G480" s="74">
        <v>-86334.97</v>
      </c>
    </row>
    <row r="481" spans="1:7" x14ac:dyDescent="0.25">
      <c r="A481" t="s">
        <v>612</v>
      </c>
      <c r="B481" t="s">
        <v>145</v>
      </c>
      <c r="C481" s="74">
        <v>0</v>
      </c>
      <c r="D481" s="74">
        <v>86611.19</v>
      </c>
      <c r="E481" s="74">
        <v>0</v>
      </c>
      <c r="F481" s="74">
        <v>0</v>
      </c>
      <c r="G481" s="74">
        <v>-86611.19</v>
      </c>
    </row>
    <row r="482" spans="1:7" x14ac:dyDescent="0.25">
      <c r="A482" t="s">
        <v>613</v>
      </c>
      <c r="B482" t="s">
        <v>264</v>
      </c>
      <c r="C482" s="74">
        <v>0</v>
      </c>
      <c r="D482" s="74">
        <v>132135.9</v>
      </c>
      <c r="E482" s="74">
        <v>0</v>
      </c>
      <c r="F482" s="74">
        <v>0</v>
      </c>
      <c r="G482" s="74">
        <v>-132135.9</v>
      </c>
    </row>
    <row r="483" spans="1:7" x14ac:dyDescent="0.25">
      <c r="A483" t="s">
        <v>614</v>
      </c>
      <c r="B483" t="s">
        <v>454</v>
      </c>
      <c r="C483" s="74">
        <v>0</v>
      </c>
      <c r="D483" s="74">
        <v>407341.56</v>
      </c>
      <c r="E483" s="74">
        <v>0</v>
      </c>
      <c r="F483" s="74">
        <v>0</v>
      </c>
      <c r="G483" s="74">
        <v>-407341.56</v>
      </c>
    </row>
    <row r="484" spans="1:7" x14ac:dyDescent="0.25">
      <c r="A484" t="s">
        <v>615</v>
      </c>
      <c r="B484" t="s">
        <v>181</v>
      </c>
      <c r="C484" s="74">
        <v>0</v>
      </c>
      <c r="D484" s="74">
        <v>2700</v>
      </c>
      <c r="E484" s="74">
        <v>0</v>
      </c>
      <c r="F484" s="74">
        <v>-2700</v>
      </c>
      <c r="G484" s="74">
        <v>0</v>
      </c>
    </row>
    <row r="485" spans="1:7" x14ac:dyDescent="0.25">
      <c r="A485" t="s">
        <v>616</v>
      </c>
      <c r="B485" t="s">
        <v>134</v>
      </c>
      <c r="C485" s="74">
        <v>0</v>
      </c>
      <c r="D485" s="74">
        <v>28325</v>
      </c>
      <c r="E485" s="74">
        <v>0</v>
      </c>
      <c r="F485" s="74">
        <v>0</v>
      </c>
      <c r="G485" s="74">
        <v>-28325</v>
      </c>
    </row>
    <row r="486" spans="1:7" x14ac:dyDescent="0.25">
      <c r="A486" t="s">
        <v>617</v>
      </c>
      <c r="B486" t="s">
        <v>149</v>
      </c>
      <c r="C486" s="74">
        <v>0</v>
      </c>
      <c r="D486" s="74">
        <v>367.5</v>
      </c>
      <c r="E486" s="74">
        <v>0</v>
      </c>
      <c r="F486" s="74">
        <v>-367.5</v>
      </c>
      <c r="G486" s="74">
        <v>0</v>
      </c>
    </row>
    <row r="487" spans="1:7" x14ac:dyDescent="0.25">
      <c r="A487" t="s">
        <v>618</v>
      </c>
      <c r="B487" t="s">
        <v>196</v>
      </c>
      <c r="C487" s="74">
        <v>9559</v>
      </c>
      <c r="D487" s="74">
        <v>10116.92</v>
      </c>
      <c r="E487" s="74">
        <v>0</v>
      </c>
      <c r="F487" s="74">
        <v>-557.91999999999996</v>
      </c>
      <c r="G487" s="74">
        <v>0</v>
      </c>
    </row>
    <row r="488" spans="1:7" x14ac:dyDescent="0.25">
      <c r="A488" t="s">
        <v>619</v>
      </c>
      <c r="B488" t="s">
        <v>162</v>
      </c>
      <c r="C488" s="74">
        <v>296804</v>
      </c>
      <c r="D488" s="74">
        <v>314393.2</v>
      </c>
      <c r="E488" s="74">
        <v>0</v>
      </c>
      <c r="F488" s="74">
        <v>0</v>
      </c>
      <c r="G488" s="74">
        <v>-17589.2</v>
      </c>
    </row>
    <row r="489" spans="1:7" x14ac:dyDescent="0.25">
      <c r="A489" t="s">
        <v>620</v>
      </c>
      <c r="B489" t="s">
        <v>145</v>
      </c>
      <c r="C489" s="74">
        <v>0</v>
      </c>
      <c r="D489" s="74">
        <v>72733</v>
      </c>
      <c r="E489" s="74">
        <v>0</v>
      </c>
      <c r="F489" s="74">
        <v>0</v>
      </c>
      <c r="G489" s="74">
        <v>-72733</v>
      </c>
    </row>
    <row r="490" spans="1:7" x14ac:dyDescent="0.25">
      <c r="A490" t="s">
        <v>621</v>
      </c>
      <c r="B490" t="s">
        <v>162</v>
      </c>
      <c r="C490" s="74">
        <v>22715</v>
      </c>
      <c r="D490" s="74">
        <v>23514.33</v>
      </c>
      <c r="E490" s="74">
        <v>0</v>
      </c>
      <c r="F490" s="74">
        <v>-799.33</v>
      </c>
      <c r="G490" s="74">
        <v>0</v>
      </c>
    </row>
    <row r="491" spans="1:7" x14ac:dyDescent="0.25">
      <c r="A491" t="s">
        <v>622</v>
      </c>
      <c r="B491" t="s">
        <v>145</v>
      </c>
      <c r="C491" s="74">
        <v>0</v>
      </c>
      <c r="D491" s="74">
        <v>9514</v>
      </c>
      <c r="E491" s="74">
        <v>0</v>
      </c>
      <c r="F491" s="74">
        <v>0</v>
      </c>
      <c r="G491" s="74">
        <v>-9514</v>
      </c>
    </row>
    <row r="492" spans="1:7" x14ac:dyDescent="0.25">
      <c r="A492" t="s">
        <v>623</v>
      </c>
      <c r="B492" t="s">
        <v>184</v>
      </c>
      <c r="C492" s="74">
        <v>0</v>
      </c>
      <c r="D492" s="74">
        <v>6850.08</v>
      </c>
      <c r="E492" s="74">
        <v>0</v>
      </c>
      <c r="F492" s="74">
        <v>0</v>
      </c>
      <c r="G492" s="74">
        <v>-6850.08</v>
      </c>
    </row>
    <row r="493" spans="1:7" x14ac:dyDescent="0.25">
      <c r="A493" t="s">
        <v>624</v>
      </c>
      <c r="B493" t="s">
        <v>181</v>
      </c>
      <c r="C493" s="74">
        <v>0</v>
      </c>
      <c r="D493" s="74">
        <v>19650</v>
      </c>
      <c r="E493" s="74">
        <v>0</v>
      </c>
      <c r="F493" s="74">
        <v>0</v>
      </c>
      <c r="G493" s="74">
        <v>-19650</v>
      </c>
    </row>
    <row r="494" spans="1:7" x14ac:dyDescent="0.25">
      <c r="A494" t="s">
        <v>625</v>
      </c>
      <c r="B494" t="s">
        <v>251</v>
      </c>
      <c r="C494" s="74">
        <v>0</v>
      </c>
      <c r="D494" s="74">
        <v>1223.01</v>
      </c>
      <c r="E494" s="74">
        <v>0</v>
      </c>
      <c r="F494" s="74">
        <v>-1223.01</v>
      </c>
      <c r="G494" s="74">
        <v>0</v>
      </c>
    </row>
    <row r="495" spans="1:7" x14ac:dyDescent="0.25">
      <c r="A495" t="s">
        <v>626</v>
      </c>
      <c r="B495" t="s">
        <v>134</v>
      </c>
      <c r="C495" s="74">
        <v>0</v>
      </c>
      <c r="D495" s="74">
        <v>480110.62</v>
      </c>
      <c r="E495" s="74">
        <v>0</v>
      </c>
      <c r="F495" s="74">
        <v>0</v>
      </c>
      <c r="G495" s="74">
        <v>-480110.62</v>
      </c>
    </row>
    <row r="496" spans="1:7" x14ac:dyDescent="0.25">
      <c r="A496" t="s">
        <v>627</v>
      </c>
      <c r="B496" t="s">
        <v>145</v>
      </c>
      <c r="C496" s="74">
        <v>0</v>
      </c>
      <c r="D496" s="74">
        <v>218307.08</v>
      </c>
      <c r="E496" s="74">
        <v>0</v>
      </c>
      <c r="F496" s="74">
        <v>0</v>
      </c>
      <c r="G496" s="74">
        <v>-218307.08</v>
      </c>
    </row>
    <row r="497" spans="1:7" x14ac:dyDescent="0.25">
      <c r="A497" t="s">
        <v>628</v>
      </c>
      <c r="B497" t="s">
        <v>217</v>
      </c>
      <c r="C497" s="74">
        <v>0</v>
      </c>
      <c r="D497" s="74">
        <v>1194.3</v>
      </c>
      <c r="E497" s="74">
        <v>0</v>
      </c>
      <c r="F497" s="74">
        <v>-1194.3</v>
      </c>
      <c r="G497" s="74">
        <v>0</v>
      </c>
    </row>
    <row r="498" spans="1:7" x14ac:dyDescent="0.25">
      <c r="A498" t="s">
        <v>629</v>
      </c>
      <c r="B498" t="s">
        <v>110</v>
      </c>
      <c r="C498" s="74">
        <v>0</v>
      </c>
      <c r="D498" s="74">
        <v>112893.53</v>
      </c>
      <c r="E498" s="74">
        <v>0</v>
      </c>
      <c r="F498" s="74">
        <v>0</v>
      </c>
      <c r="G498" s="74">
        <v>-112893.53</v>
      </c>
    </row>
    <row r="499" spans="1:7" x14ac:dyDescent="0.25">
      <c r="A499" t="s">
        <v>630</v>
      </c>
      <c r="B499" t="s">
        <v>131</v>
      </c>
      <c r="C499" s="74">
        <v>0</v>
      </c>
      <c r="D499" s="74">
        <v>1592261.03</v>
      </c>
      <c r="E499" s="74">
        <v>0</v>
      </c>
      <c r="F499" s="74">
        <v>0</v>
      </c>
      <c r="G499" s="74">
        <v>-1592261.03</v>
      </c>
    </row>
    <row r="500" spans="1:7" x14ac:dyDescent="0.25">
      <c r="A500" t="s">
        <v>631</v>
      </c>
      <c r="B500" t="s">
        <v>196</v>
      </c>
      <c r="C500" s="74">
        <v>0</v>
      </c>
      <c r="D500" s="74">
        <v>15175.38</v>
      </c>
      <c r="E500" s="74">
        <v>0</v>
      </c>
      <c r="F500" s="74">
        <v>0</v>
      </c>
      <c r="G500" s="74">
        <v>-15175.38</v>
      </c>
    </row>
    <row r="501" spans="1:7" x14ac:dyDescent="0.25">
      <c r="A501" t="s">
        <v>632</v>
      </c>
      <c r="B501" t="s">
        <v>181</v>
      </c>
      <c r="C501" s="74">
        <v>0</v>
      </c>
      <c r="D501" s="74">
        <v>7800</v>
      </c>
      <c r="E501" s="74">
        <v>0</v>
      </c>
      <c r="F501" s="74">
        <v>0</v>
      </c>
      <c r="G501" s="74">
        <v>-7800</v>
      </c>
    </row>
    <row r="502" spans="1:7" x14ac:dyDescent="0.25">
      <c r="A502" t="s">
        <v>633</v>
      </c>
      <c r="B502" t="s">
        <v>141</v>
      </c>
      <c r="C502" s="74">
        <v>0</v>
      </c>
      <c r="D502" s="74">
        <v>9772.7999999999993</v>
      </c>
      <c r="E502" s="74">
        <v>0</v>
      </c>
      <c r="F502" s="74">
        <v>0</v>
      </c>
      <c r="G502" s="74">
        <v>-9772.7999999999993</v>
      </c>
    </row>
    <row r="503" spans="1:7" x14ac:dyDescent="0.25">
      <c r="A503" t="s">
        <v>634</v>
      </c>
      <c r="B503" t="s">
        <v>83</v>
      </c>
      <c r="C503" s="74">
        <v>0</v>
      </c>
      <c r="D503" s="74">
        <v>153030.6</v>
      </c>
      <c r="E503" s="74">
        <v>0</v>
      </c>
      <c r="F503" s="74">
        <v>0</v>
      </c>
      <c r="G503" s="74">
        <v>-153030.6</v>
      </c>
    </row>
    <row r="504" spans="1:7" x14ac:dyDescent="0.25">
      <c r="A504" t="s">
        <v>635</v>
      </c>
      <c r="B504" t="s">
        <v>162</v>
      </c>
      <c r="C504" s="74">
        <v>0</v>
      </c>
      <c r="D504" s="74">
        <v>648355.11</v>
      </c>
      <c r="E504" s="74">
        <v>0</v>
      </c>
      <c r="F504" s="74">
        <v>0</v>
      </c>
      <c r="G504" s="74">
        <v>-648355.11</v>
      </c>
    </row>
    <row r="505" spans="1:7" x14ac:dyDescent="0.25">
      <c r="A505" t="s">
        <v>636</v>
      </c>
      <c r="B505" t="s">
        <v>134</v>
      </c>
      <c r="C505" s="74">
        <v>0</v>
      </c>
      <c r="D505" s="74">
        <v>99772.98</v>
      </c>
      <c r="E505" s="74">
        <v>0</v>
      </c>
      <c r="F505" s="74">
        <v>0</v>
      </c>
      <c r="G505" s="74">
        <v>-99772.98</v>
      </c>
    </row>
    <row r="506" spans="1:7" x14ac:dyDescent="0.25">
      <c r="A506" t="s">
        <v>637</v>
      </c>
      <c r="B506" t="s">
        <v>145</v>
      </c>
      <c r="C506" s="74">
        <v>0</v>
      </c>
      <c r="D506" s="74">
        <v>142533</v>
      </c>
      <c r="E506" s="74">
        <v>0</v>
      </c>
      <c r="F506" s="74">
        <v>0</v>
      </c>
      <c r="G506" s="74">
        <v>-142533</v>
      </c>
    </row>
    <row r="507" spans="1:7" x14ac:dyDescent="0.25">
      <c r="A507" t="s">
        <v>638</v>
      </c>
      <c r="B507" t="s">
        <v>147</v>
      </c>
      <c r="C507" s="74">
        <v>0</v>
      </c>
      <c r="D507" s="74">
        <v>507316.2</v>
      </c>
      <c r="E507" s="74">
        <v>0</v>
      </c>
      <c r="F507" s="74">
        <v>0</v>
      </c>
      <c r="G507" s="74">
        <v>-507316.2</v>
      </c>
    </row>
    <row r="508" spans="1:7" x14ac:dyDescent="0.25">
      <c r="A508" t="s">
        <v>639</v>
      </c>
      <c r="B508" t="s">
        <v>217</v>
      </c>
      <c r="C508" s="74">
        <v>0</v>
      </c>
      <c r="D508" s="74">
        <v>3649.25</v>
      </c>
      <c r="E508" s="74">
        <v>0</v>
      </c>
      <c r="F508" s="74">
        <v>-3649.25</v>
      </c>
      <c r="G508" s="74">
        <v>0</v>
      </c>
    </row>
    <row r="509" spans="1:7" x14ac:dyDescent="0.25">
      <c r="A509" t="s">
        <v>640</v>
      </c>
      <c r="B509" t="s">
        <v>85</v>
      </c>
      <c r="C509" s="74">
        <v>0</v>
      </c>
      <c r="D509" s="74">
        <v>300226.2</v>
      </c>
      <c r="E509" s="74">
        <v>0</v>
      </c>
      <c r="F509" s="74">
        <v>0</v>
      </c>
      <c r="G509" s="74">
        <v>-300226.2</v>
      </c>
    </row>
    <row r="510" spans="1:7" x14ac:dyDescent="0.25">
      <c r="A510" t="s">
        <v>641</v>
      </c>
      <c r="B510" t="s">
        <v>87</v>
      </c>
      <c r="C510" s="74">
        <v>0</v>
      </c>
      <c r="D510" s="74">
        <v>269472.44</v>
      </c>
      <c r="E510" s="74">
        <v>0</v>
      </c>
      <c r="F510" s="74">
        <v>0</v>
      </c>
      <c r="G510" s="74">
        <v>-269472.44</v>
      </c>
    </row>
    <row r="511" spans="1:7" x14ac:dyDescent="0.25">
      <c r="A511" t="s">
        <v>642</v>
      </c>
      <c r="B511" t="s">
        <v>155</v>
      </c>
      <c r="C511" s="74">
        <v>0</v>
      </c>
      <c r="D511" s="74">
        <v>16909.98</v>
      </c>
      <c r="E511" s="74">
        <v>0</v>
      </c>
      <c r="F511" s="74">
        <v>0</v>
      </c>
      <c r="G511" s="74">
        <v>-16909.98</v>
      </c>
    </row>
    <row r="512" spans="1:7" x14ac:dyDescent="0.25">
      <c r="A512" t="s">
        <v>643</v>
      </c>
      <c r="B512" t="s">
        <v>110</v>
      </c>
      <c r="C512" s="74">
        <v>0</v>
      </c>
      <c r="D512" s="74">
        <v>33280.11</v>
      </c>
      <c r="E512" s="74">
        <v>0</v>
      </c>
      <c r="F512" s="74">
        <v>0</v>
      </c>
      <c r="G512" s="74">
        <v>-33280.11</v>
      </c>
    </row>
    <row r="513" spans="1:7" x14ac:dyDescent="0.25">
      <c r="A513" t="s">
        <v>644</v>
      </c>
      <c r="B513" t="s">
        <v>81</v>
      </c>
      <c r="C513" s="74">
        <v>0</v>
      </c>
      <c r="D513" s="74">
        <v>18099</v>
      </c>
      <c r="E513" s="74">
        <v>0</v>
      </c>
      <c r="F513" s="74">
        <v>0</v>
      </c>
      <c r="G513" s="74">
        <v>-18099</v>
      </c>
    </row>
    <row r="514" spans="1:7" x14ac:dyDescent="0.25">
      <c r="A514" t="s">
        <v>645</v>
      </c>
      <c r="B514" t="s">
        <v>181</v>
      </c>
      <c r="C514" s="74">
        <v>0</v>
      </c>
      <c r="D514" s="74">
        <v>1500</v>
      </c>
      <c r="E514" s="74">
        <v>0</v>
      </c>
      <c r="F514" s="74">
        <v>-1500</v>
      </c>
      <c r="G514" s="74">
        <v>0</v>
      </c>
    </row>
    <row r="515" spans="1:7" x14ac:dyDescent="0.25">
      <c r="A515" t="s">
        <v>646</v>
      </c>
      <c r="B515" t="s">
        <v>134</v>
      </c>
      <c r="C515" s="74">
        <v>0</v>
      </c>
      <c r="D515" s="74">
        <v>200823</v>
      </c>
      <c r="E515" s="74">
        <v>0</v>
      </c>
      <c r="F515" s="74">
        <v>0</v>
      </c>
      <c r="G515" s="74">
        <v>-200823</v>
      </c>
    </row>
    <row r="516" spans="1:7" x14ac:dyDescent="0.25">
      <c r="A516" t="s">
        <v>647</v>
      </c>
      <c r="B516" t="s">
        <v>145</v>
      </c>
      <c r="C516" s="74">
        <v>0</v>
      </c>
      <c r="D516" s="74">
        <v>384727</v>
      </c>
      <c r="E516" s="74">
        <v>0</v>
      </c>
      <c r="F516" s="74">
        <v>0</v>
      </c>
      <c r="G516" s="74">
        <v>-384727</v>
      </c>
    </row>
    <row r="517" spans="1:7" x14ac:dyDescent="0.25">
      <c r="A517" t="s">
        <v>648</v>
      </c>
      <c r="B517" t="s">
        <v>264</v>
      </c>
      <c r="C517" s="74">
        <v>0</v>
      </c>
      <c r="D517" s="74">
        <v>1424343.5</v>
      </c>
      <c r="E517" s="74">
        <v>0</v>
      </c>
      <c r="F517" s="74">
        <v>0</v>
      </c>
      <c r="G517" s="74">
        <v>-1424343.5</v>
      </c>
    </row>
    <row r="518" spans="1:7" x14ac:dyDescent="0.25">
      <c r="A518" t="s">
        <v>649</v>
      </c>
      <c r="B518" t="s">
        <v>110</v>
      </c>
      <c r="C518" s="74">
        <v>0</v>
      </c>
      <c r="D518" s="74">
        <v>58677.46</v>
      </c>
      <c r="E518" s="74">
        <v>0</v>
      </c>
      <c r="F518" s="74">
        <v>0</v>
      </c>
      <c r="G518" s="74">
        <v>-58677.46</v>
      </c>
    </row>
    <row r="519" spans="1:7" x14ac:dyDescent="0.25">
      <c r="A519" t="s">
        <v>650</v>
      </c>
      <c r="B519" t="s">
        <v>131</v>
      </c>
      <c r="C519" s="74">
        <v>0</v>
      </c>
      <c r="D519" s="74">
        <v>832511.52</v>
      </c>
      <c r="E519" s="74">
        <v>0</v>
      </c>
      <c r="F519" s="74">
        <v>0</v>
      </c>
      <c r="G519" s="74">
        <v>-832511.52</v>
      </c>
    </row>
    <row r="520" spans="1:7" x14ac:dyDescent="0.25">
      <c r="A520" t="s">
        <v>651</v>
      </c>
      <c r="B520" t="s">
        <v>139</v>
      </c>
      <c r="C520" s="74">
        <v>0</v>
      </c>
      <c r="D520" s="74">
        <v>3240</v>
      </c>
      <c r="E520" s="74">
        <v>0</v>
      </c>
      <c r="F520" s="74">
        <v>-3240</v>
      </c>
      <c r="G520" s="74">
        <v>0</v>
      </c>
    </row>
    <row r="521" spans="1:7" x14ac:dyDescent="0.25">
      <c r="A521" t="s">
        <v>652</v>
      </c>
      <c r="B521" t="s">
        <v>196</v>
      </c>
      <c r="C521" s="74">
        <v>0</v>
      </c>
      <c r="D521" s="74">
        <v>9264.5499999999993</v>
      </c>
      <c r="E521" s="74">
        <v>0</v>
      </c>
      <c r="F521" s="74">
        <v>0</v>
      </c>
      <c r="G521" s="74">
        <v>-9264.5499999999993</v>
      </c>
    </row>
    <row r="522" spans="1:7" x14ac:dyDescent="0.25">
      <c r="A522" t="s">
        <v>653</v>
      </c>
      <c r="B522" t="s">
        <v>181</v>
      </c>
      <c r="C522" s="74">
        <v>0</v>
      </c>
      <c r="D522" s="74">
        <v>1500</v>
      </c>
      <c r="E522" s="74">
        <v>0</v>
      </c>
      <c r="F522" s="74">
        <v>-1500</v>
      </c>
      <c r="G522" s="74">
        <v>0</v>
      </c>
    </row>
    <row r="523" spans="1:7" x14ac:dyDescent="0.25">
      <c r="A523" t="s">
        <v>654</v>
      </c>
      <c r="B523" t="s">
        <v>83</v>
      </c>
      <c r="C523" s="74">
        <v>0</v>
      </c>
      <c r="D523" s="74">
        <v>210157.2</v>
      </c>
      <c r="E523" s="74">
        <v>0</v>
      </c>
      <c r="F523" s="74">
        <v>0</v>
      </c>
      <c r="G523" s="74">
        <v>-210157.2</v>
      </c>
    </row>
    <row r="524" spans="1:7" x14ac:dyDescent="0.25">
      <c r="A524" t="s">
        <v>655</v>
      </c>
      <c r="B524" t="s">
        <v>145</v>
      </c>
      <c r="C524" s="74">
        <v>0</v>
      </c>
      <c r="D524" s="74">
        <v>52130</v>
      </c>
      <c r="E524" s="74">
        <v>0</v>
      </c>
      <c r="F524" s="74">
        <v>0</v>
      </c>
      <c r="G524" s="74">
        <v>-52130</v>
      </c>
    </row>
    <row r="525" spans="1:7" x14ac:dyDescent="0.25">
      <c r="A525" t="s">
        <v>656</v>
      </c>
      <c r="B525" t="s">
        <v>151</v>
      </c>
      <c r="C525" s="74">
        <v>0</v>
      </c>
      <c r="D525" s="74">
        <v>3689.52</v>
      </c>
      <c r="E525" s="74">
        <v>0</v>
      </c>
      <c r="F525" s="74">
        <v>-3689.52</v>
      </c>
      <c r="G525" s="74">
        <v>0</v>
      </c>
    </row>
    <row r="526" spans="1:7" x14ac:dyDescent="0.25">
      <c r="A526" t="s">
        <v>657</v>
      </c>
      <c r="B526" t="s">
        <v>85</v>
      </c>
      <c r="C526" s="74">
        <v>0</v>
      </c>
      <c r="D526" s="74">
        <v>69279.600000000006</v>
      </c>
      <c r="E526" s="74">
        <v>0</v>
      </c>
      <c r="F526" s="74">
        <v>0</v>
      </c>
      <c r="G526" s="74">
        <v>-69279.600000000006</v>
      </c>
    </row>
    <row r="527" spans="1:7" x14ac:dyDescent="0.25">
      <c r="A527" t="s">
        <v>658</v>
      </c>
      <c r="B527" t="s">
        <v>87</v>
      </c>
      <c r="C527" s="74">
        <v>0</v>
      </c>
      <c r="D527" s="74">
        <v>153839.35</v>
      </c>
      <c r="E527" s="74">
        <v>0</v>
      </c>
      <c r="F527" s="74">
        <v>0</v>
      </c>
      <c r="G527" s="74">
        <v>-153839.35</v>
      </c>
    </row>
    <row r="528" spans="1:7" x14ac:dyDescent="0.25">
      <c r="A528" t="s">
        <v>659</v>
      </c>
      <c r="B528" t="s">
        <v>155</v>
      </c>
      <c r="C528" s="74">
        <v>0</v>
      </c>
      <c r="D528" s="74">
        <v>4461.6000000000004</v>
      </c>
      <c r="E528" s="74">
        <v>0</v>
      </c>
      <c r="F528" s="74">
        <v>-4461.6000000000004</v>
      </c>
      <c r="G528" s="74">
        <v>0</v>
      </c>
    </row>
    <row r="529" spans="1:7" ht="15.75" thickBot="1" x14ac:dyDescent="0.3">
      <c r="A529" t="s">
        <v>660</v>
      </c>
      <c r="B529" t="s">
        <v>110</v>
      </c>
      <c r="C529" s="74">
        <v>0</v>
      </c>
      <c r="D529" s="74">
        <v>10843.01</v>
      </c>
      <c r="E529" s="74">
        <v>0</v>
      </c>
      <c r="F529" s="74">
        <v>0</v>
      </c>
      <c r="G529" s="74">
        <v>-10843.01</v>
      </c>
    </row>
    <row r="530" spans="1:7" ht="15.75" thickBot="1" x14ac:dyDescent="0.3">
      <c r="C530" s="75">
        <f>SUM(C8:C529)</f>
        <v>31808907</v>
      </c>
      <c r="D530" s="76">
        <f t="shared" ref="D530:G530" si="0">SUM(D8:D529)</f>
        <v>130105208.16999997</v>
      </c>
      <c r="E530" s="76">
        <f t="shared" si="0"/>
        <v>0</v>
      </c>
      <c r="F530" s="76">
        <f t="shared" si="0"/>
        <v>-268089.42999999993</v>
      </c>
      <c r="G530" s="77">
        <f t="shared" si="0"/>
        <v>-98028211.73999995</v>
      </c>
    </row>
    <row r="531" spans="1:7" ht="15.75" thickBot="1" x14ac:dyDescent="0.3"/>
    <row r="532" spans="1:7" ht="15.75" thickBot="1" x14ac:dyDescent="0.3">
      <c r="G532" s="78">
        <f>F530+G530</f>
        <v>-98296301.169999957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3"/>
  <sheetViews>
    <sheetView tabSelected="1" view="pageBreakPreview" topLeftCell="A51" zoomScale="95" zoomScaleNormal="100" zoomScaleSheetLayoutView="95" workbookViewId="0">
      <selection activeCell="F62" sqref="F62"/>
    </sheetView>
  </sheetViews>
  <sheetFormatPr defaultRowHeight="15" x14ac:dyDescent="0.25"/>
  <cols>
    <col min="1" max="1" width="42.140625" bestFit="1" customWidth="1"/>
    <col min="2" max="2" width="18.7109375" customWidth="1"/>
    <col min="3" max="3" width="17.85546875" customWidth="1"/>
    <col min="4" max="4" width="2.28515625" style="42" customWidth="1"/>
    <col min="5" max="5" width="16" customWidth="1"/>
    <col min="6" max="6" width="9.5703125" customWidth="1"/>
    <col min="7" max="7" width="1.85546875" customWidth="1"/>
    <col min="8" max="8" width="16.5703125" bestFit="1" customWidth="1"/>
    <col min="9" max="9" width="10.5703125" bestFit="1" customWidth="1"/>
    <col min="10" max="10" width="1.7109375" customWidth="1"/>
    <col min="11" max="11" width="15.42578125" customWidth="1"/>
    <col min="12" max="12" width="9.85546875" customWidth="1"/>
    <col min="13" max="13" width="1.85546875" customWidth="1"/>
    <col min="14" max="14" width="16.5703125" bestFit="1" customWidth="1"/>
    <col min="16" max="16" width="1.85546875" customWidth="1"/>
    <col min="17" max="17" width="12.85546875" bestFit="1" customWidth="1"/>
    <col min="18" max="18" width="9.28515625" bestFit="1" customWidth="1"/>
    <col min="19" max="19" width="2.140625" customWidth="1"/>
    <col min="20" max="20" width="12.85546875" bestFit="1" customWidth="1"/>
  </cols>
  <sheetData>
    <row r="1" spans="1:21" ht="15.75" thickBot="1" x14ac:dyDescent="0.3"/>
    <row r="2" spans="1:21" ht="27" thickBot="1" x14ac:dyDescent="0.3">
      <c r="A2" s="20" t="s">
        <v>47</v>
      </c>
      <c r="B2" s="23" t="s">
        <v>35</v>
      </c>
      <c r="C2" s="46" t="s">
        <v>33</v>
      </c>
      <c r="D2" s="24"/>
      <c r="E2" s="23" t="s">
        <v>42</v>
      </c>
      <c r="F2" s="21" t="s">
        <v>34</v>
      </c>
      <c r="G2" s="22"/>
      <c r="H2" s="23" t="s">
        <v>43</v>
      </c>
      <c r="I2" s="21" t="s">
        <v>34</v>
      </c>
      <c r="K2" s="23" t="s">
        <v>44</v>
      </c>
      <c r="L2" s="21" t="s">
        <v>34</v>
      </c>
      <c r="N2" s="23" t="s">
        <v>45</v>
      </c>
      <c r="O2" s="21" t="s">
        <v>34</v>
      </c>
      <c r="Q2" s="23" t="s">
        <v>62</v>
      </c>
      <c r="R2" s="21" t="s">
        <v>34</v>
      </c>
      <c r="T2" s="23" t="s">
        <v>63</v>
      </c>
      <c r="U2" s="21" t="s">
        <v>34</v>
      </c>
    </row>
    <row r="3" spans="1:21" x14ac:dyDescent="0.25">
      <c r="A3" s="25" t="s">
        <v>48</v>
      </c>
      <c r="B3" s="27"/>
      <c r="C3" s="26"/>
      <c r="D3" s="24"/>
      <c r="E3" s="51"/>
      <c r="F3" s="26"/>
      <c r="G3" s="22"/>
      <c r="H3" s="51"/>
      <c r="I3" s="26"/>
      <c r="K3" s="51"/>
      <c r="L3" s="26"/>
      <c r="N3" s="51"/>
      <c r="O3" s="26"/>
      <c r="Q3" s="51"/>
      <c r="R3" s="26"/>
      <c r="T3" s="51"/>
      <c r="U3" s="26"/>
    </row>
    <row r="4" spans="1:21" x14ac:dyDescent="0.25">
      <c r="A4" s="28"/>
      <c r="B4" s="31"/>
      <c r="C4" s="47"/>
      <c r="D4" s="43"/>
      <c r="E4" s="31"/>
      <c r="F4" s="29"/>
      <c r="G4" s="30"/>
      <c r="H4" s="31"/>
      <c r="I4" s="29"/>
      <c r="K4" s="31"/>
      <c r="L4" s="29"/>
      <c r="N4" s="31"/>
      <c r="O4" s="29"/>
      <c r="Q4" s="31"/>
      <c r="R4" s="29"/>
      <c r="T4" s="31"/>
      <c r="U4" s="29"/>
    </row>
    <row r="5" spans="1:21" x14ac:dyDescent="0.25">
      <c r="A5" s="28" t="s">
        <v>36</v>
      </c>
      <c r="B5" s="33">
        <v>25823732</v>
      </c>
      <c r="C5" s="48">
        <v>2151977.6666666665</v>
      </c>
      <c r="D5" s="44"/>
      <c r="E5" s="52">
        <v>2631363</v>
      </c>
      <c r="F5" s="54">
        <v>1.2227650132056824</v>
      </c>
      <c r="G5" s="30"/>
      <c r="H5" s="52">
        <v>5928268</v>
      </c>
      <c r="I5" s="54">
        <v>2.7547999646216899</v>
      </c>
      <c r="K5" s="52">
        <v>4954088</v>
      </c>
      <c r="L5" s="54">
        <v>2.3021093930187937</v>
      </c>
      <c r="N5" s="52">
        <v>5922372.5499999998</v>
      </c>
      <c r="O5" s="54">
        <v>2.7520604148153334</v>
      </c>
      <c r="Q5" s="52">
        <v>2172997</v>
      </c>
      <c r="R5" s="70">
        <v>1.0097674495692568</v>
      </c>
      <c r="T5" s="52">
        <v>12699671</v>
      </c>
      <c r="U5" s="54">
        <v>5.9013953521512699</v>
      </c>
    </row>
    <row r="6" spans="1:21" x14ac:dyDescent="0.25">
      <c r="A6" s="31" t="s">
        <v>37</v>
      </c>
      <c r="B6" s="33">
        <v>17892921</v>
      </c>
      <c r="C6" s="48">
        <v>1491076.75</v>
      </c>
      <c r="D6" s="44"/>
      <c r="E6" s="52">
        <v>879440</v>
      </c>
      <c r="F6" s="32">
        <v>0.58980196693429765</v>
      </c>
      <c r="G6" s="30"/>
      <c r="H6" s="52">
        <v>1043957</v>
      </c>
      <c r="I6" s="32">
        <v>0.70013632765717793</v>
      </c>
      <c r="K6" s="52">
        <v>2031380</v>
      </c>
      <c r="L6" s="54">
        <v>1.3623577726632785</v>
      </c>
      <c r="N6" s="52">
        <v>2907987.14</v>
      </c>
      <c r="O6" s="54">
        <v>1.950259864222281</v>
      </c>
      <c r="Q6" s="52">
        <v>2205581</v>
      </c>
      <c r="R6" s="54">
        <v>1.4791867688903337</v>
      </c>
      <c r="T6" s="52">
        <v>3475112</v>
      </c>
      <c r="U6" s="54">
        <v>2.3306057183173166</v>
      </c>
    </row>
    <row r="7" spans="1:21" x14ac:dyDescent="0.25">
      <c r="A7" s="34" t="s">
        <v>16</v>
      </c>
      <c r="B7" s="33">
        <v>4551494</v>
      </c>
      <c r="C7" s="48">
        <v>379291.16666666669</v>
      </c>
      <c r="D7" s="44"/>
      <c r="E7" s="52">
        <v>489929</v>
      </c>
      <c r="F7" s="54">
        <v>1.2916963089482265</v>
      </c>
      <c r="G7" s="30"/>
      <c r="H7" s="52">
        <v>596829</v>
      </c>
      <c r="I7" s="54">
        <v>1.5735378317537054</v>
      </c>
      <c r="K7" s="52">
        <v>603369</v>
      </c>
      <c r="L7" s="54">
        <v>1.5907805217363793</v>
      </c>
      <c r="N7" s="52">
        <v>655389.62</v>
      </c>
      <c r="O7" s="54">
        <v>1.7279327271440981</v>
      </c>
      <c r="Q7" s="52">
        <v>495260</v>
      </c>
      <c r="R7" s="54">
        <v>1.3057514741313512</v>
      </c>
      <c r="T7" s="52">
        <v>595049</v>
      </c>
      <c r="U7" s="54">
        <v>1.5688448672018462</v>
      </c>
    </row>
    <row r="8" spans="1:21" x14ac:dyDescent="0.25">
      <c r="A8" s="34" t="s">
        <v>17</v>
      </c>
      <c r="B8" s="33">
        <v>6463970</v>
      </c>
      <c r="C8" s="48">
        <v>538664.16666666663</v>
      </c>
      <c r="D8" s="44"/>
      <c r="E8" s="52">
        <v>2020931</v>
      </c>
      <c r="F8" s="54">
        <v>3.7517457537705159</v>
      </c>
      <c r="G8" s="30"/>
      <c r="H8" s="52">
        <v>2488035</v>
      </c>
      <c r="I8" s="54">
        <v>4.6188982931542073</v>
      </c>
      <c r="K8" s="52">
        <v>4113082</v>
      </c>
      <c r="L8" s="54">
        <v>7.6357074677017378</v>
      </c>
      <c r="N8" s="52">
        <v>2445153.4699999997</v>
      </c>
      <c r="O8" s="54">
        <v>4.5392911229476622</v>
      </c>
      <c r="Q8" s="52">
        <v>2288163</v>
      </c>
      <c r="R8" s="54">
        <v>4.2478470661219037</v>
      </c>
      <c r="T8" s="52">
        <v>2289580</v>
      </c>
      <c r="U8" s="54">
        <v>4.2504776476375978</v>
      </c>
    </row>
    <row r="9" spans="1:21" x14ac:dyDescent="0.25">
      <c r="A9" s="31" t="s">
        <v>38</v>
      </c>
      <c r="B9" s="35">
        <v>78690653</v>
      </c>
      <c r="C9" s="48">
        <v>6557554.416666667</v>
      </c>
      <c r="D9" s="44"/>
      <c r="E9" s="52">
        <v>6316767</v>
      </c>
      <c r="F9" s="32">
        <v>0.96328091215611078</v>
      </c>
      <c r="G9" s="30"/>
      <c r="H9" s="52">
        <v>4870197</v>
      </c>
      <c r="I9" s="32">
        <v>0.74268495395507772</v>
      </c>
      <c r="K9" s="52">
        <v>5627103</v>
      </c>
      <c r="L9" s="32">
        <v>0.85810999687599487</v>
      </c>
      <c r="N9" s="52">
        <v>7310653.4299999997</v>
      </c>
      <c r="O9" s="54">
        <v>1.114844493157275</v>
      </c>
      <c r="Q9" s="52">
        <v>5128654</v>
      </c>
      <c r="R9" s="70">
        <v>0.78209858037396129</v>
      </c>
      <c r="T9" s="52">
        <v>6551269</v>
      </c>
      <c r="U9" s="70">
        <v>0.99904149988436364</v>
      </c>
    </row>
    <row r="10" spans="1:21" x14ac:dyDescent="0.25">
      <c r="A10" s="31" t="s">
        <v>39</v>
      </c>
      <c r="B10" s="33">
        <v>72373145</v>
      </c>
      <c r="C10" s="48">
        <v>6031095.416666667</v>
      </c>
      <c r="D10" s="44"/>
      <c r="E10" s="52">
        <v>3341461</v>
      </c>
      <c r="F10" s="32">
        <v>0.55403882199675025</v>
      </c>
      <c r="G10" s="30"/>
      <c r="H10" s="52">
        <v>5088598</v>
      </c>
      <c r="I10" s="32">
        <v>0.84372699293363573</v>
      </c>
      <c r="K10" s="52">
        <v>4087572</v>
      </c>
      <c r="L10" s="32">
        <v>0.67774951606704392</v>
      </c>
      <c r="N10" s="52">
        <v>5068833.370000001</v>
      </c>
      <c r="O10" s="32">
        <v>0.84044987184127495</v>
      </c>
      <c r="Q10" s="52">
        <v>3616021</v>
      </c>
      <c r="R10" s="70">
        <v>0.59956289035111021</v>
      </c>
      <c r="T10" s="52">
        <v>3866844</v>
      </c>
      <c r="U10" s="70">
        <v>0.64115118943635785</v>
      </c>
    </row>
    <row r="11" spans="1:21" x14ac:dyDescent="0.25">
      <c r="A11" s="34" t="s">
        <v>20</v>
      </c>
      <c r="B11" s="33">
        <v>361025267</v>
      </c>
      <c r="C11" s="48">
        <v>30085438.916666668</v>
      </c>
      <c r="D11" s="44"/>
      <c r="E11" s="52">
        <v>7729906</v>
      </c>
      <c r="F11" s="32">
        <v>0.25693180084262635</v>
      </c>
      <c r="G11" s="30"/>
      <c r="H11" s="52">
        <v>7139626</v>
      </c>
      <c r="I11" s="32">
        <v>0.23731167824328483</v>
      </c>
      <c r="K11" s="52">
        <v>5342422</v>
      </c>
      <c r="L11" s="32">
        <v>0.17757500612831068</v>
      </c>
      <c r="N11" s="52">
        <v>11318960.810000002</v>
      </c>
      <c r="O11" s="32">
        <v>0.37622721215243926</v>
      </c>
      <c r="Q11" s="52">
        <v>7449641</v>
      </c>
      <c r="R11" s="70">
        <v>0.24761616477109341</v>
      </c>
      <c r="T11" s="52">
        <v>7926390</v>
      </c>
      <c r="U11" s="70">
        <v>0.26346266783593292</v>
      </c>
    </row>
    <row r="12" spans="1:21" x14ac:dyDescent="0.25">
      <c r="A12" s="28" t="s">
        <v>40</v>
      </c>
      <c r="B12" s="33">
        <v>15676270</v>
      </c>
      <c r="C12" s="48">
        <v>1306355.8333333333</v>
      </c>
      <c r="D12" s="44"/>
      <c r="E12" s="52">
        <v>995280</v>
      </c>
      <c r="F12" s="32">
        <v>0.76187511442454103</v>
      </c>
      <c r="G12" s="30"/>
      <c r="H12" s="52">
        <v>1255447</v>
      </c>
      <c r="I12" s="32">
        <v>0.96102988784959698</v>
      </c>
      <c r="K12" s="52">
        <v>1095824</v>
      </c>
      <c r="L12" s="32">
        <v>0.83884036189731359</v>
      </c>
      <c r="N12" s="52">
        <v>1668336.16</v>
      </c>
      <c r="O12" s="54">
        <v>1.2770916755069923</v>
      </c>
      <c r="Q12" s="52">
        <v>1126568</v>
      </c>
      <c r="R12" s="70">
        <v>0.86237453169663447</v>
      </c>
      <c r="T12" s="52">
        <v>2354326</v>
      </c>
      <c r="U12" s="54">
        <v>1.8022088162553975</v>
      </c>
    </row>
    <row r="13" spans="1:21" x14ac:dyDescent="0.25">
      <c r="A13" s="34" t="s">
        <v>22</v>
      </c>
      <c r="B13" s="33">
        <v>250047026</v>
      </c>
      <c r="C13" s="48">
        <v>20837252.166666668</v>
      </c>
      <c r="D13" s="44"/>
      <c r="E13" s="52">
        <v>13179836</v>
      </c>
      <c r="F13" s="32">
        <v>0.6325131497464801</v>
      </c>
      <c r="G13" s="30"/>
      <c r="H13" s="52">
        <v>18917822</v>
      </c>
      <c r="I13" s="32">
        <v>0.90788467926029237</v>
      </c>
      <c r="K13" s="52">
        <v>17478378</v>
      </c>
      <c r="L13" s="32">
        <v>0.83880436154437599</v>
      </c>
      <c r="N13" s="52">
        <v>17969830.350000001</v>
      </c>
      <c r="O13" s="32">
        <v>0.86238963785956013</v>
      </c>
      <c r="Q13" s="52">
        <v>14961087</v>
      </c>
      <c r="R13" s="70">
        <v>0.71799711787014009</v>
      </c>
      <c r="T13" s="52">
        <v>16072482</v>
      </c>
      <c r="U13" s="70">
        <v>0.77133404498080294</v>
      </c>
    </row>
    <row r="14" spans="1:21" x14ac:dyDescent="0.25">
      <c r="A14" s="34" t="s">
        <v>23</v>
      </c>
      <c r="B14" s="33">
        <v>162633178</v>
      </c>
      <c r="C14" s="48">
        <v>13552764.833333334</v>
      </c>
      <c r="D14" s="44"/>
      <c r="E14" s="52">
        <v>9726865</v>
      </c>
      <c r="F14" s="32">
        <v>0.71770337046478916</v>
      </c>
      <c r="G14" s="30"/>
      <c r="H14" s="52">
        <v>13935875</v>
      </c>
      <c r="I14" s="54">
        <v>1.0282680450356814</v>
      </c>
      <c r="K14" s="52">
        <v>12861985</v>
      </c>
      <c r="L14" s="32">
        <v>0.94903033869263742</v>
      </c>
      <c r="N14" s="52">
        <v>16361037.279999999</v>
      </c>
      <c r="O14" s="54">
        <v>1.2072102985037898</v>
      </c>
      <c r="Q14" s="52">
        <v>11393090</v>
      </c>
      <c r="R14" s="70">
        <v>0.840646918920812</v>
      </c>
      <c r="T14" s="52">
        <v>20458366</v>
      </c>
      <c r="U14" s="54">
        <v>1.5095344936320434</v>
      </c>
    </row>
    <row r="15" spans="1:21" x14ac:dyDescent="0.25">
      <c r="A15" s="28" t="s">
        <v>24</v>
      </c>
      <c r="B15" s="33">
        <v>19463999</v>
      </c>
      <c r="C15" s="48">
        <v>1621999.9166666667</v>
      </c>
      <c r="D15" s="44"/>
      <c r="E15" s="52">
        <v>1002379</v>
      </c>
      <c r="F15" s="32">
        <v>0.61798955086259511</v>
      </c>
      <c r="G15" s="30"/>
      <c r="H15" s="52">
        <v>1939494</v>
      </c>
      <c r="I15" s="54">
        <v>1.1957423548983948</v>
      </c>
      <c r="K15" s="52">
        <v>1741379</v>
      </c>
      <c r="L15" s="54">
        <v>1.0735999318536751</v>
      </c>
      <c r="N15" s="52">
        <v>1207100.9100000001</v>
      </c>
      <c r="O15" s="32">
        <v>0.74420528484408577</v>
      </c>
      <c r="Q15" s="52">
        <v>963982</v>
      </c>
      <c r="R15" s="32">
        <v>0.5943169232591925</v>
      </c>
      <c r="T15" s="52">
        <v>2278169</v>
      </c>
      <c r="U15" s="70">
        <v>1.4045432287578723</v>
      </c>
    </row>
    <row r="16" spans="1:21" x14ac:dyDescent="0.25">
      <c r="A16" s="34" t="s">
        <v>25</v>
      </c>
      <c r="B16" s="33">
        <v>1378967795</v>
      </c>
      <c r="C16" s="48">
        <v>114913982.91666667</v>
      </c>
      <c r="D16" s="44"/>
      <c r="E16" s="52">
        <v>88545044</v>
      </c>
      <c r="F16" s="32">
        <v>0.7705332436715826</v>
      </c>
      <c r="G16" s="36"/>
      <c r="H16" s="52">
        <v>49957099</v>
      </c>
      <c r="I16" s="32">
        <v>0.43473472707170802</v>
      </c>
      <c r="K16" s="52">
        <v>35207730</v>
      </c>
      <c r="L16" s="32">
        <v>0.30638334088143082</v>
      </c>
      <c r="N16" s="52">
        <v>40823865.789999999</v>
      </c>
      <c r="O16" s="32">
        <v>0.35525585967727402</v>
      </c>
      <c r="Q16" s="52">
        <v>21176326</v>
      </c>
      <c r="R16" s="32">
        <v>0.18427980183540107</v>
      </c>
      <c r="T16" s="52">
        <v>101012582</v>
      </c>
      <c r="U16" s="70">
        <v>0.87902776873770283</v>
      </c>
    </row>
    <row r="17" spans="1:21" ht="15.75" thickBot="1" x14ac:dyDescent="0.3">
      <c r="A17" s="34" t="s">
        <v>41</v>
      </c>
      <c r="B17" s="38">
        <v>21826844</v>
      </c>
      <c r="C17" s="49">
        <v>1818903.6666666667</v>
      </c>
      <c r="D17" s="44"/>
      <c r="E17" s="53">
        <v>411829</v>
      </c>
      <c r="F17" s="37">
        <v>0.22641605905095577</v>
      </c>
      <c r="G17" s="30"/>
      <c r="H17" s="53">
        <v>3177071</v>
      </c>
      <c r="I17" s="37">
        <v>1.7466955827420583</v>
      </c>
      <c r="K17" s="53">
        <v>1941337</v>
      </c>
      <c r="L17" s="55">
        <v>1.0673116095025006</v>
      </c>
      <c r="N17" s="53">
        <v>1744157.6300000001</v>
      </c>
      <c r="O17" s="37">
        <v>0.95890599483828265</v>
      </c>
      <c r="Q17" s="53">
        <v>1403068</v>
      </c>
      <c r="R17" s="37">
        <v>0.77138114882756292</v>
      </c>
      <c r="T17" s="53">
        <v>1561749</v>
      </c>
      <c r="U17" s="71">
        <v>0.85862106312758724</v>
      </c>
    </row>
    <row r="18" spans="1:21" ht="16.5" thickTop="1" thickBot="1" x14ac:dyDescent="0.3">
      <c r="A18" s="39" t="s">
        <v>28</v>
      </c>
      <c r="B18" s="41">
        <v>2415436294</v>
      </c>
      <c r="C18" s="50">
        <v>201286357.83333334</v>
      </c>
      <c r="D18" s="45"/>
      <c r="E18" s="41">
        <v>137271030</v>
      </c>
      <c r="F18" s="40">
        <v>0.68196887000986661</v>
      </c>
      <c r="G18" s="30"/>
      <c r="H18" s="41">
        <v>116338318</v>
      </c>
      <c r="I18" s="40">
        <v>0.57797418191812588</v>
      </c>
      <c r="K18" s="41">
        <v>97085649</v>
      </c>
      <c r="L18" s="40">
        <v>0.48232602569314542</v>
      </c>
      <c r="N18" s="41">
        <v>115403678.50999999</v>
      </c>
      <c r="O18" s="40">
        <v>0.57333084940388823</v>
      </c>
      <c r="Q18" s="41">
        <v>74380438</v>
      </c>
      <c r="R18" s="40">
        <v>0.36952548002079494</v>
      </c>
      <c r="T18" s="41">
        <v>181141589</v>
      </c>
      <c r="U18" s="40">
        <v>0.89991985025625354</v>
      </c>
    </row>
    <row r="20" spans="1:21" ht="15.75" thickBot="1" x14ac:dyDescent="0.3"/>
    <row r="21" spans="1:21" ht="27" thickBot="1" x14ac:dyDescent="0.3">
      <c r="A21" s="20" t="s">
        <v>46</v>
      </c>
      <c r="B21" s="23" t="s">
        <v>35</v>
      </c>
      <c r="C21" s="46" t="s">
        <v>33</v>
      </c>
      <c r="E21" s="23" t="s">
        <v>42</v>
      </c>
      <c r="F21" s="21" t="s">
        <v>34</v>
      </c>
      <c r="G21" s="22"/>
      <c r="H21" s="23" t="s">
        <v>43</v>
      </c>
      <c r="I21" s="21" t="s">
        <v>34</v>
      </c>
      <c r="K21" s="23" t="s">
        <v>44</v>
      </c>
      <c r="L21" s="21" t="s">
        <v>34</v>
      </c>
      <c r="N21" s="23" t="s">
        <v>45</v>
      </c>
      <c r="O21" s="21" t="s">
        <v>34</v>
      </c>
      <c r="Q21" s="23" t="s">
        <v>62</v>
      </c>
      <c r="R21" s="21" t="s">
        <v>34</v>
      </c>
      <c r="T21" s="23" t="s">
        <v>63</v>
      </c>
      <c r="U21" s="21" t="s">
        <v>34</v>
      </c>
    </row>
    <row r="22" spans="1:21" x14ac:dyDescent="0.25">
      <c r="A22" s="56"/>
      <c r="B22" s="56"/>
      <c r="C22" s="57"/>
      <c r="E22" s="51"/>
      <c r="F22" s="26"/>
      <c r="G22" s="22"/>
      <c r="H22" s="51"/>
      <c r="I22" s="26"/>
      <c r="K22" s="51"/>
      <c r="L22" s="26"/>
      <c r="N22" s="51"/>
      <c r="O22" s="26"/>
      <c r="Q22" s="51"/>
      <c r="R22" s="26"/>
      <c r="T22" s="51"/>
      <c r="U22" s="26"/>
    </row>
    <row r="23" spans="1:21" x14ac:dyDescent="0.25">
      <c r="A23" s="28" t="s">
        <v>36</v>
      </c>
      <c r="B23" s="33">
        <v>13328376</v>
      </c>
      <c r="C23" s="48">
        <v>1110698</v>
      </c>
      <c r="E23" s="61">
        <v>1704956</v>
      </c>
      <c r="F23" s="54">
        <v>-0.53503112457211588</v>
      </c>
      <c r="H23" s="61">
        <v>1894076</v>
      </c>
      <c r="I23" s="54">
        <v>-0.70530243144401084</v>
      </c>
      <c r="K23" s="61">
        <v>1894076</v>
      </c>
      <c r="L23" s="54">
        <v>-0.70530243144401084</v>
      </c>
      <c r="N23" s="61">
        <v>1642798.5499999998</v>
      </c>
      <c r="O23" s="54">
        <v>-0.47906861271020551</v>
      </c>
      <c r="Q23" s="52">
        <v>1660307</v>
      </c>
      <c r="R23" s="54">
        <v>-0.49483207856681116</v>
      </c>
      <c r="T23" s="72">
        <v>1660307</v>
      </c>
      <c r="U23" s="54">
        <v>-0.49483207856681116</v>
      </c>
    </row>
    <row r="24" spans="1:21" x14ac:dyDescent="0.25">
      <c r="A24" s="28" t="s">
        <v>37</v>
      </c>
      <c r="B24" s="33">
        <v>9321375</v>
      </c>
      <c r="C24" s="48">
        <v>776781.25</v>
      </c>
      <c r="E24" s="61">
        <v>799149</v>
      </c>
      <c r="F24" s="32">
        <v>-2.8795429858792292E-2</v>
      </c>
      <c r="H24" s="61">
        <v>890914</v>
      </c>
      <c r="I24" s="54">
        <v>-0.14693036166874524</v>
      </c>
      <c r="K24" s="61">
        <v>890914</v>
      </c>
      <c r="L24" s="54">
        <v>-0.14693036166874524</v>
      </c>
      <c r="N24" s="61">
        <v>766019.14</v>
      </c>
      <c r="O24" s="32">
        <v>1.3854749969827395E-2</v>
      </c>
      <c r="Q24" s="52">
        <v>788152</v>
      </c>
      <c r="R24" s="54">
        <v>-1.4638291024661061E-2</v>
      </c>
      <c r="T24" s="72">
        <v>788152</v>
      </c>
      <c r="U24" s="54">
        <v>-1.4638291024661061E-2</v>
      </c>
    </row>
    <row r="25" spans="1:21" x14ac:dyDescent="0.25">
      <c r="A25" s="28" t="s">
        <v>16</v>
      </c>
      <c r="B25" s="33">
        <v>1708756</v>
      </c>
      <c r="C25" s="48">
        <v>142396.33333333334</v>
      </c>
      <c r="E25" s="61">
        <v>132929</v>
      </c>
      <c r="F25" s="32">
        <v>6.6485794343955545E-2</v>
      </c>
      <c r="H25" s="61">
        <v>143439</v>
      </c>
      <c r="I25" s="54">
        <v>-7.3222859202834592E-3</v>
      </c>
      <c r="K25" s="61">
        <v>143439</v>
      </c>
      <c r="L25" s="32">
        <v>-7.3222859202834592E-3</v>
      </c>
      <c r="N25" s="61">
        <v>132940.62</v>
      </c>
      <c r="O25" s="32">
        <v>6.6404191119153438E-2</v>
      </c>
      <c r="Q25" s="52">
        <v>129818</v>
      </c>
      <c r="R25" s="70">
        <v>8.8333267008279773E-2</v>
      </c>
      <c r="T25" s="72">
        <v>129818</v>
      </c>
      <c r="U25" s="70">
        <v>8.8333267008279773E-2</v>
      </c>
    </row>
    <row r="26" spans="1:21" x14ac:dyDescent="0.25">
      <c r="A26" s="28" t="s">
        <v>17</v>
      </c>
      <c r="B26" s="33">
        <v>6463970</v>
      </c>
      <c r="C26" s="48">
        <v>538664.16666666663</v>
      </c>
      <c r="E26" s="61">
        <v>2020931</v>
      </c>
      <c r="F26" s="54">
        <v>-2.7517457537705163</v>
      </c>
      <c r="H26" s="61">
        <v>2448465</v>
      </c>
      <c r="I26" s="54">
        <v>-3.5454387938062837</v>
      </c>
      <c r="K26" s="61">
        <v>2448465</v>
      </c>
      <c r="L26" s="54">
        <v>-3.5454387938062837</v>
      </c>
      <c r="N26" s="61">
        <v>2423726.4699999997</v>
      </c>
      <c r="O26" s="54">
        <v>-3.4995130917996216</v>
      </c>
      <c r="Q26" s="52">
        <v>2268153</v>
      </c>
      <c r="R26" s="54">
        <v>-3.2106996164895572</v>
      </c>
      <c r="T26" s="72">
        <v>2268153</v>
      </c>
      <c r="U26" s="54">
        <v>-3.2106996164895572</v>
      </c>
    </row>
    <row r="27" spans="1:21" x14ac:dyDescent="0.25">
      <c r="A27" s="28" t="s">
        <v>38</v>
      </c>
      <c r="B27" s="33">
        <v>54187111</v>
      </c>
      <c r="C27" s="48">
        <v>4515592.583333333</v>
      </c>
      <c r="E27" s="61">
        <v>2898971</v>
      </c>
      <c r="F27" s="32">
        <v>0.35800873384816545</v>
      </c>
      <c r="H27" s="61">
        <v>3611065</v>
      </c>
      <c r="I27" s="32">
        <v>0.20031204468531266</v>
      </c>
      <c r="K27" s="61">
        <v>3611065</v>
      </c>
      <c r="L27" s="32">
        <v>0.20031204468531266</v>
      </c>
      <c r="N27" s="61">
        <v>3229402.4299999997</v>
      </c>
      <c r="O27" s="32">
        <v>0.28483308216966946</v>
      </c>
      <c r="Q27" s="52">
        <v>2927288</v>
      </c>
      <c r="R27" s="70">
        <v>0.35173779609693528</v>
      </c>
      <c r="T27" s="72">
        <v>2927288</v>
      </c>
      <c r="U27" s="70">
        <v>0.35173779609693528</v>
      </c>
    </row>
    <row r="28" spans="1:21" x14ac:dyDescent="0.25">
      <c r="A28" s="28" t="s">
        <v>39</v>
      </c>
      <c r="B28" s="35">
        <v>51264140</v>
      </c>
      <c r="C28" s="48">
        <v>4272011.666666667</v>
      </c>
      <c r="E28" s="61">
        <v>3215476</v>
      </c>
      <c r="F28" s="32">
        <v>0.24731572596360737</v>
      </c>
      <c r="H28" s="61">
        <v>4035719</v>
      </c>
      <c r="I28" s="32">
        <v>5.5311802753347732E-2</v>
      </c>
      <c r="K28" s="61">
        <v>4035719</v>
      </c>
      <c r="L28" s="32">
        <v>5.5311802753347732E-2</v>
      </c>
      <c r="N28" s="61">
        <v>3177986.3700000006</v>
      </c>
      <c r="O28" s="32">
        <v>0.25609136445086167</v>
      </c>
      <c r="Q28" s="52">
        <v>2816530</v>
      </c>
      <c r="R28" s="70">
        <v>0.34070170688516382</v>
      </c>
      <c r="T28" s="72">
        <v>2816530</v>
      </c>
      <c r="U28" s="70">
        <v>0.34070170688516382</v>
      </c>
    </row>
    <row r="29" spans="1:21" x14ac:dyDescent="0.25">
      <c r="A29" s="28" t="s">
        <v>20</v>
      </c>
      <c r="B29" s="35">
        <v>66960069</v>
      </c>
      <c r="C29" s="48">
        <v>5580005.75</v>
      </c>
      <c r="E29" s="61">
        <v>4652211</v>
      </c>
      <c r="F29" s="32">
        <v>0.16627128923657472</v>
      </c>
      <c r="H29" s="61">
        <v>5902928</v>
      </c>
      <c r="I29" s="54">
        <v>-5.7871311333326132E-2</v>
      </c>
      <c r="K29" s="61">
        <v>5902928</v>
      </c>
      <c r="L29" s="54">
        <v>-5.7871311333326132E-2</v>
      </c>
      <c r="N29" s="61">
        <v>5180423.8100000015</v>
      </c>
      <c r="O29" s="32">
        <v>7.1609592875419265E-2</v>
      </c>
      <c r="Q29" s="52">
        <v>4895433</v>
      </c>
      <c r="R29" s="70">
        <v>0.12268316210964478</v>
      </c>
      <c r="T29" s="72">
        <v>4895433</v>
      </c>
      <c r="U29" s="70">
        <v>0.12268316210964478</v>
      </c>
    </row>
    <row r="30" spans="1:21" x14ac:dyDescent="0.25">
      <c r="A30" s="28" t="s">
        <v>40</v>
      </c>
      <c r="B30" s="33">
        <v>14213795</v>
      </c>
      <c r="C30" s="48">
        <v>1184482.9166666667</v>
      </c>
      <c r="E30" s="61">
        <v>995280</v>
      </c>
      <c r="F30" s="32">
        <v>0.15973460993351887</v>
      </c>
      <c r="H30" s="61">
        <v>1233398</v>
      </c>
      <c r="I30" s="54">
        <v>-4.1296571394198317E-2</v>
      </c>
      <c r="K30" s="61">
        <v>1233398</v>
      </c>
      <c r="L30" s="54">
        <v>-4.1296571394198317E-2</v>
      </c>
      <c r="N30" s="61">
        <v>1169049.1599999999</v>
      </c>
      <c r="O30" s="32">
        <v>1.3029952943601757E-2</v>
      </c>
      <c r="Q30" s="52">
        <v>1050039</v>
      </c>
      <c r="R30" s="70">
        <v>0.1135043104251891</v>
      </c>
      <c r="T30" s="72">
        <v>1050039</v>
      </c>
      <c r="U30" s="70">
        <v>0.1135043104251891</v>
      </c>
    </row>
    <row r="31" spans="1:21" x14ac:dyDescent="0.25">
      <c r="A31" s="28" t="s">
        <v>22</v>
      </c>
      <c r="B31" s="33">
        <v>178165304</v>
      </c>
      <c r="C31" s="48">
        <v>14847108.666666666</v>
      </c>
      <c r="E31" s="61">
        <v>12915176</v>
      </c>
      <c r="F31" s="32">
        <v>0.13012181092228817</v>
      </c>
      <c r="H31" s="61">
        <v>15859971</v>
      </c>
      <c r="I31" s="54">
        <v>-6.8219500245682005E-2</v>
      </c>
      <c r="K31" s="61">
        <v>15859971</v>
      </c>
      <c r="L31" s="54">
        <v>-6.8219500245682005E-2</v>
      </c>
      <c r="N31" s="61">
        <v>13831135.350000001</v>
      </c>
      <c r="O31" s="32">
        <v>6.8429034869774502E-2</v>
      </c>
      <c r="Q31" s="52">
        <v>13848628</v>
      </c>
      <c r="R31" s="70">
        <v>6.725084924503591E-2</v>
      </c>
      <c r="T31" s="72">
        <v>13848628</v>
      </c>
      <c r="U31" s="70">
        <v>6.725084924503591E-2</v>
      </c>
    </row>
    <row r="32" spans="1:21" x14ac:dyDescent="0.25">
      <c r="A32" s="28" t="s">
        <v>23</v>
      </c>
      <c r="B32" s="33">
        <v>131905109</v>
      </c>
      <c r="C32" s="48">
        <v>10992092.416666666</v>
      </c>
      <c r="E32" s="61">
        <v>8800088</v>
      </c>
      <c r="F32" s="32">
        <v>0.1994164835571304</v>
      </c>
      <c r="H32" s="61">
        <v>9664848</v>
      </c>
      <c r="I32" s="32">
        <v>0.12074538371368158</v>
      </c>
      <c r="K32" s="61">
        <v>9664848</v>
      </c>
      <c r="L32" s="32">
        <v>0.12074538371368158</v>
      </c>
      <c r="N32" s="61">
        <v>9381522.2799999993</v>
      </c>
      <c r="O32" s="32">
        <v>0.14652079655231551</v>
      </c>
      <c r="Q32" s="52">
        <v>9225556</v>
      </c>
      <c r="R32" s="70">
        <v>0.1607097493092553</v>
      </c>
      <c r="T32" s="72">
        <v>9225556</v>
      </c>
      <c r="U32" s="70">
        <v>0.1607097493092553</v>
      </c>
    </row>
    <row r="33" spans="1:21" x14ac:dyDescent="0.25">
      <c r="A33" s="28" t="s">
        <v>24</v>
      </c>
      <c r="B33" s="33">
        <v>14404955</v>
      </c>
      <c r="C33" s="48">
        <v>1200412.9166666667</v>
      </c>
      <c r="E33" s="61">
        <v>1002379</v>
      </c>
      <c r="F33" s="32">
        <v>0.1649714976548001</v>
      </c>
      <c r="H33" s="61">
        <v>1496321</v>
      </c>
      <c r="I33" s="54">
        <v>-0.24650524767345672</v>
      </c>
      <c r="K33" s="61">
        <v>1496321</v>
      </c>
      <c r="L33" s="54">
        <v>-0.24650524767345672</v>
      </c>
      <c r="N33" s="61">
        <v>1049310.9100000001</v>
      </c>
      <c r="O33" s="32">
        <v>0.1258750256422182</v>
      </c>
      <c r="Q33" s="52">
        <v>956308</v>
      </c>
      <c r="R33" s="32">
        <v>0.20335079144641555</v>
      </c>
      <c r="T33" s="72">
        <v>956308</v>
      </c>
      <c r="U33" s="70">
        <v>0.20335079144641555</v>
      </c>
    </row>
    <row r="34" spans="1:21" x14ac:dyDescent="0.25">
      <c r="A34" s="28" t="s">
        <v>25</v>
      </c>
      <c r="B34" s="33">
        <v>204122349</v>
      </c>
      <c r="C34" s="48">
        <v>17010195.75</v>
      </c>
      <c r="E34" s="61">
        <v>14232733</v>
      </c>
      <c r="F34" s="32">
        <v>0.16328223324531702</v>
      </c>
      <c r="H34" s="61">
        <v>16737542</v>
      </c>
      <c r="I34" s="32">
        <v>1.602884258401318E-2</v>
      </c>
      <c r="K34" s="61">
        <v>16737542</v>
      </c>
      <c r="L34" s="32">
        <v>1.602884258401318E-2</v>
      </c>
      <c r="N34" s="61">
        <v>15815692.789999999</v>
      </c>
      <c r="O34" s="32">
        <v>7.0222763897352616E-2</v>
      </c>
      <c r="Q34" s="52">
        <v>13798585</v>
      </c>
      <c r="R34" s="32">
        <v>0.18880504358687347</v>
      </c>
      <c r="T34" s="72">
        <v>13798585</v>
      </c>
      <c r="U34" s="70">
        <v>0.18880504358687347</v>
      </c>
    </row>
    <row r="35" spans="1:21" ht="15.75" thickBot="1" x14ac:dyDescent="0.3">
      <c r="A35" s="28" t="s">
        <v>41</v>
      </c>
      <c r="B35" s="38">
        <v>17418873</v>
      </c>
      <c r="C35" s="49">
        <v>1451572.75</v>
      </c>
      <c r="E35" s="62">
        <v>241339</v>
      </c>
      <c r="F35" s="37">
        <v>0.83373964549830515</v>
      </c>
      <c r="H35" s="62">
        <v>1728657</v>
      </c>
      <c r="I35" s="55">
        <v>-0.19088554121727622</v>
      </c>
      <c r="K35" s="62">
        <v>1728657</v>
      </c>
      <c r="L35" s="55">
        <v>-0.19088554121727622</v>
      </c>
      <c r="N35" s="62">
        <v>1471830.6300000001</v>
      </c>
      <c r="O35" s="55">
        <v>-1.3955814477779443E-2</v>
      </c>
      <c r="Q35" s="53">
        <v>1392351</v>
      </c>
      <c r="R35" s="37">
        <v>4.0798334082807766E-2</v>
      </c>
      <c r="T35" s="73">
        <v>1392351</v>
      </c>
      <c r="U35" s="71">
        <v>4.0798334082807766E-2</v>
      </c>
    </row>
    <row r="36" spans="1:21" ht="16.5" thickTop="1" thickBot="1" x14ac:dyDescent="0.3">
      <c r="A36" s="59" t="s">
        <v>28</v>
      </c>
      <c r="B36" s="41">
        <v>763464182</v>
      </c>
      <c r="C36" s="58">
        <v>63622015.166666664</v>
      </c>
      <c r="E36" s="41">
        <v>53611618</v>
      </c>
      <c r="F36" s="60">
        <v>0.15734171796418339</v>
      </c>
      <c r="H36" s="41">
        <v>65647343</v>
      </c>
      <c r="I36" s="60">
        <v>-3.1833757984994812E-2</v>
      </c>
      <c r="K36" s="41">
        <v>65647343</v>
      </c>
      <c r="L36" s="60">
        <v>-3.1833757984994812E-2</v>
      </c>
      <c r="N36" s="41">
        <v>59271838.510000005</v>
      </c>
      <c r="O36" s="60">
        <v>6.8375335884453978E-2</v>
      </c>
      <c r="Q36" s="41">
        <v>55757148</v>
      </c>
      <c r="R36" s="40">
        <v>0.12361864279312054</v>
      </c>
      <c r="T36" s="41">
        <v>55757148</v>
      </c>
      <c r="U36" s="60">
        <v>0.12361864279312054</v>
      </c>
    </row>
    <row r="38" spans="1:21" x14ac:dyDescent="0.25">
      <c r="A38" s="68" t="s">
        <v>57</v>
      </c>
    </row>
    <row r="39" spans="1:21" x14ac:dyDescent="0.25">
      <c r="A39" s="65" t="s">
        <v>36</v>
      </c>
      <c r="B39" s="66"/>
      <c r="C39" s="66"/>
      <c r="D39" s="67"/>
      <c r="E39" s="66"/>
      <c r="F39" s="66"/>
      <c r="G39" s="66"/>
      <c r="H39" s="66"/>
      <c r="I39" s="66"/>
      <c r="J39" s="66"/>
      <c r="K39" s="66"/>
      <c r="L39" s="66"/>
      <c r="M39" s="66"/>
      <c r="N39" s="66"/>
    </row>
    <row r="40" spans="1:21" x14ac:dyDescent="0.25">
      <c r="A40" s="66" t="s">
        <v>49</v>
      </c>
      <c r="B40" s="66"/>
      <c r="C40" s="66"/>
      <c r="D40" s="67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21" x14ac:dyDescent="0.25">
      <c r="A41" s="66" t="s">
        <v>51</v>
      </c>
      <c r="B41" s="66"/>
      <c r="C41" s="66"/>
      <c r="D41" s="67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2" spans="1:21" x14ac:dyDescent="0.25">
      <c r="A42" s="66"/>
      <c r="B42" s="66"/>
      <c r="C42" s="66"/>
      <c r="D42" s="67"/>
      <c r="E42" s="66"/>
      <c r="F42" s="66"/>
      <c r="G42" s="66"/>
      <c r="H42" s="66"/>
      <c r="I42" s="66"/>
      <c r="J42" s="66"/>
      <c r="K42" s="66"/>
      <c r="L42" s="66"/>
      <c r="M42" s="66"/>
      <c r="N42" s="66"/>
    </row>
    <row r="43" spans="1:21" x14ac:dyDescent="0.25">
      <c r="A43" s="65" t="s">
        <v>37</v>
      </c>
      <c r="B43" s="66"/>
      <c r="C43" s="66"/>
      <c r="D43" s="67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21" x14ac:dyDescent="0.25">
      <c r="A44" s="66" t="s">
        <v>50</v>
      </c>
      <c r="B44" s="66"/>
      <c r="C44" s="66"/>
      <c r="D44" s="67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21" x14ac:dyDescent="0.25">
      <c r="A45" s="66" t="s">
        <v>64</v>
      </c>
      <c r="B45" s="66"/>
      <c r="C45" s="66"/>
      <c r="D45" s="67"/>
      <c r="E45" s="66"/>
      <c r="F45" s="66"/>
      <c r="G45" s="66"/>
      <c r="H45" s="66"/>
      <c r="I45" s="66"/>
      <c r="J45" s="66"/>
      <c r="K45" s="66"/>
      <c r="L45" s="66"/>
      <c r="M45" s="66"/>
      <c r="N45" s="66"/>
    </row>
    <row r="46" spans="1:21" x14ac:dyDescent="0.25">
      <c r="A46" s="66"/>
      <c r="B46" s="66"/>
      <c r="C46" s="66"/>
      <c r="D46" s="67"/>
      <c r="E46" s="66"/>
      <c r="F46" s="66"/>
      <c r="G46" s="66"/>
      <c r="H46" s="66"/>
      <c r="I46" s="66"/>
      <c r="J46" s="66"/>
      <c r="K46" s="66"/>
      <c r="L46" s="66"/>
      <c r="M46" s="66"/>
      <c r="N46" s="66"/>
    </row>
    <row r="47" spans="1:21" x14ac:dyDescent="0.25">
      <c r="A47" s="66"/>
      <c r="B47" s="66"/>
      <c r="C47" s="66"/>
      <c r="D47" s="67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21" x14ac:dyDescent="0.25">
      <c r="A48" s="65" t="s">
        <v>16</v>
      </c>
      <c r="B48" s="66"/>
      <c r="C48" s="66"/>
      <c r="D48" s="67"/>
      <c r="E48" s="66"/>
      <c r="F48" s="66"/>
      <c r="G48" s="66"/>
      <c r="H48" s="66"/>
      <c r="I48" s="66"/>
      <c r="J48" s="66"/>
      <c r="K48" s="66"/>
      <c r="L48" s="66"/>
      <c r="M48" s="66"/>
      <c r="N48" s="66"/>
    </row>
    <row r="49" spans="1:14" x14ac:dyDescent="0.25">
      <c r="A49" s="66" t="s">
        <v>65</v>
      </c>
      <c r="B49" s="66"/>
      <c r="C49" s="66"/>
      <c r="D49" s="67"/>
      <c r="E49" s="66"/>
      <c r="F49" s="66"/>
      <c r="G49" s="66"/>
      <c r="H49" s="66"/>
      <c r="I49" s="66"/>
      <c r="J49" s="66"/>
      <c r="K49" s="66"/>
      <c r="L49" s="66"/>
      <c r="M49" s="66"/>
      <c r="N49" s="66"/>
    </row>
    <row r="50" spans="1:14" x14ac:dyDescent="0.25">
      <c r="A50" s="66"/>
      <c r="B50" s="66"/>
      <c r="C50" s="66"/>
      <c r="D50" s="67"/>
      <c r="E50" s="66"/>
      <c r="F50" s="66"/>
      <c r="G50" s="66"/>
      <c r="H50" s="66"/>
      <c r="I50" s="66"/>
      <c r="J50" s="66"/>
      <c r="K50" s="66"/>
      <c r="L50" s="66"/>
      <c r="M50" s="66"/>
      <c r="N50" s="66"/>
    </row>
    <row r="51" spans="1:14" x14ac:dyDescent="0.25">
      <c r="A51" s="65" t="s">
        <v>17</v>
      </c>
      <c r="B51" s="66"/>
      <c r="C51" s="66"/>
      <c r="D51" s="67"/>
      <c r="E51" s="66"/>
      <c r="F51" s="66"/>
      <c r="G51" s="66"/>
      <c r="H51" s="66"/>
      <c r="I51" s="66"/>
      <c r="J51" s="66"/>
      <c r="K51" s="66"/>
      <c r="L51" s="66"/>
      <c r="M51" s="66"/>
      <c r="N51" s="66"/>
    </row>
    <row r="52" spans="1:14" x14ac:dyDescent="0.25">
      <c r="A52" s="66" t="s">
        <v>52</v>
      </c>
      <c r="B52" s="66"/>
      <c r="C52" s="66"/>
      <c r="D52" s="67"/>
      <c r="E52" s="66"/>
      <c r="F52" s="66"/>
      <c r="G52" s="66"/>
      <c r="H52" s="66"/>
      <c r="I52" s="66"/>
      <c r="J52" s="66"/>
      <c r="K52" s="66"/>
      <c r="L52" s="66"/>
      <c r="M52" s="66"/>
      <c r="N52" s="66"/>
    </row>
    <row r="53" spans="1:14" x14ac:dyDescent="0.25">
      <c r="A53" s="66" t="s">
        <v>66</v>
      </c>
      <c r="B53" s="66"/>
      <c r="C53" s="66"/>
      <c r="D53" s="67"/>
      <c r="E53" s="66"/>
      <c r="F53" s="66"/>
      <c r="G53" s="66"/>
      <c r="H53" s="66"/>
      <c r="I53" s="66"/>
      <c r="J53" s="66"/>
      <c r="K53" s="66"/>
      <c r="L53" s="66"/>
      <c r="M53" s="66"/>
      <c r="N53" s="66"/>
    </row>
    <row r="54" spans="1:14" x14ac:dyDescent="0.25">
      <c r="A54" s="66"/>
      <c r="B54" s="66"/>
      <c r="C54" s="66"/>
      <c r="D54" s="67"/>
      <c r="E54" s="66"/>
      <c r="F54" s="66"/>
      <c r="G54" s="66"/>
      <c r="H54" s="66"/>
      <c r="I54" s="66"/>
      <c r="J54" s="66"/>
      <c r="K54" s="66"/>
      <c r="L54" s="66"/>
      <c r="M54" s="66"/>
      <c r="N54" s="66"/>
    </row>
    <row r="55" spans="1:14" x14ac:dyDescent="0.25">
      <c r="A55" s="65" t="s">
        <v>38</v>
      </c>
      <c r="B55" s="66"/>
      <c r="C55" s="66"/>
      <c r="D55" s="67"/>
      <c r="E55" s="66"/>
      <c r="F55" s="66"/>
      <c r="G55" s="66"/>
      <c r="H55" s="66"/>
      <c r="I55" s="66"/>
      <c r="J55" s="66"/>
      <c r="K55" s="66"/>
      <c r="L55" s="66"/>
      <c r="M55" s="66"/>
      <c r="N55" s="66"/>
    </row>
    <row r="56" spans="1:14" x14ac:dyDescent="0.25">
      <c r="A56" s="66" t="s">
        <v>54</v>
      </c>
      <c r="B56" s="66"/>
      <c r="C56" s="66"/>
      <c r="D56" s="67"/>
      <c r="E56" s="66"/>
      <c r="F56" s="66"/>
      <c r="G56" s="66"/>
      <c r="H56" s="66"/>
      <c r="I56" s="66"/>
      <c r="J56" s="66"/>
      <c r="K56" s="66"/>
      <c r="L56" s="66"/>
      <c r="M56" s="66"/>
      <c r="N56" s="66"/>
    </row>
    <row r="57" spans="1:14" x14ac:dyDescent="0.25">
      <c r="A57" s="66" t="s">
        <v>53</v>
      </c>
      <c r="B57" s="66"/>
      <c r="C57" s="66"/>
      <c r="D57" s="67"/>
      <c r="E57" s="66"/>
      <c r="F57" s="66"/>
      <c r="G57" s="66"/>
      <c r="H57" s="66"/>
      <c r="I57" s="66"/>
      <c r="J57" s="66"/>
      <c r="K57" s="66"/>
      <c r="L57" s="66"/>
      <c r="M57" s="66"/>
      <c r="N57" s="66"/>
    </row>
    <row r="58" spans="1:14" x14ac:dyDescent="0.25">
      <c r="A58" s="66" t="s">
        <v>55</v>
      </c>
      <c r="B58" s="66"/>
      <c r="C58" s="66"/>
      <c r="D58" s="67"/>
      <c r="E58" s="66"/>
      <c r="F58" s="66"/>
      <c r="G58" s="66"/>
      <c r="H58" s="66"/>
      <c r="I58" s="66"/>
      <c r="J58" s="66"/>
      <c r="K58" s="66"/>
      <c r="L58" s="66"/>
      <c r="M58" s="66"/>
      <c r="N58" s="66"/>
    </row>
    <row r="59" spans="1:14" x14ac:dyDescent="0.25">
      <c r="A59" s="66" t="s">
        <v>56</v>
      </c>
      <c r="B59" s="66"/>
      <c r="C59" s="66"/>
      <c r="D59" s="67"/>
      <c r="E59" s="66"/>
      <c r="F59" s="66"/>
      <c r="G59" s="66"/>
      <c r="H59" s="66"/>
      <c r="I59" s="66"/>
      <c r="J59" s="66"/>
      <c r="K59" s="66"/>
      <c r="L59" s="66"/>
      <c r="M59" s="66"/>
      <c r="N59" s="66"/>
    </row>
    <row r="60" spans="1:14" x14ac:dyDescent="0.25">
      <c r="A60" s="66"/>
      <c r="B60" s="66"/>
      <c r="C60" s="66"/>
      <c r="D60" s="67"/>
      <c r="E60" s="66"/>
      <c r="F60" s="66"/>
      <c r="G60" s="66"/>
      <c r="H60" s="66"/>
      <c r="I60" s="66"/>
      <c r="J60" s="66"/>
      <c r="K60" s="66"/>
      <c r="L60" s="66"/>
      <c r="M60" s="66"/>
      <c r="N60" s="66"/>
    </row>
    <row r="61" spans="1:14" x14ac:dyDescent="0.25">
      <c r="A61" s="65" t="s">
        <v>21</v>
      </c>
      <c r="B61" s="63"/>
      <c r="C61" s="63"/>
      <c r="D61" s="64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 spans="1:14" x14ac:dyDescent="0.25">
      <c r="A62" s="66" t="s">
        <v>58</v>
      </c>
      <c r="B62" s="63"/>
      <c r="C62" s="63"/>
      <c r="D62" s="64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 spans="1:14" x14ac:dyDescent="0.25">
      <c r="A63" s="66" t="s">
        <v>67</v>
      </c>
      <c r="B63" s="63"/>
      <c r="C63" s="63"/>
      <c r="D63" s="64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64" spans="1:14" x14ac:dyDescent="0.25">
      <c r="A64" s="63"/>
      <c r="B64" s="63"/>
      <c r="C64" s="63"/>
      <c r="D64" s="64"/>
      <c r="E64" s="63"/>
      <c r="F64" s="63"/>
      <c r="G64" s="63"/>
      <c r="H64" s="63"/>
      <c r="I64" s="63"/>
      <c r="J64" s="63"/>
      <c r="K64" s="63"/>
      <c r="L64" s="63"/>
      <c r="M64" s="63"/>
      <c r="N64" s="63"/>
    </row>
    <row r="65" spans="1:14" x14ac:dyDescent="0.25">
      <c r="A65" s="65" t="s">
        <v>23</v>
      </c>
      <c r="B65" s="63"/>
      <c r="C65" s="63"/>
      <c r="D65" s="64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 spans="1:14" x14ac:dyDescent="0.25">
      <c r="A66" s="66" t="s">
        <v>68</v>
      </c>
      <c r="B66" s="63"/>
      <c r="C66" s="63"/>
      <c r="D66" s="64"/>
      <c r="E66" s="63"/>
      <c r="F66" s="63"/>
      <c r="G66" s="63"/>
      <c r="H66" s="63"/>
      <c r="I66" s="63"/>
      <c r="J66" s="63"/>
      <c r="K66" s="63"/>
      <c r="L66" s="63"/>
      <c r="M66" s="63"/>
      <c r="N66" s="63"/>
    </row>
    <row r="67" spans="1:14" x14ac:dyDescent="0.25">
      <c r="A67" s="63"/>
      <c r="B67" s="63"/>
      <c r="C67" s="63"/>
      <c r="D67" s="64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 spans="1:14" x14ac:dyDescent="0.25">
      <c r="A68" s="65" t="s">
        <v>24</v>
      </c>
      <c r="B68" s="63"/>
      <c r="C68" s="63"/>
      <c r="D68" s="64"/>
      <c r="E68" s="63"/>
      <c r="F68" s="63"/>
      <c r="G68" s="63"/>
      <c r="H68" s="63"/>
      <c r="I68" s="63"/>
      <c r="J68" s="63"/>
      <c r="K68" s="63"/>
      <c r="L68" s="63"/>
      <c r="M68" s="63"/>
      <c r="N68" s="63"/>
    </row>
    <row r="69" spans="1:14" x14ac:dyDescent="0.25">
      <c r="A69" s="66" t="s">
        <v>59</v>
      </c>
      <c r="B69" s="63"/>
      <c r="C69" s="63"/>
      <c r="D69" s="64"/>
      <c r="E69" s="63"/>
      <c r="F69" s="63"/>
      <c r="G69" s="63"/>
      <c r="H69" s="63"/>
      <c r="I69" s="63"/>
      <c r="J69" s="63"/>
      <c r="K69" s="63"/>
      <c r="L69" s="63"/>
      <c r="M69" s="63"/>
      <c r="N69" s="63"/>
    </row>
    <row r="70" spans="1:14" x14ac:dyDescent="0.25">
      <c r="A70" s="63"/>
      <c r="B70" s="63"/>
      <c r="C70" s="63"/>
      <c r="D70" s="64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 spans="1:14" x14ac:dyDescent="0.25">
      <c r="A71" s="65" t="s">
        <v>26</v>
      </c>
      <c r="B71" s="63"/>
      <c r="C71" s="63"/>
      <c r="D71" s="64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 spans="1:14" x14ac:dyDescent="0.25">
      <c r="A72" s="66" t="s">
        <v>60</v>
      </c>
      <c r="B72" s="63"/>
      <c r="C72" s="63"/>
      <c r="D72" s="64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 spans="1:14" x14ac:dyDescent="0.25">
      <c r="A73" s="63"/>
      <c r="B73" s="63"/>
      <c r="C73" s="63"/>
      <c r="D73" s="64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14" x14ac:dyDescent="0.25">
      <c r="A74" s="63"/>
      <c r="B74" s="63"/>
      <c r="C74" s="63"/>
      <c r="D74" s="64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14" x14ac:dyDescent="0.25">
      <c r="A75" s="63"/>
      <c r="B75" s="63"/>
      <c r="C75" s="63"/>
      <c r="D75" s="64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14" x14ac:dyDescent="0.25">
      <c r="A76" s="63"/>
      <c r="B76" s="63"/>
      <c r="C76" s="63"/>
      <c r="D76" s="64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14" x14ac:dyDescent="0.25">
      <c r="A77" s="63"/>
      <c r="B77" s="63"/>
      <c r="C77" s="63"/>
      <c r="D77" s="64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14" x14ac:dyDescent="0.25">
      <c r="A78" s="63"/>
      <c r="B78" s="63"/>
      <c r="C78" s="63"/>
      <c r="D78" s="64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14" x14ac:dyDescent="0.25">
      <c r="A79" s="63"/>
      <c r="B79" s="63"/>
      <c r="C79" s="63"/>
      <c r="D79" s="64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14" x14ac:dyDescent="0.25">
      <c r="A80" s="63"/>
      <c r="B80" s="63"/>
      <c r="C80" s="63"/>
      <c r="D80" s="64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3"/>
      <c r="D81" s="64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3"/>
      <c r="D82" s="64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3"/>
      <c r="D83" s="64"/>
      <c r="E83" s="63"/>
      <c r="F83" s="63"/>
      <c r="G83" s="63"/>
      <c r="H83" s="63"/>
      <c r="I83" s="63"/>
      <c r="J83" s="63"/>
      <c r="K83" s="63"/>
      <c r="L83" s="63"/>
      <c r="M83" s="63"/>
      <c r="N83" s="63"/>
    </row>
  </sheetData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Expenditure Analysis</vt:lpstr>
      <vt:lpstr>Overspent votes GG580</vt:lpstr>
      <vt:lpstr>Overspent Departments</vt:lpstr>
      <vt:lpstr>'Overspent votes GG580'!c_usr1SAGprintsolar_mscoa_prodGG580_79187_KGALI_1_Hold_1</vt:lpstr>
      <vt:lpstr>'Overspent Departments'!Print_Area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Nozinja Mabaso</dc:creator>
  <cp:lastModifiedBy>Lindsey Williams</cp:lastModifiedBy>
  <cp:lastPrinted>2019-01-15T13:21:40Z</cp:lastPrinted>
  <dcterms:created xsi:type="dcterms:W3CDTF">2018-10-04T08:32:07Z</dcterms:created>
  <dcterms:modified xsi:type="dcterms:W3CDTF">2019-01-15T13:21:48Z</dcterms:modified>
</cp:coreProperties>
</file>