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/>
  <mc:AlternateContent xmlns:mc="http://schemas.openxmlformats.org/markup-compatibility/2006">
    <mc:Choice Requires="x15">
      <x15ac:absPath xmlns:x15ac="http://schemas.microsoft.com/office/spreadsheetml/2010/11/ac" url="https://corganone-my.sharepoint.com/personal/mahdi_afkhami_corgan_com/Documents/Tools/"/>
    </mc:Choice>
  </mc:AlternateContent>
  <xr:revisionPtr revIDLastSave="596" documentId="13_ncr:1_{46F8D9CF-56A7-415B-86ED-DAA4BA7483BF}" xr6:coauthVersionLast="47" xr6:coauthVersionMax="47" xr10:uidLastSave="{6BF3CA65-42D8-4970-A6AB-F05F478D5541}"/>
  <bookViews>
    <workbookView xWindow="38280" yWindow="-120" windowWidth="38640" windowHeight="21240" firstSheet="3" activeTab="3" xr2:uid="{00000000-000D-0000-FFFF-FFFF00000000}"/>
  </bookViews>
  <sheets>
    <sheet name="Functional" sheetId="1" r:id="rId1"/>
    <sheet name="Dysfunctional" sheetId="2" r:id="rId2"/>
    <sheet name="Importance" sheetId="5" r:id="rId3"/>
    <sheet name="Kano" sheetId="3" r:id="rId4"/>
    <sheet name="Group Names" sheetId="6" r:id="rId5"/>
    <sheet name="Reference" sheetId="4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3" l="1"/>
  <c r="B6" i="3"/>
  <c r="B7" i="3"/>
  <c r="B41" i="3" s="1"/>
  <c r="B8" i="3"/>
  <c r="B9" i="3"/>
  <c r="B10" i="3"/>
  <c r="B11" i="3"/>
  <c r="B12" i="3"/>
  <c r="B79" i="3" s="1"/>
  <c r="B13" i="3"/>
  <c r="B80" i="3" s="1"/>
  <c r="B14" i="3"/>
  <c r="B48" i="3" s="1"/>
  <c r="B15" i="3"/>
  <c r="B82" i="3" s="1"/>
  <c r="B16" i="3"/>
  <c r="B50" i="3" s="1"/>
  <c r="B17" i="3"/>
  <c r="B51" i="3" s="1"/>
  <c r="B18" i="3"/>
  <c r="B52" i="3" s="1"/>
  <c r="B19" i="3"/>
  <c r="B53" i="3" s="1"/>
  <c r="B20" i="3"/>
  <c r="B54" i="3" s="1"/>
  <c r="B21" i="3"/>
  <c r="B22" i="3"/>
  <c r="B23" i="3"/>
  <c r="B57" i="3" s="1"/>
  <c r="B24" i="3"/>
  <c r="B25" i="3"/>
  <c r="B4" i="3"/>
  <c r="C75" i="5" a="1"/>
  <c r="C75" i="5" s="1"/>
  <c r="I75" i="5" s="1"/>
  <c r="G71" i="3" s="1"/>
  <c r="C50" i="5" a="1"/>
  <c r="C50" i="5" s="1"/>
  <c r="I50" i="5" s="1"/>
  <c r="G38" i="3" s="1"/>
  <c r="C25" i="5" a="1"/>
  <c r="C25" i="5" s="1"/>
  <c r="I25" i="5" s="1"/>
  <c r="G4" i="3" s="1"/>
  <c r="C75" i="1" a="1"/>
  <c r="C75" i="1" s="1"/>
  <c r="C71" i="3" s="1"/>
  <c r="C50" i="1" a="1"/>
  <c r="C50" i="1" s="1"/>
  <c r="C38" i="3" s="1"/>
  <c r="C25" i="1" a="1"/>
  <c r="C25" i="1" s="1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75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50" i="5"/>
  <c r="B25" i="5" a="1"/>
  <c r="B25" i="5" s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75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50" i="1"/>
  <c r="B25" i="1" a="1"/>
  <c r="B25" i="1" s="1"/>
  <c r="B38" i="3" s="1"/>
  <c r="C75" i="2" a="1"/>
  <c r="C75" i="2" s="1"/>
  <c r="D71" i="3" s="1"/>
  <c r="C50" i="2" a="1"/>
  <c r="C50" i="2" s="1"/>
  <c r="D38" i="3" s="1"/>
  <c r="C25" i="2" a="1"/>
  <c r="C25" i="2" s="1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75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50" i="2"/>
  <c r="B25" i="2" a="1"/>
  <c r="B25" i="2" s="1"/>
  <c r="G40" i="3"/>
  <c r="G46" i="3"/>
  <c r="G48" i="3"/>
  <c r="G54" i="3"/>
  <c r="G56" i="3"/>
  <c r="G80" i="3"/>
  <c r="G86" i="3"/>
  <c r="G7" i="3"/>
  <c r="G9" i="3"/>
  <c r="G12" i="3"/>
  <c r="G15" i="3"/>
  <c r="G16" i="3"/>
  <c r="G18" i="3"/>
  <c r="G23" i="3"/>
  <c r="G25" i="3"/>
  <c r="F40" i="3"/>
  <c r="F53" i="3"/>
  <c r="F56" i="3"/>
  <c r="B39" i="3"/>
  <c r="B40" i="3"/>
  <c r="B42" i="3"/>
  <c r="B76" i="3"/>
  <c r="B77" i="3"/>
  <c r="B78" i="3"/>
  <c r="B55" i="3"/>
  <c r="B56" i="3"/>
  <c r="B91" i="3"/>
  <c r="B92" i="3"/>
  <c r="G23" i="1"/>
  <c r="F23" i="1"/>
  <c r="E23" i="1"/>
  <c r="D23" i="1"/>
  <c r="C23" i="1"/>
  <c r="D23" i="2"/>
  <c r="E23" i="2"/>
  <c r="F23" i="2"/>
  <c r="G23" i="2"/>
  <c r="I52" i="2" s="1"/>
  <c r="C23" i="2"/>
  <c r="D82" i="3"/>
  <c r="D83" i="3"/>
  <c r="D84" i="3"/>
  <c r="D85" i="3"/>
  <c r="D86" i="3"/>
  <c r="D87" i="3"/>
  <c r="D88" i="3"/>
  <c r="D89" i="3"/>
  <c r="D90" i="3"/>
  <c r="D91" i="3"/>
  <c r="D92" i="3"/>
  <c r="D73" i="3"/>
  <c r="D74" i="3"/>
  <c r="D75" i="3"/>
  <c r="D76" i="3"/>
  <c r="D77" i="3"/>
  <c r="D78" i="3"/>
  <c r="D79" i="3"/>
  <c r="D80" i="3"/>
  <c r="D81" i="3"/>
  <c r="D72" i="3"/>
  <c r="D50" i="3"/>
  <c r="D51" i="3"/>
  <c r="D52" i="3"/>
  <c r="D53" i="3"/>
  <c r="D54" i="3"/>
  <c r="D55" i="3"/>
  <c r="D56" i="3"/>
  <c r="D57" i="3"/>
  <c r="D58" i="3"/>
  <c r="D59" i="3"/>
  <c r="D45" i="3"/>
  <c r="D46" i="3"/>
  <c r="D47" i="3"/>
  <c r="D48" i="3"/>
  <c r="D49" i="3"/>
  <c r="D44" i="3"/>
  <c r="D43" i="3"/>
  <c r="D40" i="3"/>
  <c r="D41" i="3"/>
  <c r="D42" i="3"/>
  <c r="D39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39" i="3"/>
  <c r="C40" i="3"/>
  <c r="C41" i="3"/>
  <c r="C42" i="3"/>
  <c r="C43" i="3"/>
  <c r="C44" i="3"/>
  <c r="B69" i="3"/>
  <c r="B36" i="3"/>
  <c r="B2" i="3"/>
  <c r="B73" i="5"/>
  <c r="B48" i="5"/>
  <c r="B23" i="5"/>
  <c r="B73" i="2"/>
  <c r="B48" i="2"/>
  <c r="B23" i="2"/>
  <c r="B73" i="1"/>
  <c r="B48" i="1"/>
  <c r="B23" i="1"/>
  <c r="I26" i="5"/>
  <c r="G5" i="3" s="1"/>
  <c r="I27" i="5"/>
  <c r="G6" i="3" s="1"/>
  <c r="I28" i="5"/>
  <c r="I29" i="5"/>
  <c r="G8" i="3" s="1"/>
  <c r="I30" i="5"/>
  <c r="I31" i="5"/>
  <c r="G10" i="3" s="1"/>
  <c r="I32" i="5"/>
  <c r="G11" i="3" s="1"/>
  <c r="I33" i="5"/>
  <c r="I34" i="5"/>
  <c r="G13" i="3" s="1"/>
  <c r="I35" i="5"/>
  <c r="G14" i="3" s="1"/>
  <c r="I36" i="5"/>
  <c r="I37" i="5"/>
  <c r="I38" i="5"/>
  <c r="G17" i="3" s="1"/>
  <c r="I39" i="5"/>
  <c r="I40" i="5"/>
  <c r="G19" i="3" s="1"/>
  <c r="I41" i="5"/>
  <c r="G20" i="3" s="1"/>
  <c r="I42" i="5"/>
  <c r="G21" i="3" s="1"/>
  <c r="I43" i="5"/>
  <c r="G22" i="3" s="1"/>
  <c r="I44" i="5"/>
  <c r="I45" i="5"/>
  <c r="G24" i="3" s="1"/>
  <c r="I46" i="5"/>
  <c r="I51" i="5"/>
  <c r="G39" i="3" s="1"/>
  <c r="I52" i="5"/>
  <c r="I53" i="5"/>
  <c r="G41" i="3" s="1"/>
  <c r="I54" i="5"/>
  <c r="G42" i="3" s="1"/>
  <c r="I55" i="5"/>
  <c r="G43" i="3" s="1"/>
  <c r="I56" i="5"/>
  <c r="G44" i="3" s="1"/>
  <c r="I57" i="5"/>
  <c r="G45" i="3" s="1"/>
  <c r="I58" i="5"/>
  <c r="I59" i="5"/>
  <c r="G47" i="3" s="1"/>
  <c r="I60" i="5"/>
  <c r="I61" i="5"/>
  <c r="G49" i="3" s="1"/>
  <c r="I62" i="5"/>
  <c r="G50" i="3" s="1"/>
  <c r="I63" i="5"/>
  <c r="G51" i="3" s="1"/>
  <c r="I64" i="5"/>
  <c r="G52" i="3" s="1"/>
  <c r="I65" i="5"/>
  <c r="G53" i="3" s="1"/>
  <c r="I66" i="5"/>
  <c r="I67" i="5"/>
  <c r="G55" i="3" s="1"/>
  <c r="I68" i="5"/>
  <c r="I69" i="5"/>
  <c r="G57" i="3" s="1"/>
  <c r="I70" i="5"/>
  <c r="G58" i="3" s="1"/>
  <c r="I71" i="5"/>
  <c r="G59" i="3" s="1"/>
  <c r="I76" i="5"/>
  <c r="G72" i="3" s="1"/>
  <c r="I77" i="5"/>
  <c r="G73" i="3" s="1"/>
  <c r="I78" i="5"/>
  <c r="G74" i="3" s="1"/>
  <c r="I79" i="5"/>
  <c r="G75" i="3" s="1"/>
  <c r="I80" i="5"/>
  <c r="G76" i="3" s="1"/>
  <c r="I81" i="5"/>
  <c r="G77" i="3" s="1"/>
  <c r="I82" i="5"/>
  <c r="G78" i="3" s="1"/>
  <c r="I83" i="5"/>
  <c r="G79" i="3" s="1"/>
  <c r="I84" i="5"/>
  <c r="I85" i="5"/>
  <c r="G81" i="3" s="1"/>
  <c r="I86" i="5"/>
  <c r="G82" i="3" s="1"/>
  <c r="I87" i="5"/>
  <c r="G83" i="3" s="1"/>
  <c r="I88" i="5"/>
  <c r="G84" i="3" s="1"/>
  <c r="I89" i="5"/>
  <c r="G85" i="3" s="1"/>
  <c r="I90" i="5"/>
  <c r="I91" i="5"/>
  <c r="G87" i="3" s="1"/>
  <c r="I92" i="5"/>
  <c r="G88" i="3" s="1"/>
  <c r="I93" i="5"/>
  <c r="G89" i="3" s="1"/>
  <c r="I94" i="5"/>
  <c r="G90" i="3" s="1"/>
  <c r="I95" i="5"/>
  <c r="G91" i="3" s="1"/>
  <c r="I96" i="5"/>
  <c r="G92" i="3" s="1"/>
  <c r="I53" i="2"/>
  <c r="F41" i="3" s="1"/>
  <c r="I54" i="2"/>
  <c r="F42" i="3" s="1"/>
  <c r="I58" i="2"/>
  <c r="F46" i="3" s="1"/>
  <c r="I62" i="2"/>
  <c r="F50" i="3" s="1"/>
  <c r="I64" i="2"/>
  <c r="F52" i="3" s="1"/>
  <c r="I65" i="2"/>
  <c r="I68" i="2"/>
  <c r="I69" i="2"/>
  <c r="F57" i="3" s="1"/>
  <c r="I70" i="2"/>
  <c r="F58" i="3" s="1"/>
  <c r="I76" i="2"/>
  <c r="F72" i="3" s="1"/>
  <c r="I77" i="2"/>
  <c r="F73" i="3" s="1"/>
  <c r="I80" i="2"/>
  <c r="F76" i="3" s="1"/>
  <c r="I81" i="2"/>
  <c r="F77" i="3" s="1"/>
  <c r="I83" i="2"/>
  <c r="F79" i="3" s="1"/>
  <c r="I84" i="2"/>
  <c r="F80" i="3" s="1"/>
  <c r="I87" i="2"/>
  <c r="F83" i="3" s="1"/>
  <c r="I88" i="2"/>
  <c r="F84" i="3" s="1"/>
  <c r="I89" i="2"/>
  <c r="F85" i="3" s="1"/>
  <c r="I92" i="2"/>
  <c r="F88" i="3" s="1"/>
  <c r="I93" i="2"/>
  <c r="F89" i="3" s="1"/>
  <c r="I96" i="2"/>
  <c r="F92" i="3" s="1"/>
  <c r="I45" i="2" l="1"/>
  <c r="F24" i="3" s="1"/>
  <c r="D14" i="3"/>
  <c r="I43" i="2"/>
  <c r="F22" i="3" s="1"/>
  <c r="D13" i="3"/>
  <c r="D6" i="3"/>
  <c r="I31" i="2"/>
  <c r="F10" i="3" s="1"/>
  <c r="D25" i="3"/>
  <c r="D9" i="3"/>
  <c r="I38" i="2"/>
  <c r="F17" i="3" s="1"/>
  <c r="D5" i="3"/>
  <c r="I27" i="2"/>
  <c r="F6" i="3" s="1"/>
  <c r="D23" i="3"/>
  <c r="D7" i="3"/>
  <c r="D8" i="3"/>
  <c r="D22" i="3"/>
  <c r="D11" i="3"/>
  <c r="D21" i="3"/>
  <c r="D20" i="3"/>
  <c r="I32" i="2"/>
  <c r="F11" i="3" s="1"/>
  <c r="D24" i="3"/>
  <c r="D19" i="3"/>
  <c r="D18" i="3"/>
  <c r="I34" i="2"/>
  <c r="F13" i="3" s="1"/>
  <c r="D12" i="3"/>
  <c r="D17" i="3"/>
  <c r="I33" i="2"/>
  <c r="F12" i="3" s="1"/>
  <c r="D16" i="3"/>
  <c r="I29" i="2"/>
  <c r="F8" i="3" s="1"/>
  <c r="D10" i="3"/>
  <c r="I28" i="2"/>
  <c r="F7" i="3" s="1"/>
  <c r="I46" i="2"/>
  <c r="F25" i="3" s="1"/>
  <c r="D15" i="3"/>
  <c r="C4" i="3"/>
  <c r="I25" i="1"/>
  <c r="E4" i="3" s="1"/>
  <c r="I25" i="2"/>
  <c r="F4" i="3" s="1"/>
  <c r="D4" i="3"/>
  <c r="B46" i="3"/>
  <c r="B45" i="3"/>
  <c r="B83" i="3"/>
  <c r="B47" i="3"/>
  <c r="B49" i="3"/>
  <c r="B89" i="3"/>
  <c r="B81" i="3"/>
  <c r="B90" i="3"/>
  <c r="B75" i="3"/>
  <c r="B73" i="3"/>
  <c r="B74" i="3"/>
  <c r="B86" i="3"/>
  <c r="B87" i="3"/>
  <c r="B85" i="3"/>
  <c r="B72" i="3"/>
  <c r="B84" i="3"/>
  <c r="B44" i="3"/>
  <c r="B59" i="3"/>
  <c r="B43" i="3"/>
  <c r="B58" i="3"/>
  <c r="B88" i="3"/>
  <c r="B71" i="3"/>
  <c r="I32" i="1"/>
  <c r="E11" i="3" s="1"/>
  <c r="I51" i="1"/>
  <c r="E39" i="3" s="1"/>
  <c r="I67" i="1"/>
  <c r="E55" i="3" s="1"/>
  <c r="I86" i="1"/>
  <c r="E82" i="3" s="1"/>
  <c r="I33" i="1"/>
  <c r="E12" i="3" s="1"/>
  <c r="I52" i="1"/>
  <c r="E40" i="3" s="1"/>
  <c r="I68" i="1"/>
  <c r="E56" i="3" s="1"/>
  <c r="I87" i="1"/>
  <c r="E83" i="3" s="1"/>
  <c r="I55" i="1"/>
  <c r="E43" i="3" s="1"/>
  <c r="I90" i="1"/>
  <c r="E86" i="3" s="1"/>
  <c r="I95" i="1"/>
  <c r="E91" i="3" s="1"/>
  <c r="I42" i="1"/>
  <c r="E21" i="3" s="1"/>
  <c r="I63" i="1"/>
  <c r="E51" i="3" s="1"/>
  <c r="I29" i="1"/>
  <c r="E8" i="3" s="1"/>
  <c r="I30" i="1"/>
  <c r="E9" i="3" s="1"/>
  <c r="I50" i="1"/>
  <c r="E38" i="3" s="1"/>
  <c r="I34" i="1"/>
  <c r="E13" i="3" s="1"/>
  <c r="I53" i="1"/>
  <c r="E41" i="3" s="1"/>
  <c r="I69" i="1"/>
  <c r="E57" i="3" s="1"/>
  <c r="I88" i="1"/>
  <c r="E84" i="3" s="1"/>
  <c r="I35" i="1"/>
  <c r="E14" i="3" s="1"/>
  <c r="I54" i="1"/>
  <c r="E42" i="3" s="1"/>
  <c r="I70" i="1"/>
  <c r="E58" i="3" s="1"/>
  <c r="I89" i="1"/>
  <c r="E85" i="3" s="1"/>
  <c r="I36" i="1"/>
  <c r="E15" i="3" s="1"/>
  <c r="I71" i="1"/>
  <c r="E59" i="3" s="1"/>
  <c r="I60" i="1"/>
  <c r="E48" i="3" s="1"/>
  <c r="I80" i="1"/>
  <c r="E76" i="3" s="1"/>
  <c r="I62" i="1"/>
  <c r="E50" i="3" s="1"/>
  <c r="I28" i="1"/>
  <c r="E7" i="3" s="1"/>
  <c r="I83" i="1"/>
  <c r="E79" i="3" s="1"/>
  <c r="I46" i="1"/>
  <c r="E25" i="3" s="1"/>
  <c r="I85" i="1"/>
  <c r="E81" i="3" s="1"/>
  <c r="I37" i="1"/>
  <c r="E16" i="3" s="1"/>
  <c r="I56" i="1"/>
  <c r="E44" i="3" s="1"/>
  <c r="I75" i="1"/>
  <c r="E71" i="3" s="1"/>
  <c r="I91" i="1"/>
  <c r="E87" i="3" s="1"/>
  <c r="I58" i="1"/>
  <c r="E46" i="3" s="1"/>
  <c r="I94" i="1"/>
  <c r="E90" i="3" s="1"/>
  <c r="I41" i="1"/>
  <c r="E20" i="3" s="1"/>
  <c r="I61" i="1"/>
  <c r="E49" i="3" s="1"/>
  <c r="I43" i="1"/>
  <c r="E22" i="3" s="1"/>
  <c r="I44" i="1"/>
  <c r="E23" i="3" s="1"/>
  <c r="I64" i="1"/>
  <c r="E52" i="3" s="1"/>
  <c r="I84" i="1"/>
  <c r="E80" i="3" s="1"/>
  <c r="I31" i="1"/>
  <c r="E10" i="3" s="1"/>
  <c r="I38" i="1"/>
  <c r="E17" i="3" s="1"/>
  <c r="I57" i="1"/>
  <c r="E45" i="3" s="1"/>
  <c r="I76" i="1"/>
  <c r="E72" i="3" s="1"/>
  <c r="I92" i="1"/>
  <c r="E88" i="3" s="1"/>
  <c r="I39" i="1"/>
  <c r="E18" i="3" s="1"/>
  <c r="I77" i="1"/>
  <c r="E73" i="3" s="1"/>
  <c r="I93" i="1"/>
  <c r="E89" i="3" s="1"/>
  <c r="I40" i="1"/>
  <c r="E19" i="3" s="1"/>
  <c r="I78" i="1"/>
  <c r="E74" i="3" s="1"/>
  <c r="I79" i="1"/>
  <c r="E75" i="3" s="1"/>
  <c r="I26" i="1"/>
  <c r="E5" i="3" s="1"/>
  <c r="I27" i="1"/>
  <c r="E6" i="3" s="1"/>
  <c r="I59" i="1"/>
  <c r="E47" i="3" s="1"/>
  <c r="I96" i="1"/>
  <c r="E92" i="3" s="1"/>
  <c r="I81" i="1"/>
  <c r="E77" i="3" s="1"/>
  <c r="I82" i="1"/>
  <c r="E78" i="3" s="1"/>
  <c r="I45" i="1"/>
  <c r="E24" i="3" s="1"/>
  <c r="I65" i="1"/>
  <c r="E53" i="3" s="1"/>
  <c r="I66" i="1"/>
  <c r="E54" i="3" s="1"/>
  <c r="I82" i="2"/>
  <c r="F78" i="3" s="1"/>
  <c r="I63" i="2"/>
  <c r="F51" i="3" s="1"/>
  <c r="I44" i="2"/>
  <c r="F23" i="3" s="1"/>
  <c r="I26" i="2"/>
  <c r="F5" i="3" s="1"/>
  <c r="I42" i="2"/>
  <c r="F21" i="3" s="1"/>
  <c r="I95" i="2"/>
  <c r="F91" i="3" s="1"/>
  <c r="I79" i="2"/>
  <c r="F75" i="3" s="1"/>
  <c r="I60" i="2"/>
  <c r="F48" i="3" s="1"/>
  <c r="I41" i="2"/>
  <c r="F20" i="3" s="1"/>
  <c r="I61" i="2"/>
  <c r="F49" i="3" s="1"/>
  <c r="I94" i="2"/>
  <c r="F90" i="3" s="1"/>
  <c r="I78" i="2"/>
  <c r="F74" i="3" s="1"/>
  <c r="I59" i="2"/>
  <c r="F47" i="3" s="1"/>
  <c r="I40" i="2"/>
  <c r="F19" i="3" s="1"/>
  <c r="I57" i="2"/>
  <c r="F45" i="3" s="1"/>
  <c r="I91" i="2"/>
  <c r="F87" i="3" s="1"/>
  <c r="I75" i="2"/>
  <c r="F71" i="3" s="1"/>
  <c r="I56" i="2"/>
  <c r="F44" i="3" s="1"/>
  <c r="I36" i="2"/>
  <c r="F15" i="3" s="1"/>
  <c r="I37" i="2"/>
  <c r="F16" i="3" s="1"/>
  <c r="I90" i="2"/>
  <c r="F86" i="3" s="1"/>
  <c r="I71" i="2"/>
  <c r="F59" i="3" s="1"/>
  <c r="I55" i="2"/>
  <c r="F43" i="3" s="1"/>
  <c r="I35" i="2"/>
  <c r="F14" i="3" s="1"/>
  <c r="I86" i="2"/>
  <c r="F82" i="3" s="1"/>
  <c r="I67" i="2"/>
  <c r="F55" i="3" s="1"/>
  <c r="I51" i="2"/>
  <c r="F39" i="3" s="1"/>
  <c r="I30" i="2"/>
  <c r="F9" i="3" s="1"/>
  <c r="I85" i="2"/>
  <c r="F81" i="3" s="1"/>
  <c r="I66" i="2"/>
  <c r="F54" i="3" s="1"/>
  <c r="I50" i="2"/>
  <c r="F38" i="3" s="1"/>
  <c r="I39" i="2"/>
  <c r="F18" i="3" s="1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55" i="3"/>
  <c r="H56" i="3"/>
  <c r="H57" i="3"/>
  <c r="H58" i="3"/>
  <c r="H59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O71" i="3" l="1" a="1"/>
  <c r="O71" i="3" s="1"/>
  <c r="N71" i="3" a="1"/>
  <c r="N71" i="3" s="1"/>
  <c r="M71" i="3" a="1"/>
  <c r="M71" i="3" s="1"/>
  <c r="L71" i="3" a="1"/>
  <c r="L71" i="3" s="1"/>
  <c r="K71" i="3" a="1"/>
  <c r="K71" i="3" s="1"/>
  <c r="J71" i="3" a="1"/>
  <c r="J71" i="3" s="1"/>
  <c r="O38" i="3" a="1"/>
  <c r="O38" i="3" s="1"/>
  <c r="N38" i="3" a="1"/>
  <c r="N38" i="3" s="1"/>
  <c r="M38" i="3" a="1"/>
  <c r="M38" i="3" s="1"/>
  <c r="L38" i="3" a="1"/>
  <c r="L38" i="3" s="1"/>
  <c r="K38" i="3" a="1"/>
  <c r="K38" i="3" s="1"/>
  <c r="J38" i="3" a="1"/>
  <c r="J38" i="3" s="1"/>
  <c r="C11" i="3"/>
  <c r="H11" i="3" s="1"/>
  <c r="C12" i="3"/>
  <c r="H12" i="3" s="1"/>
  <c r="C13" i="3"/>
  <c r="H13" i="3" s="1"/>
  <c r="C14" i="3"/>
  <c r="H14" i="3" s="1"/>
  <c r="C15" i="3"/>
  <c r="H15" i="3" s="1"/>
  <c r="C16" i="3"/>
  <c r="H16" i="3" s="1"/>
  <c r="C17" i="3"/>
  <c r="H17" i="3" s="1"/>
  <c r="C18" i="3"/>
  <c r="H18" i="3" s="1"/>
  <c r="C19" i="3"/>
  <c r="H19" i="3" s="1"/>
  <c r="C20" i="3"/>
  <c r="H20" i="3" s="1"/>
  <c r="C21" i="3"/>
  <c r="H21" i="3" s="1"/>
  <c r="C22" i="3"/>
  <c r="H22" i="3" s="1"/>
  <c r="C23" i="3"/>
  <c r="H23" i="3" s="1"/>
  <c r="C24" i="3"/>
  <c r="H24" i="3" s="1"/>
  <c r="C25" i="3"/>
  <c r="H25" i="3" s="1"/>
  <c r="C5" i="3"/>
  <c r="H5" i="3" s="1"/>
  <c r="C6" i="3"/>
  <c r="H6" i="3" s="1"/>
  <c r="C7" i="3"/>
  <c r="H7" i="3" s="1"/>
  <c r="C8" i="3"/>
  <c r="H8" i="3" s="1"/>
  <c r="C9" i="3"/>
  <c r="H9" i="3" s="1"/>
  <c r="C10" i="3"/>
  <c r="H10" i="3" s="1"/>
  <c r="H4" i="3"/>
  <c r="K4" i="3" l="1" a="1"/>
  <c r="K4" i="3" s="1"/>
  <c r="J4" i="3" a="1"/>
  <c r="J4" i="3" s="1"/>
  <c r="O4" i="3" a="1"/>
  <c r="O4" i="3" s="1"/>
  <c r="N4" i="3" a="1"/>
  <c r="N4" i="3" s="1"/>
  <c r="M4" i="3" a="1"/>
  <c r="M4" i="3" s="1"/>
  <c r="L4" i="3" a="1"/>
  <c r="L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<sst xmlns="http://schemas.openxmlformats.org/spreadsheetml/2006/main" count="290" uniqueCount="90">
  <si>
    <t>Step 1: Input data</t>
  </si>
  <si>
    <t>How many employees are currently employed at your company?</t>
  </si>
  <si>
    <t>Please answer the following questions regarding workplace amenities. - How do you feel if you have this amenity? - Ability to control environmental quality (e.g. temperature, lighting, sound)</t>
  </si>
  <si>
    <t>Please answer the following questions regarding workplace amenities. - How do you feel if you have this amenity? - Access to natural daylight</t>
  </si>
  <si>
    <t>Please answer the following questions regarding workplace amenities. - How do you feel if you have this amenity? - Murals &amp; Art Installations</t>
  </si>
  <si>
    <t>Please answer the following questions regarding workplace amenities. - How do you feel if you have this amenity? - Effective IT help desk</t>
  </si>
  <si>
    <t>Please answer the following questions regarding workplace amenities. - How do you feel if you have this amenity? - Functional office technology</t>
  </si>
  <si>
    <t>Please answer the following questions regarding workplace amenities. - How do you feel if you have this amenity? - Event space/Conference space</t>
  </si>
  <si>
    <t>Please answer the following questions regarding workplace amenities. - How do you feel if you have this amenity? - Exterior patios &amp; balconies with attractive views</t>
  </si>
  <si>
    <t>Please answer the following questions regarding workplace amenities. - How do you feel if you have this amenity? - Outdoor space/Nature</t>
  </si>
  <si>
    <t>Please answer the following questions regarding workplace amenities. - How do you feel if you have this amenity? - Parking</t>
  </si>
  <si>
    <t>Please answer the following questions regarding workplace amenities. - How do you feel if you have this amenity? - Wellness room</t>
  </si>
  <si>
    <t>Please answer the following questions regarding workplace amenities. - How do you feel if you have this amenity? - Catered lunch</t>
  </si>
  <si>
    <t>Please answer the following questions regarding workplace amenities. - How do you feel if you have this amenity? - Free beverages/snacks</t>
  </si>
  <si>
    <t>Please answer the following questions regarding workplace amenities. - How do you feel if you have this amenity? - Local/small business food and beverage kiosks</t>
  </si>
  <si>
    <t>Please answer the following questions regarding workplace amenities. - How do you feel if you have this amenity? - On-site cafeteria</t>
  </si>
  <si>
    <t>Please answer the following questions regarding workplace amenities. - How do you feel if you have this amenity? - Cutting edge "green practices"</t>
  </si>
  <si>
    <t>Please answer the following questions regarding workplace amenities. - How do you feel if you have this amenity? - Game area/ ping pong tables/ arcade games etc</t>
  </si>
  <si>
    <t>Please answer the following questions regarding workplace amenities. - How do you feel if you have this amenity? - Gym Access</t>
  </si>
  <si>
    <t>Please answer the following questions regarding workplace amenities. - How do you feel if you have this amenity? - On-Site fitness room</t>
  </si>
  <si>
    <t>Please answer the following questions regarding workplace amenities. - How do you feel if you have this amenity? - Shipping/receiving for on-site personal deliveries</t>
  </si>
  <si>
    <t>Please answer the following questions regarding workplace amenities. - How do you feel if you have this amenity? - Lifestyle Amenities (e.g. Dry cleaning services, pharmacy)</t>
  </si>
  <si>
    <t>Please answer the following questions regarding workplace amenities. - How do you feel if you have this amenity? - On-site daycare center</t>
  </si>
  <si>
    <t>Please answer the following questions regarding workplace amenities. - How do you feel if you have this amenity? - On-site medical clinic</t>
  </si>
  <si>
    <t>Group #1</t>
  </si>
  <si>
    <t>I like it</t>
  </si>
  <si>
    <t>I expect it</t>
  </si>
  <si>
    <t>I am neutral</t>
  </si>
  <si>
    <t>I tolerate it</t>
  </si>
  <si>
    <t>I dislike it</t>
  </si>
  <si>
    <t>Group #2</t>
  </si>
  <si>
    <t>Group #3</t>
  </si>
  <si>
    <t>Step 2: Transpose</t>
  </si>
  <si>
    <t>Score</t>
  </si>
  <si>
    <t>Please answer the following questions regarding workplace amenities. - How do you feel if you do not have this amenity? - Ability to control environmental quality (e.g. temperature, lighting, sound)</t>
  </si>
  <si>
    <t>Please answer the following questions regarding workplace amenities. - How do you feel if you do not have this amenity? - Access to natural daylight</t>
  </si>
  <si>
    <t>Please answer the following questions regarding workplace amenities. - How do you feel if you do not have this amenity? - Murals &amp; Art Installations</t>
  </si>
  <si>
    <t>Please answer the following questions regarding workplace amenities. - How do you feel if you do not have this amenity? - Effective IT help desk</t>
  </si>
  <si>
    <t>Please answer the following questions regarding workplace amenities. - How do you feel if you do not have this amenity? - Functional office technology</t>
  </si>
  <si>
    <t>Please answer the following questions regarding workplace amenities. - How do you feel if you do not have this amenity? - Event space/Conference space</t>
  </si>
  <si>
    <t>Please answer the following questions regarding workplace amenities. - How do you feel if you do not have this amenity? - Exterior patios &amp; balconies with attractive views</t>
  </si>
  <si>
    <t>Please answer the following questions regarding workplace amenities. - How do you feel if you do not have this amenity? - Outdoor space/Nature</t>
  </si>
  <si>
    <t>Please answer the following questions regarding workplace amenities. - How do you feel if you do not have this amenity? - Parking</t>
  </si>
  <si>
    <t>Please answer the following questions regarding workplace amenities. - How do you feel if you do not have this amenity? - Wellness room</t>
  </si>
  <si>
    <t>Please answer the following questions regarding workplace amenities. - How do you feel if you do not have this amenity? - Catered lunch</t>
  </si>
  <si>
    <t>Please answer the following questions regarding workplace amenities. - How do you feel if you do not have this amenity? - Free beverages/snacks</t>
  </si>
  <si>
    <t>Please answer the following questions regarding workplace amenities. - How do you feel if you do not have this amenity? - Local/small business food and beverage kiosks</t>
  </si>
  <si>
    <t>Please answer the following questions regarding workplace amenities. - How do you feel if you do not have this amenity? - On-site cafeteria</t>
  </si>
  <si>
    <t>Please answer the following questions regarding workplace amenities. - How do you feel if you do not have this amenity? - Cutting edge "green practices"</t>
  </si>
  <si>
    <t>Please answer the following questions regarding workplace amenities. - How do you feel if you do not have this amenity? - Game area/ ping pong tables/ arcade games etc</t>
  </si>
  <si>
    <t>Please answer the following questions regarding workplace amenities. - How do you feel if you do not have this amenity? - Gym Access</t>
  </si>
  <si>
    <t>Please answer the following questions regarding workplace amenities. - How do you feel if you do not have this amenity? - On-Site fitness room</t>
  </si>
  <si>
    <t>Please answer the following questions regarding workplace amenities. - How do you feel if you do not have this amenity? - Shipping/receiving for on-site personal deliveries</t>
  </si>
  <si>
    <t>Please answer the following questions regarding workplace amenities. - How do you feel if you do not have this amenity? - Lifestyle Amenities (e.g. Dry cleaning services, pharmacy)</t>
  </si>
  <si>
    <t>Please answer the following questions regarding workplace amenities. - How do you feel if you do not have this amenity? - On-site daycare center</t>
  </si>
  <si>
    <t>Please answer the following questions regarding workplace amenities. - How do you feel if you do not have this amenity? - On-site medical clinic</t>
  </si>
  <si>
    <t>Extremely Important</t>
  </si>
  <si>
    <t>Very Important</t>
  </si>
  <si>
    <t>Moderately Important</t>
  </si>
  <si>
    <t>Slightly Important</t>
  </si>
  <si>
    <t>Not at all important</t>
  </si>
  <si>
    <t>Importance &gt;&gt; bubble size</t>
  </si>
  <si>
    <t xml:space="preserve"> How do you feel if you have this amenity? - On-site medical clinic</t>
  </si>
  <si>
    <t>Calculation</t>
  </si>
  <si>
    <t>Categories</t>
  </si>
  <si>
    <t>Functional (Y)</t>
  </si>
  <si>
    <t>Dysfunctional (X)</t>
  </si>
  <si>
    <t>Functional Score</t>
  </si>
  <si>
    <t>Dysfunctional Score</t>
  </si>
  <si>
    <t>Importance</t>
  </si>
  <si>
    <t>Kano Category</t>
  </si>
  <si>
    <t>Must-Be</t>
  </si>
  <si>
    <t>Perfomance</t>
  </si>
  <si>
    <t>Attractive</t>
  </si>
  <si>
    <t>Indifferent</t>
  </si>
  <si>
    <t>Reverse</t>
  </si>
  <si>
    <t>Questionable</t>
  </si>
  <si>
    <t xml:space="preserve">Groups </t>
  </si>
  <si>
    <t>Group #4</t>
  </si>
  <si>
    <t>Group #5</t>
  </si>
  <si>
    <t>Group #6</t>
  </si>
  <si>
    <t>Code</t>
  </si>
  <si>
    <t xml:space="preserve">Result </t>
  </si>
  <si>
    <t>M</t>
  </si>
  <si>
    <t>Q</t>
  </si>
  <si>
    <t>A</t>
  </si>
  <si>
    <t>P</t>
  </si>
  <si>
    <t>R</t>
  </si>
  <si>
    <t>I</t>
  </si>
  <si>
    <t>https://foldingburritos.com/blog/kano-model/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</si>
</sst>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  <font>
      <sz val="12"/>
      <color rgb="FF000000"/>
      <name val="Calibri"/>
      <scheme val="minor"/>
    </font>
    <font>
      <sz val="12"/>
      <name val="Calibri"/>
    </font>
    <font>
      <b/>
      <sz val="20"/>
      <color theme="1"/>
      <name val="Arial"/>
      <family val="2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DD7E6B"/>
        <bgColor rgb="FFDD7E6B"/>
      </patternFill>
    </fill>
    <fill>
      <patternFill patternType="solid">
        <fgColor rgb="FFD9D9D9"/>
        <bgColor rgb="FFD9D9D9"/>
      </patternFill>
    </fill>
    <fill>
      <patternFill patternType="solid">
        <fgColor rgb="FFFFD966"/>
        <bgColor rgb="FFFFD966"/>
      </patternFill>
    </fill>
    <fill>
      <patternFill patternType="solid">
        <fgColor rgb="FFFFD1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2" fontId="0" fillId="0" borderId="0" xfId="0" applyNumberFormat="1"/>
    <xf numFmtId="0" fontId="3" fillId="0" borderId="0" xfId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5" fillId="3" borderId="8" xfId="0" applyFont="1" applyFill="1" applyBorder="1" applyAlignment="1">
      <alignment horizontal="center"/>
    </xf>
    <xf numFmtId="0" fontId="5" fillId="2" borderId="8" xfId="0" applyFont="1" applyFill="1" applyBorder="1"/>
    <xf numFmtId="0" fontId="4" fillId="3" borderId="8" xfId="0" applyFont="1" applyFill="1" applyBorder="1" applyAlignment="1">
      <alignment horizontal="center"/>
    </xf>
    <xf numFmtId="0" fontId="4" fillId="0" borderId="8" xfId="0" applyFont="1" applyBorder="1"/>
    <xf numFmtId="0" fontId="5" fillId="4" borderId="8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  <xf numFmtId="0" fontId="4" fillId="9" borderId="8" xfId="0" applyFont="1" applyFill="1" applyBorder="1" applyAlignment="1">
      <alignment horizontal="center"/>
    </xf>
    <xf numFmtId="0" fontId="4" fillId="10" borderId="8" xfId="0" applyFont="1" applyFill="1" applyBorder="1" applyAlignment="1">
      <alignment horizontal="center"/>
    </xf>
    <xf numFmtId="0" fontId="7" fillId="0" borderId="8" xfId="0" applyFont="1" applyBorder="1"/>
    <xf numFmtId="0" fontId="7" fillId="0" borderId="5" xfId="0" applyFont="1" applyBorder="1"/>
    <xf numFmtId="0" fontId="2" fillId="0" borderId="0" xfId="0" applyFont="1" applyAlignment="1">
      <alignment horizontal="center"/>
    </xf>
    <xf numFmtId="0" fontId="8" fillId="0" borderId="0" xfId="0" applyFont="1" applyAlignment="1">
      <alignment horizontal="left" vertical="center"/>
    </xf>
    <xf numFmtId="0" fontId="9" fillId="0" borderId="1" xfId="0" applyFont="1" applyBorder="1" applyAlignment="1">
      <alignment horizontal="center" vertical="top"/>
    </xf>
    <xf numFmtId="0" fontId="12" fillId="11" borderId="0" xfId="0" applyFont="1" applyFill="1" applyAlignment="1">
      <alignment horizontal="center"/>
    </xf>
    <xf numFmtId="0" fontId="11" fillId="12" borderId="0" xfId="0" applyFont="1" applyFill="1" applyAlignment="1">
      <alignment horizontal="center"/>
    </xf>
    <xf numFmtId="0" fontId="2" fillId="0" borderId="2" xfId="0" applyFont="1" applyBorder="1"/>
    <xf numFmtId="0" fontId="8" fillId="11" borderId="0" xfId="0" applyFont="1" applyFill="1" applyAlignment="1">
      <alignment vertical="center"/>
    </xf>
    <xf numFmtId="0" fontId="2" fillId="0" borderId="0" xfId="0" applyFont="1"/>
    <xf numFmtId="0" fontId="1" fillId="13" borderId="1" xfId="0" applyFont="1" applyFill="1" applyBorder="1" applyAlignment="1">
      <alignment horizontal="center" vertical="top"/>
    </xf>
    <xf numFmtId="0" fontId="9" fillId="13" borderId="1" xfId="0" applyFont="1" applyFill="1" applyBorder="1" applyAlignment="1">
      <alignment horizontal="center" vertical="top"/>
    </xf>
    <xf numFmtId="0" fontId="0" fillId="13" borderId="1" xfId="0" applyFill="1" applyBorder="1"/>
    <xf numFmtId="2" fontId="0" fillId="13" borderId="1" xfId="0" applyNumberForma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4" fillId="14" borderId="1" xfId="0" applyFont="1" applyFill="1" applyBorder="1"/>
    <xf numFmtId="0" fontId="7" fillId="14" borderId="1" xfId="0" applyFont="1" applyFill="1" applyBorder="1"/>
    <xf numFmtId="0" fontId="0" fillId="14" borderId="1" xfId="0" applyFill="1" applyBorder="1"/>
    <xf numFmtId="0" fontId="9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0" borderId="4" xfId="0" applyFont="1" applyBorder="1" applyAlignment="1"/>
    <xf numFmtId="0" fontId="4" fillId="0" borderId="5" xfId="0" applyFont="1" applyBorder="1" applyAlignment="1"/>
    <xf numFmtId="0" fontId="4" fillId="0" borderId="7" xfId="0" applyFont="1" applyBorder="1" applyAlignment="1"/>
    <xf numFmtId="0" fontId="4" fillId="0" borderId="9" xfId="0" applyFont="1" applyBorder="1" applyAlignment="1"/>
    <xf numFmtId="0" fontId="4" fillId="0" borderId="10" xfId="0" applyFont="1" applyBorder="1" applyAlignment="1"/>
  </cellXfs>
  <cellStyles count="2">
    <cellStyle name="Hyperlink" xfId="1" builtinId="8"/>
    <cellStyle name="Normal" xfId="0" builtinId="0"/>
  </cellStyles>
  <dxfs count="198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FFD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578268</xdr:colOff>
      <xdr:row>2</xdr:row>
      <xdr:rowOff>0</xdr:rowOff>
    </xdr:from>
    <xdr:to>
      <xdr:col>16</xdr:col>
      <xdr:colOff>133350</xdr:colOff>
      <xdr:row>19</xdr:row>
      <xdr:rowOff>15359</xdr:rowOff>
    </xdr:to>
    <xdr:pic>
      <xdr:nvPicPr>
        <xdr:cNvPr id="2" name="Picture 1" descr="The full Kano model">
          <a:extLst>
            <a:ext uri="{FF2B5EF4-FFF2-40B4-BE49-F238E27FC236}">
              <a16:creationId xmlns:a16="http://schemas.microsoft.com/office/drawing/2014/main" id="{3CCCF27E-12F6-F0FF-9C14-9E2976DE1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2018" y="400050"/>
          <a:ext cx="3212682" cy="3320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oldingburritos.com/blog/kano-mod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Y96"/>
  <sheetViews>
    <sheetView showGridLines="0" topLeftCell="B45" workbookViewId="0">
      <selection activeCell="A47" sqref="A47"/>
    </sheetView>
  </sheetViews>
  <sheetFormatPr defaultRowHeight="15"/>
  <cols>
    <col min="1" max="1" width="59.42578125" bestFit="1" customWidth="1"/>
    <col min="2" max="2" width="175.28515625" bestFit="1" customWidth="1"/>
    <col min="3" max="7" width="12.7109375" customWidth="1"/>
  </cols>
  <sheetData>
    <row r="1" spans="1:25" s="28" customFormat="1" ht="40.15" customHeight="1">
      <c r="A1" s="28" t="s">
        <v>0</v>
      </c>
    </row>
    <row r="2" spans="1:25" s="23" customFormat="1" ht="15" customHeight="1"/>
    <row r="3" spans="1:25">
      <c r="A3" s="1" t="s">
        <v>1</v>
      </c>
      <c r="B3" s="1" t="s">
        <v>2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1</v>
      </c>
    </row>
    <row r="4" spans="1:25">
      <c r="A4" s="38" t="s">
        <v>24</v>
      </c>
      <c r="B4" s="1" t="s">
        <v>25</v>
      </c>
      <c r="C4">
        <v>94</v>
      </c>
      <c r="D4">
        <v>80</v>
      </c>
      <c r="E4">
        <v>47</v>
      </c>
      <c r="F4">
        <v>63</v>
      </c>
      <c r="G4">
        <v>66</v>
      </c>
      <c r="H4">
        <v>59</v>
      </c>
      <c r="I4">
        <v>61</v>
      </c>
      <c r="J4">
        <v>79</v>
      </c>
      <c r="K4">
        <v>68</v>
      </c>
      <c r="L4">
        <v>64</v>
      </c>
      <c r="M4">
        <v>69</v>
      </c>
      <c r="N4">
        <v>92</v>
      </c>
      <c r="O4">
        <v>54</v>
      </c>
      <c r="P4">
        <v>66</v>
      </c>
      <c r="Q4">
        <v>56</v>
      </c>
      <c r="R4">
        <v>52</v>
      </c>
      <c r="S4">
        <v>64</v>
      </c>
      <c r="T4">
        <v>62</v>
      </c>
      <c r="U4">
        <v>56</v>
      </c>
      <c r="V4">
        <v>58</v>
      </c>
      <c r="W4">
        <v>50</v>
      </c>
      <c r="X4">
        <v>58</v>
      </c>
    </row>
    <row r="5" spans="1:25">
      <c r="A5" s="39"/>
      <c r="B5" s="1" t="s">
        <v>26</v>
      </c>
      <c r="C5">
        <v>60</v>
      </c>
      <c r="D5">
        <v>81</v>
      </c>
      <c r="E5">
        <v>69</v>
      </c>
      <c r="F5">
        <v>101</v>
      </c>
      <c r="G5">
        <v>107</v>
      </c>
      <c r="H5">
        <v>82</v>
      </c>
      <c r="I5">
        <v>69</v>
      </c>
      <c r="J5">
        <v>59</v>
      </c>
      <c r="K5">
        <v>92</v>
      </c>
      <c r="L5">
        <v>70</v>
      </c>
      <c r="M5">
        <v>68</v>
      </c>
      <c r="N5">
        <v>62</v>
      </c>
      <c r="O5">
        <v>69</v>
      </c>
      <c r="P5">
        <v>61</v>
      </c>
      <c r="Q5">
        <v>66</v>
      </c>
      <c r="R5">
        <v>51</v>
      </c>
      <c r="S5">
        <v>60</v>
      </c>
      <c r="T5">
        <v>51</v>
      </c>
      <c r="U5">
        <v>56</v>
      </c>
      <c r="V5">
        <v>52</v>
      </c>
      <c r="W5">
        <v>66</v>
      </c>
      <c r="X5">
        <v>66</v>
      </c>
    </row>
    <row r="6" spans="1:25">
      <c r="A6" s="39"/>
      <c r="B6" s="1" t="s">
        <v>27</v>
      </c>
      <c r="C6">
        <v>57</v>
      </c>
      <c r="D6">
        <v>58</v>
      </c>
      <c r="E6">
        <v>103</v>
      </c>
      <c r="F6">
        <v>53</v>
      </c>
      <c r="G6">
        <v>47</v>
      </c>
      <c r="H6">
        <v>77</v>
      </c>
      <c r="I6">
        <v>84</v>
      </c>
      <c r="J6">
        <v>72</v>
      </c>
      <c r="K6">
        <v>46</v>
      </c>
      <c r="L6">
        <v>76</v>
      </c>
      <c r="M6">
        <v>81</v>
      </c>
      <c r="N6">
        <v>63</v>
      </c>
      <c r="O6">
        <v>86</v>
      </c>
      <c r="P6">
        <v>78</v>
      </c>
      <c r="Q6">
        <v>83</v>
      </c>
      <c r="R6">
        <v>102</v>
      </c>
      <c r="S6">
        <v>81</v>
      </c>
      <c r="T6">
        <v>97</v>
      </c>
      <c r="U6">
        <v>94</v>
      </c>
      <c r="V6">
        <v>101</v>
      </c>
      <c r="W6">
        <v>102</v>
      </c>
      <c r="X6">
        <v>91</v>
      </c>
    </row>
    <row r="7" spans="1:25">
      <c r="A7" s="39"/>
      <c r="B7" s="1" t="s">
        <v>28</v>
      </c>
      <c r="C7">
        <v>22</v>
      </c>
      <c r="D7">
        <v>23</v>
      </c>
      <c r="E7">
        <v>27</v>
      </c>
      <c r="F7">
        <v>26</v>
      </c>
      <c r="G7">
        <v>19</v>
      </c>
      <c r="H7">
        <v>21</v>
      </c>
      <c r="I7">
        <v>23</v>
      </c>
      <c r="J7">
        <v>29</v>
      </c>
      <c r="K7">
        <v>29</v>
      </c>
      <c r="L7">
        <v>31</v>
      </c>
      <c r="M7">
        <v>19</v>
      </c>
      <c r="N7">
        <v>20</v>
      </c>
      <c r="O7">
        <v>30</v>
      </c>
      <c r="P7">
        <v>33</v>
      </c>
      <c r="Q7">
        <v>34</v>
      </c>
      <c r="R7">
        <v>32</v>
      </c>
      <c r="S7">
        <v>24</v>
      </c>
      <c r="T7">
        <v>25</v>
      </c>
      <c r="U7">
        <v>30</v>
      </c>
      <c r="V7">
        <v>27</v>
      </c>
      <c r="W7">
        <v>19</v>
      </c>
      <c r="X7">
        <v>27</v>
      </c>
    </row>
    <row r="8" spans="1:25">
      <c r="A8" s="39"/>
      <c r="B8" s="1" t="s">
        <v>29</v>
      </c>
      <c r="C8">
        <v>14</v>
      </c>
      <c r="D8">
        <v>6</v>
      </c>
      <c r="E8">
        <v>2</v>
      </c>
      <c r="F8">
        <v>4</v>
      </c>
      <c r="G8">
        <v>8</v>
      </c>
      <c r="H8">
        <v>9</v>
      </c>
      <c r="I8">
        <v>11</v>
      </c>
      <c r="J8">
        <v>9</v>
      </c>
      <c r="K8">
        <v>12</v>
      </c>
      <c r="L8">
        <v>7</v>
      </c>
      <c r="M8">
        <v>11</v>
      </c>
      <c r="N8">
        <v>11</v>
      </c>
      <c r="O8">
        <v>9</v>
      </c>
      <c r="P8">
        <v>10</v>
      </c>
      <c r="Q8">
        <v>9</v>
      </c>
      <c r="R8">
        <v>11</v>
      </c>
      <c r="S8">
        <v>18</v>
      </c>
      <c r="T8">
        <v>13</v>
      </c>
      <c r="U8">
        <v>12</v>
      </c>
      <c r="V8">
        <v>10</v>
      </c>
      <c r="W8">
        <v>11</v>
      </c>
      <c r="X8">
        <v>6</v>
      </c>
    </row>
    <row r="9" spans="1:25">
      <c r="A9" s="38" t="s">
        <v>30</v>
      </c>
      <c r="B9" s="1" t="s">
        <v>25</v>
      </c>
      <c r="C9">
        <v>78</v>
      </c>
      <c r="D9">
        <v>69</v>
      </c>
      <c r="E9">
        <v>49</v>
      </c>
      <c r="F9">
        <v>58</v>
      </c>
      <c r="G9">
        <v>59</v>
      </c>
      <c r="H9">
        <v>62</v>
      </c>
      <c r="I9">
        <v>58</v>
      </c>
      <c r="J9">
        <v>66</v>
      </c>
      <c r="K9">
        <v>66</v>
      </c>
      <c r="L9">
        <v>60</v>
      </c>
      <c r="M9">
        <v>69</v>
      </c>
      <c r="N9">
        <v>62</v>
      </c>
      <c r="O9">
        <v>61</v>
      </c>
      <c r="P9">
        <v>69</v>
      </c>
      <c r="Q9">
        <v>61</v>
      </c>
      <c r="R9">
        <v>54</v>
      </c>
      <c r="S9">
        <v>68</v>
      </c>
      <c r="T9">
        <v>71</v>
      </c>
      <c r="U9">
        <v>51</v>
      </c>
      <c r="V9">
        <v>58</v>
      </c>
      <c r="W9">
        <v>57</v>
      </c>
      <c r="X9">
        <v>61</v>
      </c>
    </row>
    <row r="10" spans="1:25">
      <c r="A10" s="39"/>
      <c r="B10" s="1" t="s">
        <v>26</v>
      </c>
      <c r="C10">
        <v>64</v>
      </c>
      <c r="D10">
        <v>74</v>
      </c>
      <c r="E10">
        <v>75</v>
      </c>
      <c r="F10">
        <v>91</v>
      </c>
      <c r="G10">
        <v>84</v>
      </c>
      <c r="H10">
        <v>66</v>
      </c>
      <c r="I10">
        <v>72</v>
      </c>
      <c r="J10">
        <v>70</v>
      </c>
      <c r="K10">
        <v>76</v>
      </c>
      <c r="L10">
        <v>61</v>
      </c>
      <c r="M10">
        <v>74</v>
      </c>
      <c r="N10">
        <v>77</v>
      </c>
      <c r="O10">
        <v>73</v>
      </c>
      <c r="P10">
        <v>71</v>
      </c>
      <c r="Q10">
        <v>72</v>
      </c>
      <c r="R10">
        <v>75</v>
      </c>
      <c r="S10">
        <v>68</v>
      </c>
      <c r="T10">
        <v>60</v>
      </c>
      <c r="U10">
        <v>79</v>
      </c>
      <c r="V10">
        <v>69</v>
      </c>
      <c r="W10">
        <v>71</v>
      </c>
      <c r="X10">
        <v>68</v>
      </c>
    </row>
    <row r="11" spans="1:25">
      <c r="A11" s="39"/>
      <c r="B11" s="1" t="s">
        <v>27</v>
      </c>
      <c r="C11">
        <v>34</v>
      </c>
      <c r="D11">
        <v>33</v>
      </c>
      <c r="E11">
        <v>46</v>
      </c>
      <c r="F11">
        <v>30</v>
      </c>
      <c r="G11">
        <v>40</v>
      </c>
      <c r="H11">
        <v>51</v>
      </c>
      <c r="I11">
        <v>44</v>
      </c>
      <c r="J11">
        <v>45</v>
      </c>
      <c r="K11">
        <v>31</v>
      </c>
      <c r="L11">
        <v>48</v>
      </c>
      <c r="M11">
        <v>34</v>
      </c>
      <c r="N11">
        <v>41</v>
      </c>
      <c r="O11">
        <v>46</v>
      </c>
      <c r="P11">
        <v>43</v>
      </c>
      <c r="Q11">
        <v>48</v>
      </c>
      <c r="R11">
        <v>40</v>
      </c>
      <c r="S11">
        <v>36</v>
      </c>
      <c r="T11">
        <v>47</v>
      </c>
      <c r="U11">
        <v>46</v>
      </c>
      <c r="V11">
        <v>51</v>
      </c>
      <c r="W11">
        <v>45</v>
      </c>
      <c r="X11">
        <v>43</v>
      </c>
    </row>
    <row r="12" spans="1:25">
      <c r="A12" s="39"/>
      <c r="B12" s="1" t="s">
        <v>28</v>
      </c>
      <c r="C12">
        <v>10</v>
      </c>
      <c r="D12">
        <v>9</v>
      </c>
      <c r="E12">
        <v>16</v>
      </c>
      <c r="F12">
        <v>9</v>
      </c>
      <c r="G12">
        <v>7</v>
      </c>
      <c r="H12">
        <v>9</v>
      </c>
      <c r="I12">
        <v>11</v>
      </c>
      <c r="J12">
        <v>6</v>
      </c>
      <c r="K12">
        <v>12</v>
      </c>
      <c r="L12">
        <v>15</v>
      </c>
      <c r="M12">
        <v>12</v>
      </c>
      <c r="N12">
        <v>8</v>
      </c>
      <c r="O12">
        <v>10</v>
      </c>
      <c r="P12">
        <v>4</v>
      </c>
      <c r="Q12">
        <v>7</v>
      </c>
      <c r="R12">
        <v>16</v>
      </c>
      <c r="S12">
        <v>14</v>
      </c>
      <c r="T12">
        <v>7</v>
      </c>
      <c r="U12">
        <v>10</v>
      </c>
      <c r="V12">
        <v>10</v>
      </c>
      <c r="W12">
        <v>13</v>
      </c>
      <c r="X12">
        <v>11</v>
      </c>
    </row>
    <row r="13" spans="1:25" ht="15.6" customHeight="1">
      <c r="A13" s="39"/>
      <c r="B13" s="1" t="s">
        <v>29</v>
      </c>
      <c r="C13">
        <v>3</v>
      </c>
      <c r="D13">
        <v>3</v>
      </c>
      <c r="E13">
        <v>2</v>
      </c>
      <c r="F13">
        <v>3</v>
      </c>
      <c r="G13">
        <v>1</v>
      </c>
      <c r="H13">
        <v>4</v>
      </c>
      <c r="I13">
        <v>3</v>
      </c>
      <c r="J13">
        <v>3</v>
      </c>
      <c r="K13">
        <v>6</v>
      </c>
      <c r="L13">
        <v>4</v>
      </c>
      <c r="M13">
        <v>2</v>
      </c>
      <c r="N13">
        <v>1</v>
      </c>
      <c r="O13">
        <v>1</v>
      </c>
      <c r="P13">
        <v>4</v>
      </c>
      <c r="Q13">
        <v>2</v>
      </c>
      <c r="R13">
        <v>3</v>
      </c>
      <c r="S13">
        <v>5</v>
      </c>
      <c r="T13">
        <v>5</v>
      </c>
      <c r="U13">
        <v>4</v>
      </c>
      <c r="V13">
        <v>3</v>
      </c>
      <c r="W13">
        <v>3</v>
      </c>
      <c r="X13">
        <v>7</v>
      </c>
    </row>
    <row r="14" spans="1:25">
      <c r="A14" s="38" t="s">
        <v>31</v>
      </c>
      <c r="B14" s="1" t="s">
        <v>25</v>
      </c>
      <c r="C14">
        <v>260</v>
      </c>
      <c r="D14">
        <v>208</v>
      </c>
      <c r="E14">
        <v>159</v>
      </c>
      <c r="F14">
        <v>201</v>
      </c>
      <c r="G14">
        <v>192</v>
      </c>
      <c r="H14">
        <v>172</v>
      </c>
      <c r="I14">
        <v>193</v>
      </c>
      <c r="J14">
        <v>206</v>
      </c>
      <c r="K14">
        <v>198</v>
      </c>
      <c r="L14">
        <v>213</v>
      </c>
      <c r="M14">
        <v>218</v>
      </c>
      <c r="N14">
        <v>204</v>
      </c>
      <c r="O14">
        <v>194</v>
      </c>
      <c r="P14">
        <v>213</v>
      </c>
      <c r="Q14">
        <v>200</v>
      </c>
      <c r="R14">
        <v>186</v>
      </c>
      <c r="S14">
        <v>216</v>
      </c>
      <c r="T14">
        <v>205</v>
      </c>
      <c r="U14">
        <v>201</v>
      </c>
      <c r="V14">
        <v>170</v>
      </c>
      <c r="W14">
        <v>176</v>
      </c>
      <c r="X14">
        <v>200</v>
      </c>
    </row>
    <row r="15" spans="1:25">
      <c r="A15" s="39"/>
      <c r="B15" s="1" t="s">
        <v>26</v>
      </c>
      <c r="C15">
        <v>182</v>
      </c>
      <c r="D15">
        <v>233</v>
      </c>
      <c r="E15">
        <v>219</v>
      </c>
      <c r="F15">
        <v>279</v>
      </c>
      <c r="G15">
        <v>258</v>
      </c>
      <c r="H15">
        <v>236</v>
      </c>
      <c r="I15">
        <v>201</v>
      </c>
      <c r="J15">
        <v>218</v>
      </c>
      <c r="K15">
        <v>260</v>
      </c>
      <c r="L15">
        <v>170</v>
      </c>
      <c r="M15">
        <v>201</v>
      </c>
      <c r="N15">
        <v>213</v>
      </c>
      <c r="O15">
        <v>212</v>
      </c>
      <c r="P15">
        <v>195</v>
      </c>
      <c r="Q15">
        <v>205</v>
      </c>
      <c r="R15">
        <v>199</v>
      </c>
      <c r="S15">
        <v>181</v>
      </c>
      <c r="T15">
        <v>194</v>
      </c>
      <c r="U15">
        <v>193</v>
      </c>
      <c r="V15">
        <v>200</v>
      </c>
      <c r="W15">
        <v>189</v>
      </c>
      <c r="X15">
        <v>223</v>
      </c>
    </row>
    <row r="16" spans="1:25">
      <c r="A16" s="39"/>
      <c r="B16" s="1" t="s">
        <v>27</v>
      </c>
      <c r="C16">
        <v>102</v>
      </c>
      <c r="D16">
        <v>104</v>
      </c>
      <c r="E16">
        <v>167</v>
      </c>
      <c r="F16">
        <v>69</v>
      </c>
      <c r="G16">
        <v>93</v>
      </c>
      <c r="H16">
        <v>134</v>
      </c>
      <c r="I16">
        <v>155</v>
      </c>
      <c r="J16">
        <v>125</v>
      </c>
      <c r="K16">
        <v>90</v>
      </c>
      <c r="L16">
        <v>164</v>
      </c>
      <c r="M16">
        <v>125</v>
      </c>
      <c r="N16">
        <v>124</v>
      </c>
      <c r="O16">
        <v>136</v>
      </c>
      <c r="P16">
        <v>132</v>
      </c>
      <c r="Q16">
        <v>137</v>
      </c>
      <c r="R16">
        <v>148</v>
      </c>
      <c r="S16">
        <v>144</v>
      </c>
      <c r="T16">
        <v>139</v>
      </c>
      <c r="U16">
        <v>147</v>
      </c>
      <c r="V16">
        <v>169</v>
      </c>
      <c r="W16">
        <v>174</v>
      </c>
      <c r="X16">
        <v>120</v>
      </c>
    </row>
    <row r="17" spans="1:24">
      <c r="A17" s="39"/>
      <c r="B17" s="1" t="s">
        <v>28</v>
      </c>
      <c r="C17">
        <v>10</v>
      </c>
      <c r="D17">
        <v>10</v>
      </c>
      <c r="E17">
        <v>11</v>
      </c>
      <c r="F17">
        <v>8</v>
      </c>
      <c r="G17">
        <v>12</v>
      </c>
      <c r="H17">
        <v>13</v>
      </c>
      <c r="I17">
        <v>9</v>
      </c>
      <c r="J17">
        <v>8</v>
      </c>
      <c r="K17">
        <v>7</v>
      </c>
      <c r="L17">
        <v>7</v>
      </c>
      <c r="M17">
        <v>8</v>
      </c>
      <c r="N17">
        <v>11</v>
      </c>
      <c r="O17">
        <v>10</v>
      </c>
      <c r="P17">
        <v>10</v>
      </c>
      <c r="Q17">
        <v>8</v>
      </c>
      <c r="R17">
        <v>15</v>
      </c>
      <c r="S17">
        <v>10</v>
      </c>
      <c r="T17">
        <v>16</v>
      </c>
      <c r="U17">
        <v>10</v>
      </c>
      <c r="V17">
        <v>11</v>
      </c>
      <c r="W17">
        <v>7</v>
      </c>
      <c r="X17">
        <v>8</v>
      </c>
    </row>
    <row r="18" spans="1:24">
      <c r="A18" s="39"/>
      <c r="B18" s="1" t="s">
        <v>29</v>
      </c>
      <c r="C18">
        <v>4</v>
      </c>
      <c r="D18">
        <v>3</v>
      </c>
      <c r="E18">
        <v>2</v>
      </c>
      <c r="G18">
        <v>3</v>
      </c>
      <c r="H18">
        <v>3</v>
      </c>
      <c r="J18">
        <v>1</v>
      </c>
      <c r="K18">
        <v>3</v>
      </c>
      <c r="L18">
        <v>2</v>
      </c>
      <c r="M18">
        <v>5</v>
      </c>
      <c r="N18">
        <v>4</v>
      </c>
      <c r="O18">
        <v>5</v>
      </c>
      <c r="P18">
        <v>6</v>
      </c>
      <c r="Q18">
        <v>8</v>
      </c>
      <c r="R18">
        <v>10</v>
      </c>
      <c r="S18">
        <v>5</v>
      </c>
      <c r="T18">
        <v>3</v>
      </c>
      <c r="U18">
        <v>6</v>
      </c>
      <c r="V18">
        <v>7</v>
      </c>
      <c r="W18">
        <v>11</v>
      </c>
      <c r="X18">
        <v>7</v>
      </c>
    </row>
    <row r="21" spans="1:24" s="28" customFormat="1" ht="40.15" customHeight="1">
      <c r="A21" s="28" t="s">
        <v>32</v>
      </c>
    </row>
    <row r="23" spans="1:24">
      <c r="B23" s="2" t="str">
        <f>A4</f>
        <v>Group #1</v>
      </c>
      <c r="C23">
        <f>Reference!B5</f>
        <v>4</v>
      </c>
      <c r="D23">
        <f>Reference!B6</f>
        <v>2</v>
      </c>
      <c r="E23">
        <f>Reference!B7</f>
        <v>0</v>
      </c>
      <c r="F23">
        <f>Reference!B8</f>
        <v>-1</v>
      </c>
      <c r="G23">
        <f>Reference!B9</f>
        <v>-2</v>
      </c>
    </row>
    <row r="24" spans="1:24">
      <c r="C24" s="1" t="s">
        <v>25</v>
      </c>
      <c r="D24" s="1" t="s">
        <v>26</v>
      </c>
      <c r="E24" s="1" t="s">
        <v>27</v>
      </c>
      <c r="F24" s="1" t="s">
        <v>28</v>
      </c>
      <c r="G24" s="1" t="s">
        <v>29</v>
      </c>
      <c r="I24" s="24" t="s">
        <v>33</v>
      </c>
    </row>
    <row r="25" spans="1:24">
      <c r="B25" s="1" t="str" cm="1">
        <f t="array" ref="B25:B46">TRANSPOSE(C3:X3)</f>
        <v>Please answer the following questions regarding workplace amenities. - How do you feel if you have this amenity? - Ability to control environmental quality (e.g. temperature, lighting, sound)</v>
      </c>
      <c r="C25" cm="1">
        <f t="array" ref="C25:G46">TRANSPOSE(C4:X8)</f>
        <v>94</v>
      </c>
      <c r="D25">
        <v>60</v>
      </c>
      <c r="E25">
        <v>57</v>
      </c>
      <c r="F25">
        <v>22</v>
      </c>
      <c r="G25">
        <v>14</v>
      </c>
      <c r="I25" s="3">
        <f>(C25*$C$23+D25*$D$23+E25*$E$23+F25*$F$23+G25*$G$23)/SUM(C25:G25)</f>
        <v>1.8056680161943319</v>
      </c>
    </row>
    <row r="26" spans="1:24">
      <c r="B26" s="1" t="str">
        <v>Please answer the following questions regarding workplace amenities. - How do you feel if you have this amenity? - Access to natural daylight</v>
      </c>
      <c r="C26">
        <v>80</v>
      </c>
      <c r="D26">
        <v>81</v>
      </c>
      <c r="E26">
        <v>58</v>
      </c>
      <c r="F26">
        <v>23</v>
      </c>
      <c r="G26">
        <v>6</v>
      </c>
      <c r="I26" s="3">
        <f t="shared" ref="I26:I89" si="0">(C26*$C$23+D26*$D$23+E26*$E$23+F26*$F$23+G26*$G$23)/SUM(C26:G26)</f>
        <v>1.8024193548387097</v>
      </c>
    </row>
    <row r="27" spans="1:24">
      <c r="B27" s="1" t="str">
        <v>Please answer the following questions regarding workplace amenities. - How do you feel if you have this amenity? - Murals &amp; Art Installations</v>
      </c>
      <c r="C27">
        <v>47</v>
      </c>
      <c r="D27">
        <v>69</v>
      </c>
      <c r="E27">
        <v>103</v>
      </c>
      <c r="F27">
        <v>27</v>
      </c>
      <c r="G27">
        <v>2</v>
      </c>
      <c r="I27" s="3">
        <f t="shared" si="0"/>
        <v>1.189516129032258</v>
      </c>
    </row>
    <row r="28" spans="1:24">
      <c r="B28" s="1" t="str">
        <v>Please answer the following questions regarding workplace amenities. - How do you feel if you have this amenity? - Effective IT help desk</v>
      </c>
      <c r="C28">
        <v>63</v>
      </c>
      <c r="D28">
        <v>101</v>
      </c>
      <c r="E28">
        <v>53</v>
      </c>
      <c r="F28">
        <v>26</v>
      </c>
      <c r="G28">
        <v>4</v>
      </c>
      <c r="I28" s="3">
        <f t="shared" si="0"/>
        <v>1.7004048582995952</v>
      </c>
    </row>
    <row r="29" spans="1:24">
      <c r="B29" s="1" t="str">
        <v>Please answer the following questions regarding workplace amenities. - How do you feel if you have this amenity? - Functional office technology</v>
      </c>
      <c r="C29">
        <v>66</v>
      </c>
      <c r="D29">
        <v>107</v>
      </c>
      <c r="E29">
        <v>47</v>
      </c>
      <c r="F29">
        <v>19</v>
      </c>
      <c r="G29">
        <v>8</v>
      </c>
      <c r="I29" s="3">
        <f t="shared" si="0"/>
        <v>1.7935222672064777</v>
      </c>
    </row>
    <row r="30" spans="1:24">
      <c r="B30" s="1" t="str">
        <v>Please answer the following questions regarding workplace amenities. - How do you feel if you have this amenity? - Event space/Conference space</v>
      </c>
      <c r="C30">
        <v>59</v>
      </c>
      <c r="D30">
        <v>82</v>
      </c>
      <c r="E30">
        <v>77</v>
      </c>
      <c r="F30">
        <v>21</v>
      </c>
      <c r="G30">
        <v>9</v>
      </c>
      <c r="I30" s="3">
        <f t="shared" si="0"/>
        <v>1.4556451612903225</v>
      </c>
    </row>
    <row r="31" spans="1:24">
      <c r="B31" s="1" t="str">
        <v>Please answer the following questions regarding workplace amenities. - How do you feel if you have this amenity? - Exterior patios &amp; balconies with attractive views</v>
      </c>
      <c r="C31">
        <v>61</v>
      </c>
      <c r="D31">
        <v>69</v>
      </c>
      <c r="E31">
        <v>84</v>
      </c>
      <c r="F31">
        <v>23</v>
      </c>
      <c r="G31">
        <v>11</v>
      </c>
      <c r="I31" s="3">
        <f t="shared" si="0"/>
        <v>1.3588709677419355</v>
      </c>
    </row>
    <row r="32" spans="1:24">
      <c r="B32" s="1" t="str">
        <v>Please answer the following questions regarding workplace amenities. - How do you feel if you have this amenity? - Outdoor space/Nature</v>
      </c>
      <c r="C32">
        <v>79</v>
      </c>
      <c r="D32">
        <v>59</v>
      </c>
      <c r="E32">
        <v>72</v>
      </c>
      <c r="F32">
        <v>29</v>
      </c>
      <c r="G32">
        <v>9</v>
      </c>
      <c r="I32" s="3">
        <f t="shared" si="0"/>
        <v>1.560483870967742</v>
      </c>
    </row>
    <row r="33" spans="2:9">
      <c r="B33" s="1" t="str">
        <v>Please answer the following questions regarding workplace amenities. - How do you feel if you have this amenity? - Parking</v>
      </c>
      <c r="C33">
        <v>68</v>
      </c>
      <c r="D33">
        <v>92</v>
      </c>
      <c r="E33">
        <v>46</v>
      </c>
      <c r="F33">
        <v>29</v>
      </c>
      <c r="G33">
        <v>12</v>
      </c>
      <c r="I33" s="3">
        <f t="shared" si="0"/>
        <v>1.631578947368421</v>
      </c>
    </row>
    <row r="34" spans="2:9">
      <c r="B34" s="1" t="str">
        <v>Please answer the following questions regarding workplace amenities. - How do you feel if you have this amenity? - Wellness room</v>
      </c>
      <c r="C34">
        <v>64</v>
      </c>
      <c r="D34">
        <v>70</v>
      </c>
      <c r="E34">
        <v>76</v>
      </c>
      <c r="F34">
        <v>31</v>
      </c>
      <c r="G34">
        <v>7</v>
      </c>
      <c r="I34" s="3">
        <f t="shared" si="0"/>
        <v>1.4153225806451613</v>
      </c>
    </row>
    <row r="35" spans="2:9">
      <c r="B35" s="1" t="str">
        <v>Please answer the following questions regarding workplace amenities. - How do you feel if you have this amenity? - Catered lunch</v>
      </c>
      <c r="C35">
        <v>69</v>
      </c>
      <c r="D35">
        <v>68</v>
      </c>
      <c r="E35">
        <v>81</v>
      </c>
      <c r="F35">
        <v>19</v>
      </c>
      <c r="G35">
        <v>11</v>
      </c>
      <c r="I35" s="3">
        <f t="shared" si="0"/>
        <v>1.4959677419354838</v>
      </c>
    </row>
    <row r="36" spans="2:9">
      <c r="B36" s="1" t="str">
        <v>Please answer the following questions regarding workplace amenities. - How do you feel if you have this amenity? - Free beverages/snacks</v>
      </c>
      <c r="C36">
        <v>92</v>
      </c>
      <c r="D36">
        <v>62</v>
      </c>
      <c r="E36">
        <v>63</v>
      </c>
      <c r="F36">
        <v>20</v>
      </c>
      <c r="G36">
        <v>11</v>
      </c>
      <c r="I36" s="3">
        <f t="shared" si="0"/>
        <v>1.814516129032258</v>
      </c>
    </row>
    <row r="37" spans="2:9">
      <c r="B37" s="1" t="str">
        <v>Please answer the following questions regarding workplace amenities. - How do you feel if you have this amenity? - Local/small business food and beverage kiosks</v>
      </c>
      <c r="C37">
        <v>54</v>
      </c>
      <c r="D37">
        <v>69</v>
      </c>
      <c r="E37">
        <v>86</v>
      </c>
      <c r="F37">
        <v>30</v>
      </c>
      <c r="G37">
        <v>9</v>
      </c>
      <c r="I37" s="3">
        <f t="shared" si="0"/>
        <v>1.2338709677419355</v>
      </c>
    </row>
    <row r="38" spans="2:9">
      <c r="B38" s="1" t="str">
        <v>Please answer the following questions regarding workplace amenities. - How do you feel if you have this amenity? - On-site cafeteria</v>
      </c>
      <c r="C38">
        <v>66</v>
      </c>
      <c r="D38">
        <v>61</v>
      </c>
      <c r="E38">
        <v>78</v>
      </c>
      <c r="F38">
        <v>33</v>
      </c>
      <c r="G38">
        <v>10</v>
      </c>
      <c r="I38" s="3">
        <f t="shared" si="0"/>
        <v>1.342741935483871</v>
      </c>
    </row>
    <row r="39" spans="2:9">
      <c r="B39" s="1" t="str">
        <v>Please answer the following questions regarding workplace amenities. - How do you feel if you have this amenity? - Cutting edge "green practices"</v>
      </c>
      <c r="C39">
        <v>56</v>
      </c>
      <c r="D39">
        <v>66</v>
      </c>
      <c r="E39">
        <v>83</v>
      </c>
      <c r="F39">
        <v>34</v>
      </c>
      <c r="G39">
        <v>9</v>
      </c>
      <c r="I39" s="3">
        <f t="shared" si="0"/>
        <v>1.2258064516129032</v>
      </c>
    </row>
    <row r="40" spans="2:9">
      <c r="B40" s="1" t="str">
        <v>Please answer the following questions regarding workplace amenities. - How do you feel if you have this amenity? - Game area/ ping pong tables/ arcade games etc</v>
      </c>
      <c r="C40">
        <v>52</v>
      </c>
      <c r="D40">
        <v>51</v>
      </c>
      <c r="E40">
        <v>102</v>
      </c>
      <c r="F40">
        <v>32</v>
      </c>
      <c r="G40">
        <v>11</v>
      </c>
      <c r="I40" s="3">
        <f t="shared" si="0"/>
        <v>1.032258064516129</v>
      </c>
    </row>
    <row r="41" spans="2:9">
      <c r="B41" s="1" t="str">
        <v>Please answer the following questions regarding workplace amenities. - How do you feel if you have this amenity? - Gym Access</v>
      </c>
      <c r="C41">
        <v>64</v>
      </c>
      <c r="D41">
        <v>60</v>
      </c>
      <c r="E41">
        <v>81</v>
      </c>
      <c r="F41">
        <v>24</v>
      </c>
      <c r="G41">
        <v>18</v>
      </c>
      <c r="I41" s="3">
        <f t="shared" si="0"/>
        <v>1.2793522267206479</v>
      </c>
    </row>
    <row r="42" spans="2:9">
      <c r="B42" s="1" t="str">
        <v>Please answer the following questions regarding workplace amenities. - How do you feel if you have this amenity? - On-Site fitness room</v>
      </c>
      <c r="C42">
        <v>62</v>
      </c>
      <c r="D42">
        <v>51</v>
      </c>
      <c r="E42">
        <v>97</v>
      </c>
      <c r="F42">
        <v>25</v>
      </c>
      <c r="G42">
        <v>13</v>
      </c>
      <c r="I42" s="3">
        <f t="shared" si="0"/>
        <v>1.2056451612903225</v>
      </c>
    </row>
    <row r="43" spans="2:9">
      <c r="B43" s="1" t="str">
        <v>Please answer the following questions regarding workplace amenities. - How do you feel if you have this amenity? - Shipping/receiving for on-site personal deliveries</v>
      </c>
      <c r="C43">
        <v>56</v>
      </c>
      <c r="D43">
        <v>56</v>
      </c>
      <c r="E43">
        <v>94</v>
      </c>
      <c r="F43">
        <v>30</v>
      </c>
      <c r="G43">
        <v>12</v>
      </c>
      <c r="I43" s="3">
        <f t="shared" si="0"/>
        <v>1.1370967741935485</v>
      </c>
    </row>
    <row r="44" spans="2:9">
      <c r="B44" s="1" t="str">
        <v>Please answer the following questions regarding workplace amenities. - How do you feel if you have this amenity? - Lifestyle Amenities (e.g. Dry cleaning services, pharmacy)</v>
      </c>
      <c r="C44">
        <v>58</v>
      </c>
      <c r="D44">
        <v>52</v>
      </c>
      <c r="E44">
        <v>101</v>
      </c>
      <c r="F44">
        <v>27</v>
      </c>
      <c r="G44">
        <v>10</v>
      </c>
      <c r="I44" s="3">
        <f t="shared" si="0"/>
        <v>1.1653225806451613</v>
      </c>
    </row>
    <row r="45" spans="2:9">
      <c r="B45" s="1" t="str">
        <v>Please answer the following questions regarding workplace amenities. - How do you feel if you have this amenity? - On-site daycare center</v>
      </c>
      <c r="C45">
        <v>50</v>
      </c>
      <c r="D45">
        <v>66</v>
      </c>
      <c r="E45">
        <v>102</v>
      </c>
      <c r="F45">
        <v>19</v>
      </c>
      <c r="G45">
        <v>11</v>
      </c>
      <c r="I45" s="3">
        <f t="shared" si="0"/>
        <v>1.1733870967741935</v>
      </c>
    </row>
    <row r="46" spans="2:9">
      <c r="B46" s="1" t="str">
        <v>Please answer the following questions regarding workplace amenities. - How do you feel if you have this amenity? - On-site medical clinic</v>
      </c>
      <c r="C46">
        <v>58</v>
      </c>
      <c r="D46">
        <v>66</v>
      </c>
      <c r="E46">
        <v>91</v>
      </c>
      <c r="F46">
        <v>27</v>
      </c>
      <c r="G46">
        <v>6</v>
      </c>
      <c r="I46" s="3">
        <f t="shared" si="0"/>
        <v>1.310483870967742</v>
      </c>
    </row>
    <row r="48" spans="2:9">
      <c r="B48" s="2" t="str">
        <f>A9</f>
        <v>Group #2</v>
      </c>
    </row>
    <row r="49" spans="2:9">
      <c r="C49" s="1" t="s">
        <v>25</v>
      </c>
      <c r="D49" s="1" t="s">
        <v>26</v>
      </c>
      <c r="E49" s="1" t="s">
        <v>27</v>
      </c>
      <c r="F49" s="1" t="s">
        <v>28</v>
      </c>
      <c r="G49" s="1" t="s">
        <v>29</v>
      </c>
      <c r="I49" s="24" t="s">
        <v>33</v>
      </c>
    </row>
    <row r="50" spans="2:9">
      <c r="B50" s="1" t="str">
        <f>B25</f>
        <v>Please answer the following questions regarding workplace amenities. - How do you feel if you have this amenity? - Ability to control environmental quality (e.g. temperature, lighting, sound)</v>
      </c>
      <c r="C50" cm="1">
        <f t="array" ref="C50:G71">TRANSPOSE(C9:X13)</f>
        <v>78</v>
      </c>
      <c r="D50">
        <v>64</v>
      </c>
      <c r="E50">
        <v>34</v>
      </c>
      <c r="F50">
        <v>10</v>
      </c>
      <c r="G50">
        <v>3</v>
      </c>
      <c r="I50" s="3">
        <f t="shared" si="0"/>
        <v>2.2433862433862433</v>
      </c>
    </row>
    <row r="51" spans="2:9">
      <c r="B51" s="1" t="str">
        <f t="shared" ref="B51:B71" si="1">B26</f>
        <v>Please answer the following questions regarding workplace amenities. - How do you feel if you have this amenity? - Access to natural daylight</v>
      </c>
      <c r="C51">
        <v>69</v>
      </c>
      <c r="D51">
        <v>74</v>
      </c>
      <c r="E51">
        <v>33</v>
      </c>
      <c r="F51">
        <v>9</v>
      </c>
      <c r="G51">
        <v>3</v>
      </c>
      <c r="I51" s="3">
        <f t="shared" si="0"/>
        <v>2.1755319148936172</v>
      </c>
    </row>
    <row r="52" spans="2:9">
      <c r="B52" s="1" t="str">
        <f t="shared" si="1"/>
        <v>Please answer the following questions regarding workplace amenities. - How do you feel if you have this amenity? - Murals &amp; Art Installations</v>
      </c>
      <c r="C52">
        <v>49</v>
      </c>
      <c r="D52">
        <v>75</v>
      </c>
      <c r="E52">
        <v>46</v>
      </c>
      <c r="F52">
        <v>16</v>
      </c>
      <c r="G52">
        <v>2</v>
      </c>
      <c r="I52" s="3">
        <f t="shared" si="0"/>
        <v>1.7340425531914894</v>
      </c>
    </row>
    <row r="53" spans="2:9">
      <c r="B53" s="1" t="str">
        <f t="shared" si="1"/>
        <v>Please answer the following questions regarding workplace amenities. - How do you feel if you have this amenity? - Effective IT help desk</v>
      </c>
      <c r="C53">
        <v>58</v>
      </c>
      <c r="D53">
        <v>91</v>
      </c>
      <c r="E53">
        <v>30</v>
      </c>
      <c r="F53">
        <v>9</v>
      </c>
      <c r="G53">
        <v>3</v>
      </c>
      <c r="I53" s="3">
        <f t="shared" si="0"/>
        <v>2.0890052356020941</v>
      </c>
    </row>
    <row r="54" spans="2:9">
      <c r="B54" s="1" t="str">
        <f t="shared" si="1"/>
        <v>Please answer the following questions regarding workplace amenities. - How do you feel if you have this amenity? - Functional office technology</v>
      </c>
      <c r="C54">
        <v>59</v>
      </c>
      <c r="D54">
        <v>84</v>
      </c>
      <c r="E54">
        <v>40</v>
      </c>
      <c r="F54">
        <v>7</v>
      </c>
      <c r="G54">
        <v>1</v>
      </c>
      <c r="I54" s="3">
        <f t="shared" si="0"/>
        <v>2.0680628272251309</v>
      </c>
    </row>
    <row r="55" spans="2:9">
      <c r="B55" s="1" t="str">
        <f t="shared" si="1"/>
        <v>Please answer the following questions regarding workplace amenities. - How do you feel if you have this amenity? - Event space/Conference space</v>
      </c>
      <c r="C55">
        <v>62</v>
      </c>
      <c r="D55">
        <v>66</v>
      </c>
      <c r="E55">
        <v>51</v>
      </c>
      <c r="F55">
        <v>9</v>
      </c>
      <c r="G55">
        <v>4</v>
      </c>
      <c r="I55" s="3">
        <f t="shared" si="0"/>
        <v>1.890625</v>
      </c>
    </row>
    <row r="56" spans="2:9">
      <c r="B56" s="1" t="str">
        <f t="shared" si="1"/>
        <v>Please answer the following questions regarding workplace amenities. - How do you feel if you have this amenity? - Exterior patios &amp; balconies with attractive views</v>
      </c>
      <c r="C56">
        <v>58</v>
      </c>
      <c r="D56">
        <v>72</v>
      </c>
      <c r="E56">
        <v>44</v>
      </c>
      <c r="F56">
        <v>11</v>
      </c>
      <c r="G56">
        <v>3</v>
      </c>
      <c r="I56" s="3">
        <f t="shared" si="0"/>
        <v>1.9095744680851063</v>
      </c>
    </row>
    <row r="57" spans="2:9">
      <c r="B57" s="1" t="str">
        <f t="shared" si="1"/>
        <v>Please answer the following questions regarding workplace amenities. - How do you feel if you have this amenity? - Outdoor space/Nature</v>
      </c>
      <c r="C57">
        <v>66</v>
      </c>
      <c r="D57">
        <v>70</v>
      </c>
      <c r="E57">
        <v>45</v>
      </c>
      <c r="F57">
        <v>6</v>
      </c>
      <c r="G57">
        <v>3</v>
      </c>
      <c r="I57" s="3">
        <f t="shared" si="0"/>
        <v>2.0631578947368423</v>
      </c>
    </row>
    <row r="58" spans="2:9">
      <c r="B58" s="1" t="str">
        <f t="shared" si="1"/>
        <v>Please answer the following questions regarding workplace amenities. - How do you feel if you have this amenity? - Parking</v>
      </c>
      <c r="C58">
        <v>66</v>
      </c>
      <c r="D58">
        <v>76</v>
      </c>
      <c r="E58">
        <v>31</v>
      </c>
      <c r="F58">
        <v>12</v>
      </c>
      <c r="G58">
        <v>6</v>
      </c>
      <c r="I58" s="3">
        <f t="shared" si="0"/>
        <v>2.0523560209424083</v>
      </c>
    </row>
    <row r="59" spans="2:9">
      <c r="B59" s="1" t="str">
        <f t="shared" si="1"/>
        <v>Please answer the following questions regarding workplace amenities. - How do you feel if you have this amenity? - Wellness room</v>
      </c>
      <c r="C59">
        <v>60</v>
      </c>
      <c r="D59">
        <v>61</v>
      </c>
      <c r="E59">
        <v>48</v>
      </c>
      <c r="F59">
        <v>15</v>
      </c>
      <c r="G59">
        <v>4</v>
      </c>
      <c r="I59" s="3">
        <f t="shared" si="0"/>
        <v>1.803191489361702</v>
      </c>
    </row>
    <row r="60" spans="2:9">
      <c r="B60" s="1" t="str">
        <f t="shared" si="1"/>
        <v>Please answer the following questions regarding workplace amenities. - How do you feel if you have this amenity? - Catered lunch</v>
      </c>
      <c r="C60">
        <v>69</v>
      </c>
      <c r="D60">
        <v>74</v>
      </c>
      <c r="E60">
        <v>34</v>
      </c>
      <c r="F60">
        <v>12</v>
      </c>
      <c r="G60">
        <v>2</v>
      </c>
      <c r="I60" s="3">
        <f t="shared" si="0"/>
        <v>2.1361256544502618</v>
      </c>
    </row>
    <row r="61" spans="2:9">
      <c r="B61" s="1" t="str">
        <f t="shared" si="1"/>
        <v>Please answer the following questions regarding workplace amenities. - How do you feel if you have this amenity? - Free beverages/snacks</v>
      </c>
      <c r="C61">
        <v>62</v>
      </c>
      <c r="D61">
        <v>77</v>
      </c>
      <c r="E61">
        <v>41</v>
      </c>
      <c r="F61">
        <v>8</v>
      </c>
      <c r="G61">
        <v>1</v>
      </c>
      <c r="I61" s="3">
        <f t="shared" si="0"/>
        <v>2.074074074074074</v>
      </c>
    </row>
    <row r="62" spans="2:9">
      <c r="B62" s="1" t="str">
        <f t="shared" si="1"/>
        <v>Please answer the following questions regarding workplace amenities. - How do you feel if you have this amenity? - Local/small business food and beverage kiosks</v>
      </c>
      <c r="C62">
        <v>61</v>
      </c>
      <c r="D62">
        <v>73</v>
      </c>
      <c r="E62">
        <v>46</v>
      </c>
      <c r="F62">
        <v>10</v>
      </c>
      <c r="G62">
        <v>1</v>
      </c>
      <c r="I62" s="3">
        <f t="shared" si="0"/>
        <v>1.9790575916230366</v>
      </c>
    </row>
    <row r="63" spans="2:9">
      <c r="B63" s="1" t="str">
        <f t="shared" si="1"/>
        <v>Please answer the following questions regarding workplace amenities. - How do you feel if you have this amenity? - On-site cafeteria</v>
      </c>
      <c r="C63">
        <v>69</v>
      </c>
      <c r="D63">
        <v>71</v>
      </c>
      <c r="E63">
        <v>43</v>
      </c>
      <c r="F63">
        <v>4</v>
      </c>
      <c r="G63">
        <v>4</v>
      </c>
      <c r="I63" s="3">
        <f t="shared" si="0"/>
        <v>2.1256544502617802</v>
      </c>
    </row>
    <row r="64" spans="2:9">
      <c r="B64" s="1" t="str">
        <f t="shared" si="1"/>
        <v>Please answer the following questions regarding workplace amenities. - How do you feel if you have this amenity? - Cutting edge "green practices"</v>
      </c>
      <c r="C64">
        <v>61</v>
      </c>
      <c r="D64">
        <v>72</v>
      </c>
      <c r="E64">
        <v>48</v>
      </c>
      <c r="F64">
        <v>7</v>
      </c>
      <c r="G64">
        <v>2</v>
      </c>
      <c r="I64" s="3">
        <f t="shared" si="0"/>
        <v>1.9842105263157894</v>
      </c>
    </row>
    <row r="65" spans="2:9">
      <c r="B65" s="1" t="str">
        <f t="shared" si="1"/>
        <v>Please answer the following questions regarding workplace amenities. - How do you feel if you have this amenity? - Game area/ ping pong tables/ arcade games etc</v>
      </c>
      <c r="C65">
        <v>54</v>
      </c>
      <c r="D65">
        <v>75</v>
      </c>
      <c r="E65">
        <v>40</v>
      </c>
      <c r="F65">
        <v>16</v>
      </c>
      <c r="G65">
        <v>3</v>
      </c>
      <c r="I65" s="3">
        <f t="shared" si="0"/>
        <v>1.8297872340425532</v>
      </c>
    </row>
    <row r="66" spans="2:9">
      <c r="B66" s="1" t="str">
        <f t="shared" si="1"/>
        <v>Please answer the following questions regarding workplace amenities. - How do you feel if you have this amenity? - Gym Access</v>
      </c>
      <c r="C66">
        <v>68</v>
      </c>
      <c r="D66">
        <v>68</v>
      </c>
      <c r="E66">
        <v>36</v>
      </c>
      <c r="F66">
        <v>14</v>
      </c>
      <c r="G66">
        <v>5</v>
      </c>
      <c r="I66" s="3">
        <f t="shared" si="0"/>
        <v>2.0104712041884816</v>
      </c>
    </row>
    <row r="67" spans="2:9">
      <c r="B67" s="1" t="str">
        <f t="shared" si="1"/>
        <v>Please answer the following questions regarding workplace amenities. - How do you feel if you have this amenity? - On-Site fitness room</v>
      </c>
      <c r="C67">
        <v>71</v>
      </c>
      <c r="D67">
        <v>60</v>
      </c>
      <c r="E67">
        <v>47</v>
      </c>
      <c r="F67">
        <v>7</v>
      </c>
      <c r="G67">
        <v>5</v>
      </c>
      <c r="I67" s="3">
        <f t="shared" si="0"/>
        <v>2.0368421052631578</v>
      </c>
    </row>
    <row r="68" spans="2:9">
      <c r="B68" s="1" t="str">
        <f t="shared" si="1"/>
        <v>Please answer the following questions regarding workplace amenities. - How do you feel if you have this amenity? - Shipping/receiving for on-site personal deliveries</v>
      </c>
      <c r="C68">
        <v>51</v>
      </c>
      <c r="D68">
        <v>79</v>
      </c>
      <c r="E68">
        <v>46</v>
      </c>
      <c r="F68">
        <v>10</v>
      </c>
      <c r="G68">
        <v>4</v>
      </c>
      <c r="I68" s="3">
        <f t="shared" si="0"/>
        <v>1.8105263157894738</v>
      </c>
    </row>
    <row r="69" spans="2:9">
      <c r="B69" s="1" t="str">
        <f t="shared" si="1"/>
        <v>Please answer the following questions regarding workplace amenities. - How do you feel if you have this amenity? - Lifestyle Amenities (e.g. Dry cleaning services, pharmacy)</v>
      </c>
      <c r="C69">
        <v>58</v>
      </c>
      <c r="D69">
        <v>69</v>
      </c>
      <c r="E69">
        <v>51</v>
      </c>
      <c r="F69">
        <v>10</v>
      </c>
      <c r="G69">
        <v>3</v>
      </c>
      <c r="I69" s="3">
        <f t="shared" si="0"/>
        <v>1.8534031413612566</v>
      </c>
    </row>
    <row r="70" spans="2:9">
      <c r="B70" s="1" t="str">
        <f t="shared" si="1"/>
        <v>Please answer the following questions regarding workplace amenities. - How do you feel if you have this amenity? - On-site daycare center</v>
      </c>
      <c r="C70">
        <v>57</v>
      </c>
      <c r="D70">
        <v>71</v>
      </c>
      <c r="E70">
        <v>45</v>
      </c>
      <c r="F70">
        <v>13</v>
      </c>
      <c r="G70">
        <v>3</v>
      </c>
      <c r="I70" s="3">
        <f t="shared" si="0"/>
        <v>1.8571428571428572</v>
      </c>
    </row>
    <row r="71" spans="2:9">
      <c r="B71" s="1" t="str">
        <f t="shared" si="1"/>
        <v>Please answer the following questions regarding workplace amenities. - How do you feel if you have this amenity? - On-site medical clinic</v>
      </c>
      <c r="C71">
        <v>61</v>
      </c>
      <c r="D71">
        <v>68</v>
      </c>
      <c r="E71">
        <v>43</v>
      </c>
      <c r="F71">
        <v>11</v>
      </c>
      <c r="G71">
        <v>7</v>
      </c>
      <c r="I71" s="3">
        <f t="shared" si="0"/>
        <v>1.868421052631579</v>
      </c>
    </row>
    <row r="73" spans="2:9">
      <c r="B73" s="2" t="str">
        <f>A14</f>
        <v>Group #3</v>
      </c>
    </row>
    <row r="74" spans="2:9">
      <c r="C74" s="1" t="s">
        <v>25</v>
      </c>
      <c r="D74" s="1" t="s">
        <v>26</v>
      </c>
      <c r="E74" s="1" t="s">
        <v>27</v>
      </c>
      <c r="F74" s="1" t="s">
        <v>28</v>
      </c>
      <c r="G74" s="1" t="s">
        <v>29</v>
      </c>
      <c r="I74" s="24" t="s">
        <v>33</v>
      </c>
    </row>
    <row r="75" spans="2:9">
      <c r="B75" s="1" t="str">
        <f>B25</f>
        <v>Please answer the following questions regarding workplace amenities. - How do you feel if you have this amenity? - Ability to control environmental quality (e.g. temperature, lighting, sound)</v>
      </c>
      <c r="C75" cm="1">
        <f t="array" ref="C75:G96">TRANSPOSE(C14:X18)</f>
        <v>260</v>
      </c>
      <c r="D75">
        <v>182</v>
      </c>
      <c r="E75">
        <v>102</v>
      </c>
      <c r="F75">
        <v>10</v>
      </c>
      <c r="G75">
        <v>4</v>
      </c>
      <c r="I75" s="3">
        <f t="shared" si="0"/>
        <v>2.4838709677419355</v>
      </c>
    </row>
    <row r="76" spans="2:9">
      <c r="B76" s="1" t="str">
        <f t="shared" ref="B76:B96" si="2">B26</f>
        <v>Please answer the following questions regarding workplace amenities. - How do you feel if you have this amenity? - Access to natural daylight</v>
      </c>
      <c r="C76">
        <v>208</v>
      </c>
      <c r="D76">
        <v>233</v>
      </c>
      <c r="E76">
        <v>104</v>
      </c>
      <c r="F76">
        <v>10</v>
      </c>
      <c r="G76">
        <v>3</v>
      </c>
      <c r="I76" s="3">
        <f t="shared" si="0"/>
        <v>2.2974910394265233</v>
      </c>
    </row>
    <row r="77" spans="2:9">
      <c r="B77" s="1" t="str">
        <f t="shared" si="2"/>
        <v>Please answer the following questions regarding workplace amenities. - How do you feel if you have this amenity? - Murals &amp; Art Installations</v>
      </c>
      <c r="C77">
        <v>159</v>
      </c>
      <c r="D77">
        <v>219</v>
      </c>
      <c r="E77">
        <v>167</v>
      </c>
      <c r="F77">
        <v>11</v>
      </c>
      <c r="G77">
        <v>2</v>
      </c>
      <c r="I77" s="3">
        <f t="shared" si="0"/>
        <v>1.8978494623655915</v>
      </c>
    </row>
    <row r="78" spans="2:9">
      <c r="B78" s="1" t="str">
        <f t="shared" si="2"/>
        <v>Please answer the following questions regarding workplace amenities. - How do you feel if you have this amenity? - Effective IT help desk</v>
      </c>
      <c r="C78">
        <v>201</v>
      </c>
      <c r="D78">
        <v>279</v>
      </c>
      <c r="E78">
        <v>69</v>
      </c>
      <c r="F78">
        <v>8</v>
      </c>
      <c r="G78">
        <v>0</v>
      </c>
      <c r="I78" s="3">
        <f t="shared" si="0"/>
        <v>2.430879712746858</v>
      </c>
    </row>
    <row r="79" spans="2:9">
      <c r="B79" s="1" t="str">
        <f t="shared" si="2"/>
        <v>Please answer the following questions regarding workplace amenities. - How do you feel if you have this amenity? - Functional office technology</v>
      </c>
      <c r="C79">
        <v>192</v>
      </c>
      <c r="D79">
        <v>258</v>
      </c>
      <c r="E79">
        <v>93</v>
      </c>
      <c r="F79">
        <v>12</v>
      </c>
      <c r="G79">
        <v>3</v>
      </c>
      <c r="I79" s="3">
        <f t="shared" si="0"/>
        <v>2.2688172043010755</v>
      </c>
    </row>
    <row r="80" spans="2:9">
      <c r="B80" s="1" t="str">
        <f t="shared" si="2"/>
        <v>Please answer the following questions regarding workplace amenities. - How do you feel if you have this amenity? - Event space/Conference space</v>
      </c>
      <c r="C80">
        <v>172</v>
      </c>
      <c r="D80">
        <v>236</v>
      </c>
      <c r="E80">
        <v>134</v>
      </c>
      <c r="F80">
        <v>13</v>
      </c>
      <c r="G80">
        <v>3</v>
      </c>
      <c r="I80" s="3">
        <f t="shared" si="0"/>
        <v>2.0448028673835124</v>
      </c>
    </row>
    <row r="81" spans="2:9">
      <c r="B81" s="1" t="str">
        <f t="shared" si="2"/>
        <v>Please answer the following questions regarding workplace amenities. - How do you feel if you have this amenity? - Exterior patios &amp; balconies with attractive views</v>
      </c>
      <c r="C81">
        <v>193</v>
      </c>
      <c r="D81">
        <v>201</v>
      </c>
      <c r="E81">
        <v>155</v>
      </c>
      <c r="F81">
        <v>9</v>
      </c>
      <c r="G81">
        <v>0</v>
      </c>
      <c r="I81" s="3">
        <f t="shared" si="0"/>
        <v>2.0878136200716848</v>
      </c>
    </row>
    <row r="82" spans="2:9">
      <c r="B82" s="1" t="str">
        <f t="shared" si="2"/>
        <v>Please answer the following questions regarding workplace amenities. - How do you feel if you have this amenity? - Outdoor space/Nature</v>
      </c>
      <c r="C82">
        <v>206</v>
      </c>
      <c r="D82">
        <v>218</v>
      </c>
      <c r="E82">
        <v>125</v>
      </c>
      <c r="F82">
        <v>8</v>
      </c>
      <c r="G82">
        <v>1</v>
      </c>
      <c r="I82" s="3">
        <f t="shared" si="0"/>
        <v>2.2401433691756272</v>
      </c>
    </row>
    <row r="83" spans="2:9">
      <c r="B83" s="1" t="str">
        <f t="shared" si="2"/>
        <v>Please answer the following questions regarding workplace amenities. - How do you feel if you have this amenity? - Parking</v>
      </c>
      <c r="C83">
        <v>198</v>
      </c>
      <c r="D83">
        <v>260</v>
      </c>
      <c r="E83">
        <v>90</v>
      </c>
      <c r="F83">
        <v>7</v>
      </c>
      <c r="G83">
        <v>3</v>
      </c>
      <c r="I83" s="3">
        <f t="shared" si="0"/>
        <v>2.327956989247312</v>
      </c>
    </row>
    <row r="84" spans="2:9">
      <c r="B84" s="1" t="str">
        <f t="shared" si="2"/>
        <v>Please answer the following questions regarding workplace amenities. - How do you feel if you have this amenity? - Wellness room</v>
      </c>
      <c r="C84">
        <v>213</v>
      </c>
      <c r="D84">
        <v>170</v>
      </c>
      <c r="E84">
        <v>164</v>
      </c>
      <c r="F84">
        <v>7</v>
      </c>
      <c r="G84">
        <v>2</v>
      </c>
      <c r="I84" s="3">
        <f t="shared" si="0"/>
        <v>2.1241007194244603</v>
      </c>
    </row>
    <row r="85" spans="2:9">
      <c r="B85" s="1" t="str">
        <f t="shared" si="2"/>
        <v>Please answer the following questions regarding workplace amenities. - How do you feel if you have this amenity? - Catered lunch</v>
      </c>
      <c r="C85">
        <v>218</v>
      </c>
      <c r="D85">
        <v>201</v>
      </c>
      <c r="E85">
        <v>125</v>
      </c>
      <c r="F85">
        <v>8</v>
      </c>
      <c r="G85">
        <v>5</v>
      </c>
      <c r="I85" s="3">
        <f t="shared" si="0"/>
        <v>2.2549371633752244</v>
      </c>
    </row>
    <row r="86" spans="2:9">
      <c r="B86" s="1" t="str">
        <f t="shared" si="2"/>
        <v>Please answer the following questions regarding workplace amenities. - How do you feel if you have this amenity? - Free beverages/snacks</v>
      </c>
      <c r="C86">
        <v>204</v>
      </c>
      <c r="D86">
        <v>213</v>
      </c>
      <c r="E86">
        <v>124</v>
      </c>
      <c r="F86">
        <v>11</v>
      </c>
      <c r="G86">
        <v>4</v>
      </c>
      <c r="I86" s="3">
        <f t="shared" si="0"/>
        <v>2.199640287769784</v>
      </c>
    </row>
    <row r="87" spans="2:9">
      <c r="B87" s="1" t="str">
        <f t="shared" si="2"/>
        <v>Please answer the following questions regarding workplace amenities. - How do you feel if you have this amenity? - Local/small business food and beverage kiosks</v>
      </c>
      <c r="C87">
        <v>194</v>
      </c>
      <c r="D87">
        <v>212</v>
      </c>
      <c r="E87">
        <v>136</v>
      </c>
      <c r="F87">
        <v>10</v>
      </c>
      <c r="G87">
        <v>5</v>
      </c>
      <c r="I87" s="3">
        <f t="shared" si="0"/>
        <v>2.1184919210053859</v>
      </c>
    </row>
    <row r="88" spans="2:9">
      <c r="B88" s="1" t="str">
        <f t="shared" si="2"/>
        <v>Please answer the following questions regarding workplace amenities. - How do you feel if you have this amenity? - On-site cafeteria</v>
      </c>
      <c r="C88">
        <v>213</v>
      </c>
      <c r="D88">
        <v>195</v>
      </c>
      <c r="E88">
        <v>132</v>
      </c>
      <c r="F88">
        <v>10</v>
      </c>
      <c r="G88">
        <v>6</v>
      </c>
      <c r="I88" s="3">
        <f t="shared" si="0"/>
        <v>2.1942446043165469</v>
      </c>
    </row>
    <row r="89" spans="2:9">
      <c r="B89" s="1" t="str">
        <f t="shared" si="2"/>
        <v>Please answer the following questions regarding workplace amenities. - How do you feel if you have this amenity? - Cutting edge "green practices"</v>
      </c>
      <c r="C89">
        <v>200</v>
      </c>
      <c r="D89">
        <v>205</v>
      </c>
      <c r="E89">
        <v>137</v>
      </c>
      <c r="F89">
        <v>8</v>
      </c>
      <c r="G89">
        <v>8</v>
      </c>
      <c r="I89" s="3">
        <f t="shared" si="0"/>
        <v>2.1254480286738353</v>
      </c>
    </row>
    <row r="90" spans="2:9">
      <c r="B90" s="1" t="str">
        <f t="shared" si="2"/>
        <v>Please answer the following questions regarding workplace amenities. - How do you feel if you have this amenity? - Game area/ ping pong tables/ arcade games etc</v>
      </c>
      <c r="C90">
        <v>186</v>
      </c>
      <c r="D90">
        <v>199</v>
      </c>
      <c r="E90">
        <v>148</v>
      </c>
      <c r="F90">
        <v>15</v>
      </c>
      <c r="G90">
        <v>10</v>
      </c>
      <c r="I90" s="3">
        <f t="shared" ref="I90:I96" si="3">(C90*$C$23+D90*$D$23+E90*$E$23+F90*$F$23+G90*$G$23)/SUM(C90:G90)</f>
        <v>1.9838709677419355</v>
      </c>
    </row>
    <row r="91" spans="2:9">
      <c r="B91" s="1" t="str">
        <f t="shared" si="2"/>
        <v>Please answer the following questions regarding workplace amenities. - How do you feel if you have this amenity? - Gym Access</v>
      </c>
      <c r="C91">
        <v>216</v>
      </c>
      <c r="D91">
        <v>181</v>
      </c>
      <c r="E91">
        <v>144</v>
      </c>
      <c r="F91">
        <v>10</v>
      </c>
      <c r="G91">
        <v>5</v>
      </c>
      <c r="I91" s="3">
        <f t="shared" si="3"/>
        <v>2.1690647482014387</v>
      </c>
    </row>
    <row r="92" spans="2:9">
      <c r="B92" s="1" t="str">
        <f t="shared" si="2"/>
        <v>Please answer the following questions regarding workplace amenities. - How do you feel if you have this amenity? - On-Site fitness room</v>
      </c>
      <c r="C92">
        <v>205</v>
      </c>
      <c r="D92">
        <v>194</v>
      </c>
      <c r="E92">
        <v>139</v>
      </c>
      <c r="F92">
        <v>16</v>
      </c>
      <c r="G92">
        <v>3</v>
      </c>
      <c r="I92" s="3">
        <f t="shared" si="3"/>
        <v>2.1292639138240577</v>
      </c>
    </row>
    <row r="93" spans="2:9">
      <c r="B93" s="1" t="str">
        <f t="shared" si="2"/>
        <v>Please answer the following questions regarding workplace amenities. - How do you feel if you have this amenity? - Shipping/receiving for on-site personal deliveries</v>
      </c>
      <c r="C93">
        <v>201</v>
      </c>
      <c r="D93">
        <v>193</v>
      </c>
      <c r="E93">
        <v>147</v>
      </c>
      <c r="F93">
        <v>10</v>
      </c>
      <c r="G93">
        <v>6</v>
      </c>
      <c r="I93" s="3">
        <f t="shared" si="3"/>
        <v>2.0969479353680431</v>
      </c>
    </row>
    <row r="94" spans="2:9">
      <c r="B94" s="1" t="str">
        <f t="shared" si="2"/>
        <v>Please answer the following questions regarding workplace amenities. - How do you feel if you have this amenity? - Lifestyle Amenities (e.g. Dry cleaning services, pharmacy)</v>
      </c>
      <c r="C94">
        <v>170</v>
      </c>
      <c r="D94">
        <v>200</v>
      </c>
      <c r="E94">
        <v>169</v>
      </c>
      <c r="F94">
        <v>11</v>
      </c>
      <c r="G94">
        <v>7</v>
      </c>
      <c r="I94" s="3">
        <f t="shared" si="3"/>
        <v>1.8940754039497307</v>
      </c>
    </row>
    <row r="95" spans="2:9">
      <c r="B95" s="1" t="str">
        <f t="shared" si="2"/>
        <v>Please answer the following questions regarding workplace amenities. - How do you feel if you have this amenity? - On-site daycare center</v>
      </c>
      <c r="C95">
        <v>176</v>
      </c>
      <c r="D95">
        <v>189</v>
      </c>
      <c r="E95">
        <v>174</v>
      </c>
      <c r="F95">
        <v>7</v>
      </c>
      <c r="G95">
        <v>11</v>
      </c>
      <c r="I95" s="3">
        <f t="shared" si="3"/>
        <v>1.8904847396768403</v>
      </c>
    </row>
    <row r="96" spans="2:9">
      <c r="B96" s="1" t="str">
        <f t="shared" si="2"/>
        <v>Please answer the following questions regarding workplace amenities. - How do you feel if you have this amenity? - On-site medical clinic</v>
      </c>
      <c r="C96">
        <v>200</v>
      </c>
      <c r="D96">
        <v>223</v>
      </c>
      <c r="E96">
        <v>120</v>
      </c>
      <c r="F96">
        <v>8</v>
      </c>
      <c r="G96">
        <v>7</v>
      </c>
      <c r="I96" s="3">
        <f t="shared" si="3"/>
        <v>2.193548387096774</v>
      </c>
    </row>
  </sheetData>
  <mergeCells count="3">
    <mergeCell ref="A9:A13"/>
    <mergeCell ref="A4:A8"/>
    <mergeCell ref="A14:A18"/>
  </mergeCells>
  <phoneticPr fontId="10" type="noConversion"/>
  <conditionalFormatting sqref="C25:G25">
    <cfRule type="top10" dxfId="197" priority="66" rank="1"/>
  </conditionalFormatting>
  <conditionalFormatting sqref="C26:G26">
    <cfRule type="top10" dxfId="196" priority="65" rank="1"/>
  </conditionalFormatting>
  <conditionalFormatting sqref="C27:G27">
    <cfRule type="top10" dxfId="195" priority="64" rank="1"/>
  </conditionalFormatting>
  <conditionalFormatting sqref="C28:G28">
    <cfRule type="top10" dxfId="194" priority="63" rank="1"/>
  </conditionalFormatting>
  <conditionalFormatting sqref="C29:G29">
    <cfRule type="top10" dxfId="193" priority="62" rank="1"/>
  </conditionalFormatting>
  <conditionalFormatting sqref="C30:G30">
    <cfRule type="top10" dxfId="192" priority="61" rank="1"/>
  </conditionalFormatting>
  <conditionalFormatting sqref="C31:G31">
    <cfRule type="top10" dxfId="191" priority="60" rank="1"/>
  </conditionalFormatting>
  <conditionalFormatting sqref="C32:G32">
    <cfRule type="top10" dxfId="190" priority="59" rank="1"/>
  </conditionalFormatting>
  <conditionalFormatting sqref="C33:G33">
    <cfRule type="top10" dxfId="189" priority="58" rank="1"/>
  </conditionalFormatting>
  <conditionalFormatting sqref="C34:G34">
    <cfRule type="top10" dxfId="188" priority="57" rank="1"/>
  </conditionalFormatting>
  <conditionalFormatting sqref="C35:G35">
    <cfRule type="top10" dxfId="187" priority="56" rank="1"/>
  </conditionalFormatting>
  <conditionalFormatting sqref="C36:G36">
    <cfRule type="top10" dxfId="186" priority="55" rank="1"/>
  </conditionalFormatting>
  <conditionalFormatting sqref="C37:G37">
    <cfRule type="top10" dxfId="185" priority="54" rank="1"/>
  </conditionalFormatting>
  <conditionalFormatting sqref="C38:G38">
    <cfRule type="top10" dxfId="184" priority="53" rank="1"/>
  </conditionalFormatting>
  <conditionalFormatting sqref="C39:G39">
    <cfRule type="top10" dxfId="183" priority="52" rank="1"/>
  </conditionalFormatting>
  <conditionalFormatting sqref="C40:G40">
    <cfRule type="top10" dxfId="182" priority="51" rank="1"/>
  </conditionalFormatting>
  <conditionalFormatting sqref="C41:G41">
    <cfRule type="top10" dxfId="181" priority="50" rank="1"/>
  </conditionalFormatting>
  <conditionalFormatting sqref="C42:G42">
    <cfRule type="top10" dxfId="180" priority="49" rank="1"/>
  </conditionalFormatting>
  <conditionalFormatting sqref="C43:G43">
    <cfRule type="top10" dxfId="179" priority="48" rank="1"/>
  </conditionalFormatting>
  <conditionalFormatting sqref="C44:G44">
    <cfRule type="top10" dxfId="178" priority="47" rank="1"/>
  </conditionalFormatting>
  <conditionalFormatting sqref="C45:G45">
    <cfRule type="top10" dxfId="177" priority="46" rank="1"/>
  </conditionalFormatting>
  <conditionalFormatting sqref="C46:G46">
    <cfRule type="top10" dxfId="176" priority="45" rank="1"/>
  </conditionalFormatting>
  <conditionalFormatting sqref="C50:G50">
    <cfRule type="top10" dxfId="175" priority="44" rank="1"/>
  </conditionalFormatting>
  <conditionalFormatting sqref="C51:G51">
    <cfRule type="top10" dxfId="174" priority="43" rank="1"/>
  </conditionalFormatting>
  <conditionalFormatting sqref="C52:G52">
    <cfRule type="top10" dxfId="173" priority="42" rank="1"/>
  </conditionalFormatting>
  <conditionalFormatting sqref="C53:G53">
    <cfRule type="top10" dxfId="172" priority="41" rank="1"/>
  </conditionalFormatting>
  <conditionalFormatting sqref="C54:G54">
    <cfRule type="top10" dxfId="171" priority="40" rank="1"/>
  </conditionalFormatting>
  <conditionalFormatting sqref="C55:G55">
    <cfRule type="top10" dxfId="170" priority="39" rank="1"/>
  </conditionalFormatting>
  <conditionalFormatting sqref="C56:G56">
    <cfRule type="top10" dxfId="169" priority="38" rank="1"/>
  </conditionalFormatting>
  <conditionalFormatting sqref="C57:G57">
    <cfRule type="top10" dxfId="168" priority="37" rank="1"/>
  </conditionalFormatting>
  <conditionalFormatting sqref="C58:G58">
    <cfRule type="top10" dxfId="167" priority="36" rank="1"/>
  </conditionalFormatting>
  <conditionalFormatting sqref="C59:G59">
    <cfRule type="top10" dxfId="166" priority="35" rank="1"/>
  </conditionalFormatting>
  <conditionalFormatting sqref="C60:G60">
    <cfRule type="top10" dxfId="165" priority="34" rank="1"/>
  </conditionalFormatting>
  <conditionalFormatting sqref="C61:G61">
    <cfRule type="top10" dxfId="164" priority="33" rank="1"/>
  </conditionalFormatting>
  <conditionalFormatting sqref="C62:G62">
    <cfRule type="top10" dxfId="163" priority="32" rank="1"/>
  </conditionalFormatting>
  <conditionalFormatting sqref="C63:G63">
    <cfRule type="top10" dxfId="162" priority="31" rank="1"/>
  </conditionalFormatting>
  <conditionalFormatting sqref="C64:G64">
    <cfRule type="top10" dxfId="161" priority="30" rank="1"/>
  </conditionalFormatting>
  <conditionalFormatting sqref="C65:G65">
    <cfRule type="top10" dxfId="160" priority="29" rank="1"/>
  </conditionalFormatting>
  <conditionalFormatting sqref="C66:G66">
    <cfRule type="top10" dxfId="159" priority="28" rank="1"/>
  </conditionalFormatting>
  <conditionalFormatting sqref="C67:G67">
    <cfRule type="top10" dxfId="158" priority="27" rank="1"/>
  </conditionalFormatting>
  <conditionalFormatting sqref="C68:G68">
    <cfRule type="top10" dxfId="157" priority="26" rank="1"/>
  </conditionalFormatting>
  <conditionalFormatting sqref="C69:G69">
    <cfRule type="top10" dxfId="156" priority="24" rank="1"/>
  </conditionalFormatting>
  <conditionalFormatting sqref="C70:G70">
    <cfRule type="top10" dxfId="155" priority="25" rank="1"/>
  </conditionalFormatting>
  <conditionalFormatting sqref="C71:G71">
    <cfRule type="top10" dxfId="154" priority="23" rank="1"/>
  </conditionalFormatting>
  <conditionalFormatting sqref="C75:G75">
    <cfRule type="top10" dxfId="153" priority="22" rank="1"/>
  </conditionalFormatting>
  <conditionalFormatting sqref="C76:G76">
    <cfRule type="top10" dxfId="152" priority="21" rank="1"/>
  </conditionalFormatting>
  <conditionalFormatting sqref="C77:G77">
    <cfRule type="top10" dxfId="151" priority="20" rank="1"/>
  </conditionalFormatting>
  <conditionalFormatting sqref="C78:G78">
    <cfRule type="top10" dxfId="150" priority="17" rank="1"/>
  </conditionalFormatting>
  <conditionalFormatting sqref="C79:G79">
    <cfRule type="top10" dxfId="149" priority="18" rank="1"/>
  </conditionalFormatting>
  <conditionalFormatting sqref="C80:G80">
    <cfRule type="top10" dxfId="148" priority="19" rank="1"/>
  </conditionalFormatting>
  <conditionalFormatting sqref="C81:G81">
    <cfRule type="top10" dxfId="147" priority="16" rank="1"/>
  </conditionalFormatting>
  <conditionalFormatting sqref="C82:G82">
    <cfRule type="top10" dxfId="146" priority="15" rank="1"/>
  </conditionalFormatting>
  <conditionalFormatting sqref="C83:G83">
    <cfRule type="top10" dxfId="145" priority="14" rank="1"/>
  </conditionalFormatting>
  <conditionalFormatting sqref="C84:G84">
    <cfRule type="top10" dxfId="144" priority="13" rank="1"/>
  </conditionalFormatting>
  <conditionalFormatting sqref="C85:G85">
    <cfRule type="top10" dxfId="143" priority="12" rank="1"/>
  </conditionalFormatting>
  <conditionalFormatting sqref="C86:G86">
    <cfRule type="top10" dxfId="142" priority="11" rank="1"/>
  </conditionalFormatting>
  <conditionalFormatting sqref="C87:G87">
    <cfRule type="top10" dxfId="141" priority="10" rank="1"/>
  </conditionalFormatting>
  <conditionalFormatting sqref="C88:G88">
    <cfRule type="top10" dxfId="140" priority="9" rank="1"/>
  </conditionalFormatting>
  <conditionalFormatting sqref="C89:G89">
    <cfRule type="top10" dxfId="139" priority="8" rank="1"/>
  </conditionalFormatting>
  <conditionalFormatting sqref="C90:G90">
    <cfRule type="top10" dxfId="138" priority="7" rank="1"/>
  </conditionalFormatting>
  <conditionalFormatting sqref="C91:G91">
    <cfRule type="top10" dxfId="137" priority="6" rank="1"/>
  </conditionalFormatting>
  <conditionalFormatting sqref="C92:G92">
    <cfRule type="top10" dxfId="136" priority="5" rank="1"/>
  </conditionalFormatting>
  <conditionalFormatting sqref="C93:G93">
    <cfRule type="top10" dxfId="135" priority="4" rank="1"/>
  </conditionalFormatting>
  <conditionalFormatting sqref="C94:G94">
    <cfRule type="top10" dxfId="134" priority="3" rank="1"/>
  </conditionalFormatting>
  <conditionalFormatting sqref="C95:G95">
    <cfRule type="top10" dxfId="133" priority="2" rank="1"/>
  </conditionalFormatting>
  <conditionalFormatting sqref="C96:G96">
    <cfRule type="top10" dxfId="132" priority="1" rank="1"/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3DA1-4236-4793-80AB-04C5C70793E3}">
  <sheetPr>
    <tabColor rgb="FF92D050"/>
  </sheetPr>
  <dimension ref="A1:Y96"/>
  <sheetViews>
    <sheetView showGridLines="0" topLeftCell="B1" workbookViewId="0">
      <selection activeCell="A47" sqref="A47"/>
    </sheetView>
  </sheetViews>
  <sheetFormatPr defaultRowHeight="15"/>
  <cols>
    <col min="1" max="1" width="56.7109375" bestFit="1" customWidth="1"/>
    <col min="2" max="2" width="181.5703125" bestFit="1" customWidth="1"/>
    <col min="3" max="7" width="12.7109375" customWidth="1"/>
  </cols>
  <sheetData>
    <row r="1" spans="1:25" s="28" customFormat="1" ht="40.15" customHeight="1">
      <c r="A1" s="28" t="s">
        <v>0</v>
      </c>
    </row>
    <row r="3" spans="1:25">
      <c r="A3" s="1" t="s">
        <v>1</v>
      </c>
      <c r="B3" s="1" t="s">
        <v>34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V3" s="1" t="s">
        <v>53</v>
      </c>
      <c r="W3" s="1" t="s">
        <v>54</v>
      </c>
      <c r="X3" s="1" t="s">
        <v>55</v>
      </c>
      <c r="Y3" s="1" t="s">
        <v>1</v>
      </c>
    </row>
    <row r="4" spans="1:25">
      <c r="A4" s="38" t="s">
        <v>24</v>
      </c>
      <c r="B4" s="1" t="s">
        <v>25</v>
      </c>
      <c r="C4">
        <v>32</v>
      </c>
      <c r="D4">
        <v>24</v>
      </c>
      <c r="E4">
        <v>27</v>
      </c>
      <c r="F4">
        <v>29</v>
      </c>
      <c r="G4">
        <v>32</v>
      </c>
      <c r="H4">
        <v>34</v>
      </c>
      <c r="I4">
        <v>34</v>
      </c>
      <c r="J4">
        <v>35</v>
      </c>
      <c r="K4">
        <v>27</v>
      </c>
      <c r="L4">
        <v>24</v>
      </c>
      <c r="M4">
        <v>38</v>
      </c>
      <c r="N4">
        <v>36</v>
      </c>
      <c r="O4">
        <v>34</v>
      </c>
      <c r="P4">
        <v>23</v>
      </c>
      <c r="Q4">
        <v>28</v>
      </c>
      <c r="R4">
        <v>31</v>
      </c>
      <c r="S4">
        <v>28</v>
      </c>
      <c r="T4">
        <v>23</v>
      </c>
      <c r="U4">
        <v>30</v>
      </c>
      <c r="V4">
        <v>20</v>
      </c>
      <c r="W4">
        <v>31</v>
      </c>
      <c r="X4">
        <v>34</v>
      </c>
    </row>
    <row r="5" spans="1:25">
      <c r="A5" s="39"/>
      <c r="B5" s="1" t="s">
        <v>26</v>
      </c>
      <c r="C5">
        <v>46</v>
      </c>
      <c r="D5">
        <v>51</v>
      </c>
      <c r="E5">
        <v>40</v>
      </c>
      <c r="F5">
        <v>59</v>
      </c>
      <c r="G5">
        <v>69</v>
      </c>
      <c r="H5">
        <v>45</v>
      </c>
      <c r="I5">
        <v>49</v>
      </c>
      <c r="J5">
        <v>49</v>
      </c>
      <c r="K5">
        <v>69</v>
      </c>
      <c r="L5">
        <v>52</v>
      </c>
      <c r="M5">
        <v>41</v>
      </c>
      <c r="N5">
        <v>66</v>
      </c>
      <c r="O5">
        <v>50</v>
      </c>
      <c r="P5">
        <v>53</v>
      </c>
      <c r="Q5">
        <v>43</v>
      </c>
      <c r="R5">
        <v>49</v>
      </c>
      <c r="S5">
        <v>50</v>
      </c>
      <c r="T5">
        <v>55</v>
      </c>
      <c r="U5">
        <v>44</v>
      </c>
      <c r="V5">
        <v>53</v>
      </c>
      <c r="W5">
        <v>39</v>
      </c>
      <c r="X5">
        <v>52</v>
      </c>
    </row>
    <row r="6" spans="1:25">
      <c r="A6" s="39"/>
      <c r="B6" s="1" t="s">
        <v>27</v>
      </c>
      <c r="C6">
        <v>64</v>
      </c>
      <c r="D6">
        <v>57</v>
      </c>
      <c r="E6">
        <v>121</v>
      </c>
      <c r="F6">
        <v>57</v>
      </c>
      <c r="G6">
        <v>53</v>
      </c>
      <c r="H6">
        <v>92</v>
      </c>
      <c r="I6">
        <v>94</v>
      </c>
      <c r="J6">
        <v>91</v>
      </c>
      <c r="K6">
        <v>52</v>
      </c>
      <c r="L6">
        <v>93</v>
      </c>
      <c r="M6">
        <v>105</v>
      </c>
      <c r="N6">
        <v>70</v>
      </c>
      <c r="O6">
        <v>97</v>
      </c>
      <c r="P6">
        <v>101</v>
      </c>
      <c r="Q6">
        <v>101</v>
      </c>
      <c r="R6">
        <v>101</v>
      </c>
      <c r="S6">
        <v>100</v>
      </c>
      <c r="T6">
        <v>100</v>
      </c>
      <c r="U6">
        <v>98</v>
      </c>
      <c r="V6">
        <v>106</v>
      </c>
      <c r="W6">
        <v>111</v>
      </c>
      <c r="X6">
        <v>96</v>
      </c>
    </row>
    <row r="7" spans="1:25">
      <c r="A7" s="39"/>
      <c r="B7" s="1" t="s">
        <v>28</v>
      </c>
      <c r="C7">
        <v>55</v>
      </c>
      <c r="D7">
        <v>67</v>
      </c>
      <c r="E7">
        <v>45</v>
      </c>
      <c r="F7">
        <v>43</v>
      </c>
      <c r="G7">
        <v>42</v>
      </c>
      <c r="H7">
        <v>56</v>
      </c>
      <c r="I7">
        <v>47</v>
      </c>
      <c r="J7">
        <v>56</v>
      </c>
      <c r="K7">
        <v>44</v>
      </c>
      <c r="L7">
        <v>54</v>
      </c>
      <c r="M7">
        <v>48</v>
      </c>
      <c r="N7">
        <v>50</v>
      </c>
      <c r="O7">
        <v>48</v>
      </c>
      <c r="P7">
        <v>56</v>
      </c>
      <c r="Q7">
        <v>56</v>
      </c>
      <c r="R7">
        <v>46</v>
      </c>
      <c r="S7">
        <v>49</v>
      </c>
      <c r="T7">
        <v>49</v>
      </c>
      <c r="U7">
        <v>49</v>
      </c>
      <c r="V7">
        <v>50</v>
      </c>
      <c r="W7">
        <v>41</v>
      </c>
      <c r="X7">
        <v>43</v>
      </c>
    </row>
    <row r="8" spans="1:25">
      <c r="A8" s="39"/>
      <c r="B8" s="1" t="s">
        <v>29</v>
      </c>
      <c r="C8">
        <v>51</v>
      </c>
      <c r="D8">
        <v>49</v>
      </c>
      <c r="E8">
        <v>15</v>
      </c>
      <c r="F8">
        <v>60</v>
      </c>
      <c r="G8">
        <v>52</v>
      </c>
      <c r="H8">
        <v>21</v>
      </c>
      <c r="I8">
        <v>24</v>
      </c>
      <c r="J8">
        <v>17</v>
      </c>
      <c r="K8">
        <v>56</v>
      </c>
      <c r="L8">
        <v>25</v>
      </c>
      <c r="M8">
        <v>16</v>
      </c>
      <c r="N8">
        <v>26</v>
      </c>
      <c r="O8">
        <v>19</v>
      </c>
      <c r="P8">
        <v>15</v>
      </c>
      <c r="Q8">
        <v>20</v>
      </c>
      <c r="R8">
        <v>21</v>
      </c>
      <c r="S8">
        <v>21</v>
      </c>
      <c r="T8">
        <v>21</v>
      </c>
      <c r="U8">
        <v>27</v>
      </c>
      <c r="V8">
        <v>19</v>
      </c>
      <c r="W8">
        <v>26</v>
      </c>
      <c r="X8">
        <v>23</v>
      </c>
    </row>
    <row r="9" spans="1:25">
      <c r="A9" s="38" t="s">
        <v>30</v>
      </c>
      <c r="B9" s="1" t="s">
        <v>25</v>
      </c>
      <c r="C9">
        <v>46</v>
      </c>
      <c r="D9">
        <v>42</v>
      </c>
      <c r="E9">
        <v>55</v>
      </c>
      <c r="F9">
        <v>39</v>
      </c>
      <c r="G9">
        <v>48</v>
      </c>
      <c r="H9">
        <v>43</v>
      </c>
      <c r="I9">
        <v>43</v>
      </c>
      <c r="J9">
        <v>42</v>
      </c>
      <c r="K9">
        <v>36</v>
      </c>
      <c r="L9">
        <v>43</v>
      </c>
      <c r="M9">
        <v>50</v>
      </c>
      <c r="N9">
        <v>42</v>
      </c>
      <c r="O9">
        <v>49</v>
      </c>
      <c r="P9">
        <v>51</v>
      </c>
      <c r="Q9">
        <v>50</v>
      </c>
      <c r="R9">
        <v>42</v>
      </c>
      <c r="S9">
        <v>49</v>
      </c>
      <c r="T9">
        <v>49</v>
      </c>
      <c r="U9">
        <v>45</v>
      </c>
      <c r="V9">
        <v>29</v>
      </c>
      <c r="W9">
        <v>45</v>
      </c>
      <c r="X9">
        <v>43</v>
      </c>
    </row>
    <row r="10" spans="1:25">
      <c r="A10" s="39"/>
      <c r="B10" s="1" t="s">
        <v>26</v>
      </c>
      <c r="C10">
        <v>73</v>
      </c>
      <c r="D10">
        <v>65</v>
      </c>
      <c r="E10">
        <v>52</v>
      </c>
      <c r="F10">
        <v>78</v>
      </c>
      <c r="G10">
        <v>62</v>
      </c>
      <c r="H10">
        <v>56</v>
      </c>
      <c r="I10">
        <v>69</v>
      </c>
      <c r="J10">
        <v>64</v>
      </c>
      <c r="K10">
        <v>77</v>
      </c>
      <c r="L10">
        <v>58</v>
      </c>
      <c r="M10">
        <v>61</v>
      </c>
      <c r="N10">
        <v>72</v>
      </c>
      <c r="O10">
        <v>55</v>
      </c>
      <c r="P10">
        <v>61</v>
      </c>
      <c r="Q10">
        <v>67</v>
      </c>
      <c r="R10">
        <v>56</v>
      </c>
      <c r="S10">
        <v>60</v>
      </c>
      <c r="T10">
        <v>57</v>
      </c>
      <c r="U10">
        <v>65</v>
      </c>
      <c r="V10">
        <v>76</v>
      </c>
      <c r="W10">
        <v>61</v>
      </c>
      <c r="X10">
        <v>69</v>
      </c>
    </row>
    <row r="11" spans="1:25">
      <c r="A11" s="39"/>
      <c r="B11" s="1" t="s">
        <v>27</v>
      </c>
      <c r="C11">
        <v>30</v>
      </c>
      <c r="D11">
        <v>39</v>
      </c>
      <c r="E11">
        <v>55</v>
      </c>
      <c r="F11">
        <v>36</v>
      </c>
      <c r="G11">
        <v>43</v>
      </c>
      <c r="H11">
        <v>62</v>
      </c>
      <c r="I11">
        <v>38</v>
      </c>
      <c r="J11">
        <v>51</v>
      </c>
      <c r="K11">
        <v>33</v>
      </c>
      <c r="L11">
        <v>57</v>
      </c>
      <c r="M11">
        <v>51</v>
      </c>
      <c r="N11">
        <v>45</v>
      </c>
      <c r="O11">
        <v>56</v>
      </c>
      <c r="P11">
        <v>49</v>
      </c>
      <c r="Q11">
        <v>41</v>
      </c>
      <c r="R11">
        <v>65</v>
      </c>
      <c r="S11">
        <v>56</v>
      </c>
      <c r="T11">
        <v>55</v>
      </c>
      <c r="U11">
        <v>54</v>
      </c>
      <c r="V11">
        <v>49</v>
      </c>
      <c r="W11">
        <v>53</v>
      </c>
      <c r="X11">
        <v>47</v>
      </c>
    </row>
    <row r="12" spans="1:25">
      <c r="A12" s="39"/>
      <c r="B12" s="1" t="s">
        <v>28</v>
      </c>
      <c r="C12">
        <v>28</v>
      </c>
      <c r="D12">
        <v>34</v>
      </c>
      <c r="E12">
        <v>21</v>
      </c>
      <c r="F12">
        <v>20</v>
      </c>
      <c r="G12">
        <v>24</v>
      </c>
      <c r="H12">
        <v>28</v>
      </c>
      <c r="I12">
        <v>31</v>
      </c>
      <c r="J12">
        <v>18</v>
      </c>
      <c r="K12">
        <v>21</v>
      </c>
      <c r="L12">
        <v>26</v>
      </c>
      <c r="M12">
        <v>22</v>
      </c>
      <c r="N12">
        <v>23</v>
      </c>
      <c r="O12">
        <v>25</v>
      </c>
      <c r="P12">
        <v>17</v>
      </c>
      <c r="Q12">
        <v>24</v>
      </c>
      <c r="R12">
        <v>21</v>
      </c>
      <c r="S12">
        <v>21</v>
      </c>
      <c r="T12">
        <v>19</v>
      </c>
      <c r="U12">
        <v>19</v>
      </c>
      <c r="V12">
        <v>26</v>
      </c>
      <c r="W12">
        <v>22</v>
      </c>
      <c r="X12">
        <v>28</v>
      </c>
    </row>
    <row r="13" spans="1:25" ht="15.6" customHeight="1">
      <c r="A13" s="39"/>
      <c r="B13" s="1" t="s">
        <v>29</v>
      </c>
      <c r="C13">
        <v>17</v>
      </c>
      <c r="D13">
        <v>14</v>
      </c>
      <c r="E13">
        <v>11</v>
      </c>
      <c r="F13">
        <v>21</v>
      </c>
      <c r="G13">
        <v>17</v>
      </c>
      <c r="H13">
        <v>5</v>
      </c>
      <c r="I13">
        <v>13</v>
      </c>
      <c r="J13">
        <v>19</v>
      </c>
      <c r="K13">
        <v>27</v>
      </c>
      <c r="L13">
        <v>10</v>
      </c>
      <c r="M13">
        <v>10</v>
      </c>
      <c r="N13">
        <v>12</v>
      </c>
      <c r="O13">
        <v>9</v>
      </c>
      <c r="P13">
        <v>16</v>
      </c>
      <c r="Q13">
        <v>12</v>
      </c>
      <c r="R13">
        <v>10</v>
      </c>
      <c r="S13">
        <v>8</v>
      </c>
      <c r="T13">
        <v>14</v>
      </c>
      <c r="U13">
        <v>11</v>
      </c>
      <c r="V13">
        <v>14</v>
      </c>
      <c r="W13">
        <v>13</v>
      </c>
      <c r="X13">
        <v>7</v>
      </c>
    </row>
    <row r="14" spans="1:25">
      <c r="A14" s="38" t="s">
        <v>31</v>
      </c>
      <c r="B14" s="1" t="s">
        <v>25</v>
      </c>
      <c r="C14">
        <v>111</v>
      </c>
      <c r="D14">
        <v>138</v>
      </c>
      <c r="E14">
        <v>85</v>
      </c>
      <c r="F14">
        <v>103</v>
      </c>
      <c r="G14">
        <v>99</v>
      </c>
      <c r="H14">
        <v>92</v>
      </c>
      <c r="I14">
        <v>114</v>
      </c>
      <c r="J14">
        <v>104</v>
      </c>
      <c r="K14">
        <v>106</v>
      </c>
      <c r="L14">
        <v>105</v>
      </c>
      <c r="M14">
        <v>103</v>
      </c>
      <c r="N14">
        <v>101</v>
      </c>
      <c r="O14">
        <v>111</v>
      </c>
      <c r="P14">
        <v>121</v>
      </c>
      <c r="Q14">
        <v>109</v>
      </c>
      <c r="R14">
        <v>104</v>
      </c>
      <c r="S14">
        <v>95</v>
      </c>
      <c r="T14">
        <v>109</v>
      </c>
      <c r="U14">
        <v>112</v>
      </c>
      <c r="V14">
        <v>96</v>
      </c>
      <c r="W14">
        <v>101</v>
      </c>
      <c r="X14">
        <v>114</v>
      </c>
    </row>
    <row r="15" spans="1:25">
      <c r="A15" s="39"/>
      <c r="B15" s="1" t="s">
        <v>26</v>
      </c>
      <c r="C15">
        <v>110</v>
      </c>
      <c r="D15">
        <v>105</v>
      </c>
      <c r="E15">
        <v>135</v>
      </c>
      <c r="F15">
        <v>149</v>
      </c>
      <c r="G15">
        <v>137</v>
      </c>
      <c r="H15">
        <v>135</v>
      </c>
      <c r="I15">
        <v>121</v>
      </c>
      <c r="J15">
        <v>142</v>
      </c>
      <c r="K15">
        <v>135</v>
      </c>
      <c r="L15">
        <v>115</v>
      </c>
      <c r="M15">
        <v>111</v>
      </c>
      <c r="N15">
        <v>145</v>
      </c>
      <c r="O15">
        <v>111</v>
      </c>
      <c r="P15">
        <v>123</v>
      </c>
      <c r="Q15">
        <v>129</v>
      </c>
      <c r="R15">
        <v>130</v>
      </c>
      <c r="S15">
        <v>128</v>
      </c>
      <c r="T15">
        <v>109</v>
      </c>
      <c r="U15">
        <v>110</v>
      </c>
      <c r="V15">
        <v>132</v>
      </c>
      <c r="W15">
        <v>120</v>
      </c>
      <c r="X15">
        <v>128</v>
      </c>
    </row>
    <row r="16" spans="1:25">
      <c r="A16" s="39"/>
      <c r="B16" s="1" t="s">
        <v>27</v>
      </c>
      <c r="C16">
        <v>126</v>
      </c>
      <c r="D16">
        <v>103</v>
      </c>
      <c r="E16">
        <v>193</v>
      </c>
      <c r="F16">
        <v>94</v>
      </c>
      <c r="G16">
        <v>112</v>
      </c>
      <c r="H16">
        <v>165</v>
      </c>
      <c r="I16">
        <v>149</v>
      </c>
      <c r="J16">
        <v>127</v>
      </c>
      <c r="K16">
        <v>103</v>
      </c>
      <c r="L16">
        <v>166</v>
      </c>
      <c r="M16">
        <v>183</v>
      </c>
      <c r="N16">
        <v>150</v>
      </c>
      <c r="O16">
        <v>171</v>
      </c>
      <c r="P16">
        <v>138</v>
      </c>
      <c r="Q16">
        <v>159</v>
      </c>
      <c r="R16">
        <v>191</v>
      </c>
      <c r="S16">
        <v>175</v>
      </c>
      <c r="T16">
        <v>185</v>
      </c>
      <c r="U16">
        <v>171</v>
      </c>
      <c r="V16">
        <v>189</v>
      </c>
      <c r="W16">
        <v>199</v>
      </c>
      <c r="X16">
        <v>158</v>
      </c>
    </row>
    <row r="17" spans="1:24">
      <c r="A17" s="39"/>
      <c r="B17" s="1" t="s">
        <v>28</v>
      </c>
      <c r="C17">
        <v>136</v>
      </c>
      <c r="D17">
        <v>94</v>
      </c>
      <c r="E17">
        <v>100</v>
      </c>
      <c r="F17">
        <v>102</v>
      </c>
      <c r="G17">
        <v>88</v>
      </c>
      <c r="H17">
        <v>113</v>
      </c>
      <c r="I17">
        <v>116</v>
      </c>
      <c r="J17">
        <v>116</v>
      </c>
      <c r="K17">
        <v>94</v>
      </c>
      <c r="L17">
        <v>103</v>
      </c>
      <c r="M17">
        <v>100</v>
      </c>
      <c r="N17">
        <v>100</v>
      </c>
      <c r="O17">
        <v>106</v>
      </c>
      <c r="P17">
        <v>106</v>
      </c>
      <c r="Q17">
        <v>99</v>
      </c>
      <c r="R17">
        <v>81</v>
      </c>
      <c r="S17">
        <v>105</v>
      </c>
      <c r="T17">
        <v>96</v>
      </c>
      <c r="U17">
        <v>108</v>
      </c>
      <c r="V17">
        <v>82</v>
      </c>
      <c r="W17">
        <v>79</v>
      </c>
      <c r="X17">
        <v>101</v>
      </c>
    </row>
    <row r="18" spans="1:24">
      <c r="A18" s="39"/>
      <c r="B18" s="1" t="s">
        <v>29</v>
      </c>
      <c r="C18">
        <v>75</v>
      </c>
      <c r="D18">
        <v>118</v>
      </c>
      <c r="E18">
        <v>45</v>
      </c>
      <c r="F18">
        <v>110</v>
      </c>
      <c r="G18">
        <v>122</v>
      </c>
      <c r="H18">
        <v>53</v>
      </c>
      <c r="I18">
        <v>58</v>
      </c>
      <c r="J18">
        <v>69</v>
      </c>
      <c r="K18">
        <v>120</v>
      </c>
      <c r="L18">
        <v>69</v>
      </c>
      <c r="M18">
        <v>61</v>
      </c>
      <c r="N18">
        <v>62</v>
      </c>
      <c r="O18">
        <v>59</v>
      </c>
      <c r="P18">
        <v>70</v>
      </c>
      <c r="Q18">
        <v>62</v>
      </c>
      <c r="R18">
        <v>52</v>
      </c>
      <c r="S18">
        <v>55</v>
      </c>
      <c r="T18">
        <v>59</v>
      </c>
      <c r="U18">
        <v>57</v>
      </c>
      <c r="V18">
        <v>59</v>
      </c>
      <c r="W18">
        <v>59</v>
      </c>
      <c r="X18">
        <v>57</v>
      </c>
    </row>
    <row r="21" spans="1:24" s="28" customFormat="1" ht="40.15" customHeight="1">
      <c r="A21" s="28" t="s">
        <v>32</v>
      </c>
    </row>
    <row r="23" spans="1:24">
      <c r="B23" s="2" t="str">
        <f>A4</f>
        <v>Group #1</v>
      </c>
      <c r="C23">
        <f>Reference!C4</f>
        <v>-2</v>
      </c>
      <c r="D23">
        <f>Reference!D4</f>
        <v>-1</v>
      </c>
      <c r="E23">
        <f>Reference!E4</f>
        <v>0</v>
      </c>
      <c r="F23">
        <f>Reference!F4</f>
        <v>2</v>
      </c>
      <c r="G23">
        <f>Reference!G4</f>
        <v>4</v>
      </c>
    </row>
    <row r="24" spans="1:24">
      <c r="C24" s="1" t="s">
        <v>25</v>
      </c>
      <c r="D24" s="1" t="s">
        <v>26</v>
      </c>
      <c r="E24" s="1" t="s">
        <v>27</v>
      </c>
      <c r="F24" s="1" t="s">
        <v>28</v>
      </c>
      <c r="G24" s="1" t="s">
        <v>29</v>
      </c>
      <c r="I24" s="24" t="s">
        <v>33</v>
      </c>
    </row>
    <row r="25" spans="1:24">
      <c r="B25" s="1" t="str" cm="1">
        <f t="array" ref="B25:B46">TRANSPOSE(C3:X3)</f>
        <v>Please answer the following questions regarding workplace amenities. - How do you feel if you do not have this amenity? - Ability to control environmental quality (e.g. temperature, lighting, sound)</v>
      </c>
      <c r="C25" cm="1">
        <f t="array" ref="C25:G46">TRANSPOSE(C4:X8)</f>
        <v>32</v>
      </c>
      <c r="D25">
        <v>46</v>
      </c>
      <c r="E25">
        <v>64</v>
      </c>
      <c r="F25">
        <v>55</v>
      </c>
      <c r="G25">
        <v>51</v>
      </c>
      <c r="I25" s="3">
        <f>(C25*$C$23+D25*$D$23+E25*$E$23+F25*$F$23+G25*$G$23)/SUM(C25:G25)</f>
        <v>0.82258064516129037</v>
      </c>
    </row>
    <row r="26" spans="1:24">
      <c r="B26" s="1" t="str">
        <v>Please answer the following questions regarding workplace amenities. - How do you feel if you do not have this amenity? - Access to natural daylight</v>
      </c>
      <c r="C26">
        <v>24</v>
      </c>
      <c r="D26">
        <v>51</v>
      </c>
      <c r="E26">
        <v>57</v>
      </c>
      <c r="F26">
        <v>67</v>
      </c>
      <c r="G26">
        <v>49</v>
      </c>
      <c r="I26" s="3">
        <f t="shared" ref="I26:I89" si="0">(C26*$C$23+D26*$D$23+E26*$E$23+F26*$F$23+G26*$G$23)/SUM(C26:G26)</f>
        <v>0.93145161290322576</v>
      </c>
    </row>
    <row r="27" spans="1:24">
      <c r="B27" s="1" t="str">
        <v>Please answer the following questions regarding workplace amenities. - How do you feel if you do not have this amenity? - Murals &amp; Art Installations</v>
      </c>
      <c r="C27">
        <v>27</v>
      </c>
      <c r="D27">
        <v>40</v>
      </c>
      <c r="E27">
        <v>121</v>
      </c>
      <c r="F27">
        <v>45</v>
      </c>
      <c r="G27">
        <v>15</v>
      </c>
      <c r="I27" s="3">
        <f t="shared" si="0"/>
        <v>0.22580645161290322</v>
      </c>
    </row>
    <row r="28" spans="1:24">
      <c r="B28" s="1" t="str">
        <v>Please answer the following questions regarding workplace amenities. - How do you feel if you do not have this amenity? - Effective IT help desk</v>
      </c>
      <c r="C28">
        <v>29</v>
      </c>
      <c r="D28">
        <v>59</v>
      </c>
      <c r="E28">
        <v>57</v>
      </c>
      <c r="F28">
        <v>43</v>
      </c>
      <c r="G28">
        <v>60</v>
      </c>
      <c r="I28" s="3">
        <f t="shared" si="0"/>
        <v>0.842741935483871</v>
      </c>
    </row>
    <row r="29" spans="1:24">
      <c r="B29" s="1" t="str">
        <v>Please answer the following questions regarding workplace amenities. - How do you feel if you do not have this amenity? - Functional office technology</v>
      </c>
      <c r="C29">
        <v>32</v>
      </c>
      <c r="D29">
        <v>69</v>
      </c>
      <c r="E29">
        <v>53</v>
      </c>
      <c r="F29">
        <v>42</v>
      </c>
      <c r="G29">
        <v>52</v>
      </c>
      <c r="I29" s="3">
        <f t="shared" si="0"/>
        <v>0.6411290322580645</v>
      </c>
    </row>
    <row r="30" spans="1:24">
      <c r="B30" s="1" t="str">
        <v>Please answer the following questions regarding workplace amenities. - How do you feel if you do not have this amenity? - Event space/Conference space</v>
      </c>
      <c r="C30">
        <v>34</v>
      </c>
      <c r="D30">
        <v>45</v>
      </c>
      <c r="E30">
        <v>92</v>
      </c>
      <c r="F30">
        <v>56</v>
      </c>
      <c r="G30">
        <v>21</v>
      </c>
      <c r="I30" s="3">
        <f t="shared" si="0"/>
        <v>0.33467741935483869</v>
      </c>
    </row>
    <row r="31" spans="1:24">
      <c r="B31" s="1" t="str">
        <v>Please answer the following questions regarding workplace amenities. - How do you feel if you do not have this amenity? - Exterior patios &amp; balconies with attractive views</v>
      </c>
      <c r="C31">
        <v>34</v>
      </c>
      <c r="D31">
        <v>49</v>
      </c>
      <c r="E31">
        <v>94</v>
      </c>
      <c r="F31">
        <v>47</v>
      </c>
      <c r="G31">
        <v>24</v>
      </c>
      <c r="I31" s="3">
        <f t="shared" si="0"/>
        <v>0.29435483870967744</v>
      </c>
    </row>
    <row r="32" spans="1:24">
      <c r="B32" s="1" t="str">
        <v>Please answer the following questions regarding workplace amenities. - How do you feel if you do not have this amenity? - Outdoor space/Nature</v>
      </c>
      <c r="C32">
        <v>35</v>
      </c>
      <c r="D32">
        <v>49</v>
      </c>
      <c r="E32">
        <v>91</v>
      </c>
      <c r="F32">
        <v>56</v>
      </c>
      <c r="G32">
        <v>17</v>
      </c>
      <c r="I32" s="3">
        <f t="shared" si="0"/>
        <v>0.24596774193548387</v>
      </c>
    </row>
    <row r="33" spans="2:9">
      <c r="B33" s="1" t="str">
        <v>Please answer the following questions regarding workplace amenities. - How do you feel if you do not have this amenity? - Parking</v>
      </c>
      <c r="C33">
        <v>27</v>
      </c>
      <c r="D33">
        <v>69</v>
      </c>
      <c r="E33">
        <v>52</v>
      </c>
      <c r="F33">
        <v>44</v>
      </c>
      <c r="G33">
        <v>56</v>
      </c>
      <c r="I33" s="3">
        <f t="shared" si="0"/>
        <v>0.76209677419354838</v>
      </c>
    </row>
    <row r="34" spans="2:9">
      <c r="B34" s="1" t="str">
        <v>Please answer the following questions regarding workplace amenities. - How do you feel if you do not have this amenity? - Wellness room</v>
      </c>
      <c r="C34">
        <v>24</v>
      </c>
      <c r="D34">
        <v>52</v>
      </c>
      <c r="E34">
        <v>93</v>
      </c>
      <c r="F34">
        <v>54</v>
      </c>
      <c r="G34">
        <v>25</v>
      </c>
      <c r="I34" s="3">
        <f t="shared" si="0"/>
        <v>0.43548387096774194</v>
      </c>
    </row>
    <row r="35" spans="2:9">
      <c r="B35" s="1" t="str">
        <v>Please answer the following questions regarding workplace amenities. - How do you feel if you do not have this amenity? - Catered lunch</v>
      </c>
      <c r="C35">
        <v>38</v>
      </c>
      <c r="D35">
        <v>41</v>
      </c>
      <c r="E35">
        <v>105</v>
      </c>
      <c r="F35">
        <v>48</v>
      </c>
      <c r="G35">
        <v>16</v>
      </c>
      <c r="I35" s="3">
        <f t="shared" si="0"/>
        <v>0.17338709677419356</v>
      </c>
    </row>
    <row r="36" spans="2:9">
      <c r="B36" s="1" t="str">
        <v>Please answer the following questions regarding workplace amenities. - How do you feel if you do not have this amenity? - Free beverages/snacks</v>
      </c>
      <c r="C36">
        <v>36</v>
      </c>
      <c r="D36">
        <v>66</v>
      </c>
      <c r="E36">
        <v>70</v>
      </c>
      <c r="F36">
        <v>50</v>
      </c>
      <c r="G36">
        <v>26</v>
      </c>
      <c r="I36" s="3">
        <f t="shared" si="0"/>
        <v>0.2661290322580645</v>
      </c>
    </row>
    <row r="37" spans="2:9">
      <c r="B37" s="1" t="str">
        <v>Please answer the following questions regarding workplace amenities. - How do you feel if you do not have this amenity? - Local/small business food and beverage kiosks</v>
      </c>
      <c r="C37">
        <v>34</v>
      </c>
      <c r="D37">
        <v>50</v>
      </c>
      <c r="E37">
        <v>97</v>
      </c>
      <c r="F37">
        <v>48</v>
      </c>
      <c r="G37">
        <v>19</v>
      </c>
      <c r="I37" s="3">
        <f t="shared" si="0"/>
        <v>0.21774193548387097</v>
      </c>
    </row>
    <row r="38" spans="2:9">
      <c r="B38" s="1" t="str">
        <v>Please answer the following questions regarding workplace amenities. - How do you feel if you do not have this amenity? - On-site cafeteria</v>
      </c>
      <c r="C38">
        <v>23</v>
      </c>
      <c r="D38">
        <v>53</v>
      </c>
      <c r="E38">
        <v>101</v>
      </c>
      <c r="F38">
        <v>56</v>
      </c>
      <c r="G38">
        <v>15</v>
      </c>
      <c r="I38" s="3">
        <f t="shared" si="0"/>
        <v>0.29435483870967744</v>
      </c>
    </row>
    <row r="39" spans="2:9">
      <c r="B39" s="1" t="str">
        <v>Please answer the following questions regarding workplace amenities. - How do you feel if you do not have this amenity? - Cutting edge "green practices"</v>
      </c>
      <c r="C39">
        <v>28</v>
      </c>
      <c r="D39">
        <v>43</v>
      </c>
      <c r="E39">
        <v>101</v>
      </c>
      <c r="F39">
        <v>56</v>
      </c>
      <c r="G39">
        <v>20</v>
      </c>
      <c r="I39" s="3">
        <f t="shared" si="0"/>
        <v>0.375</v>
      </c>
    </row>
    <row r="40" spans="2:9">
      <c r="B40" s="1" t="str">
        <v>Please answer the following questions regarding workplace amenities. - How do you feel if you do not have this amenity? - Game area/ ping pong tables/ arcade games etc</v>
      </c>
      <c r="C40">
        <v>31</v>
      </c>
      <c r="D40">
        <v>49</v>
      </c>
      <c r="E40">
        <v>101</v>
      </c>
      <c r="F40">
        <v>46</v>
      </c>
      <c r="G40">
        <v>21</v>
      </c>
      <c r="I40" s="3">
        <f t="shared" si="0"/>
        <v>0.26209677419354838</v>
      </c>
    </row>
    <row r="41" spans="2:9">
      <c r="B41" s="1" t="str">
        <v>Please answer the following questions regarding workplace amenities. - How do you feel if you do not have this amenity? - Gym Access</v>
      </c>
      <c r="C41">
        <v>28</v>
      </c>
      <c r="D41">
        <v>50</v>
      </c>
      <c r="E41">
        <v>100</v>
      </c>
      <c r="F41">
        <v>49</v>
      </c>
      <c r="G41">
        <v>21</v>
      </c>
      <c r="I41" s="3">
        <f t="shared" si="0"/>
        <v>0.30645161290322581</v>
      </c>
    </row>
    <row r="42" spans="2:9">
      <c r="B42" s="1" t="str">
        <v>Please answer the following questions regarding workplace amenities. - How do you feel if you do not have this amenity? - On-Site fitness room</v>
      </c>
      <c r="C42">
        <v>23</v>
      </c>
      <c r="D42">
        <v>55</v>
      </c>
      <c r="E42">
        <v>100</v>
      </c>
      <c r="F42">
        <v>49</v>
      </c>
      <c r="G42">
        <v>21</v>
      </c>
      <c r="I42" s="3">
        <f t="shared" si="0"/>
        <v>0.32661290322580644</v>
      </c>
    </row>
    <row r="43" spans="2:9">
      <c r="B43" s="1" t="str">
        <v>Please answer the following questions regarding workplace amenities. - How do you feel if you do not have this amenity? - Shipping/receiving for on-site personal deliveries</v>
      </c>
      <c r="C43">
        <v>30</v>
      </c>
      <c r="D43">
        <v>44</v>
      </c>
      <c r="E43">
        <v>98</v>
      </c>
      <c r="F43">
        <v>49</v>
      </c>
      <c r="G43">
        <v>27</v>
      </c>
      <c r="I43" s="3">
        <f t="shared" si="0"/>
        <v>0.41129032258064518</v>
      </c>
    </row>
    <row r="44" spans="2:9">
      <c r="B44" s="1" t="str">
        <v>Please answer the following questions regarding workplace amenities. - How do you feel if you do not have this amenity? - Lifestyle Amenities (e.g. Dry cleaning services, pharmacy)</v>
      </c>
      <c r="C44">
        <v>20</v>
      </c>
      <c r="D44">
        <v>53</v>
      </c>
      <c r="E44">
        <v>106</v>
      </c>
      <c r="F44">
        <v>50</v>
      </c>
      <c r="G44">
        <v>19</v>
      </c>
      <c r="I44" s="3">
        <f t="shared" si="0"/>
        <v>0.33467741935483869</v>
      </c>
    </row>
    <row r="45" spans="2:9">
      <c r="B45" s="1" t="str">
        <v>Please answer the following questions regarding workplace amenities. - How do you feel if you do not have this amenity? - On-site daycare center</v>
      </c>
      <c r="C45">
        <v>31</v>
      </c>
      <c r="D45">
        <v>39</v>
      </c>
      <c r="E45">
        <v>111</v>
      </c>
      <c r="F45">
        <v>41</v>
      </c>
      <c r="G45">
        <v>26</v>
      </c>
      <c r="I45" s="3">
        <f t="shared" si="0"/>
        <v>0.34274193548387094</v>
      </c>
    </row>
    <row r="46" spans="2:9">
      <c r="B46" s="1" t="str">
        <v>Please answer the following questions regarding workplace amenities. - How do you feel if you do not have this amenity? - On-site medical clinic</v>
      </c>
      <c r="C46">
        <v>34</v>
      </c>
      <c r="D46">
        <v>52</v>
      </c>
      <c r="E46">
        <v>96</v>
      </c>
      <c r="F46">
        <v>43</v>
      </c>
      <c r="G46">
        <v>23</v>
      </c>
      <c r="I46" s="3">
        <f t="shared" si="0"/>
        <v>0.23387096774193547</v>
      </c>
    </row>
    <row r="48" spans="2:9">
      <c r="B48" s="2" t="str">
        <f>A9</f>
        <v>Group #2</v>
      </c>
    </row>
    <row r="49" spans="2:9">
      <c r="C49" s="1" t="s">
        <v>25</v>
      </c>
      <c r="D49" s="1" t="s">
        <v>26</v>
      </c>
      <c r="E49" s="1" t="s">
        <v>27</v>
      </c>
      <c r="F49" s="1" t="s">
        <v>28</v>
      </c>
      <c r="G49" s="1" t="s">
        <v>29</v>
      </c>
      <c r="I49" s="24" t="s">
        <v>33</v>
      </c>
    </row>
    <row r="50" spans="2:9">
      <c r="B50" s="1" t="str">
        <f>B25</f>
        <v>Please answer the following questions regarding workplace amenities. - How do you feel if you do not have this amenity? - Ability to control environmental quality (e.g. temperature, lighting, sound)</v>
      </c>
      <c r="C50" cm="1">
        <f t="array" ref="C50:G71">TRANSPOSE(C9:X13)</f>
        <v>46</v>
      </c>
      <c r="D50">
        <v>73</v>
      </c>
      <c r="E50">
        <v>30</v>
      </c>
      <c r="F50">
        <v>28</v>
      </c>
      <c r="G50">
        <v>17</v>
      </c>
      <c r="I50" s="3">
        <f t="shared" si="0"/>
        <v>-0.21134020618556701</v>
      </c>
    </row>
    <row r="51" spans="2:9">
      <c r="B51" s="1" t="str">
        <f t="shared" ref="B51:B71" si="1">B26</f>
        <v>Please answer the following questions regarding workplace amenities. - How do you feel if you do not have this amenity? - Access to natural daylight</v>
      </c>
      <c r="C51">
        <v>42</v>
      </c>
      <c r="D51">
        <v>65</v>
      </c>
      <c r="E51">
        <v>39</v>
      </c>
      <c r="F51">
        <v>34</v>
      </c>
      <c r="G51">
        <v>14</v>
      </c>
      <c r="I51" s="3">
        <f t="shared" si="0"/>
        <v>-0.12886597938144329</v>
      </c>
    </row>
    <row r="52" spans="2:9">
      <c r="B52" s="1" t="str">
        <f t="shared" si="1"/>
        <v>Please answer the following questions regarding workplace amenities. - How do you feel if you do not have this amenity? - Murals &amp; Art Installations</v>
      </c>
      <c r="C52">
        <v>55</v>
      </c>
      <c r="D52">
        <v>52</v>
      </c>
      <c r="E52">
        <v>55</v>
      </c>
      <c r="F52">
        <v>21</v>
      </c>
      <c r="G52">
        <v>11</v>
      </c>
      <c r="I52" s="3">
        <f t="shared" si="0"/>
        <v>-0.39175257731958762</v>
      </c>
    </row>
    <row r="53" spans="2:9">
      <c r="B53" s="1" t="str">
        <f t="shared" si="1"/>
        <v>Please answer the following questions regarding workplace amenities. - How do you feel if you do not have this amenity? - Effective IT help desk</v>
      </c>
      <c r="C53">
        <v>39</v>
      </c>
      <c r="D53">
        <v>78</v>
      </c>
      <c r="E53">
        <v>36</v>
      </c>
      <c r="F53">
        <v>20</v>
      </c>
      <c r="G53">
        <v>21</v>
      </c>
      <c r="I53" s="3">
        <f t="shared" si="0"/>
        <v>-0.16494845360824742</v>
      </c>
    </row>
    <row r="54" spans="2:9">
      <c r="B54" s="1" t="str">
        <f t="shared" si="1"/>
        <v>Please answer the following questions regarding workplace amenities. - How do you feel if you do not have this amenity? - Functional office technology</v>
      </c>
      <c r="C54">
        <v>48</v>
      </c>
      <c r="D54">
        <v>62</v>
      </c>
      <c r="E54">
        <v>43</v>
      </c>
      <c r="F54">
        <v>24</v>
      </c>
      <c r="G54">
        <v>17</v>
      </c>
      <c r="I54" s="3">
        <f t="shared" si="0"/>
        <v>-0.21649484536082475</v>
      </c>
    </row>
    <row r="55" spans="2:9">
      <c r="B55" s="1" t="str">
        <f t="shared" si="1"/>
        <v>Please answer the following questions regarding workplace amenities. - How do you feel if you do not have this amenity? - Event space/Conference space</v>
      </c>
      <c r="C55">
        <v>43</v>
      </c>
      <c r="D55">
        <v>56</v>
      </c>
      <c r="E55">
        <v>62</v>
      </c>
      <c r="F55">
        <v>28</v>
      </c>
      <c r="G55">
        <v>5</v>
      </c>
      <c r="I55" s="3">
        <f t="shared" si="0"/>
        <v>-0.34020618556701032</v>
      </c>
    </row>
    <row r="56" spans="2:9">
      <c r="B56" s="1" t="str">
        <f t="shared" si="1"/>
        <v>Please answer the following questions regarding workplace amenities. - How do you feel if you do not have this amenity? - Exterior patios &amp; balconies with attractive views</v>
      </c>
      <c r="C56">
        <v>43</v>
      </c>
      <c r="D56">
        <v>69</v>
      </c>
      <c r="E56">
        <v>38</v>
      </c>
      <c r="F56">
        <v>31</v>
      </c>
      <c r="G56">
        <v>13</v>
      </c>
      <c r="I56" s="3">
        <f t="shared" si="0"/>
        <v>-0.21134020618556701</v>
      </c>
    </row>
    <row r="57" spans="2:9">
      <c r="B57" s="1" t="str">
        <f t="shared" si="1"/>
        <v>Please answer the following questions regarding workplace amenities. - How do you feel if you do not have this amenity? - Outdoor space/Nature</v>
      </c>
      <c r="C57">
        <v>42</v>
      </c>
      <c r="D57">
        <v>64</v>
      </c>
      <c r="E57">
        <v>51</v>
      </c>
      <c r="F57">
        <v>18</v>
      </c>
      <c r="G57">
        <v>19</v>
      </c>
      <c r="I57" s="3">
        <f t="shared" si="0"/>
        <v>-0.18556701030927836</v>
      </c>
    </row>
    <row r="58" spans="2:9">
      <c r="B58" s="1" t="str">
        <f t="shared" si="1"/>
        <v>Please answer the following questions regarding workplace amenities. - How do you feel if you do not have this amenity? - Parking</v>
      </c>
      <c r="C58">
        <v>36</v>
      </c>
      <c r="D58">
        <v>77</v>
      </c>
      <c r="E58">
        <v>33</v>
      </c>
      <c r="F58">
        <v>21</v>
      </c>
      <c r="G58">
        <v>27</v>
      </c>
      <c r="I58" s="3">
        <f t="shared" si="0"/>
        <v>5.1546391752577319E-3</v>
      </c>
    </row>
    <row r="59" spans="2:9">
      <c r="B59" s="1" t="str">
        <f t="shared" si="1"/>
        <v>Please answer the following questions regarding workplace amenities. - How do you feel if you do not have this amenity? - Wellness room</v>
      </c>
      <c r="C59">
        <v>43</v>
      </c>
      <c r="D59">
        <v>58</v>
      </c>
      <c r="E59">
        <v>57</v>
      </c>
      <c r="F59">
        <v>26</v>
      </c>
      <c r="G59">
        <v>10</v>
      </c>
      <c r="I59" s="3">
        <f t="shared" si="0"/>
        <v>-0.26804123711340205</v>
      </c>
    </row>
    <row r="60" spans="2:9">
      <c r="B60" s="1" t="str">
        <f t="shared" si="1"/>
        <v>Please answer the following questions regarding workplace amenities. - How do you feel if you do not have this amenity? - Catered lunch</v>
      </c>
      <c r="C60">
        <v>50</v>
      </c>
      <c r="D60">
        <v>61</v>
      </c>
      <c r="E60">
        <v>51</v>
      </c>
      <c r="F60">
        <v>22</v>
      </c>
      <c r="G60">
        <v>10</v>
      </c>
      <c r="I60" s="3">
        <f t="shared" si="0"/>
        <v>-0.39690721649484534</v>
      </c>
    </row>
    <row r="61" spans="2:9">
      <c r="B61" s="1" t="str">
        <f t="shared" si="1"/>
        <v>Please answer the following questions regarding workplace amenities. - How do you feel if you do not have this amenity? - Free beverages/snacks</v>
      </c>
      <c r="C61">
        <v>42</v>
      </c>
      <c r="D61">
        <v>72</v>
      </c>
      <c r="E61">
        <v>45</v>
      </c>
      <c r="F61">
        <v>23</v>
      </c>
      <c r="G61">
        <v>12</v>
      </c>
      <c r="I61" s="3">
        <f t="shared" si="0"/>
        <v>-0.31958762886597936</v>
      </c>
    </row>
    <row r="62" spans="2:9">
      <c r="B62" s="1" t="str">
        <f t="shared" si="1"/>
        <v>Please answer the following questions regarding workplace amenities. - How do you feel if you do not have this amenity? - Local/small business food and beverage kiosks</v>
      </c>
      <c r="C62">
        <v>49</v>
      </c>
      <c r="D62">
        <v>55</v>
      </c>
      <c r="E62">
        <v>56</v>
      </c>
      <c r="F62">
        <v>25</v>
      </c>
      <c r="G62">
        <v>9</v>
      </c>
      <c r="I62" s="3">
        <f t="shared" si="0"/>
        <v>-0.34536082474226804</v>
      </c>
    </row>
    <row r="63" spans="2:9">
      <c r="B63" s="1" t="str">
        <f t="shared" si="1"/>
        <v>Please answer the following questions regarding workplace amenities. - How do you feel if you do not have this amenity? - On-site cafeteria</v>
      </c>
      <c r="C63">
        <v>51</v>
      </c>
      <c r="D63">
        <v>61</v>
      </c>
      <c r="E63">
        <v>49</v>
      </c>
      <c r="F63">
        <v>17</v>
      </c>
      <c r="G63">
        <v>16</v>
      </c>
      <c r="I63" s="3">
        <f t="shared" si="0"/>
        <v>-0.33505154639175255</v>
      </c>
    </row>
    <row r="64" spans="2:9">
      <c r="B64" s="1" t="str">
        <f t="shared" si="1"/>
        <v>Please answer the following questions regarding workplace amenities. - How do you feel if you do not have this amenity? - Cutting edge "green practices"</v>
      </c>
      <c r="C64">
        <v>50</v>
      </c>
      <c r="D64">
        <v>67</v>
      </c>
      <c r="E64">
        <v>41</v>
      </c>
      <c r="F64">
        <v>24</v>
      </c>
      <c r="G64">
        <v>12</v>
      </c>
      <c r="I64" s="3">
        <f t="shared" si="0"/>
        <v>-0.36597938144329895</v>
      </c>
    </row>
    <row r="65" spans="2:9">
      <c r="B65" s="1" t="str">
        <f t="shared" si="1"/>
        <v>Please answer the following questions regarding workplace amenities. - How do you feel if you do not have this amenity? - Game area/ ping pong tables/ arcade games etc</v>
      </c>
      <c r="C65">
        <v>42</v>
      </c>
      <c r="D65">
        <v>56</v>
      </c>
      <c r="E65">
        <v>65</v>
      </c>
      <c r="F65">
        <v>21</v>
      </c>
      <c r="G65">
        <v>10</v>
      </c>
      <c r="I65" s="3">
        <f t="shared" si="0"/>
        <v>-0.29896907216494845</v>
      </c>
    </row>
    <row r="66" spans="2:9">
      <c r="B66" s="1" t="str">
        <f t="shared" si="1"/>
        <v>Please answer the following questions regarding workplace amenities. - How do you feel if you do not have this amenity? - Gym Access</v>
      </c>
      <c r="C66">
        <v>49</v>
      </c>
      <c r="D66">
        <v>60</v>
      </c>
      <c r="E66">
        <v>56</v>
      </c>
      <c r="F66">
        <v>21</v>
      </c>
      <c r="G66">
        <v>8</v>
      </c>
      <c r="I66" s="3">
        <f t="shared" si="0"/>
        <v>-0.4329896907216495</v>
      </c>
    </row>
    <row r="67" spans="2:9">
      <c r="B67" s="1" t="str">
        <f t="shared" si="1"/>
        <v>Please answer the following questions regarding workplace amenities. - How do you feel if you do not have this amenity? - On-Site fitness room</v>
      </c>
      <c r="C67">
        <v>49</v>
      </c>
      <c r="D67">
        <v>57</v>
      </c>
      <c r="E67">
        <v>55</v>
      </c>
      <c r="F67">
        <v>19</v>
      </c>
      <c r="G67">
        <v>14</v>
      </c>
      <c r="I67" s="3">
        <f t="shared" si="0"/>
        <v>-0.31443298969072164</v>
      </c>
    </row>
    <row r="68" spans="2:9">
      <c r="B68" s="1" t="str">
        <f t="shared" si="1"/>
        <v>Please answer the following questions regarding workplace amenities. - How do you feel if you do not have this amenity? - Shipping/receiving for on-site personal deliveries</v>
      </c>
      <c r="C68">
        <v>45</v>
      </c>
      <c r="D68">
        <v>65</v>
      </c>
      <c r="E68">
        <v>54</v>
      </c>
      <c r="F68">
        <v>19</v>
      </c>
      <c r="G68">
        <v>11</v>
      </c>
      <c r="I68" s="3">
        <f t="shared" si="0"/>
        <v>-0.37628865979381443</v>
      </c>
    </row>
    <row r="69" spans="2:9">
      <c r="B69" s="1" t="str">
        <f t="shared" si="1"/>
        <v>Please answer the following questions regarding workplace amenities. - How do you feel if you do not have this amenity? - Lifestyle Amenities (e.g. Dry cleaning services, pharmacy)</v>
      </c>
      <c r="C69">
        <v>29</v>
      </c>
      <c r="D69">
        <v>76</v>
      </c>
      <c r="E69">
        <v>49</v>
      </c>
      <c r="F69">
        <v>26</v>
      </c>
      <c r="G69">
        <v>14</v>
      </c>
      <c r="I69" s="3">
        <f t="shared" si="0"/>
        <v>-0.13402061855670103</v>
      </c>
    </row>
    <row r="70" spans="2:9">
      <c r="B70" s="1" t="str">
        <f t="shared" si="1"/>
        <v>Please answer the following questions regarding workplace amenities. - How do you feel if you do not have this amenity? - On-site daycare center</v>
      </c>
      <c r="C70">
        <v>45</v>
      </c>
      <c r="D70">
        <v>61</v>
      </c>
      <c r="E70">
        <v>53</v>
      </c>
      <c r="F70">
        <v>22</v>
      </c>
      <c r="G70">
        <v>13</v>
      </c>
      <c r="I70" s="3">
        <f t="shared" si="0"/>
        <v>-0.28350515463917525</v>
      </c>
    </row>
    <row r="71" spans="2:9">
      <c r="B71" s="1" t="str">
        <f t="shared" si="1"/>
        <v>Please answer the following questions regarding workplace amenities. - How do you feel if you do not have this amenity? - On-site medical clinic</v>
      </c>
      <c r="C71">
        <v>43</v>
      </c>
      <c r="D71">
        <v>69</v>
      </c>
      <c r="E71">
        <v>47</v>
      </c>
      <c r="F71">
        <v>28</v>
      </c>
      <c r="G71">
        <v>7</v>
      </c>
      <c r="I71" s="3">
        <f t="shared" si="0"/>
        <v>-0.36597938144329895</v>
      </c>
    </row>
    <row r="73" spans="2:9">
      <c r="B73" s="2" t="str">
        <f>A14</f>
        <v>Group #3</v>
      </c>
    </row>
    <row r="74" spans="2:9">
      <c r="C74" s="1" t="s">
        <v>25</v>
      </c>
      <c r="D74" s="1" t="s">
        <v>26</v>
      </c>
      <c r="E74" s="1" t="s">
        <v>27</v>
      </c>
      <c r="F74" s="1" t="s">
        <v>28</v>
      </c>
      <c r="G74" s="1" t="s">
        <v>29</v>
      </c>
      <c r="I74" s="24" t="s">
        <v>33</v>
      </c>
    </row>
    <row r="75" spans="2:9">
      <c r="B75" s="1" t="str">
        <f>B25</f>
        <v>Please answer the following questions regarding workplace amenities. - How do you feel if you do not have this amenity? - Ability to control environmental quality (e.g. temperature, lighting, sound)</v>
      </c>
      <c r="C75" cm="1">
        <f t="array" ref="C75:G96">TRANSPOSE(C14:X18)</f>
        <v>111</v>
      </c>
      <c r="D75">
        <v>110</v>
      </c>
      <c r="E75">
        <v>126</v>
      </c>
      <c r="F75">
        <v>136</v>
      </c>
      <c r="G75">
        <v>75</v>
      </c>
      <c r="I75" s="3">
        <f t="shared" si="0"/>
        <v>0.43010752688172044</v>
      </c>
    </row>
    <row r="76" spans="2:9">
      <c r="B76" s="1" t="str">
        <f t="shared" ref="B76:B96" si="2">B26</f>
        <v>Please answer the following questions regarding workplace amenities. - How do you feel if you do not have this amenity? - Access to natural daylight</v>
      </c>
      <c r="C76">
        <v>138</v>
      </c>
      <c r="D76">
        <v>105</v>
      </c>
      <c r="E76">
        <v>103</v>
      </c>
      <c r="F76">
        <v>94</v>
      </c>
      <c r="G76">
        <v>118</v>
      </c>
      <c r="I76" s="3">
        <f t="shared" si="0"/>
        <v>0.5</v>
      </c>
    </row>
    <row r="77" spans="2:9">
      <c r="B77" s="1" t="str">
        <f t="shared" si="2"/>
        <v>Please answer the following questions regarding workplace amenities. - How do you feel if you do not have this amenity? - Murals &amp; Art Installations</v>
      </c>
      <c r="C77">
        <v>85</v>
      </c>
      <c r="D77">
        <v>135</v>
      </c>
      <c r="E77">
        <v>193</v>
      </c>
      <c r="F77">
        <v>100</v>
      </c>
      <c r="G77">
        <v>45</v>
      </c>
      <c r="I77" s="3">
        <f t="shared" si="0"/>
        <v>0.13440860215053763</v>
      </c>
    </row>
    <row r="78" spans="2:9">
      <c r="B78" s="1" t="str">
        <f t="shared" si="2"/>
        <v>Please answer the following questions regarding workplace amenities. - How do you feel if you do not have this amenity? - Effective IT help desk</v>
      </c>
      <c r="C78">
        <v>103</v>
      </c>
      <c r="D78">
        <v>149</v>
      </c>
      <c r="E78">
        <v>94</v>
      </c>
      <c r="F78">
        <v>102</v>
      </c>
      <c r="G78">
        <v>110</v>
      </c>
      <c r="I78" s="3">
        <f t="shared" si="0"/>
        <v>0.51792114695340496</v>
      </c>
    </row>
    <row r="79" spans="2:9">
      <c r="B79" s="1" t="str">
        <f t="shared" si="2"/>
        <v>Please answer the following questions regarding workplace amenities. - How do you feel if you do not have this amenity? - Functional office technology</v>
      </c>
      <c r="C79">
        <v>99</v>
      </c>
      <c r="D79">
        <v>137</v>
      </c>
      <c r="E79">
        <v>112</v>
      </c>
      <c r="F79">
        <v>88</v>
      </c>
      <c r="G79">
        <v>122</v>
      </c>
      <c r="I79" s="3">
        <f t="shared" si="0"/>
        <v>0.58960573476702505</v>
      </c>
    </row>
    <row r="80" spans="2:9">
      <c r="B80" s="1" t="str">
        <f t="shared" si="2"/>
        <v>Please answer the following questions regarding workplace amenities. - How do you feel if you do not have this amenity? - Event space/Conference space</v>
      </c>
      <c r="C80">
        <v>92</v>
      </c>
      <c r="D80">
        <v>135</v>
      </c>
      <c r="E80">
        <v>165</v>
      </c>
      <c r="F80">
        <v>113</v>
      </c>
      <c r="G80">
        <v>53</v>
      </c>
      <c r="I80" s="3">
        <f t="shared" si="0"/>
        <v>0.2132616487455197</v>
      </c>
    </row>
    <row r="81" spans="2:9">
      <c r="B81" s="1" t="str">
        <f t="shared" si="2"/>
        <v>Please answer the following questions regarding workplace amenities. - How do you feel if you do not have this amenity? - Exterior patios &amp; balconies with attractive views</v>
      </c>
      <c r="C81">
        <v>114</v>
      </c>
      <c r="D81">
        <v>121</v>
      </c>
      <c r="E81">
        <v>149</v>
      </c>
      <c r="F81">
        <v>116</v>
      </c>
      <c r="G81">
        <v>58</v>
      </c>
      <c r="I81" s="3">
        <f t="shared" si="0"/>
        <v>0.20609318996415771</v>
      </c>
    </row>
    <row r="82" spans="2:9">
      <c r="B82" s="1" t="str">
        <f t="shared" si="2"/>
        <v>Please answer the following questions regarding workplace amenities. - How do you feel if you do not have this amenity? - Outdoor space/Nature</v>
      </c>
      <c r="C82">
        <v>104</v>
      </c>
      <c r="D82">
        <v>142</v>
      </c>
      <c r="E82">
        <v>127</v>
      </c>
      <c r="F82">
        <v>116</v>
      </c>
      <c r="G82">
        <v>69</v>
      </c>
      <c r="I82" s="3">
        <f t="shared" si="0"/>
        <v>0.28315412186379929</v>
      </c>
    </row>
    <row r="83" spans="2:9">
      <c r="B83" s="1" t="str">
        <f t="shared" si="2"/>
        <v>Please answer the following questions regarding workplace amenities. - How do you feel if you do not have this amenity? - Parking</v>
      </c>
      <c r="C83">
        <v>106</v>
      </c>
      <c r="D83">
        <v>135</v>
      </c>
      <c r="E83">
        <v>103</v>
      </c>
      <c r="F83">
        <v>94</v>
      </c>
      <c r="G83">
        <v>120</v>
      </c>
      <c r="I83" s="3">
        <f t="shared" si="0"/>
        <v>0.57526881720430112</v>
      </c>
    </row>
    <row r="84" spans="2:9">
      <c r="B84" s="1" t="str">
        <f t="shared" si="2"/>
        <v>Please answer the following questions regarding workplace amenities. - How do you feel if you do not have this amenity? - Wellness room</v>
      </c>
      <c r="C84">
        <v>105</v>
      </c>
      <c r="D84">
        <v>115</v>
      </c>
      <c r="E84">
        <v>166</v>
      </c>
      <c r="F84">
        <v>103</v>
      </c>
      <c r="G84">
        <v>69</v>
      </c>
      <c r="I84" s="3">
        <f t="shared" si="0"/>
        <v>0.28136200716845877</v>
      </c>
    </row>
    <row r="85" spans="2:9">
      <c r="B85" s="1" t="str">
        <f t="shared" si="2"/>
        <v>Please answer the following questions regarding workplace amenities. - How do you feel if you do not have this amenity? - Catered lunch</v>
      </c>
      <c r="C85">
        <v>103</v>
      </c>
      <c r="D85">
        <v>111</v>
      </c>
      <c r="E85">
        <v>183</v>
      </c>
      <c r="F85">
        <v>100</v>
      </c>
      <c r="G85">
        <v>61</v>
      </c>
      <c r="I85" s="3">
        <f t="shared" si="0"/>
        <v>0.22759856630824374</v>
      </c>
    </row>
    <row r="86" spans="2:9">
      <c r="B86" s="1" t="str">
        <f t="shared" si="2"/>
        <v>Please answer the following questions regarding workplace amenities. - How do you feel if you do not have this amenity? - Free beverages/snacks</v>
      </c>
      <c r="C86">
        <v>101</v>
      </c>
      <c r="D86">
        <v>145</v>
      </c>
      <c r="E86">
        <v>150</v>
      </c>
      <c r="F86">
        <v>100</v>
      </c>
      <c r="G86">
        <v>62</v>
      </c>
      <c r="I86" s="3">
        <f t="shared" si="0"/>
        <v>0.18100358422939067</v>
      </c>
    </row>
    <row r="87" spans="2:9">
      <c r="B87" s="1" t="str">
        <f t="shared" si="2"/>
        <v>Please answer the following questions regarding workplace amenities. - How do you feel if you do not have this amenity? - Local/small business food and beverage kiosks</v>
      </c>
      <c r="C87">
        <v>111</v>
      </c>
      <c r="D87">
        <v>111</v>
      </c>
      <c r="E87">
        <v>171</v>
      </c>
      <c r="F87">
        <v>106</v>
      </c>
      <c r="G87">
        <v>59</v>
      </c>
      <c r="I87" s="3">
        <f t="shared" si="0"/>
        <v>0.20609318996415771</v>
      </c>
    </row>
    <row r="88" spans="2:9">
      <c r="B88" s="1" t="str">
        <f t="shared" si="2"/>
        <v>Please answer the following questions regarding workplace amenities. - How do you feel if you do not have this amenity? - On-site cafeteria</v>
      </c>
      <c r="C88">
        <v>121</v>
      </c>
      <c r="D88">
        <v>123</v>
      </c>
      <c r="E88">
        <v>138</v>
      </c>
      <c r="F88">
        <v>106</v>
      </c>
      <c r="G88">
        <v>70</v>
      </c>
      <c r="I88" s="3">
        <f t="shared" si="0"/>
        <v>0.22759856630824374</v>
      </c>
    </row>
    <row r="89" spans="2:9">
      <c r="B89" s="1" t="str">
        <f t="shared" si="2"/>
        <v>Please answer the following questions regarding workplace amenities. - How do you feel if you do not have this amenity? - Cutting edge "green practices"</v>
      </c>
      <c r="C89">
        <v>109</v>
      </c>
      <c r="D89">
        <v>129</v>
      </c>
      <c r="E89">
        <v>159</v>
      </c>
      <c r="F89">
        <v>99</v>
      </c>
      <c r="G89">
        <v>62</v>
      </c>
      <c r="I89" s="3">
        <f t="shared" si="0"/>
        <v>0.17741935483870969</v>
      </c>
    </row>
    <row r="90" spans="2:9">
      <c r="B90" s="1" t="str">
        <f t="shared" si="2"/>
        <v>Please answer the following questions regarding workplace amenities. - How do you feel if you do not have this amenity? - Game area/ ping pong tables/ arcade games etc</v>
      </c>
      <c r="C90">
        <v>104</v>
      </c>
      <c r="D90">
        <v>130</v>
      </c>
      <c r="E90">
        <v>191</v>
      </c>
      <c r="F90">
        <v>81</v>
      </c>
      <c r="G90">
        <v>52</v>
      </c>
      <c r="I90" s="3">
        <f t="shared" ref="I90:I96" si="3">(C90*$C$23+D90*$D$23+E90*$E$23+F90*$F$23+G90*$G$23)/SUM(C90:G90)</f>
        <v>5.7347670250896057E-2</v>
      </c>
    </row>
    <row r="91" spans="2:9">
      <c r="B91" s="1" t="str">
        <f t="shared" si="2"/>
        <v>Please answer the following questions regarding workplace amenities. - How do you feel if you do not have this amenity? - Gym Access</v>
      </c>
      <c r="C91">
        <v>95</v>
      </c>
      <c r="D91">
        <v>128</v>
      </c>
      <c r="E91">
        <v>175</v>
      </c>
      <c r="F91">
        <v>105</v>
      </c>
      <c r="G91">
        <v>55</v>
      </c>
      <c r="I91" s="3">
        <f t="shared" si="3"/>
        <v>0.20071684587813621</v>
      </c>
    </row>
    <row r="92" spans="2:9">
      <c r="B92" s="1" t="str">
        <f t="shared" si="2"/>
        <v>Please answer the following questions regarding workplace amenities. - How do you feel if you do not have this amenity? - On-Site fitness room</v>
      </c>
      <c r="C92">
        <v>109</v>
      </c>
      <c r="D92">
        <v>109</v>
      </c>
      <c r="E92">
        <v>185</v>
      </c>
      <c r="F92">
        <v>96</v>
      </c>
      <c r="G92">
        <v>59</v>
      </c>
      <c r="I92" s="3">
        <f t="shared" si="3"/>
        <v>0.18100358422939067</v>
      </c>
    </row>
    <row r="93" spans="2:9">
      <c r="B93" s="1" t="str">
        <f t="shared" si="2"/>
        <v>Please answer the following questions regarding workplace amenities. - How do you feel if you do not have this amenity? - Shipping/receiving for on-site personal deliveries</v>
      </c>
      <c r="C93">
        <v>112</v>
      </c>
      <c r="D93">
        <v>110</v>
      </c>
      <c r="E93">
        <v>171</v>
      </c>
      <c r="F93">
        <v>108</v>
      </c>
      <c r="G93">
        <v>57</v>
      </c>
      <c r="I93" s="3">
        <f t="shared" si="3"/>
        <v>0.1971326164874552</v>
      </c>
    </row>
    <row r="94" spans="2:9">
      <c r="B94" s="1" t="str">
        <f t="shared" si="2"/>
        <v>Please answer the following questions regarding workplace amenities. - How do you feel if you do not have this amenity? - Lifestyle Amenities (e.g. Dry cleaning services, pharmacy)</v>
      </c>
      <c r="C94">
        <v>96</v>
      </c>
      <c r="D94">
        <v>132</v>
      </c>
      <c r="E94">
        <v>189</v>
      </c>
      <c r="F94">
        <v>82</v>
      </c>
      <c r="G94">
        <v>59</v>
      </c>
      <c r="I94" s="3">
        <f t="shared" si="3"/>
        <v>0.13620071684587814</v>
      </c>
    </row>
    <row r="95" spans="2:9">
      <c r="B95" s="1" t="str">
        <f t="shared" si="2"/>
        <v>Please answer the following questions regarding workplace amenities. - How do you feel if you do not have this amenity? - On-site daycare center</v>
      </c>
      <c r="C95">
        <v>101</v>
      </c>
      <c r="D95">
        <v>120</v>
      </c>
      <c r="E95">
        <v>199</v>
      </c>
      <c r="F95">
        <v>79</v>
      </c>
      <c r="G95">
        <v>59</v>
      </c>
      <c r="I95" s="3">
        <f t="shared" si="3"/>
        <v>0.12903225806451613</v>
      </c>
    </row>
    <row r="96" spans="2:9">
      <c r="B96" s="1" t="str">
        <f t="shared" si="2"/>
        <v>Please answer the following questions regarding workplace amenities. - How do you feel if you do not have this amenity? - On-site medical clinic</v>
      </c>
      <c r="C96">
        <v>114</v>
      </c>
      <c r="D96">
        <v>128</v>
      </c>
      <c r="E96">
        <v>158</v>
      </c>
      <c r="F96">
        <v>101</v>
      </c>
      <c r="G96">
        <v>57</v>
      </c>
      <c r="I96" s="3">
        <f t="shared" si="3"/>
        <v>0.13261648745519714</v>
      </c>
    </row>
  </sheetData>
  <mergeCells count="3">
    <mergeCell ref="A4:A8"/>
    <mergeCell ref="A9:A13"/>
    <mergeCell ref="A14:A18"/>
  </mergeCells>
  <conditionalFormatting sqref="C42:F42">
    <cfRule type="top10" dxfId="131" priority="71" rank="1"/>
  </conditionalFormatting>
  <conditionalFormatting sqref="C25:G25">
    <cfRule type="top10" dxfId="130" priority="88" rank="1"/>
  </conditionalFormatting>
  <conditionalFormatting sqref="C26:G26">
    <cfRule type="top10" dxfId="129" priority="87" rank="1"/>
  </conditionalFormatting>
  <conditionalFormatting sqref="C27:G27">
    <cfRule type="top10" dxfId="128" priority="86" rank="1"/>
  </conditionalFormatting>
  <conditionalFormatting sqref="C28:G28">
    <cfRule type="top10" dxfId="127" priority="85" rank="1"/>
  </conditionalFormatting>
  <conditionalFormatting sqref="C29:G29">
    <cfRule type="top10" dxfId="126" priority="84" rank="1"/>
  </conditionalFormatting>
  <conditionalFormatting sqref="C30:G30">
    <cfRule type="top10" dxfId="125" priority="83" rank="1"/>
  </conditionalFormatting>
  <conditionalFormatting sqref="C31:G31">
    <cfRule type="top10" dxfId="124" priority="82" rank="1"/>
  </conditionalFormatting>
  <conditionalFormatting sqref="C32:G32">
    <cfRule type="top10" dxfId="123" priority="81" rank="1"/>
  </conditionalFormatting>
  <conditionalFormatting sqref="C33:G33">
    <cfRule type="top10" dxfId="122" priority="80" rank="1"/>
  </conditionalFormatting>
  <conditionalFormatting sqref="C34:G34">
    <cfRule type="top10" dxfId="121" priority="79" rank="1"/>
  </conditionalFormatting>
  <conditionalFormatting sqref="C35:G35">
    <cfRule type="top10" dxfId="120" priority="78" rank="1"/>
  </conditionalFormatting>
  <conditionalFormatting sqref="C36:G36">
    <cfRule type="top10" dxfId="119" priority="77" rank="1"/>
  </conditionalFormatting>
  <conditionalFormatting sqref="C37:G37">
    <cfRule type="top10" dxfId="118" priority="76" rank="1"/>
  </conditionalFormatting>
  <conditionalFormatting sqref="C38:G38">
    <cfRule type="top10" dxfId="117" priority="75" rank="1"/>
  </conditionalFormatting>
  <conditionalFormatting sqref="C39:G39">
    <cfRule type="top10" dxfId="116" priority="74" rank="1"/>
  </conditionalFormatting>
  <conditionalFormatting sqref="C40:G40">
    <cfRule type="top10" dxfId="115" priority="73" rank="1"/>
  </conditionalFormatting>
  <conditionalFormatting sqref="C41:G41">
    <cfRule type="top10" dxfId="114" priority="72" rank="1"/>
  </conditionalFormatting>
  <conditionalFormatting sqref="C43:G43">
    <cfRule type="top10" dxfId="113" priority="70" rank="1"/>
  </conditionalFormatting>
  <conditionalFormatting sqref="C44:G44">
    <cfRule type="top10" dxfId="112" priority="69" rank="1"/>
  </conditionalFormatting>
  <conditionalFormatting sqref="C45:G45">
    <cfRule type="top10" dxfId="111" priority="68" rank="1"/>
  </conditionalFormatting>
  <conditionalFormatting sqref="C46:G46">
    <cfRule type="top10" dxfId="110" priority="67" rank="1"/>
  </conditionalFormatting>
  <conditionalFormatting sqref="C50:G50">
    <cfRule type="top10" dxfId="109" priority="66" rank="1"/>
  </conditionalFormatting>
  <conditionalFormatting sqref="C51:G51">
    <cfRule type="top10" dxfId="108" priority="65" rank="1"/>
  </conditionalFormatting>
  <conditionalFormatting sqref="C52:G52">
    <cfRule type="top10" dxfId="107" priority="64" rank="1"/>
  </conditionalFormatting>
  <conditionalFormatting sqref="C53:G53">
    <cfRule type="top10" dxfId="106" priority="63" rank="1"/>
  </conditionalFormatting>
  <conditionalFormatting sqref="C54:G54">
    <cfRule type="top10" dxfId="105" priority="62" rank="1"/>
  </conditionalFormatting>
  <conditionalFormatting sqref="C55:G55">
    <cfRule type="top10" dxfId="104" priority="61" rank="1"/>
  </conditionalFormatting>
  <conditionalFormatting sqref="C56:G56">
    <cfRule type="top10" dxfId="103" priority="60" rank="1"/>
  </conditionalFormatting>
  <conditionalFormatting sqref="C57:G57">
    <cfRule type="top10" dxfId="102" priority="59" rank="1"/>
  </conditionalFormatting>
  <conditionalFormatting sqref="C58:G58">
    <cfRule type="top10" dxfId="101" priority="58" rank="1"/>
  </conditionalFormatting>
  <conditionalFormatting sqref="C59:G59">
    <cfRule type="top10" dxfId="100" priority="57" rank="1"/>
  </conditionalFormatting>
  <conditionalFormatting sqref="C60:G60">
    <cfRule type="top10" dxfId="99" priority="56" rank="1"/>
  </conditionalFormatting>
  <conditionalFormatting sqref="C61:G61">
    <cfRule type="top10" dxfId="98" priority="55" rank="1"/>
  </conditionalFormatting>
  <conditionalFormatting sqref="C62:G62">
    <cfRule type="top10" dxfId="97" priority="54" rank="1"/>
  </conditionalFormatting>
  <conditionalFormatting sqref="C63:G63">
    <cfRule type="top10" dxfId="96" priority="53" rank="1"/>
  </conditionalFormatting>
  <conditionalFormatting sqref="C64:G64">
    <cfRule type="top10" dxfId="95" priority="52" rank="1"/>
  </conditionalFormatting>
  <conditionalFormatting sqref="C65:G65">
    <cfRule type="top10" dxfId="94" priority="51" rank="1"/>
  </conditionalFormatting>
  <conditionalFormatting sqref="C66:G66">
    <cfRule type="top10" dxfId="93" priority="50" rank="1"/>
  </conditionalFormatting>
  <conditionalFormatting sqref="C67:G67">
    <cfRule type="top10" dxfId="92" priority="49" rank="1"/>
  </conditionalFormatting>
  <conditionalFormatting sqref="C68:G68">
    <cfRule type="top10" dxfId="91" priority="48" rank="1"/>
  </conditionalFormatting>
  <conditionalFormatting sqref="C69:G69">
    <cfRule type="top10" dxfId="90" priority="47" rank="1"/>
  </conditionalFormatting>
  <conditionalFormatting sqref="C70:G70">
    <cfRule type="top10" dxfId="89" priority="46" rank="1"/>
  </conditionalFormatting>
  <conditionalFormatting sqref="C71:G71">
    <cfRule type="top10" dxfId="88" priority="45" rank="1"/>
  </conditionalFormatting>
  <conditionalFormatting sqref="C75:G75">
    <cfRule type="top10" dxfId="87" priority="44" rank="1"/>
  </conditionalFormatting>
  <conditionalFormatting sqref="C76:G76">
    <cfRule type="top10" dxfId="86" priority="43" rank="1"/>
  </conditionalFormatting>
  <conditionalFormatting sqref="C77:G77">
    <cfRule type="top10" dxfId="85" priority="42" rank="1"/>
  </conditionalFormatting>
  <conditionalFormatting sqref="C78:G78">
    <cfRule type="top10" dxfId="84" priority="41" rank="1"/>
  </conditionalFormatting>
  <conditionalFormatting sqref="C79:G79">
    <cfRule type="top10" dxfId="83" priority="40" rank="1"/>
  </conditionalFormatting>
  <conditionalFormatting sqref="C80:G80">
    <cfRule type="top10" dxfId="82" priority="39" rank="1"/>
  </conditionalFormatting>
  <conditionalFormatting sqref="C81:G81">
    <cfRule type="top10" dxfId="81" priority="38" rank="1"/>
  </conditionalFormatting>
  <conditionalFormatting sqref="C82:G82 C83">
    <cfRule type="top10" dxfId="80" priority="37" rank="1"/>
  </conditionalFormatting>
  <conditionalFormatting sqref="C84:G84">
    <cfRule type="top10" dxfId="79" priority="35" rank="1"/>
  </conditionalFormatting>
  <conditionalFormatting sqref="C85:G85">
    <cfRule type="top10" dxfId="78" priority="34" rank="1"/>
  </conditionalFormatting>
  <conditionalFormatting sqref="C86:G86">
    <cfRule type="top10" dxfId="77" priority="33" rank="1"/>
  </conditionalFormatting>
  <conditionalFormatting sqref="C87:G87">
    <cfRule type="top10" dxfId="76" priority="32" rank="1"/>
  </conditionalFormatting>
  <conditionalFormatting sqref="C88:G88">
    <cfRule type="top10" dxfId="75" priority="31" rank="1"/>
  </conditionalFormatting>
  <conditionalFormatting sqref="C89:G89">
    <cfRule type="top10" dxfId="74" priority="30" rank="1"/>
  </conditionalFormatting>
  <conditionalFormatting sqref="C90:G90">
    <cfRule type="top10" dxfId="73" priority="29" rank="1"/>
  </conditionalFormatting>
  <conditionalFormatting sqref="C91:G91">
    <cfRule type="top10" dxfId="72" priority="28" rank="1"/>
  </conditionalFormatting>
  <conditionalFormatting sqref="C92:G92">
    <cfRule type="top10" dxfId="71" priority="27" rank="1"/>
  </conditionalFormatting>
  <conditionalFormatting sqref="C93:G93">
    <cfRule type="top10" dxfId="70" priority="26" rank="1"/>
  </conditionalFormatting>
  <conditionalFormatting sqref="C94:G94">
    <cfRule type="top10" dxfId="69" priority="25" rank="1"/>
  </conditionalFormatting>
  <conditionalFormatting sqref="C95:G95">
    <cfRule type="top10" dxfId="68" priority="24" rank="1"/>
  </conditionalFormatting>
  <conditionalFormatting sqref="C96:G96">
    <cfRule type="top10" dxfId="67" priority="23" rank="1"/>
  </conditionalFormatting>
  <conditionalFormatting sqref="D83:G83">
    <cfRule type="top10" dxfId="66" priority="36" rank="1"/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14404-CDA4-48F8-8C23-A57DC40439DF}">
  <sheetPr>
    <tabColor rgb="FF92D050"/>
  </sheetPr>
  <dimension ref="A1:Y96"/>
  <sheetViews>
    <sheetView showGridLines="0" workbookViewId="0">
      <selection activeCell="A47" sqref="A47"/>
    </sheetView>
  </sheetViews>
  <sheetFormatPr defaultRowHeight="15"/>
  <cols>
    <col min="1" max="1" width="56.7109375" bestFit="1" customWidth="1"/>
    <col min="2" max="2" width="181.5703125" bestFit="1" customWidth="1"/>
    <col min="3" max="3" width="19.42578125" customWidth="1"/>
    <col min="4" max="4" width="20.7109375" customWidth="1"/>
    <col min="5" max="5" width="23.42578125" customWidth="1"/>
    <col min="6" max="6" width="16.5703125" customWidth="1"/>
    <col min="7" max="7" width="21.7109375" customWidth="1"/>
  </cols>
  <sheetData>
    <row r="1" spans="1:25" s="28" customFormat="1" ht="40.15" customHeight="1">
      <c r="A1" s="28" t="s">
        <v>0</v>
      </c>
    </row>
    <row r="3" spans="1:25">
      <c r="A3" s="1" t="s">
        <v>1</v>
      </c>
      <c r="B3" s="1" t="s">
        <v>34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V3" s="1" t="s">
        <v>53</v>
      </c>
      <c r="W3" s="1" t="s">
        <v>54</v>
      </c>
      <c r="X3" s="1" t="s">
        <v>55</v>
      </c>
      <c r="Y3" s="1" t="s">
        <v>1</v>
      </c>
    </row>
    <row r="4" spans="1:25">
      <c r="A4" s="38" t="s">
        <v>24</v>
      </c>
      <c r="B4" s="1" t="s">
        <v>56</v>
      </c>
      <c r="C4">
        <v>32</v>
      </c>
      <c r="D4">
        <v>24</v>
      </c>
      <c r="E4">
        <v>27</v>
      </c>
      <c r="F4">
        <v>29</v>
      </c>
      <c r="G4">
        <v>32</v>
      </c>
      <c r="H4">
        <v>34</v>
      </c>
      <c r="I4">
        <v>34</v>
      </c>
      <c r="J4">
        <v>35</v>
      </c>
      <c r="K4">
        <v>27</v>
      </c>
      <c r="L4">
        <v>24</v>
      </c>
      <c r="M4">
        <v>38</v>
      </c>
      <c r="N4">
        <v>36</v>
      </c>
      <c r="O4">
        <v>34</v>
      </c>
      <c r="P4">
        <v>23</v>
      </c>
      <c r="Q4">
        <v>28</v>
      </c>
      <c r="R4">
        <v>31</v>
      </c>
      <c r="S4">
        <v>28</v>
      </c>
      <c r="T4">
        <v>23</v>
      </c>
      <c r="U4">
        <v>30</v>
      </c>
      <c r="V4">
        <v>20</v>
      </c>
      <c r="W4">
        <v>31</v>
      </c>
      <c r="X4">
        <v>34</v>
      </c>
    </row>
    <row r="5" spans="1:25">
      <c r="A5" s="39"/>
      <c r="B5" s="1" t="s">
        <v>57</v>
      </c>
      <c r="C5">
        <v>46</v>
      </c>
      <c r="D5">
        <v>51</v>
      </c>
      <c r="E5">
        <v>40</v>
      </c>
      <c r="F5">
        <v>59</v>
      </c>
      <c r="G5">
        <v>69</v>
      </c>
      <c r="H5">
        <v>45</v>
      </c>
      <c r="I5">
        <v>49</v>
      </c>
      <c r="J5">
        <v>49</v>
      </c>
      <c r="K5">
        <v>69</v>
      </c>
      <c r="L5">
        <v>52</v>
      </c>
      <c r="M5">
        <v>41</v>
      </c>
      <c r="N5">
        <v>66</v>
      </c>
      <c r="O5">
        <v>50</v>
      </c>
      <c r="P5">
        <v>53</v>
      </c>
      <c r="Q5">
        <v>43</v>
      </c>
      <c r="R5">
        <v>49</v>
      </c>
      <c r="S5">
        <v>50</v>
      </c>
      <c r="T5">
        <v>55</v>
      </c>
      <c r="U5">
        <v>44</v>
      </c>
      <c r="V5">
        <v>53</v>
      </c>
      <c r="W5">
        <v>39</v>
      </c>
      <c r="X5">
        <v>52</v>
      </c>
    </row>
    <row r="6" spans="1:25">
      <c r="A6" s="39"/>
      <c r="B6" s="1" t="s">
        <v>58</v>
      </c>
      <c r="C6">
        <v>64</v>
      </c>
      <c r="D6">
        <v>57</v>
      </c>
      <c r="E6">
        <v>121</v>
      </c>
      <c r="F6">
        <v>57</v>
      </c>
      <c r="G6">
        <v>53</v>
      </c>
      <c r="H6">
        <v>92</v>
      </c>
      <c r="I6">
        <v>94</v>
      </c>
      <c r="J6">
        <v>91</v>
      </c>
      <c r="K6">
        <v>52</v>
      </c>
      <c r="L6">
        <v>93</v>
      </c>
      <c r="M6">
        <v>105</v>
      </c>
      <c r="N6">
        <v>70</v>
      </c>
      <c r="O6">
        <v>97</v>
      </c>
      <c r="P6">
        <v>101</v>
      </c>
      <c r="Q6">
        <v>101</v>
      </c>
      <c r="R6">
        <v>101</v>
      </c>
      <c r="S6">
        <v>100</v>
      </c>
      <c r="T6">
        <v>100</v>
      </c>
      <c r="U6">
        <v>98</v>
      </c>
      <c r="V6">
        <v>106</v>
      </c>
      <c r="W6">
        <v>111</v>
      </c>
      <c r="X6">
        <v>96</v>
      </c>
    </row>
    <row r="7" spans="1:25">
      <c r="A7" s="39"/>
      <c r="B7" s="1" t="s">
        <v>59</v>
      </c>
      <c r="C7">
        <v>55</v>
      </c>
      <c r="D7">
        <v>67</v>
      </c>
      <c r="E7">
        <v>45</v>
      </c>
      <c r="F7">
        <v>43</v>
      </c>
      <c r="G7">
        <v>42</v>
      </c>
      <c r="H7">
        <v>56</v>
      </c>
      <c r="I7">
        <v>47</v>
      </c>
      <c r="J7">
        <v>56</v>
      </c>
      <c r="K7">
        <v>44</v>
      </c>
      <c r="L7">
        <v>54</v>
      </c>
      <c r="M7">
        <v>48</v>
      </c>
      <c r="N7">
        <v>50</v>
      </c>
      <c r="O7">
        <v>48</v>
      </c>
      <c r="P7">
        <v>56</v>
      </c>
      <c r="Q7">
        <v>56</v>
      </c>
      <c r="R7">
        <v>46</v>
      </c>
      <c r="S7">
        <v>49</v>
      </c>
      <c r="T7">
        <v>49</v>
      </c>
      <c r="U7">
        <v>49</v>
      </c>
      <c r="V7">
        <v>50</v>
      </c>
      <c r="W7">
        <v>41</v>
      </c>
      <c r="X7">
        <v>43</v>
      </c>
    </row>
    <row r="8" spans="1:25">
      <c r="A8" s="39"/>
      <c r="B8" s="1" t="s">
        <v>60</v>
      </c>
      <c r="C8">
        <v>51</v>
      </c>
      <c r="D8">
        <v>49</v>
      </c>
      <c r="E8">
        <v>15</v>
      </c>
      <c r="F8">
        <v>60</v>
      </c>
      <c r="G8">
        <v>52</v>
      </c>
      <c r="H8">
        <v>21</v>
      </c>
      <c r="I8">
        <v>24</v>
      </c>
      <c r="J8">
        <v>17</v>
      </c>
      <c r="K8">
        <v>56</v>
      </c>
      <c r="L8">
        <v>25</v>
      </c>
      <c r="M8">
        <v>16</v>
      </c>
      <c r="N8">
        <v>26</v>
      </c>
      <c r="O8">
        <v>19</v>
      </c>
      <c r="P8">
        <v>15</v>
      </c>
      <c r="Q8">
        <v>20</v>
      </c>
      <c r="R8">
        <v>21</v>
      </c>
      <c r="S8">
        <v>21</v>
      </c>
      <c r="T8">
        <v>21</v>
      </c>
      <c r="U8">
        <v>27</v>
      </c>
      <c r="V8">
        <v>19</v>
      </c>
      <c r="W8">
        <v>26</v>
      </c>
      <c r="X8">
        <v>23</v>
      </c>
    </row>
    <row r="9" spans="1:25">
      <c r="A9" s="38" t="s">
        <v>30</v>
      </c>
      <c r="B9" s="1" t="s">
        <v>56</v>
      </c>
      <c r="C9">
        <v>46</v>
      </c>
      <c r="D9">
        <v>42</v>
      </c>
      <c r="E9">
        <v>55</v>
      </c>
      <c r="F9">
        <v>39</v>
      </c>
      <c r="G9">
        <v>48</v>
      </c>
      <c r="H9">
        <v>43</v>
      </c>
      <c r="I9">
        <v>43</v>
      </c>
      <c r="J9">
        <v>42</v>
      </c>
      <c r="K9">
        <v>36</v>
      </c>
      <c r="L9">
        <v>43</v>
      </c>
      <c r="M9">
        <v>50</v>
      </c>
      <c r="N9">
        <v>42</v>
      </c>
      <c r="O9">
        <v>49</v>
      </c>
      <c r="P9">
        <v>51</v>
      </c>
      <c r="Q9">
        <v>50</v>
      </c>
      <c r="R9">
        <v>42</v>
      </c>
      <c r="S9">
        <v>49</v>
      </c>
      <c r="T9">
        <v>49</v>
      </c>
      <c r="U9">
        <v>45</v>
      </c>
      <c r="V9">
        <v>29</v>
      </c>
      <c r="W9">
        <v>45</v>
      </c>
      <c r="X9">
        <v>43</v>
      </c>
    </row>
    <row r="10" spans="1:25">
      <c r="A10" s="39"/>
      <c r="B10" s="1" t="s">
        <v>57</v>
      </c>
      <c r="C10">
        <v>73</v>
      </c>
      <c r="D10">
        <v>65</v>
      </c>
      <c r="E10">
        <v>52</v>
      </c>
      <c r="F10">
        <v>78</v>
      </c>
      <c r="G10">
        <v>62</v>
      </c>
      <c r="H10">
        <v>56</v>
      </c>
      <c r="I10">
        <v>69</v>
      </c>
      <c r="J10">
        <v>64</v>
      </c>
      <c r="K10">
        <v>77</v>
      </c>
      <c r="L10">
        <v>58</v>
      </c>
      <c r="M10">
        <v>61</v>
      </c>
      <c r="N10">
        <v>72</v>
      </c>
      <c r="O10">
        <v>55</v>
      </c>
      <c r="P10">
        <v>61</v>
      </c>
      <c r="Q10">
        <v>67</v>
      </c>
      <c r="R10">
        <v>56</v>
      </c>
      <c r="S10">
        <v>60</v>
      </c>
      <c r="T10">
        <v>57</v>
      </c>
      <c r="U10">
        <v>65</v>
      </c>
      <c r="V10">
        <v>76</v>
      </c>
      <c r="W10">
        <v>61</v>
      </c>
      <c r="X10">
        <v>69</v>
      </c>
    </row>
    <row r="11" spans="1:25">
      <c r="A11" s="39"/>
      <c r="B11" s="1" t="s">
        <v>58</v>
      </c>
      <c r="C11">
        <v>30</v>
      </c>
      <c r="D11">
        <v>39</v>
      </c>
      <c r="E11">
        <v>55</v>
      </c>
      <c r="F11">
        <v>36</v>
      </c>
      <c r="G11">
        <v>43</v>
      </c>
      <c r="H11">
        <v>62</v>
      </c>
      <c r="I11">
        <v>38</v>
      </c>
      <c r="J11">
        <v>51</v>
      </c>
      <c r="K11">
        <v>33</v>
      </c>
      <c r="L11">
        <v>57</v>
      </c>
      <c r="M11">
        <v>51</v>
      </c>
      <c r="N11">
        <v>45</v>
      </c>
      <c r="O11">
        <v>56</v>
      </c>
      <c r="P11">
        <v>49</v>
      </c>
      <c r="Q11">
        <v>41</v>
      </c>
      <c r="R11">
        <v>65</v>
      </c>
      <c r="S11">
        <v>56</v>
      </c>
      <c r="T11">
        <v>55</v>
      </c>
      <c r="U11">
        <v>54</v>
      </c>
      <c r="V11">
        <v>49</v>
      </c>
      <c r="W11">
        <v>53</v>
      </c>
      <c r="X11">
        <v>47</v>
      </c>
    </row>
    <row r="12" spans="1:25">
      <c r="A12" s="39"/>
      <c r="B12" s="1" t="s">
        <v>59</v>
      </c>
      <c r="C12">
        <v>28</v>
      </c>
      <c r="D12">
        <v>34</v>
      </c>
      <c r="E12">
        <v>21</v>
      </c>
      <c r="F12">
        <v>20</v>
      </c>
      <c r="G12">
        <v>24</v>
      </c>
      <c r="H12">
        <v>28</v>
      </c>
      <c r="I12">
        <v>31</v>
      </c>
      <c r="J12">
        <v>18</v>
      </c>
      <c r="K12">
        <v>21</v>
      </c>
      <c r="L12">
        <v>26</v>
      </c>
      <c r="M12">
        <v>22</v>
      </c>
      <c r="N12">
        <v>23</v>
      </c>
      <c r="O12">
        <v>25</v>
      </c>
      <c r="P12">
        <v>17</v>
      </c>
      <c r="Q12">
        <v>24</v>
      </c>
      <c r="R12">
        <v>21</v>
      </c>
      <c r="S12">
        <v>21</v>
      </c>
      <c r="T12">
        <v>19</v>
      </c>
      <c r="U12">
        <v>19</v>
      </c>
      <c r="V12">
        <v>26</v>
      </c>
      <c r="W12">
        <v>22</v>
      </c>
      <c r="X12">
        <v>28</v>
      </c>
    </row>
    <row r="13" spans="1:25" ht="15.6" customHeight="1">
      <c r="A13" s="39"/>
      <c r="B13" s="1" t="s">
        <v>60</v>
      </c>
      <c r="C13">
        <v>17</v>
      </c>
      <c r="D13">
        <v>14</v>
      </c>
      <c r="E13">
        <v>11</v>
      </c>
      <c r="F13">
        <v>21</v>
      </c>
      <c r="G13">
        <v>17</v>
      </c>
      <c r="H13">
        <v>5</v>
      </c>
      <c r="I13">
        <v>13</v>
      </c>
      <c r="J13">
        <v>19</v>
      </c>
      <c r="K13">
        <v>27</v>
      </c>
      <c r="L13">
        <v>10</v>
      </c>
      <c r="M13">
        <v>10</v>
      </c>
      <c r="N13">
        <v>12</v>
      </c>
      <c r="O13">
        <v>9</v>
      </c>
      <c r="P13">
        <v>16</v>
      </c>
      <c r="Q13">
        <v>12</v>
      </c>
      <c r="R13">
        <v>10</v>
      </c>
      <c r="S13">
        <v>8</v>
      </c>
      <c r="T13">
        <v>14</v>
      </c>
      <c r="U13">
        <v>11</v>
      </c>
      <c r="V13">
        <v>14</v>
      </c>
      <c r="W13">
        <v>13</v>
      </c>
      <c r="X13">
        <v>7</v>
      </c>
    </row>
    <row r="14" spans="1:25">
      <c r="A14" s="38" t="s">
        <v>31</v>
      </c>
      <c r="B14" s="1" t="s">
        <v>56</v>
      </c>
      <c r="C14">
        <v>111</v>
      </c>
      <c r="D14">
        <v>138</v>
      </c>
      <c r="E14">
        <v>85</v>
      </c>
      <c r="F14">
        <v>103</v>
      </c>
      <c r="G14">
        <v>99</v>
      </c>
      <c r="H14">
        <v>92</v>
      </c>
      <c r="I14">
        <v>114</v>
      </c>
      <c r="J14">
        <v>104</v>
      </c>
      <c r="K14">
        <v>106</v>
      </c>
      <c r="L14">
        <v>105</v>
      </c>
      <c r="M14">
        <v>103</v>
      </c>
      <c r="N14">
        <v>101</v>
      </c>
      <c r="O14">
        <v>111</v>
      </c>
      <c r="P14">
        <v>121</v>
      </c>
      <c r="Q14">
        <v>109</v>
      </c>
      <c r="R14">
        <v>104</v>
      </c>
      <c r="S14">
        <v>95</v>
      </c>
      <c r="T14">
        <v>109</v>
      </c>
      <c r="U14">
        <v>112</v>
      </c>
      <c r="V14">
        <v>96</v>
      </c>
      <c r="W14">
        <v>101</v>
      </c>
      <c r="X14">
        <v>114</v>
      </c>
    </row>
    <row r="15" spans="1:25">
      <c r="A15" s="39"/>
      <c r="B15" s="1" t="s">
        <v>57</v>
      </c>
      <c r="C15">
        <v>110</v>
      </c>
      <c r="D15">
        <v>105</v>
      </c>
      <c r="E15">
        <v>135</v>
      </c>
      <c r="F15">
        <v>149</v>
      </c>
      <c r="G15">
        <v>137</v>
      </c>
      <c r="H15">
        <v>135</v>
      </c>
      <c r="I15">
        <v>121</v>
      </c>
      <c r="J15">
        <v>142</v>
      </c>
      <c r="K15">
        <v>135</v>
      </c>
      <c r="L15">
        <v>115</v>
      </c>
      <c r="M15">
        <v>111</v>
      </c>
      <c r="N15">
        <v>145</v>
      </c>
      <c r="O15">
        <v>111</v>
      </c>
      <c r="P15">
        <v>123</v>
      </c>
      <c r="Q15">
        <v>129</v>
      </c>
      <c r="R15">
        <v>130</v>
      </c>
      <c r="S15">
        <v>128</v>
      </c>
      <c r="T15">
        <v>109</v>
      </c>
      <c r="U15">
        <v>110</v>
      </c>
      <c r="V15">
        <v>132</v>
      </c>
      <c r="W15">
        <v>120</v>
      </c>
      <c r="X15">
        <v>128</v>
      </c>
    </row>
    <row r="16" spans="1:25">
      <c r="A16" s="39"/>
      <c r="B16" s="1" t="s">
        <v>58</v>
      </c>
      <c r="C16">
        <v>126</v>
      </c>
      <c r="D16">
        <v>103</v>
      </c>
      <c r="E16">
        <v>193</v>
      </c>
      <c r="F16">
        <v>94</v>
      </c>
      <c r="G16">
        <v>112</v>
      </c>
      <c r="H16">
        <v>165</v>
      </c>
      <c r="I16">
        <v>149</v>
      </c>
      <c r="J16">
        <v>127</v>
      </c>
      <c r="K16">
        <v>103</v>
      </c>
      <c r="L16">
        <v>166</v>
      </c>
      <c r="M16">
        <v>183</v>
      </c>
      <c r="N16">
        <v>150</v>
      </c>
      <c r="O16">
        <v>171</v>
      </c>
      <c r="P16">
        <v>138</v>
      </c>
      <c r="Q16">
        <v>159</v>
      </c>
      <c r="R16">
        <v>191</v>
      </c>
      <c r="S16">
        <v>175</v>
      </c>
      <c r="T16">
        <v>185</v>
      </c>
      <c r="U16">
        <v>171</v>
      </c>
      <c r="V16">
        <v>189</v>
      </c>
      <c r="W16">
        <v>199</v>
      </c>
      <c r="X16">
        <v>158</v>
      </c>
    </row>
    <row r="17" spans="1:24">
      <c r="A17" s="39"/>
      <c r="B17" s="1" t="s">
        <v>59</v>
      </c>
      <c r="C17">
        <v>136</v>
      </c>
      <c r="D17">
        <v>94</v>
      </c>
      <c r="E17">
        <v>100</v>
      </c>
      <c r="F17">
        <v>102</v>
      </c>
      <c r="G17">
        <v>88</v>
      </c>
      <c r="H17">
        <v>113</v>
      </c>
      <c r="I17">
        <v>116</v>
      </c>
      <c r="J17">
        <v>116</v>
      </c>
      <c r="K17">
        <v>94</v>
      </c>
      <c r="L17">
        <v>103</v>
      </c>
      <c r="M17">
        <v>100</v>
      </c>
      <c r="N17">
        <v>100</v>
      </c>
      <c r="O17">
        <v>106</v>
      </c>
      <c r="P17">
        <v>106</v>
      </c>
      <c r="Q17">
        <v>99</v>
      </c>
      <c r="R17">
        <v>81</v>
      </c>
      <c r="S17">
        <v>105</v>
      </c>
      <c r="T17">
        <v>96</v>
      </c>
      <c r="U17">
        <v>108</v>
      </c>
      <c r="V17">
        <v>82</v>
      </c>
      <c r="W17">
        <v>79</v>
      </c>
      <c r="X17">
        <v>101</v>
      </c>
    </row>
    <row r="18" spans="1:24">
      <c r="A18" s="39"/>
      <c r="B18" s="1" t="s">
        <v>60</v>
      </c>
      <c r="C18">
        <v>75</v>
      </c>
      <c r="D18">
        <v>118</v>
      </c>
      <c r="E18">
        <v>45</v>
      </c>
      <c r="F18">
        <v>110</v>
      </c>
      <c r="G18">
        <v>122</v>
      </c>
      <c r="H18">
        <v>53</v>
      </c>
      <c r="I18">
        <v>58</v>
      </c>
      <c r="J18">
        <v>69</v>
      </c>
      <c r="K18">
        <v>120</v>
      </c>
      <c r="L18">
        <v>69</v>
      </c>
      <c r="M18">
        <v>61</v>
      </c>
      <c r="N18">
        <v>62</v>
      </c>
      <c r="O18">
        <v>59</v>
      </c>
      <c r="P18">
        <v>70</v>
      </c>
      <c r="Q18">
        <v>62</v>
      </c>
      <c r="R18">
        <v>52</v>
      </c>
      <c r="S18">
        <v>55</v>
      </c>
      <c r="T18">
        <v>59</v>
      </c>
      <c r="U18">
        <v>57</v>
      </c>
      <c r="V18">
        <v>59</v>
      </c>
      <c r="W18">
        <v>59</v>
      </c>
      <c r="X18">
        <v>57</v>
      </c>
    </row>
    <row r="21" spans="1:24" s="28" customFormat="1" ht="40.15" customHeight="1">
      <c r="A21" s="28" t="s">
        <v>0</v>
      </c>
    </row>
    <row r="23" spans="1:24">
      <c r="B23" s="2" t="str">
        <f>A4</f>
        <v>Group #1</v>
      </c>
      <c r="C23">
        <v>1</v>
      </c>
      <c r="D23">
        <v>2</v>
      </c>
      <c r="E23">
        <v>3</v>
      </c>
      <c r="F23">
        <v>4</v>
      </c>
      <c r="G23">
        <v>5</v>
      </c>
    </row>
    <row r="24" spans="1:24">
      <c r="C24" s="1" t="s">
        <v>60</v>
      </c>
      <c r="D24" s="1" t="s">
        <v>59</v>
      </c>
      <c r="E24" s="1" t="s">
        <v>58</v>
      </c>
      <c r="F24" s="1" t="s">
        <v>57</v>
      </c>
      <c r="G24" s="1" t="s">
        <v>56</v>
      </c>
      <c r="I24" s="24" t="s">
        <v>33</v>
      </c>
    </row>
    <row r="25" spans="1:24">
      <c r="B25" s="1" t="str" cm="1">
        <f t="array" ref="B25:B46">TRANSPOSE(C3:X3)</f>
        <v>Please answer the following questions regarding workplace amenities. - How do you feel if you do not have this amenity? - Ability to control environmental quality (e.g. temperature, lighting, sound)</v>
      </c>
      <c r="C25" cm="1">
        <f t="array" ref="C25:G46">TRANSPOSE(C4:X8)</f>
        <v>32</v>
      </c>
      <c r="D25">
        <v>46</v>
      </c>
      <c r="E25">
        <v>64</v>
      </c>
      <c r="F25">
        <v>55</v>
      </c>
      <c r="G25">
        <v>51</v>
      </c>
      <c r="I25" s="3">
        <f>(C25*$C$23+D25*$D$23+E25*$E$23+F25*$F$23+G25*$G$23)/SUM(C25:G25)</f>
        <v>3.189516129032258</v>
      </c>
    </row>
    <row r="26" spans="1:24">
      <c r="B26" s="1" t="str">
        <v>Please answer the following questions regarding workplace amenities. - How do you feel if you do not have this amenity? - Access to natural daylight</v>
      </c>
      <c r="C26">
        <v>24</v>
      </c>
      <c r="D26">
        <v>51</v>
      </c>
      <c r="E26">
        <v>57</v>
      </c>
      <c r="F26">
        <v>67</v>
      </c>
      <c r="G26">
        <v>49</v>
      </c>
      <c r="I26" s="3">
        <f t="shared" ref="I26:I89" si="0">(C26*$C$23+D26*$D$23+E26*$E$23+F26*$F$23+G26*$G$23)/SUM(C26:G26)</f>
        <v>3.2661290322580645</v>
      </c>
      <c r="M26" t="s">
        <v>61</v>
      </c>
    </row>
    <row r="27" spans="1:24">
      <c r="B27" s="1" t="str">
        <v>Please answer the following questions regarding workplace amenities. - How do you feel if you do not have this amenity? - Murals &amp; Art Installations</v>
      </c>
      <c r="C27">
        <v>27</v>
      </c>
      <c r="D27">
        <v>40</v>
      </c>
      <c r="E27">
        <v>121</v>
      </c>
      <c r="F27">
        <v>45</v>
      </c>
      <c r="G27">
        <v>15</v>
      </c>
      <c r="I27" s="3">
        <f t="shared" si="0"/>
        <v>2.9233870967741935</v>
      </c>
    </row>
    <row r="28" spans="1:24">
      <c r="B28" s="1" t="str">
        <v>Please answer the following questions regarding workplace amenities. - How do you feel if you do not have this amenity? - Effective IT help desk</v>
      </c>
      <c r="C28">
        <v>29</v>
      </c>
      <c r="D28">
        <v>59</v>
      </c>
      <c r="E28">
        <v>57</v>
      </c>
      <c r="F28">
        <v>43</v>
      </c>
      <c r="G28">
        <v>60</v>
      </c>
      <c r="I28" s="3">
        <f t="shared" si="0"/>
        <v>3.185483870967742</v>
      </c>
    </row>
    <row r="29" spans="1:24">
      <c r="B29" s="1" t="str">
        <v>Please answer the following questions regarding workplace amenities. - How do you feel if you do not have this amenity? - Functional office technology</v>
      </c>
      <c r="C29">
        <v>32</v>
      </c>
      <c r="D29">
        <v>69</v>
      </c>
      <c r="E29">
        <v>53</v>
      </c>
      <c r="F29">
        <v>42</v>
      </c>
      <c r="G29">
        <v>52</v>
      </c>
      <c r="I29" s="3">
        <f t="shared" si="0"/>
        <v>3.0524193548387095</v>
      </c>
    </row>
    <row r="30" spans="1:24">
      <c r="B30" s="1" t="str">
        <v>Please answer the following questions regarding workplace amenities. - How do you feel if you do not have this amenity? - Event space/Conference space</v>
      </c>
      <c r="C30">
        <v>34</v>
      </c>
      <c r="D30">
        <v>45</v>
      </c>
      <c r="E30">
        <v>92</v>
      </c>
      <c r="F30">
        <v>56</v>
      </c>
      <c r="G30">
        <v>21</v>
      </c>
      <c r="I30" s="3">
        <f t="shared" si="0"/>
        <v>2.939516129032258</v>
      </c>
    </row>
    <row r="31" spans="1:24">
      <c r="B31" s="1" t="str">
        <v>Please answer the following questions regarding workplace amenities. - How do you feel if you do not have this amenity? - Exterior patios &amp; balconies with attractive views</v>
      </c>
      <c r="C31">
        <v>34</v>
      </c>
      <c r="D31">
        <v>49</v>
      </c>
      <c r="E31">
        <v>94</v>
      </c>
      <c r="F31">
        <v>47</v>
      </c>
      <c r="G31">
        <v>24</v>
      </c>
      <c r="I31" s="3">
        <f t="shared" si="0"/>
        <v>2.911290322580645</v>
      </c>
    </row>
    <row r="32" spans="1:24">
      <c r="B32" s="1" t="str">
        <v>Please answer the following questions regarding workplace amenities. - How do you feel if you do not have this amenity? - Outdoor space/Nature</v>
      </c>
      <c r="C32">
        <v>35</v>
      </c>
      <c r="D32">
        <v>49</v>
      </c>
      <c r="E32">
        <v>91</v>
      </c>
      <c r="F32">
        <v>56</v>
      </c>
      <c r="G32">
        <v>17</v>
      </c>
      <c r="I32" s="3">
        <f t="shared" si="0"/>
        <v>2.8830645161290325</v>
      </c>
    </row>
    <row r="33" spans="2:9">
      <c r="B33" s="1" t="str">
        <v>Please answer the following questions regarding workplace amenities. - How do you feel if you do not have this amenity? - Parking</v>
      </c>
      <c r="C33">
        <v>27</v>
      </c>
      <c r="D33">
        <v>69</v>
      </c>
      <c r="E33">
        <v>52</v>
      </c>
      <c r="F33">
        <v>44</v>
      </c>
      <c r="G33">
        <v>56</v>
      </c>
      <c r="I33" s="3">
        <f t="shared" si="0"/>
        <v>3.1330645161290325</v>
      </c>
    </row>
    <row r="34" spans="2:9">
      <c r="B34" s="1" t="str">
        <v>Please answer the following questions regarding workplace amenities. - How do you feel if you do not have this amenity? - Wellness room</v>
      </c>
      <c r="C34">
        <v>24</v>
      </c>
      <c r="D34">
        <v>52</v>
      </c>
      <c r="E34">
        <v>93</v>
      </c>
      <c r="F34">
        <v>54</v>
      </c>
      <c r="G34">
        <v>25</v>
      </c>
      <c r="I34" s="3">
        <f t="shared" si="0"/>
        <v>3.0161290322580645</v>
      </c>
    </row>
    <row r="35" spans="2:9">
      <c r="B35" s="1" t="str">
        <v>Please answer the following questions regarding workplace amenities. - How do you feel if you do not have this amenity? - Catered lunch</v>
      </c>
      <c r="C35">
        <v>38</v>
      </c>
      <c r="D35">
        <v>41</v>
      </c>
      <c r="E35">
        <v>105</v>
      </c>
      <c r="F35">
        <v>48</v>
      </c>
      <c r="G35">
        <v>16</v>
      </c>
      <c r="I35" s="3">
        <f t="shared" si="0"/>
        <v>2.850806451612903</v>
      </c>
    </row>
    <row r="36" spans="2:9">
      <c r="B36" s="1" t="str">
        <v>Please answer the following questions regarding workplace amenities. - How do you feel if you do not have this amenity? - Free beverages/snacks</v>
      </c>
      <c r="C36">
        <v>36</v>
      </c>
      <c r="D36">
        <v>66</v>
      </c>
      <c r="E36">
        <v>70</v>
      </c>
      <c r="F36">
        <v>50</v>
      </c>
      <c r="G36">
        <v>26</v>
      </c>
      <c r="I36" s="3">
        <f t="shared" si="0"/>
        <v>2.8548387096774195</v>
      </c>
    </row>
    <row r="37" spans="2:9">
      <c r="B37" s="1" t="str">
        <v>Please answer the following questions regarding workplace amenities. - How do you feel if you do not have this amenity? - Local/small business food and beverage kiosks</v>
      </c>
      <c r="C37">
        <v>34</v>
      </c>
      <c r="D37">
        <v>50</v>
      </c>
      <c r="E37">
        <v>97</v>
      </c>
      <c r="F37">
        <v>48</v>
      </c>
      <c r="G37">
        <v>19</v>
      </c>
      <c r="I37" s="3">
        <f t="shared" si="0"/>
        <v>2.870967741935484</v>
      </c>
    </row>
    <row r="38" spans="2:9">
      <c r="B38" s="1" t="str">
        <v>Please answer the following questions regarding workplace amenities. - How do you feel if you do not have this amenity? - On-site cafeteria</v>
      </c>
      <c r="C38">
        <v>23</v>
      </c>
      <c r="D38">
        <v>53</v>
      </c>
      <c r="E38">
        <v>101</v>
      </c>
      <c r="F38">
        <v>56</v>
      </c>
      <c r="G38">
        <v>15</v>
      </c>
      <c r="I38" s="3">
        <f t="shared" si="0"/>
        <v>2.9475806451612905</v>
      </c>
    </row>
    <row r="39" spans="2:9">
      <c r="B39" s="1" t="str">
        <v>Please answer the following questions regarding workplace amenities. - How do you feel if you do not have this amenity? - Cutting edge "green practices"</v>
      </c>
      <c r="C39">
        <v>28</v>
      </c>
      <c r="D39">
        <v>43</v>
      </c>
      <c r="E39">
        <v>101</v>
      </c>
      <c r="F39">
        <v>56</v>
      </c>
      <c r="G39">
        <v>20</v>
      </c>
      <c r="I39" s="3">
        <f t="shared" si="0"/>
        <v>2.9879032258064515</v>
      </c>
    </row>
    <row r="40" spans="2:9">
      <c r="B40" s="1" t="str">
        <v>Please answer the following questions regarding workplace amenities. - How do you feel if you do not have this amenity? - Game area/ ping pong tables/ arcade games etc</v>
      </c>
      <c r="C40">
        <v>31</v>
      </c>
      <c r="D40">
        <v>49</v>
      </c>
      <c r="E40">
        <v>101</v>
      </c>
      <c r="F40">
        <v>46</v>
      </c>
      <c r="G40">
        <v>21</v>
      </c>
      <c r="I40" s="3">
        <f t="shared" si="0"/>
        <v>2.907258064516129</v>
      </c>
    </row>
    <row r="41" spans="2:9">
      <c r="B41" s="1" t="str">
        <v>Please answer the following questions regarding workplace amenities. - How do you feel if you do not have this amenity? - Gym Access</v>
      </c>
      <c r="C41">
        <v>28</v>
      </c>
      <c r="D41">
        <v>50</v>
      </c>
      <c r="E41">
        <v>100</v>
      </c>
      <c r="F41">
        <v>49</v>
      </c>
      <c r="G41">
        <v>21</v>
      </c>
      <c r="I41" s="3">
        <f t="shared" si="0"/>
        <v>2.939516129032258</v>
      </c>
    </row>
    <row r="42" spans="2:9">
      <c r="B42" s="1" t="str">
        <v>Please answer the following questions regarding workplace amenities. - How do you feel if you do not have this amenity? - On-Site fitness room</v>
      </c>
      <c r="C42">
        <v>23</v>
      </c>
      <c r="D42">
        <v>55</v>
      </c>
      <c r="E42">
        <v>100</v>
      </c>
      <c r="F42">
        <v>49</v>
      </c>
      <c r="G42">
        <v>21</v>
      </c>
      <c r="I42" s="3">
        <f t="shared" si="0"/>
        <v>2.9596774193548385</v>
      </c>
    </row>
    <row r="43" spans="2:9">
      <c r="B43" s="1" t="str">
        <v>Please answer the following questions regarding workplace amenities. - How do you feel if you do not have this amenity? - Shipping/receiving for on-site personal deliveries</v>
      </c>
      <c r="C43">
        <v>30</v>
      </c>
      <c r="D43">
        <v>44</v>
      </c>
      <c r="E43">
        <v>98</v>
      </c>
      <c r="F43">
        <v>49</v>
      </c>
      <c r="G43">
        <v>27</v>
      </c>
      <c r="I43" s="3">
        <f t="shared" si="0"/>
        <v>2.995967741935484</v>
      </c>
    </row>
    <row r="44" spans="2:9">
      <c r="B44" s="1" t="str">
        <v>Please answer the following questions regarding workplace amenities. - How do you feel if you do not have this amenity? - Lifestyle Amenities (e.g. Dry cleaning services, pharmacy)</v>
      </c>
      <c r="C44">
        <v>20</v>
      </c>
      <c r="D44">
        <v>53</v>
      </c>
      <c r="E44">
        <v>106</v>
      </c>
      <c r="F44">
        <v>50</v>
      </c>
      <c r="G44">
        <v>19</v>
      </c>
      <c r="I44" s="3">
        <f t="shared" si="0"/>
        <v>2.9798387096774195</v>
      </c>
    </row>
    <row r="45" spans="2:9">
      <c r="B45" s="1" t="str">
        <v>Please answer the following questions regarding workplace amenities. - How do you feel if you do not have this amenity? - On-site daycare center</v>
      </c>
      <c r="C45">
        <v>31</v>
      </c>
      <c r="D45">
        <v>39</v>
      </c>
      <c r="E45">
        <v>111</v>
      </c>
      <c r="F45">
        <v>41</v>
      </c>
      <c r="G45">
        <v>26</v>
      </c>
      <c r="I45" s="3">
        <f t="shared" si="0"/>
        <v>2.967741935483871</v>
      </c>
    </row>
    <row r="46" spans="2:9">
      <c r="B46" s="1" t="str">
        <v>Please answer the following questions regarding workplace amenities. - How do you feel if you do not have this amenity? - On-site medical clinic</v>
      </c>
      <c r="C46">
        <v>34</v>
      </c>
      <c r="D46">
        <v>52</v>
      </c>
      <c r="E46">
        <v>96</v>
      </c>
      <c r="F46">
        <v>43</v>
      </c>
      <c r="G46">
        <v>23</v>
      </c>
      <c r="I46" s="3">
        <f t="shared" si="0"/>
        <v>2.875</v>
      </c>
    </row>
    <row r="47" spans="2:9">
      <c r="I47" s="3"/>
    </row>
    <row r="48" spans="2:9">
      <c r="B48" s="2" t="str">
        <f>A9</f>
        <v>Group #2</v>
      </c>
      <c r="I48" s="3"/>
    </row>
    <row r="49" spans="2:9">
      <c r="C49" s="1" t="s">
        <v>60</v>
      </c>
      <c r="D49" s="1" t="s">
        <v>59</v>
      </c>
      <c r="E49" s="1" t="s">
        <v>58</v>
      </c>
      <c r="F49" s="1" t="s">
        <v>57</v>
      </c>
      <c r="G49" s="1" t="s">
        <v>56</v>
      </c>
      <c r="I49" s="24" t="s">
        <v>33</v>
      </c>
    </row>
    <row r="50" spans="2:9">
      <c r="B50" s="1" t="str">
        <f>B25</f>
        <v>Please answer the following questions regarding workplace amenities. - How do you feel if you do not have this amenity? - Ability to control environmental quality (e.g. temperature, lighting, sound)</v>
      </c>
      <c r="C50" cm="1">
        <f t="array" ref="C50:G71">TRANSPOSE(C9:X13)</f>
        <v>46</v>
      </c>
      <c r="D50">
        <v>73</v>
      </c>
      <c r="E50">
        <v>30</v>
      </c>
      <c r="F50">
        <v>28</v>
      </c>
      <c r="G50">
        <v>17</v>
      </c>
      <c r="I50" s="3">
        <f t="shared" si="0"/>
        <v>2.4690721649484537</v>
      </c>
    </row>
    <row r="51" spans="2:9">
      <c r="B51" s="1" t="str">
        <f t="shared" ref="B51:B70" si="1">B26</f>
        <v>Please answer the following questions regarding workplace amenities. - How do you feel if you do not have this amenity? - Access to natural daylight</v>
      </c>
      <c r="C51">
        <v>42</v>
      </c>
      <c r="D51">
        <v>65</v>
      </c>
      <c r="E51">
        <v>39</v>
      </c>
      <c r="F51">
        <v>34</v>
      </c>
      <c r="G51">
        <v>14</v>
      </c>
      <c r="I51" s="3">
        <f t="shared" si="0"/>
        <v>2.5515463917525771</v>
      </c>
    </row>
    <row r="52" spans="2:9">
      <c r="B52" s="1" t="str">
        <f t="shared" si="1"/>
        <v>Please answer the following questions regarding workplace amenities. - How do you feel if you do not have this amenity? - Murals &amp; Art Installations</v>
      </c>
      <c r="C52">
        <v>55</v>
      </c>
      <c r="D52">
        <v>52</v>
      </c>
      <c r="E52">
        <v>55</v>
      </c>
      <c r="F52">
        <v>21</v>
      </c>
      <c r="G52">
        <v>11</v>
      </c>
      <c r="I52" s="3">
        <f t="shared" si="0"/>
        <v>2.3865979381443299</v>
      </c>
    </row>
    <row r="53" spans="2:9">
      <c r="B53" s="1" t="str">
        <f t="shared" si="1"/>
        <v>Please answer the following questions regarding workplace amenities. - How do you feel if you do not have this amenity? - Effective IT help desk</v>
      </c>
      <c r="C53">
        <v>39</v>
      </c>
      <c r="D53">
        <v>78</v>
      </c>
      <c r="E53">
        <v>36</v>
      </c>
      <c r="F53">
        <v>20</v>
      </c>
      <c r="G53">
        <v>21</v>
      </c>
      <c r="I53" s="3">
        <f t="shared" si="0"/>
        <v>2.5154639175257731</v>
      </c>
    </row>
    <row r="54" spans="2:9">
      <c r="B54" s="1" t="str">
        <f t="shared" si="1"/>
        <v>Please answer the following questions regarding workplace amenities. - How do you feel if you do not have this amenity? - Functional office technology</v>
      </c>
      <c r="C54">
        <v>48</v>
      </c>
      <c r="D54">
        <v>62</v>
      </c>
      <c r="E54">
        <v>43</v>
      </c>
      <c r="F54">
        <v>24</v>
      </c>
      <c r="G54">
        <v>17</v>
      </c>
      <c r="I54" s="3">
        <f t="shared" si="0"/>
        <v>2.4845360824742269</v>
      </c>
    </row>
    <row r="55" spans="2:9">
      <c r="B55" s="1" t="str">
        <f t="shared" si="1"/>
        <v>Please answer the following questions regarding workplace amenities. - How do you feel if you do not have this amenity? - Event space/Conference space</v>
      </c>
      <c r="C55">
        <v>43</v>
      </c>
      <c r="D55">
        <v>56</v>
      </c>
      <c r="E55">
        <v>62</v>
      </c>
      <c r="F55">
        <v>28</v>
      </c>
      <c r="G55">
        <v>5</v>
      </c>
      <c r="I55" s="3">
        <f t="shared" si="0"/>
        <v>2.463917525773196</v>
      </c>
    </row>
    <row r="56" spans="2:9">
      <c r="B56" s="1" t="str">
        <f t="shared" si="1"/>
        <v>Please answer the following questions regarding workplace amenities. - How do you feel if you do not have this amenity? - Exterior patios &amp; balconies with attractive views</v>
      </c>
      <c r="C56">
        <v>43</v>
      </c>
      <c r="D56">
        <v>69</v>
      </c>
      <c r="E56">
        <v>38</v>
      </c>
      <c r="F56">
        <v>31</v>
      </c>
      <c r="G56">
        <v>13</v>
      </c>
      <c r="I56" s="3">
        <f t="shared" si="0"/>
        <v>2.4948453608247423</v>
      </c>
    </row>
    <row r="57" spans="2:9">
      <c r="B57" s="1" t="str">
        <f t="shared" si="1"/>
        <v>Please answer the following questions regarding workplace amenities. - How do you feel if you do not have this amenity? - Outdoor space/Nature</v>
      </c>
      <c r="C57">
        <v>42</v>
      </c>
      <c r="D57">
        <v>64</v>
      </c>
      <c r="E57">
        <v>51</v>
      </c>
      <c r="F57">
        <v>18</v>
      </c>
      <c r="G57">
        <v>19</v>
      </c>
      <c r="I57" s="3">
        <f t="shared" si="0"/>
        <v>2.5257731958762886</v>
      </c>
    </row>
    <row r="58" spans="2:9">
      <c r="B58" s="1" t="str">
        <f t="shared" si="1"/>
        <v>Please answer the following questions regarding workplace amenities. - How do you feel if you do not have this amenity? - Parking</v>
      </c>
      <c r="C58">
        <v>36</v>
      </c>
      <c r="D58">
        <v>77</v>
      </c>
      <c r="E58">
        <v>33</v>
      </c>
      <c r="F58">
        <v>21</v>
      </c>
      <c r="G58">
        <v>27</v>
      </c>
      <c r="I58" s="3">
        <f t="shared" si="0"/>
        <v>2.6185567010309279</v>
      </c>
    </row>
    <row r="59" spans="2:9">
      <c r="B59" s="1" t="str">
        <f t="shared" si="1"/>
        <v>Please answer the following questions regarding workplace amenities. - How do you feel if you do not have this amenity? - Wellness room</v>
      </c>
      <c r="C59">
        <v>43</v>
      </c>
      <c r="D59">
        <v>58</v>
      </c>
      <c r="E59">
        <v>57</v>
      </c>
      <c r="F59">
        <v>26</v>
      </c>
      <c r="G59">
        <v>10</v>
      </c>
      <c r="I59" s="3">
        <f t="shared" si="0"/>
        <v>2.4948453608247423</v>
      </c>
    </row>
    <row r="60" spans="2:9">
      <c r="B60" s="1" t="str">
        <f t="shared" si="1"/>
        <v>Please answer the following questions regarding workplace amenities. - How do you feel if you do not have this amenity? - Catered lunch</v>
      </c>
      <c r="C60">
        <v>50</v>
      </c>
      <c r="D60">
        <v>61</v>
      </c>
      <c r="E60">
        <v>51</v>
      </c>
      <c r="F60">
        <v>22</v>
      </c>
      <c r="G60">
        <v>10</v>
      </c>
      <c r="I60" s="3">
        <f t="shared" si="0"/>
        <v>2.3865979381443299</v>
      </c>
    </row>
    <row r="61" spans="2:9">
      <c r="B61" s="1" t="str">
        <f t="shared" si="1"/>
        <v>Please answer the following questions regarding workplace amenities. - How do you feel if you do not have this amenity? - Free beverages/snacks</v>
      </c>
      <c r="C61">
        <v>42</v>
      </c>
      <c r="D61">
        <v>72</v>
      </c>
      <c r="E61">
        <v>45</v>
      </c>
      <c r="F61">
        <v>23</v>
      </c>
      <c r="G61">
        <v>12</v>
      </c>
      <c r="I61" s="3">
        <f t="shared" si="0"/>
        <v>2.4381443298969074</v>
      </c>
    </row>
    <row r="62" spans="2:9">
      <c r="B62" s="1" t="str">
        <f t="shared" si="1"/>
        <v>Please answer the following questions regarding workplace amenities. - How do you feel if you do not have this amenity? - Local/small business food and beverage kiosks</v>
      </c>
      <c r="C62">
        <v>49</v>
      </c>
      <c r="D62">
        <v>55</v>
      </c>
      <c r="E62">
        <v>56</v>
      </c>
      <c r="F62">
        <v>25</v>
      </c>
      <c r="G62">
        <v>9</v>
      </c>
      <c r="I62" s="3">
        <f t="shared" si="0"/>
        <v>2.4329896907216493</v>
      </c>
    </row>
    <row r="63" spans="2:9">
      <c r="B63" s="1" t="str">
        <f t="shared" si="1"/>
        <v>Please answer the following questions regarding workplace amenities. - How do you feel if you do not have this amenity? - On-site cafeteria</v>
      </c>
      <c r="C63">
        <v>51</v>
      </c>
      <c r="D63">
        <v>61</v>
      </c>
      <c r="E63">
        <v>49</v>
      </c>
      <c r="F63">
        <v>17</v>
      </c>
      <c r="G63">
        <v>16</v>
      </c>
      <c r="I63" s="3">
        <f t="shared" si="0"/>
        <v>2.4123711340206184</v>
      </c>
    </row>
    <row r="64" spans="2:9">
      <c r="B64" s="1" t="str">
        <f t="shared" si="1"/>
        <v>Please answer the following questions regarding workplace amenities. - How do you feel if you do not have this amenity? - Cutting edge "green practices"</v>
      </c>
      <c r="C64">
        <v>50</v>
      </c>
      <c r="D64">
        <v>67</v>
      </c>
      <c r="E64">
        <v>41</v>
      </c>
      <c r="F64">
        <v>24</v>
      </c>
      <c r="G64">
        <v>12</v>
      </c>
      <c r="I64" s="3">
        <f t="shared" si="0"/>
        <v>2.3865979381443299</v>
      </c>
    </row>
    <row r="65" spans="2:9">
      <c r="B65" s="1" t="str">
        <f t="shared" si="1"/>
        <v>Please answer the following questions regarding workplace amenities. - How do you feel if you do not have this amenity? - Game area/ ping pong tables/ arcade games etc</v>
      </c>
      <c r="C65">
        <v>42</v>
      </c>
      <c r="D65">
        <v>56</v>
      </c>
      <c r="E65">
        <v>65</v>
      </c>
      <c r="F65">
        <v>21</v>
      </c>
      <c r="G65">
        <v>10</v>
      </c>
      <c r="I65" s="3">
        <f t="shared" si="0"/>
        <v>2.4896907216494846</v>
      </c>
    </row>
    <row r="66" spans="2:9">
      <c r="B66" s="1" t="str">
        <f t="shared" si="1"/>
        <v>Please answer the following questions regarding workplace amenities. - How do you feel if you do not have this amenity? - Gym Access</v>
      </c>
      <c r="C66">
        <v>49</v>
      </c>
      <c r="D66">
        <v>60</v>
      </c>
      <c r="E66">
        <v>56</v>
      </c>
      <c r="F66">
        <v>21</v>
      </c>
      <c r="G66">
        <v>8</v>
      </c>
      <c r="I66" s="3">
        <f t="shared" si="0"/>
        <v>2.3762886597938144</v>
      </c>
    </row>
    <row r="67" spans="2:9">
      <c r="B67" s="1" t="str">
        <f t="shared" si="1"/>
        <v>Please answer the following questions regarding workplace amenities. - How do you feel if you do not have this amenity? - On-Site fitness room</v>
      </c>
      <c r="C67">
        <v>49</v>
      </c>
      <c r="D67">
        <v>57</v>
      </c>
      <c r="E67">
        <v>55</v>
      </c>
      <c r="F67">
        <v>19</v>
      </c>
      <c r="G67">
        <v>14</v>
      </c>
      <c r="I67" s="3">
        <f t="shared" si="0"/>
        <v>2.4432989690721651</v>
      </c>
    </row>
    <row r="68" spans="2:9">
      <c r="B68" s="1" t="str">
        <f t="shared" si="1"/>
        <v>Please answer the following questions regarding workplace amenities. - How do you feel if you do not have this amenity? - Shipping/receiving for on-site personal deliveries</v>
      </c>
      <c r="C68">
        <v>45</v>
      </c>
      <c r="D68">
        <v>65</v>
      </c>
      <c r="E68">
        <v>54</v>
      </c>
      <c r="F68">
        <v>19</v>
      </c>
      <c r="G68">
        <v>11</v>
      </c>
      <c r="I68" s="3">
        <f t="shared" si="0"/>
        <v>2.4123711340206184</v>
      </c>
    </row>
    <row r="69" spans="2:9">
      <c r="B69" s="1" t="str">
        <f t="shared" si="1"/>
        <v>Please answer the following questions regarding workplace amenities. - How do you feel if you do not have this amenity? - Lifestyle Amenities (e.g. Dry cleaning services, pharmacy)</v>
      </c>
      <c r="C69">
        <v>29</v>
      </c>
      <c r="D69">
        <v>76</v>
      </c>
      <c r="E69">
        <v>49</v>
      </c>
      <c r="F69">
        <v>26</v>
      </c>
      <c r="G69">
        <v>14</v>
      </c>
      <c r="I69" s="3">
        <f t="shared" si="0"/>
        <v>2.5876288659793816</v>
      </c>
    </row>
    <row r="70" spans="2:9">
      <c r="B70" s="1" t="str">
        <f t="shared" si="1"/>
        <v>Please answer the following questions regarding workplace amenities. - How do you feel if you do not have this amenity? - On-site daycare center</v>
      </c>
      <c r="C70">
        <v>45</v>
      </c>
      <c r="D70">
        <v>61</v>
      </c>
      <c r="E70">
        <v>53</v>
      </c>
      <c r="F70">
        <v>22</v>
      </c>
      <c r="G70">
        <v>13</v>
      </c>
      <c r="I70" s="3">
        <f t="shared" si="0"/>
        <v>2.4690721649484537</v>
      </c>
    </row>
    <row r="71" spans="2:9">
      <c r="B71" s="1" t="s">
        <v>62</v>
      </c>
      <c r="C71">
        <v>43</v>
      </c>
      <c r="D71">
        <v>69</v>
      </c>
      <c r="E71">
        <v>47</v>
      </c>
      <c r="F71">
        <v>28</v>
      </c>
      <c r="G71">
        <v>7</v>
      </c>
      <c r="I71" s="3">
        <f t="shared" si="0"/>
        <v>2.4175257731958761</v>
      </c>
    </row>
    <row r="72" spans="2:9">
      <c r="I72" s="3"/>
    </row>
    <row r="73" spans="2:9">
      <c r="B73" s="2" t="str">
        <f>A14</f>
        <v>Group #3</v>
      </c>
      <c r="I73" s="3"/>
    </row>
    <row r="74" spans="2:9">
      <c r="C74" s="1" t="s">
        <v>60</v>
      </c>
      <c r="D74" s="1" t="s">
        <v>59</v>
      </c>
      <c r="E74" s="1" t="s">
        <v>58</v>
      </c>
      <c r="F74" s="1" t="s">
        <v>57</v>
      </c>
      <c r="G74" s="1" t="s">
        <v>56</v>
      </c>
      <c r="I74" s="24" t="s">
        <v>33</v>
      </c>
    </row>
    <row r="75" spans="2:9">
      <c r="B75" s="1" t="str">
        <f>B25</f>
        <v>Please answer the following questions regarding workplace amenities. - How do you feel if you do not have this amenity? - Ability to control environmental quality (e.g. temperature, lighting, sound)</v>
      </c>
      <c r="C75" cm="1">
        <f t="array" ref="C75:G96">TRANSPOSE(C14:X18)</f>
        <v>111</v>
      </c>
      <c r="D75">
        <v>110</v>
      </c>
      <c r="E75">
        <v>126</v>
      </c>
      <c r="F75">
        <v>136</v>
      </c>
      <c r="G75">
        <v>75</v>
      </c>
      <c r="I75" s="3">
        <f t="shared" si="0"/>
        <v>2.9175627240143371</v>
      </c>
    </row>
    <row r="76" spans="2:9">
      <c r="B76" s="1" t="str">
        <f t="shared" ref="B76:B96" si="2">B26</f>
        <v>Please answer the following questions regarding workplace amenities. - How do you feel if you do not have this amenity? - Access to natural daylight</v>
      </c>
      <c r="C76">
        <v>138</v>
      </c>
      <c r="D76">
        <v>105</v>
      </c>
      <c r="E76">
        <v>103</v>
      </c>
      <c r="F76">
        <v>94</v>
      </c>
      <c r="G76">
        <v>118</v>
      </c>
      <c r="I76" s="3">
        <f t="shared" si="0"/>
        <v>2.9086021505376345</v>
      </c>
    </row>
    <row r="77" spans="2:9">
      <c r="B77" s="1" t="str">
        <f t="shared" si="2"/>
        <v>Please answer the following questions regarding workplace amenities. - How do you feel if you do not have this amenity? - Murals &amp; Art Installations</v>
      </c>
      <c r="C77">
        <v>85</v>
      </c>
      <c r="D77">
        <v>135</v>
      </c>
      <c r="E77">
        <v>193</v>
      </c>
      <c r="F77">
        <v>100</v>
      </c>
      <c r="G77">
        <v>45</v>
      </c>
      <c r="I77" s="3">
        <f t="shared" si="0"/>
        <v>2.7939068100358422</v>
      </c>
    </row>
    <row r="78" spans="2:9">
      <c r="B78" s="1" t="str">
        <f t="shared" si="2"/>
        <v>Please answer the following questions regarding workplace amenities. - How do you feel if you do not have this amenity? - Effective IT help desk</v>
      </c>
      <c r="C78">
        <v>103</v>
      </c>
      <c r="D78">
        <v>149</v>
      </c>
      <c r="E78">
        <v>94</v>
      </c>
      <c r="F78">
        <v>102</v>
      </c>
      <c r="G78">
        <v>110</v>
      </c>
      <c r="I78" s="3">
        <f t="shared" si="0"/>
        <v>2.9408602150537635</v>
      </c>
    </row>
    <row r="79" spans="2:9">
      <c r="B79" s="1" t="str">
        <f t="shared" si="2"/>
        <v>Please answer the following questions regarding workplace amenities. - How do you feel if you do not have this amenity? - Functional office technology</v>
      </c>
      <c r="C79">
        <v>99</v>
      </c>
      <c r="D79">
        <v>137</v>
      </c>
      <c r="E79">
        <v>112</v>
      </c>
      <c r="F79">
        <v>88</v>
      </c>
      <c r="G79">
        <v>122</v>
      </c>
      <c r="I79" s="3">
        <f t="shared" si="0"/>
        <v>2.9946236559139785</v>
      </c>
    </row>
    <row r="80" spans="2:9">
      <c r="B80" s="1" t="str">
        <f t="shared" si="2"/>
        <v>Please answer the following questions regarding workplace amenities. - How do you feel if you do not have this amenity? - Event space/Conference space</v>
      </c>
      <c r="C80">
        <v>92</v>
      </c>
      <c r="D80">
        <v>135</v>
      </c>
      <c r="E80">
        <v>165</v>
      </c>
      <c r="F80">
        <v>113</v>
      </c>
      <c r="G80">
        <v>53</v>
      </c>
      <c r="I80" s="3">
        <f t="shared" si="0"/>
        <v>2.8207885304659497</v>
      </c>
    </row>
    <row r="81" spans="2:9">
      <c r="B81" s="1" t="str">
        <f t="shared" si="2"/>
        <v>Please answer the following questions regarding workplace amenities. - How do you feel if you do not have this amenity? - Exterior patios &amp; balconies with attractive views</v>
      </c>
      <c r="C81">
        <v>114</v>
      </c>
      <c r="D81">
        <v>121</v>
      </c>
      <c r="E81">
        <v>149</v>
      </c>
      <c r="F81">
        <v>116</v>
      </c>
      <c r="G81">
        <v>58</v>
      </c>
      <c r="I81" s="3">
        <f t="shared" si="0"/>
        <v>2.7903225806451615</v>
      </c>
    </row>
    <row r="82" spans="2:9">
      <c r="B82" s="1" t="str">
        <f t="shared" si="2"/>
        <v>Please answer the following questions regarding workplace amenities. - How do you feel if you do not have this amenity? - Outdoor space/Nature</v>
      </c>
      <c r="C82">
        <v>104</v>
      </c>
      <c r="D82">
        <v>142</v>
      </c>
      <c r="E82">
        <v>127</v>
      </c>
      <c r="F82">
        <v>116</v>
      </c>
      <c r="G82">
        <v>69</v>
      </c>
      <c r="I82" s="3">
        <f t="shared" si="0"/>
        <v>2.827956989247312</v>
      </c>
    </row>
    <row r="83" spans="2:9">
      <c r="B83" s="1" t="str">
        <f t="shared" si="2"/>
        <v>Please answer the following questions regarding workplace amenities. - How do you feel if you do not have this amenity? - Parking</v>
      </c>
      <c r="C83">
        <v>106</v>
      </c>
      <c r="D83">
        <v>135</v>
      </c>
      <c r="E83">
        <v>103</v>
      </c>
      <c r="F83">
        <v>94</v>
      </c>
      <c r="G83">
        <v>120</v>
      </c>
      <c r="I83" s="3">
        <f t="shared" si="0"/>
        <v>2.9767025089605736</v>
      </c>
    </row>
    <row r="84" spans="2:9">
      <c r="B84" s="1" t="str">
        <f t="shared" si="2"/>
        <v>Please answer the following questions regarding workplace amenities. - How do you feel if you do not have this amenity? - Wellness room</v>
      </c>
      <c r="C84">
        <v>105</v>
      </c>
      <c r="D84">
        <v>115</v>
      </c>
      <c r="E84">
        <v>166</v>
      </c>
      <c r="F84">
        <v>103</v>
      </c>
      <c r="G84">
        <v>69</v>
      </c>
      <c r="I84" s="3">
        <f t="shared" si="0"/>
        <v>2.849462365591398</v>
      </c>
    </row>
    <row r="85" spans="2:9">
      <c r="B85" s="1" t="str">
        <f t="shared" si="2"/>
        <v>Please answer the following questions regarding workplace amenities. - How do you feel if you do not have this amenity? - Catered lunch</v>
      </c>
      <c r="C85">
        <v>103</v>
      </c>
      <c r="D85">
        <v>111</v>
      </c>
      <c r="E85">
        <v>183</v>
      </c>
      <c r="F85">
        <v>100</v>
      </c>
      <c r="G85">
        <v>61</v>
      </c>
      <c r="I85" s="3">
        <f t="shared" si="0"/>
        <v>2.8297491039426523</v>
      </c>
    </row>
    <row r="86" spans="2:9">
      <c r="B86" s="1" t="str">
        <f t="shared" si="2"/>
        <v>Please answer the following questions regarding workplace amenities. - How do you feel if you do not have this amenity? - Free beverages/snacks</v>
      </c>
      <c r="C86">
        <v>101</v>
      </c>
      <c r="D86">
        <v>145</v>
      </c>
      <c r="E86">
        <v>150</v>
      </c>
      <c r="F86">
        <v>100</v>
      </c>
      <c r="G86">
        <v>62</v>
      </c>
      <c r="I86" s="3">
        <f t="shared" si="0"/>
        <v>2.7795698924731185</v>
      </c>
    </row>
    <row r="87" spans="2:9">
      <c r="B87" s="1" t="str">
        <f t="shared" si="2"/>
        <v>Please answer the following questions regarding workplace amenities. - How do you feel if you do not have this amenity? - Local/small business food and beverage kiosks</v>
      </c>
      <c r="C87">
        <v>111</v>
      </c>
      <c r="D87">
        <v>111</v>
      </c>
      <c r="E87">
        <v>171</v>
      </c>
      <c r="F87">
        <v>106</v>
      </c>
      <c r="G87">
        <v>59</v>
      </c>
      <c r="I87" s="3">
        <f t="shared" si="0"/>
        <v>2.8046594982078852</v>
      </c>
    </row>
    <row r="88" spans="2:9">
      <c r="B88" s="1" t="str">
        <f t="shared" si="2"/>
        <v>Please answer the following questions regarding workplace amenities. - How do you feel if you do not have this amenity? - On-site cafeteria</v>
      </c>
      <c r="C88">
        <v>121</v>
      </c>
      <c r="D88">
        <v>123</v>
      </c>
      <c r="E88">
        <v>138</v>
      </c>
      <c r="F88">
        <v>106</v>
      </c>
      <c r="G88">
        <v>70</v>
      </c>
      <c r="I88" s="3">
        <f t="shared" si="0"/>
        <v>2.7867383512544803</v>
      </c>
    </row>
    <row r="89" spans="2:9">
      <c r="B89" s="1" t="str">
        <f t="shared" si="2"/>
        <v>Please answer the following questions regarding workplace amenities. - How do you feel if you do not have this amenity? - Cutting edge "green practices"</v>
      </c>
      <c r="C89">
        <v>109</v>
      </c>
      <c r="D89">
        <v>129</v>
      </c>
      <c r="E89">
        <v>159</v>
      </c>
      <c r="F89">
        <v>99</v>
      </c>
      <c r="G89">
        <v>62</v>
      </c>
      <c r="I89" s="3">
        <f t="shared" si="0"/>
        <v>2.7777777777777777</v>
      </c>
    </row>
    <row r="90" spans="2:9">
      <c r="B90" s="1" t="str">
        <f t="shared" si="2"/>
        <v>Please answer the following questions regarding workplace amenities. - How do you feel if you do not have this amenity? - Game area/ ping pong tables/ arcade games etc</v>
      </c>
      <c r="C90">
        <v>104</v>
      </c>
      <c r="D90">
        <v>130</v>
      </c>
      <c r="E90">
        <v>191</v>
      </c>
      <c r="F90">
        <v>81</v>
      </c>
      <c r="G90">
        <v>52</v>
      </c>
      <c r="I90" s="3">
        <f t="shared" ref="I90:I96" si="3">(C90*$C$23+D90*$D$23+E90*$E$23+F90*$F$23+G90*$G$23)/SUM(C90:G90)</f>
        <v>2.725806451612903</v>
      </c>
    </row>
    <row r="91" spans="2:9">
      <c r="B91" s="1" t="str">
        <f t="shared" si="2"/>
        <v>Please answer the following questions regarding workplace amenities. - How do you feel if you do not have this amenity? - Gym Access</v>
      </c>
      <c r="C91">
        <v>95</v>
      </c>
      <c r="D91">
        <v>128</v>
      </c>
      <c r="E91">
        <v>175</v>
      </c>
      <c r="F91">
        <v>105</v>
      </c>
      <c r="G91">
        <v>55</v>
      </c>
      <c r="I91" s="3">
        <f t="shared" si="3"/>
        <v>2.8154121863799282</v>
      </c>
    </row>
    <row r="92" spans="2:9">
      <c r="B92" s="1" t="str">
        <f t="shared" si="2"/>
        <v>Please answer the following questions regarding workplace amenities. - How do you feel if you do not have this amenity? - On-Site fitness room</v>
      </c>
      <c r="C92">
        <v>109</v>
      </c>
      <c r="D92">
        <v>109</v>
      </c>
      <c r="E92">
        <v>185</v>
      </c>
      <c r="F92">
        <v>96</v>
      </c>
      <c r="G92">
        <v>59</v>
      </c>
      <c r="I92" s="3">
        <f t="shared" si="3"/>
        <v>2.7974910394265233</v>
      </c>
    </row>
    <row r="93" spans="2:9">
      <c r="B93" s="1" t="str">
        <f t="shared" si="2"/>
        <v>Please answer the following questions regarding workplace amenities. - How do you feel if you do not have this amenity? - Shipping/receiving for on-site personal deliveries</v>
      </c>
      <c r="C93">
        <v>112</v>
      </c>
      <c r="D93">
        <v>110</v>
      </c>
      <c r="E93">
        <v>171</v>
      </c>
      <c r="F93">
        <v>108</v>
      </c>
      <c r="G93">
        <v>57</v>
      </c>
      <c r="I93" s="3">
        <f t="shared" si="3"/>
        <v>2.7992831541218637</v>
      </c>
    </row>
    <row r="94" spans="2:9">
      <c r="B94" s="1" t="str">
        <f t="shared" si="2"/>
        <v>Please answer the following questions regarding workplace amenities. - How do you feel if you do not have this amenity? - Lifestyle Amenities (e.g. Dry cleaning services, pharmacy)</v>
      </c>
      <c r="C94">
        <v>96</v>
      </c>
      <c r="D94">
        <v>132</v>
      </c>
      <c r="E94">
        <v>189</v>
      </c>
      <c r="F94">
        <v>82</v>
      </c>
      <c r="G94">
        <v>59</v>
      </c>
      <c r="I94" s="3">
        <f t="shared" si="3"/>
        <v>2.7777777777777777</v>
      </c>
    </row>
    <row r="95" spans="2:9">
      <c r="B95" s="1" t="str">
        <f t="shared" si="2"/>
        <v>Please answer the following questions regarding workplace amenities. - How do you feel if you do not have this amenity? - On-site daycare center</v>
      </c>
      <c r="C95">
        <v>101</v>
      </c>
      <c r="D95">
        <v>120</v>
      </c>
      <c r="E95">
        <v>199</v>
      </c>
      <c r="F95">
        <v>79</v>
      </c>
      <c r="G95">
        <v>59</v>
      </c>
      <c r="I95" s="3">
        <f t="shared" si="3"/>
        <v>2.7759856630824373</v>
      </c>
    </row>
    <row r="96" spans="2:9">
      <c r="B96" s="1" t="str">
        <f t="shared" si="2"/>
        <v>Please answer the following questions regarding workplace amenities. - How do you feel if you do not have this amenity? - On-site medical clinic</v>
      </c>
      <c r="C96">
        <v>114</v>
      </c>
      <c r="D96">
        <v>128</v>
      </c>
      <c r="E96">
        <v>158</v>
      </c>
      <c r="F96">
        <v>101</v>
      </c>
      <c r="G96">
        <v>57</v>
      </c>
      <c r="I96" s="3">
        <f t="shared" si="3"/>
        <v>2.747311827956989</v>
      </c>
    </row>
  </sheetData>
  <mergeCells count="3">
    <mergeCell ref="A4:A8"/>
    <mergeCell ref="A9:A13"/>
    <mergeCell ref="A14:A18"/>
  </mergeCells>
  <conditionalFormatting sqref="C42:F42">
    <cfRule type="top10" dxfId="65" priority="49" rank="1"/>
  </conditionalFormatting>
  <conditionalFormatting sqref="C25:G25">
    <cfRule type="top10" dxfId="64" priority="66" rank="1"/>
  </conditionalFormatting>
  <conditionalFormatting sqref="C26:G26">
    <cfRule type="top10" dxfId="63" priority="65" rank="1"/>
  </conditionalFormatting>
  <conditionalFormatting sqref="C27:G27">
    <cfRule type="top10" dxfId="62" priority="64" rank="1"/>
  </conditionalFormatting>
  <conditionalFormatting sqref="C28:G28">
    <cfRule type="top10" dxfId="61" priority="63" rank="1"/>
  </conditionalFormatting>
  <conditionalFormatting sqref="C29:G29">
    <cfRule type="top10" dxfId="60" priority="62" rank="1"/>
  </conditionalFormatting>
  <conditionalFormatting sqref="C30:G30">
    <cfRule type="top10" dxfId="59" priority="61" rank="1"/>
  </conditionalFormatting>
  <conditionalFormatting sqref="C31:G31">
    <cfRule type="top10" dxfId="58" priority="60" rank="1"/>
  </conditionalFormatting>
  <conditionalFormatting sqref="C32:G32">
    <cfRule type="top10" dxfId="57" priority="59" rank="1"/>
  </conditionalFormatting>
  <conditionalFormatting sqref="C33:G33">
    <cfRule type="top10" dxfId="56" priority="58" rank="1"/>
  </conditionalFormatting>
  <conditionalFormatting sqref="C34:G34">
    <cfRule type="top10" dxfId="55" priority="57" rank="1"/>
  </conditionalFormatting>
  <conditionalFormatting sqref="C35:G35">
    <cfRule type="top10" dxfId="54" priority="56" rank="1"/>
  </conditionalFormatting>
  <conditionalFormatting sqref="C36:G36">
    <cfRule type="top10" dxfId="53" priority="55" rank="1"/>
  </conditionalFormatting>
  <conditionalFormatting sqref="C37:G37">
    <cfRule type="top10" dxfId="52" priority="54" rank="1"/>
  </conditionalFormatting>
  <conditionalFormatting sqref="C38:G38">
    <cfRule type="top10" dxfId="51" priority="53" rank="1"/>
  </conditionalFormatting>
  <conditionalFormatting sqref="C39:G39">
    <cfRule type="top10" dxfId="50" priority="52" rank="1"/>
  </conditionalFormatting>
  <conditionalFormatting sqref="C40:G40">
    <cfRule type="top10" dxfId="49" priority="51" rank="1"/>
  </conditionalFormatting>
  <conditionalFormatting sqref="C41:G41">
    <cfRule type="top10" dxfId="48" priority="50" rank="1"/>
  </conditionalFormatting>
  <conditionalFormatting sqref="C43:G43">
    <cfRule type="top10" dxfId="47" priority="48" rank="1"/>
  </conditionalFormatting>
  <conditionalFormatting sqref="C44:G44">
    <cfRule type="top10" dxfId="46" priority="47" rank="1"/>
  </conditionalFormatting>
  <conditionalFormatting sqref="C45:G45">
    <cfRule type="top10" dxfId="45" priority="46" rank="1"/>
  </conditionalFormatting>
  <conditionalFormatting sqref="C46:G46">
    <cfRule type="top10" dxfId="44" priority="45" rank="1"/>
  </conditionalFormatting>
  <conditionalFormatting sqref="C50:G50">
    <cfRule type="top10" dxfId="43" priority="44" rank="1"/>
  </conditionalFormatting>
  <conditionalFormatting sqref="C51:G51">
    <cfRule type="top10" dxfId="42" priority="43" rank="1"/>
  </conditionalFormatting>
  <conditionalFormatting sqref="C52:G52">
    <cfRule type="top10" dxfId="41" priority="42" rank="1"/>
  </conditionalFormatting>
  <conditionalFormatting sqref="C53:G53">
    <cfRule type="top10" dxfId="40" priority="41" rank="1"/>
  </conditionalFormatting>
  <conditionalFormatting sqref="C54:G54">
    <cfRule type="top10" dxfId="39" priority="40" rank="1"/>
  </conditionalFormatting>
  <conditionalFormatting sqref="C55:G55">
    <cfRule type="top10" dxfId="38" priority="39" rank="1"/>
  </conditionalFormatting>
  <conditionalFormatting sqref="C56:G56">
    <cfRule type="top10" dxfId="37" priority="38" rank="1"/>
  </conditionalFormatting>
  <conditionalFormatting sqref="C57:G57">
    <cfRule type="top10" dxfId="36" priority="37" rank="1"/>
  </conditionalFormatting>
  <conditionalFormatting sqref="C58:G58">
    <cfRule type="top10" dxfId="35" priority="36" rank="1"/>
  </conditionalFormatting>
  <conditionalFormatting sqref="C59:G59">
    <cfRule type="top10" dxfId="34" priority="35" rank="1"/>
  </conditionalFormatting>
  <conditionalFormatting sqref="C60:G60">
    <cfRule type="top10" dxfId="33" priority="34" rank="1"/>
  </conditionalFormatting>
  <conditionalFormatting sqref="C61:G61">
    <cfRule type="top10" dxfId="32" priority="33" rank="1"/>
  </conditionalFormatting>
  <conditionalFormatting sqref="C62:G62">
    <cfRule type="top10" dxfId="31" priority="32" rank="1"/>
  </conditionalFormatting>
  <conditionalFormatting sqref="C63:G63">
    <cfRule type="top10" dxfId="30" priority="31" rank="1"/>
  </conditionalFormatting>
  <conditionalFormatting sqref="C64:G64">
    <cfRule type="top10" dxfId="29" priority="30" rank="1"/>
  </conditionalFormatting>
  <conditionalFormatting sqref="C65:G65">
    <cfRule type="top10" dxfId="28" priority="29" rank="1"/>
  </conditionalFormatting>
  <conditionalFormatting sqref="C66:G66">
    <cfRule type="top10" dxfId="27" priority="28" rank="1"/>
  </conditionalFormatting>
  <conditionalFormatting sqref="C67:G67">
    <cfRule type="top10" dxfId="26" priority="27" rank="1"/>
  </conditionalFormatting>
  <conditionalFormatting sqref="C68:G68">
    <cfRule type="top10" dxfId="25" priority="26" rank="1"/>
  </conditionalFormatting>
  <conditionalFormatting sqref="C69:G69">
    <cfRule type="top10" dxfId="24" priority="25" rank="1"/>
  </conditionalFormatting>
  <conditionalFormatting sqref="C70:G70">
    <cfRule type="top10" dxfId="23" priority="24" rank="1"/>
  </conditionalFormatting>
  <conditionalFormatting sqref="C71:G71">
    <cfRule type="top10" dxfId="22" priority="23" rank="1"/>
  </conditionalFormatting>
  <conditionalFormatting sqref="C75:G75">
    <cfRule type="top10" dxfId="21" priority="22" rank="1"/>
  </conditionalFormatting>
  <conditionalFormatting sqref="C76:G76">
    <cfRule type="top10" dxfId="20" priority="21" rank="1"/>
  </conditionalFormatting>
  <conditionalFormatting sqref="C77:G77">
    <cfRule type="top10" dxfId="19" priority="20" rank="1"/>
  </conditionalFormatting>
  <conditionalFormatting sqref="C78:G78">
    <cfRule type="top10" dxfId="18" priority="19" rank="1"/>
  </conditionalFormatting>
  <conditionalFormatting sqref="C79:G79">
    <cfRule type="top10" dxfId="17" priority="18" rank="1"/>
  </conditionalFormatting>
  <conditionalFormatting sqref="C80:G80">
    <cfRule type="top10" dxfId="16" priority="17" rank="1"/>
  </conditionalFormatting>
  <conditionalFormatting sqref="C81:G81">
    <cfRule type="top10" dxfId="15" priority="16" rank="1"/>
  </conditionalFormatting>
  <conditionalFormatting sqref="C82:G82 C83">
    <cfRule type="top10" dxfId="14" priority="15" rank="1"/>
  </conditionalFormatting>
  <conditionalFormatting sqref="C84:G84">
    <cfRule type="top10" dxfId="13" priority="13" rank="1"/>
  </conditionalFormatting>
  <conditionalFormatting sqref="C85:G85">
    <cfRule type="top10" dxfId="12" priority="12" rank="1"/>
  </conditionalFormatting>
  <conditionalFormatting sqref="C86:G86">
    <cfRule type="top10" dxfId="11" priority="11" rank="1"/>
  </conditionalFormatting>
  <conditionalFormatting sqref="C87:G87">
    <cfRule type="top10" dxfId="10" priority="10" rank="1"/>
  </conditionalFormatting>
  <conditionalFormatting sqref="C88:G88">
    <cfRule type="top10" dxfId="9" priority="9" rank="1"/>
  </conditionalFormatting>
  <conditionalFormatting sqref="C89:G89">
    <cfRule type="top10" dxfId="8" priority="8" rank="1"/>
  </conditionalFormatting>
  <conditionalFormatting sqref="C90:G90">
    <cfRule type="top10" dxfId="7" priority="7" rank="1"/>
  </conditionalFormatting>
  <conditionalFormatting sqref="C91:G91">
    <cfRule type="top10" dxfId="6" priority="6" rank="1"/>
  </conditionalFormatting>
  <conditionalFormatting sqref="C92:G92">
    <cfRule type="top10" dxfId="5" priority="5" rank="1"/>
  </conditionalFormatting>
  <conditionalFormatting sqref="C93:G93">
    <cfRule type="top10" dxfId="4" priority="4" rank="1"/>
  </conditionalFormatting>
  <conditionalFormatting sqref="C94:G94">
    <cfRule type="top10" dxfId="3" priority="3" rank="1"/>
  </conditionalFormatting>
  <conditionalFormatting sqref="C95:G95">
    <cfRule type="top10" dxfId="2" priority="2" rank="1"/>
  </conditionalFormatting>
  <conditionalFormatting sqref="C96:G96">
    <cfRule type="top10" dxfId="1" priority="1" rank="1"/>
  </conditionalFormatting>
  <conditionalFormatting sqref="D83:G83">
    <cfRule type="top10" dxfId="0" priority="14" rank="1"/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5E404-5FD5-417B-ABF8-0CCBAD644B4F}">
  <dimension ref="A1:O92"/>
  <sheetViews>
    <sheetView showGridLines="0" tabSelected="1" topLeftCell="A49" zoomScaleNormal="100" workbookViewId="0">
      <selection activeCell="H64" sqref="H64"/>
    </sheetView>
  </sheetViews>
  <sheetFormatPr defaultRowHeight="15"/>
  <cols>
    <col min="2" max="2" width="69" bestFit="1" customWidth="1"/>
    <col min="3" max="3" width="12.7109375" bestFit="1" customWidth="1"/>
    <col min="4" max="4" width="15.5703125" bestFit="1" customWidth="1"/>
    <col min="5" max="5" width="15.7109375" bestFit="1" customWidth="1"/>
    <col min="6" max="6" width="18.7109375" bestFit="1" customWidth="1"/>
    <col min="7" max="7" width="18.7109375" customWidth="1"/>
    <col min="8" max="8" width="14.7109375" customWidth="1"/>
    <col min="10" max="10" width="20.140625" bestFit="1" customWidth="1"/>
    <col min="11" max="11" width="12" bestFit="1" customWidth="1"/>
    <col min="12" max="12" width="69" bestFit="1" customWidth="1"/>
    <col min="13" max="13" width="53.140625" bestFit="1" customWidth="1"/>
    <col min="14" max="14" width="23.85546875" bestFit="1" customWidth="1"/>
    <col min="15" max="15" width="53.140625" bestFit="1" customWidth="1"/>
  </cols>
  <sheetData>
    <row r="1" spans="1:15" s="28" customFormat="1" ht="40.15" customHeight="1">
      <c r="A1" s="28" t="s">
        <v>63</v>
      </c>
    </row>
    <row r="2" spans="1:15" ht="18.75">
      <c r="B2" s="27" t="str">
        <f>'Group Names'!B3</f>
        <v>Group #1</v>
      </c>
      <c r="C2" s="27"/>
      <c r="D2" s="27"/>
      <c r="E2" s="29"/>
      <c r="F2" s="29"/>
      <c r="G2" s="29"/>
      <c r="H2" s="22"/>
    </row>
    <row r="3" spans="1:15" ht="15.75">
      <c r="B3" s="30" t="s">
        <v>64</v>
      </c>
      <c r="C3" s="30" t="s">
        <v>65</v>
      </c>
      <c r="D3" s="31" t="s">
        <v>66</v>
      </c>
      <c r="E3" s="31" t="s">
        <v>67</v>
      </c>
      <c r="F3" s="31" t="s">
        <v>68</v>
      </c>
      <c r="G3" s="31" t="s">
        <v>69</v>
      </c>
      <c r="H3" s="30" t="s">
        <v>70</v>
      </c>
      <c r="J3" s="35" t="s">
        <v>71</v>
      </c>
      <c r="K3" s="35" t="s">
        <v>72</v>
      </c>
      <c r="L3" s="35" t="s">
        <v>73</v>
      </c>
      <c r="M3" s="35" t="s">
        <v>74</v>
      </c>
      <c r="N3" s="35" t="s">
        <v>75</v>
      </c>
      <c r="O3" s="36" t="s">
        <v>76</v>
      </c>
    </row>
    <row r="4" spans="1:15">
      <c r="B4" s="32" t="str">
        <f>_xlfn.TEXTAFTER(Functional!B25, "- ",2)</f>
        <v>Ability to control environmental quality (e.g. temperature, lighting, sound)</v>
      </c>
      <c r="C4" s="32" t="str">
        <f>INDEX(Functional!$C$24:$G$24,MATCH(MAX(Functional!C25:G25),Functional!C25:G25,0))</f>
        <v>I like it</v>
      </c>
      <c r="D4" s="32" t="str">
        <f>INDEX(Dysfunctional!$C$24:$G$24,MATCH(MAX(Dysfunctional!C25:G25),Dysfunctional!C25:G25,0))</f>
        <v>I am neutral</v>
      </c>
      <c r="E4" s="33">
        <f>Functional!I25</f>
        <v>1.8056680161943319</v>
      </c>
      <c r="F4" s="33">
        <f>Dysfunctional!I25</f>
        <v>0.82258064516129037</v>
      </c>
      <c r="G4" s="33">
        <f>Importance!I25</f>
        <v>3.189516129032258</v>
      </c>
      <c r="H4" s="34" t="str">
        <f>INDEX(Reference!$C$5:$G$9,MATCH(C4,Reference!$A$5:$A$9,0),MATCH(D4,Reference!$C$3:$G$3,0))</f>
        <v>A</v>
      </c>
      <c r="J4" s="37" t="str" cm="1">
        <f t="array" ref="J4">IFERROR(_xlfn._xlws.FILTER($B4:$B25, $H4:$H25="M"),"None")</f>
        <v>Effective IT help desk</v>
      </c>
      <c r="K4" s="37" t="str" cm="1">
        <f t="array" ref="K4">IFERROR(_xlfn._xlws.FILTER($B4:$B25, $H4:$H25="P"),"None")</f>
        <v>None</v>
      </c>
      <c r="L4" s="37" t="str" cm="1">
        <f t="array" ref="L4:L6">IFERROR(_xlfn._xlws.FILTER($B4:$B25, $H4:$H25="A"),"None")</f>
        <v>Ability to control environmental quality (e.g. temperature, lighting, sound)</v>
      </c>
      <c r="M4" s="37" t="str" cm="1">
        <f t="array" ref="M4:M19">IFERROR(_xlfn._xlws.FILTER($B4:$B25, $H4:$H25="I"),"None")</f>
        <v>Access to natural daylight</v>
      </c>
      <c r="N4" s="37" t="str" cm="1">
        <f t="array" ref="N4">IFERROR(_xlfn._xlws.FILTER($B4:$B25, $H4:$H25="R"),"None")</f>
        <v>None</v>
      </c>
      <c r="O4" s="37" t="str" cm="1">
        <f t="array" ref="O4:O5">IFERROR(_xlfn._xlws.FILTER($B4:$B25, $H4:$H25="Q"),"None")</f>
        <v>Functional office technology</v>
      </c>
    </row>
    <row r="5" spans="1:15">
      <c r="B5" s="32" t="str">
        <f>_xlfn.TEXTAFTER(Functional!B26, "- ",2)</f>
        <v>Access to natural daylight</v>
      </c>
      <c r="C5" s="32" t="str">
        <f>INDEX(Functional!$C$24:$G$24,MATCH(MAX(Functional!C26:G26),Functional!C26:G26,0))</f>
        <v>I expect it</v>
      </c>
      <c r="D5" s="32" t="str">
        <f>INDEX(Dysfunctional!$C$24:$G$24,MATCH(MAX(Dysfunctional!C26:G26),Dysfunctional!C26:G26,0))</f>
        <v>I tolerate it</v>
      </c>
      <c r="E5" s="33">
        <f>Functional!I26</f>
        <v>1.8024193548387097</v>
      </c>
      <c r="F5" s="33">
        <f>Dysfunctional!I26</f>
        <v>0.93145161290322576</v>
      </c>
      <c r="G5" s="33">
        <f>Importance!I26</f>
        <v>3.2661290322580645</v>
      </c>
      <c r="H5" s="34" t="str">
        <f>INDEX(Reference!$C$5:$G$9,MATCH(C5,Reference!$A$5:$A$9,0),MATCH(D5,Reference!$C$3:$G$3,0))</f>
        <v>I</v>
      </c>
      <c r="J5" s="37"/>
      <c r="K5" s="37"/>
      <c r="L5" s="37" t="str">
        <v>Outdoor space/Nature</v>
      </c>
      <c r="M5" s="37" t="str">
        <v>Murals &amp; Art Installations</v>
      </c>
      <c r="N5" s="37"/>
      <c r="O5" s="37" t="str">
        <v>Parking</v>
      </c>
    </row>
    <row r="6" spans="1:15">
      <c r="B6" s="32" t="str">
        <f>_xlfn.TEXTAFTER(Functional!B27, "- ",2)</f>
        <v>Murals &amp; Art Installations</v>
      </c>
      <c r="C6" s="32" t="str">
        <f>INDEX(Functional!$C$24:$G$24,MATCH(MAX(Functional!C27:G27),Functional!C27:G27,0))</f>
        <v>I am neutral</v>
      </c>
      <c r="D6" s="32" t="str">
        <f>INDEX(Dysfunctional!$C$24:$G$24,MATCH(MAX(Dysfunctional!C27:G27),Dysfunctional!C27:G27,0))</f>
        <v>I am neutral</v>
      </c>
      <c r="E6" s="33">
        <f>Functional!I27</f>
        <v>1.189516129032258</v>
      </c>
      <c r="F6" s="33">
        <f>Dysfunctional!I27</f>
        <v>0.22580645161290322</v>
      </c>
      <c r="G6" s="33">
        <f>Importance!I27</f>
        <v>2.9233870967741935</v>
      </c>
      <c r="H6" s="34" t="str">
        <f>INDEX(Reference!$C$5:$G$9,MATCH(C6,Reference!$A$5:$A$9,0),MATCH(D6,Reference!$C$3:$G$3,0))</f>
        <v>I</v>
      </c>
      <c r="J6" s="37"/>
      <c r="K6" s="37"/>
      <c r="L6" s="37" t="str">
        <v>Free beverages/snacks</v>
      </c>
      <c r="M6" s="37" t="str">
        <v>Event space/Conference space</v>
      </c>
      <c r="N6" s="37"/>
      <c r="O6" s="37"/>
    </row>
    <row r="7" spans="1:15">
      <c r="B7" s="32" t="str">
        <f>_xlfn.TEXTAFTER(Functional!B28, "- ",2)</f>
        <v>Effective IT help desk</v>
      </c>
      <c r="C7" s="32" t="str">
        <f>INDEX(Functional!$C$24:$G$24,MATCH(MAX(Functional!C28:G28),Functional!C28:G28,0))</f>
        <v>I expect it</v>
      </c>
      <c r="D7" s="32" t="str">
        <f>INDEX(Dysfunctional!$C$24:$G$24,MATCH(MAX(Dysfunctional!C28:G28),Dysfunctional!C28:G28,0))</f>
        <v>I dislike it</v>
      </c>
      <c r="E7" s="33">
        <f>Functional!I28</f>
        <v>1.7004048582995952</v>
      </c>
      <c r="F7" s="33">
        <f>Dysfunctional!I28</f>
        <v>0.842741935483871</v>
      </c>
      <c r="G7" s="33">
        <f>Importance!I28</f>
        <v>3.185483870967742</v>
      </c>
      <c r="H7" s="34" t="str">
        <f>INDEX(Reference!$C$5:$G$9,MATCH(C7,Reference!$A$5:$A$9,0),MATCH(D7,Reference!$C$3:$G$3,0))</f>
        <v>M</v>
      </c>
      <c r="J7" s="37"/>
      <c r="K7" s="37"/>
      <c r="L7" s="37"/>
      <c r="M7" s="37" t="str">
        <v>Exterior patios &amp; balconies with attractive views</v>
      </c>
      <c r="N7" s="37"/>
      <c r="O7" s="37"/>
    </row>
    <row r="8" spans="1:15">
      <c r="B8" s="32" t="str">
        <f>_xlfn.TEXTAFTER(Functional!B29, "- ",2)</f>
        <v>Functional office technology</v>
      </c>
      <c r="C8" s="32" t="str">
        <f>INDEX(Functional!$C$24:$G$24,MATCH(MAX(Functional!C29:G29),Functional!C29:G29,0))</f>
        <v>I expect it</v>
      </c>
      <c r="D8" s="32" t="str">
        <f>INDEX(Dysfunctional!$C$24:$G$24,MATCH(MAX(Dysfunctional!C29:G29),Dysfunctional!C29:G29,0))</f>
        <v>I expect it</v>
      </c>
      <c r="E8" s="33">
        <f>Functional!I29</f>
        <v>1.7935222672064777</v>
      </c>
      <c r="F8" s="33">
        <f>Dysfunctional!I29</f>
        <v>0.6411290322580645</v>
      </c>
      <c r="G8" s="33">
        <f>Importance!I29</f>
        <v>3.0524193548387095</v>
      </c>
      <c r="H8" s="34" t="str">
        <f>INDEX(Reference!$C$5:$G$9,MATCH(C8,Reference!$A$5:$A$9,0),MATCH(D8,Reference!$C$3:$G$3,0))</f>
        <v>Q</v>
      </c>
      <c r="J8" s="37"/>
      <c r="K8" s="37"/>
      <c r="L8" s="37"/>
      <c r="M8" s="37" t="str">
        <v>Wellness room</v>
      </c>
      <c r="N8" s="37"/>
      <c r="O8" s="37"/>
    </row>
    <row r="9" spans="1:15">
      <c r="B9" s="32" t="str">
        <f>_xlfn.TEXTAFTER(Functional!B30, "- ",2)</f>
        <v>Event space/Conference space</v>
      </c>
      <c r="C9" s="32" t="str">
        <f>INDEX(Functional!$C$24:$G$24,MATCH(MAX(Functional!C30:G30),Functional!C30:G30,0))</f>
        <v>I expect it</v>
      </c>
      <c r="D9" s="32" t="str">
        <f>INDEX(Dysfunctional!$C$24:$G$24,MATCH(MAX(Dysfunctional!C30:G30),Dysfunctional!C30:G30,0))</f>
        <v>I am neutral</v>
      </c>
      <c r="E9" s="33">
        <f>Functional!I30</f>
        <v>1.4556451612903225</v>
      </c>
      <c r="F9" s="33">
        <f>Dysfunctional!I30</f>
        <v>0.33467741935483869</v>
      </c>
      <c r="G9" s="33">
        <f>Importance!I30</f>
        <v>2.939516129032258</v>
      </c>
      <c r="H9" s="34" t="str">
        <f>INDEX(Reference!$C$5:$G$9,MATCH(C9,Reference!$A$5:$A$9,0),MATCH(D9,Reference!$C$3:$G$3,0))</f>
        <v>I</v>
      </c>
      <c r="J9" s="37"/>
      <c r="K9" s="37"/>
      <c r="L9" s="37"/>
      <c r="M9" s="37" t="str">
        <v>Catered lunch</v>
      </c>
      <c r="N9" s="37"/>
      <c r="O9" s="37"/>
    </row>
    <row r="10" spans="1:15">
      <c r="B10" s="32" t="str">
        <f>_xlfn.TEXTAFTER(Functional!B31, "- ",2)</f>
        <v>Exterior patios &amp; balconies with attractive views</v>
      </c>
      <c r="C10" s="32" t="str">
        <f>INDEX(Functional!$C$24:$G$24,MATCH(MAX(Functional!C31:G31),Functional!C31:G31,0))</f>
        <v>I am neutral</v>
      </c>
      <c r="D10" s="32" t="str">
        <f>INDEX(Dysfunctional!$C$24:$G$24,MATCH(MAX(Dysfunctional!C31:G31),Dysfunctional!C31:G31,0))</f>
        <v>I am neutral</v>
      </c>
      <c r="E10" s="33">
        <f>Functional!I31</f>
        <v>1.3588709677419355</v>
      </c>
      <c r="F10" s="33">
        <f>Dysfunctional!I31</f>
        <v>0.29435483870967744</v>
      </c>
      <c r="G10" s="33">
        <f>Importance!I31</f>
        <v>2.911290322580645</v>
      </c>
      <c r="H10" s="34" t="str">
        <f>INDEX(Reference!$C$5:$G$9,MATCH(C10,Reference!$A$5:$A$9,0),MATCH(D10,Reference!$C$3:$G$3,0))</f>
        <v>I</v>
      </c>
      <c r="J10" s="37"/>
      <c r="K10" s="37"/>
      <c r="L10" s="37"/>
      <c r="M10" s="37" t="str">
        <v>Local/small business food and beverage kiosks</v>
      </c>
      <c r="N10" s="37"/>
      <c r="O10" s="37"/>
    </row>
    <row r="11" spans="1:15">
      <c r="B11" s="32" t="str">
        <f>_xlfn.TEXTAFTER(Functional!B32, "- ",2)</f>
        <v>Outdoor space/Nature</v>
      </c>
      <c r="C11" s="32" t="str">
        <f>INDEX(Functional!$C$24:$G$24,MATCH(MAX(Functional!C32:G32),Functional!C32:G32,0))</f>
        <v>I like it</v>
      </c>
      <c r="D11" s="32" t="str">
        <f>INDEX(Dysfunctional!$C$24:$G$24,MATCH(MAX(Dysfunctional!C32:G32),Dysfunctional!C32:G32,0))</f>
        <v>I am neutral</v>
      </c>
      <c r="E11" s="33">
        <f>Functional!I32</f>
        <v>1.560483870967742</v>
      </c>
      <c r="F11" s="33">
        <f>Dysfunctional!I32</f>
        <v>0.24596774193548387</v>
      </c>
      <c r="G11" s="33">
        <f>Importance!I32</f>
        <v>2.8830645161290325</v>
      </c>
      <c r="H11" s="34" t="str">
        <f>INDEX(Reference!$C$5:$G$9,MATCH(C11,Reference!$A$5:$A$9,0),MATCH(D11,Reference!$C$3:$G$3,0))</f>
        <v>A</v>
      </c>
      <c r="J11" s="37"/>
      <c r="K11" s="37"/>
      <c r="L11" s="37"/>
      <c r="M11" s="37" t="str">
        <v>On-site cafeteria</v>
      </c>
      <c r="N11" s="37"/>
      <c r="O11" s="37"/>
    </row>
    <row r="12" spans="1:15">
      <c r="B12" s="32" t="str">
        <f>_xlfn.TEXTAFTER(Functional!B33, "- ",2)</f>
        <v>Parking</v>
      </c>
      <c r="C12" s="32" t="str">
        <f>INDEX(Functional!$C$24:$G$24,MATCH(MAX(Functional!C33:G33),Functional!C33:G33,0))</f>
        <v>I expect it</v>
      </c>
      <c r="D12" s="32" t="str">
        <f>INDEX(Dysfunctional!$C$24:$G$24,MATCH(MAX(Dysfunctional!C33:G33),Dysfunctional!C33:G33,0))</f>
        <v>I expect it</v>
      </c>
      <c r="E12" s="33">
        <f>Functional!I33</f>
        <v>1.631578947368421</v>
      </c>
      <c r="F12" s="33">
        <f>Dysfunctional!I33</f>
        <v>0.76209677419354838</v>
      </c>
      <c r="G12" s="33">
        <f>Importance!I33</f>
        <v>3.1330645161290325</v>
      </c>
      <c r="H12" s="34" t="str">
        <f>INDEX(Reference!$C$5:$G$9,MATCH(C12,Reference!$A$5:$A$9,0),MATCH(D12,Reference!$C$3:$G$3,0))</f>
        <v>Q</v>
      </c>
      <c r="J12" s="37"/>
      <c r="K12" s="37"/>
      <c r="L12" s="37"/>
      <c r="M12" s="37" t="str">
        <v>Cutting edge "green practices"</v>
      </c>
      <c r="N12" s="37"/>
      <c r="O12" s="37"/>
    </row>
    <row r="13" spans="1:15">
      <c r="B13" s="32" t="str">
        <f>_xlfn.TEXTAFTER(Functional!B34, "- ",2)</f>
        <v>Wellness room</v>
      </c>
      <c r="C13" s="32" t="str">
        <f>INDEX(Functional!$C$24:$G$24,MATCH(MAX(Functional!C34:G34),Functional!C34:G34,0))</f>
        <v>I am neutral</v>
      </c>
      <c r="D13" s="32" t="str">
        <f>INDEX(Dysfunctional!$C$24:$G$24,MATCH(MAX(Dysfunctional!C34:G34),Dysfunctional!C34:G34,0))</f>
        <v>I am neutral</v>
      </c>
      <c r="E13" s="33">
        <f>Functional!I34</f>
        <v>1.4153225806451613</v>
      </c>
      <c r="F13" s="33">
        <f>Dysfunctional!I34</f>
        <v>0.43548387096774194</v>
      </c>
      <c r="G13" s="33">
        <f>Importance!I34</f>
        <v>3.0161290322580645</v>
      </c>
      <c r="H13" s="34" t="str">
        <f>INDEX(Reference!$C$5:$G$9,MATCH(C13,Reference!$A$5:$A$9,0),MATCH(D13,Reference!$C$3:$G$3,0))</f>
        <v>I</v>
      </c>
      <c r="J13" s="37"/>
      <c r="K13" s="37"/>
      <c r="L13" s="37"/>
      <c r="M13" s="37" t="str">
        <v>Game area/ ping pong tables/ arcade games etc</v>
      </c>
      <c r="N13" s="37"/>
      <c r="O13" s="37"/>
    </row>
    <row r="14" spans="1:15">
      <c r="B14" s="32" t="str">
        <f>_xlfn.TEXTAFTER(Functional!B35, "- ",2)</f>
        <v>Catered lunch</v>
      </c>
      <c r="C14" s="32" t="str">
        <f>INDEX(Functional!$C$24:$G$24,MATCH(MAX(Functional!C35:G35),Functional!C35:G35,0))</f>
        <v>I am neutral</v>
      </c>
      <c r="D14" s="32" t="str">
        <f>INDEX(Dysfunctional!$C$24:$G$24,MATCH(MAX(Dysfunctional!C35:G35),Dysfunctional!C35:G35,0))</f>
        <v>I am neutral</v>
      </c>
      <c r="E14" s="33">
        <f>Functional!I35</f>
        <v>1.4959677419354838</v>
      </c>
      <c r="F14" s="33">
        <f>Dysfunctional!I35</f>
        <v>0.17338709677419356</v>
      </c>
      <c r="G14" s="33">
        <f>Importance!I35</f>
        <v>2.850806451612903</v>
      </c>
      <c r="H14" s="34" t="str">
        <f>INDEX(Reference!$C$5:$G$9,MATCH(C14,Reference!$A$5:$A$9,0),MATCH(D14,Reference!$C$3:$G$3,0))</f>
        <v>I</v>
      </c>
      <c r="J14" s="37"/>
      <c r="K14" s="37"/>
      <c r="L14" s="37"/>
      <c r="M14" s="37" t="str">
        <v>Gym Access</v>
      </c>
      <c r="N14" s="37"/>
      <c r="O14" s="37"/>
    </row>
    <row r="15" spans="1:15">
      <c r="B15" s="32" t="str">
        <f>_xlfn.TEXTAFTER(Functional!B36, "- ",2)</f>
        <v>Free beverages/snacks</v>
      </c>
      <c r="C15" s="32" t="str">
        <f>INDEX(Functional!$C$24:$G$24,MATCH(MAX(Functional!C36:G36),Functional!C36:G36,0))</f>
        <v>I like it</v>
      </c>
      <c r="D15" s="32" t="str">
        <f>INDEX(Dysfunctional!$C$24:$G$24,MATCH(MAX(Dysfunctional!C36:G36),Dysfunctional!C36:G36,0))</f>
        <v>I am neutral</v>
      </c>
      <c r="E15" s="33">
        <f>Functional!I36</f>
        <v>1.814516129032258</v>
      </c>
      <c r="F15" s="33">
        <f>Dysfunctional!I36</f>
        <v>0.2661290322580645</v>
      </c>
      <c r="G15" s="33">
        <f>Importance!I36</f>
        <v>2.8548387096774195</v>
      </c>
      <c r="H15" s="34" t="str">
        <f>INDEX(Reference!$C$5:$G$9,MATCH(C15,Reference!$A$5:$A$9,0),MATCH(D15,Reference!$C$3:$G$3,0))</f>
        <v>A</v>
      </c>
      <c r="J15" s="37"/>
      <c r="K15" s="37"/>
      <c r="L15" s="37"/>
      <c r="M15" s="37" t="str">
        <v>On-Site fitness room</v>
      </c>
      <c r="N15" s="37"/>
      <c r="O15" s="37"/>
    </row>
    <row r="16" spans="1:15">
      <c r="B16" s="32" t="str">
        <f>_xlfn.TEXTAFTER(Functional!B37, "- ",2)</f>
        <v>Local/small business food and beverage kiosks</v>
      </c>
      <c r="C16" s="32" t="str">
        <f>INDEX(Functional!$C$24:$G$24,MATCH(MAX(Functional!C37:G37),Functional!C37:G37,0))</f>
        <v>I am neutral</v>
      </c>
      <c r="D16" s="32" t="str">
        <f>INDEX(Dysfunctional!$C$24:$G$24,MATCH(MAX(Dysfunctional!C37:G37),Dysfunctional!C37:G37,0))</f>
        <v>I am neutral</v>
      </c>
      <c r="E16" s="33">
        <f>Functional!I37</f>
        <v>1.2338709677419355</v>
      </c>
      <c r="F16" s="33">
        <f>Dysfunctional!I37</f>
        <v>0.21774193548387097</v>
      </c>
      <c r="G16" s="33">
        <f>Importance!I37</f>
        <v>2.870967741935484</v>
      </c>
      <c r="H16" s="34" t="str">
        <f>INDEX(Reference!$C$5:$G$9,MATCH(C16,Reference!$A$5:$A$9,0),MATCH(D16,Reference!$C$3:$G$3,0))</f>
        <v>I</v>
      </c>
      <c r="J16" s="37"/>
      <c r="K16" s="37"/>
      <c r="L16" s="37"/>
      <c r="M16" s="37" t="str">
        <v>Shipping/receiving for on-site personal deliveries</v>
      </c>
      <c r="N16" s="37"/>
      <c r="O16" s="37"/>
    </row>
    <row r="17" spans="2:15">
      <c r="B17" s="32" t="str">
        <f>_xlfn.TEXTAFTER(Functional!B38, "- ",2)</f>
        <v>On-site cafeteria</v>
      </c>
      <c r="C17" s="32" t="str">
        <f>INDEX(Functional!$C$24:$G$24,MATCH(MAX(Functional!C38:G38),Functional!C38:G38,0))</f>
        <v>I am neutral</v>
      </c>
      <c r="D17" s="32" t="str">
        <f>INDEX(Dysfunctional!$C$24:$G$24,MATCH(MAX(Dysfunctional!C38:G38),Dysfunctional!C38:G38,0))</f>
        <v>I am neutral</v>
      </c>
      <c r="E17" s="33">
        <f>Functional!I38</f>
        <v>1.342741935483871</v>
      </c>
      <c r="F17" s="33">
        <f>Dysfunctional!I38</f>
        <v>0.29435483870967744</v>
      </c>
      <c r="G17" s="33">
        <f>Importance!I38</f>
        <v>2.9475806451612905</v>
      </c>
      <c r="H17" s="34" t="str">
        <f>INDEX(Reference!$C$5:$G$9,MATCH(C17,Reference!$A$5:$A$9,0),MATCH(D17,Reference!$C$3:$G$3,0))</f>
        <v>I</v>
      </c>
      <c r="J17" s="37"/>
      <c r="K17" s="37"/>
      <c r="L17" s="37"/>
      <c r="M17" s="37" t="str">
        <v>Lifestyle Amenities (e.g. Dry cleaning services, pharmacy)</v>
      </c>
      <c r="N17" s="37"/>
      <c r="O17" s="37"/>
    </row>
    <row r="18" spans="2:15">
      <c r="B18" s="32" t="str">
        <f>_xlfn.TEXTAFTER(Functional!B39, "- ",2)</f>
        <v>Cutting edge "green practices"</v>
      </c>
      <c r="C18" s="32" t="str">
        <f>INDEX(Functional!$C$24:$G$24,MATCH(MAX(Functional!C39:G39),Functional!C39:G39,0))</f>
        <v>I am neutral</v>
      </c>
      <c r="D18" s="32" t="str">
        <f>INDEX(Dysfunctional!$C$24:$G$24,MATCH(MAX(Dysfunctional!C39:G39),Dysfunctional!C39:G39,0))</f>
        <v>I am neutral</v>
      </c>
      <c r="E18" s="33">
        <f>Functional!I39</f>
        <v>1.2258064516129032</v>
      </c>
      <c r="F18" s="33">
        <f>Dysfunctional!I39</f>
        <v>0.375</v>
      </c>
      <c r="G18" s="33">
        <f>Importance!I39</f>
        <v>2.9879032258064515</v>
      </c>
      <c r="H18" s="34" t="str">
        <f>INDEX(Reference!$C$5:$G$9,MATCH(C18,Reference!$A$5:$A$9,0),MATCH(D18,Reference!$C$3:$G$3,0))</f>
        <v>I</v>
      </c>
      <c r="J18" s="37"/>
      <c r="K18" s="37"/>
      <c r="L18" s="37"/>
      <c r="M18" s="37" t="str">
        <v>On-site daycare center</v>
      </c>
      <c r="N18" s="37"/>
      <c r="O18" s="37"/>
    </row>
    <row r="19" spans="2:15">
      <c r="B19" s="32" t="str">
        <f>_xlfn.TEXTAFTER(Functional!B40, "- ",2)</f>
        <v>Game area/ ping pong tables/ arcade games etc</v>
      </c>
      <c r="C19" s="32" t="str">
        <f>INDEX(Functional!$C$24:$G$24,MATCH(MAX(Functional!C40:G40),Functional!C40:G40,0))</f>
        <v>I am neutral</v>
      </c>
      <c r="D19" s="32" t="str">
        <f>INDEX(Dysfunctional!$C$24:$G$24,MATCH(MAX(Dysfunctional!C40:G40),Dysfunctional!C40:G40,0))</f>
        <v>I am neutral</v>
      </c>
      <c r="E19" s="33">
        <f>Functional!I40</f>
        <v>1.032258064516129</v>
      </c>
      <c r="F19" s="33">
        <f>Dysfunctional!I40</f>
        <v>0.26209677419354838</v>
      </c>
      <c r="G19" s="33">
        <f>Importance!I40</f>
        <v>2.907258064516129</v>
      </c>
      <c r="H19" s="34" t="str">
        <f>INDEX(Reference!$C$5:$G$9,MATCH(C19,Reference!$A$5:$A$9,0),MATCH(D19,Reference!$C$3:$G$3,0))</f>
        <v>I</v>
      </c>
      <c r="J19" s="37"/>
      <c r="K19" s="37"/>
      <c r="L19" s="37"/>
      <c r="M19" s="37" t="str">
        <v>On-site medical clinic</v>
      </c>
      <c r="N19" s="37"/>
      <c r="O19" s="37"/>
    </row>
    <row r="20" spans="2:15">
      <c r="B20" s="32" t="str">
        <f>_xlfn.TEXTAFTER(Functional!B41, "- ",2)</f>
        <v>Gym Access</v>
      </c>
      <c r="C20" s="32" t="str">
        <f>INDEX(Functional!$C$24:$G$24,MATCH(MAX(Functional!C41:G41),Functional!C41:G41,0))</f>
        <v>I am neutral</v>
      </c>
      <c r="D20" s="32" t="str">
        <f>INDEX(Dysfunctional!$C$24:$G$24,MATCH(MAX(Dysfunctional!C41:G41),Dysfunctional!C41:G41,0))</f>
        <v>I am neutral</v>
      </c>
      <c r="E20" s="33">
        <f>Functional!I41</f>
        <v>1.2793522267206479</v>
      </c>
      <c r="F20" s="33">
        <f>Dysfunctional!I41</f>
        <v>0.30645161290322581</v>
      </c>
      <c r="G20" s="33">
        <f>Importance!I41</f>
        <v>2.939516129032258</v>
      </c>
      <c r="H20" s="34" t="str">
        <f>INDEX(Reference!$C$5:$G$9,MATCH(C20,Reference!$A$5:$A$9,0),MATCH(D20,Reference!$C$3:$G$3,0))</f>
        <v>I</v>
      </c>
      <c r="J20" s="37"/>
      <c r="K20" s="37"/>
      <c r="L20" s="37"/>
      <c r="M20" s="37"/>
      <c r="N20" s="37"/>
      <c r="O20" s="37"/>
    </row>
    <row r="21" spans="2:15">
      <c r="B21" s="32" t="str">
        <f>_xlfn.TEXTAFTER(Functional!B42, "- ",2)</f>
        <v>On-Site fitness room</v>
      </c>
      <c r="C21" s="32" t="str">
        <f>INDEX(Functional!$C$24:$G$24,MATCH(MAX(Functional!C42:G42),Functional!C42:G42,0))</f>
        <v>I am neutral</v>
      </c>
      <c r="D21" s="32" t="str">
        <f>INDEX(Dysfunctional!$C$24:$G$24,MATCH(MAX(Dysfunctional!C42:G42),Dysfunctional!C42:G42,0))</f>
        <v>I am neutral</v>
      </c>
      <c r="E21" s="33">
        <f>Functional!I42</f>
        <v>1.2056451612903225</v>
      </c>
      <c r="F21" s="33">
        <f>Dysfunctional!I42</f>
        <v>0.32661290322580644</v>
      </c>
      <c r="G21" s="33">
        <f>Importance!I42</f>
        <v>2.9596774193548385</v>
      </c>
      <c r="H21" s="34" t="str">
        <f>INDEX(Reference!$C$5:$G$9,MATCH(C21,Reference!$A$5:$A$9,0),MATCH(D21,Reference!$C$3:$G$3,0))</f>
        <v>I</v>
      </c>
      <c r="J21" s="37"/>
      <c r="K21" s="37"/>
      <c r="L21" s="37"/>
      <c r="M21" s="37"/>
      <c r="N21" s="37"/>
      <c r="O21" s="37"/>
    </row>
    <row r="22" spans="2:15">
      <c r="B22" s="32" t="str">
        <f>_xlfn.TEXTAFTER(Functional!B43, "- ",2)</f>
        <v>Shipping/receiving for on-site personal deliveries</v>
      </c>
      <c r="C22" s="32" t="str">
        <f>INDEX(Functional!$C$24:$G$24,MATCH(MAX(Functional!C43:G43),Functional!C43:G43,0))</f>
        <v>I am neutral</v>
      </c>
      <c r="D22" s="32" t="str">
        <f>INDEX(Dysfunctional!$C$24:$G$24,MATCH(MAX(Dysfunctional!C43:G43),Dysfunctional!C43:G43,0))</f>
        <v>I am neutral</v>
      </c>
      <c r="E22" s="33">
        <f>Functional!I43</f>
        <v>1.1370967741935485</v>
      </c>
      <c r="F22" s="33">
        <f>Dysfunctional!I43</f>
        <v>0.41129032258064518</v>
      </c>
      <c r="G22" s="33">
        <f>Importance!I43</f>
        <v>2.995967741935484</v>
      </c>
      <c r="H22" s="34" t="str">
        <f>INDEX(Reference!$C$5:$G$9,MATCH(C22,Reference!$A$5:$A$9,0),MATCH(D22,Reference!$C$3:$G$3,0))</f>
        <v>I</v>
      </c>
      <c r="J22" s="37"/>
      <c r="K22" s="37"/>
      <c r="L22" s="37"/>
      <c r="M22" s="37"/>
      <c r="N22" s="37"/>
      <c r="O22" s="37"/>
    </row>
    <row r="23" spans="2:15">
      <c r="B23" s="32" t="str">
        <f>_xlfn.TEXTAFTER(Functional!B44, "- ",2)</f>
        <v>Lifestyle Amenities (e.g. Dry cleaning services, pharmacy)</v>
      </c>
      <c r="C23" s="32" t="str">
        <f>INDEX(Functional!$C$24:$G$24,MATCH(MAX(Functional!C44:G44),Functional!C44:G44,0))</f>
        <v>I am neutral</v>
      </c>
      <c r="D23" s="32" t="str">
        <f>INDEX(Dysfunctional!$C$24:$G$24,MATCH(MAX(Dysfunctional!C44:G44),Dysfunctional!C44:G44,0))</f>
        <v>I am neutral</v>
      </c>
      <c r="E23" s="33">
        <f>Functional!I44</f>
        <v>1.1653225806451613</v>
      </c>
      <c r="F23" s="33">
        <f>Dysfunctional!I44</f>
        <v>0.33467741935483869</v>
      </c>
      <c r="G23" s="33">
        <f>Importance!I44</f>
        <v>2.9798387096774195</v>
      </c>
      <c r="H23" s="34" t="str">
        <f>INDEX(Reference!$C$5:$G$9,MATCH(C23,Reference!$A$5:$A$9,0),MATCH(D23,Reference!$C$3:$G$3,0))</f>
        <v>I</v>
      </c>
      <c r="J23" s="37"/>
      <c r="K23" s="37"/>
      <c r="L23" s="37"/>
      <c r="M23" s="37"/>
      <c r="N23" s="37"/>
      <c r="O23" s="37"/>
    </row>
    <row r="24" spans="2:15">
      <c r="B24" s="32" t="str">
        <f>_xlfn.TEXTAFTER(Functional!B45, "- ",2)</f>
        <v>On-site daycare center</v>
      </c>
      <c r="C24" s="32" t="str">
        <f>INDEX(Functional!$C$24:$G$24,MATCH(MAX(Functional!C45:G45),Functional!C45:G45,0))</f>
        <v>I am neutral</v>
      </c>
      <c r="D24" s="32" t="str">
        <f>INDEX(Dysfunctional!$C$24:$G$24,MATCH(MAX(Dysfunctional!C45:G45),Dysfunctional!C45:G45,0))</f>
        <v>I am neutral</v>
      </c>
      <c r="E24" s="33">
        <f>Functional!I45</f>
        <v>1.1733870967741935</v>
      </c>
      <c r="F24" s="33">
        <f>Dysfunctional!I45</f>
        <v>0.34274193548387094</v>
      </c>
      <c r="G24" s="33">
        <f>Importance!I45</f>
        <v>2.967741935483871</v>
      </c>
      <c r="H24" s="34" t="str">
        <f>INDEX(Reference!$C$5:$G$9,MATCH(C24,Reference!$A$5:$A$9,0),MATCH(D24,Reference!$C$3:$G$3,0))</f>
        <v>I</v>
      </c>
      <c r="J24" s="37"/>
      <c r="K24" s="37"/>
      <c r="L24" s="37"/>
      <c r="M24" s="37"/>
      <c r="N24" s="37"/>
      <c r="O24" s="37"/>
    </row>
    <row r="25" spans="2:15">
      <c r="B25" s="32" t="str">
        <f>_xlfn.TEXTAFTER(Functional!B46, "- ",2)</f>
        <v>On-site medical clinic</v>
      </c>
      <c r="C25" s="32" t="str">
        <f>INDEX(Functional!$C$24:$G$24,MATCH(MAX(Functional!C46:G46),Functional!C46:G46,0))</f>
        <v>I am neutral</v>
      </c>
      <c r="D25" s="32" t="str">
        <f>INDEX(Dysfunctional!$C$24:$G$24,MATCH(MAX(Dysfunctional!C46:G46),Dysfunctional!C46:G46,0))</f>
        <v>I am neutral</v>
      </c>
      <c r="E25" s="33">
        <f>Functional!I46</f>
        <v>1.310483870967742</v>
      </c>
      <c r="F25" s="33">
        <f>Dysfunctional!I46</f>
        <v>0.23387096774193547</v>
      </c>
      <c r="G25" s="33">
        <f>Importance!I46</f>
        <v>2.875</v>
      </c>
      <c r="H25" s="34" t="str">
        <f>INDEX(Reference!$C$5:$G$9,MATCH(C25,Reference!$A$5:$A$9,0),MATCH(D25,Reference!$C$3:$G$3,0))</f>
        <v>I</v>
      </c>
      <c r="J25" s="37"/>
      <c r="K25" s="37"/>
      <c r="L25" s="37"/>
      <c r="M25" s="37"/>
      <c r="N25" s="37"/>
      <c r="O25" s="37"/>
    </row>
    <row r="35" spans="2:15">
      <c r="H35" s="2"/>
    </row>
    <row r="36" spans="2:15" ht="18.75">
      <c r="B36" s="27" t="str">
        <f>'Group Names'!B4</f>
        <v>Group #2</v>
      </c>
      <c r="H36" s="2"/>
    </row>
    <row r="37" spans="2:15" ht="15.75">
      <c r="B37" s="30" t="s">
        <v>64</v>
      </c>
      <c r="C37" s="30" t="s">
        <v>65</v>
      </c>
      <c r="D37" s="31" t="s">
        <v>66</v>
      </c>
      <c r="E37" s="31" t="s">
        <v>67</v>
      </c>
      <c r="F37" s="31" t="s">
        <v>68</v>
      </c>
      <c r="G37" s="31" t="s">
        <v>69</v>
      </c>
      <c r="H37" s="30" t="s">
        <v>70</v>
      </c>
      <c r="J37" s="35" t="s">
        <v>71</v>
      </c>
      <c r="K37" s="35" t="s">
        <v>72</v>
      </c>
      <c r="L37" s="35" t="s">
        <v>73</v>
      </c>
      <c r="M37" s="35" t="s">
        <v>74</v>
      </c>
      <c r="N37" s="35" t="s">
        <v>75</v>
      </c>
      <c r="O37" s="36" t="s">
        <v>76</v>
      </c>
    </row>
    <row r="38" spans="2:15">
      <c r="B38" s="32" t="str">
        <f>B4</f>
        <v>Ability to control environmental quality (e.g. temperature, lighting, sound)</v>
      </c>
      <c r="C38" s="32" t="str">
        <f>INDEX(Functional!$C$24:$G$24,MATCH(MAX(Functional!C50:G50),Functional!C50:G50,0))</f>
        <v>I like it</v>
      </c>
      <c r="D38" s="32" t="str">
        <f>INDEX(Dysfunctional!$C$24:$G$24,MATCH(MAX(Dysfunctional!C50:G50),Dysfunctional!C50:G50,0))</f>
        <v>I expect it</v>
      </c>
      <c r="E38" s="33">
        <f>Functional!I50</f>
        <v>2.2433862433862433</v>
      </c>
      <c r="F38" s="33">
        <f>Dysfunctional!I50</f>
        <v>-0.21134020618556701</v>
      </c>
      <c r="G38" s="33">
        <f>Importance!I50</f>
        <v>2.4690721649484537</v>
      </c>
      <c r="H38" s="34" t="str">
        <f>INDEX(Reference!$C$5:$G$9,MATCH(C38,Reference!$A$5:$A$9,0),MATCH(D38,Reference!$C$3:$G$3,0))</f>
        <v>A</v>
      </c>
      <c r="J38" s="37" t="str" cm="1">
        <f t="array" ref="J38">IFERROR(_xlfn._xlws.FILTER($B38:$B59, $H38:$H59="M"),"None")</f>
        <v>None</v>
      </c>
      <c r="K38" s="37" t="str" cm="1">
        <f t="array" ref="K38">IFERROR(_xlfn._xlws.FILTER($B38:$B59, $H38:$H59="P"),"None")</f>
        <v>None</v>
      </c>
      <c r="L38" s="37" t="str" cm="1">
        <f t="array" ref="L38:L40">IFERROR(_xlfn._xlws.FILTER($B38:$B59, $H38:$H59="A"),"None")</f>
        <v>Ability to control environmental quality (e.g. temperature, lighting, sound)</v>
      </c>
      <c r="M38" s="37" t="str" cm="1">
        <f t="array" ref="M38:M40">IFERROR(_xlfn._xlws.FILTER($B38:$B59, $H38:$H59="I"),"None")</f>
        <v>Event space/Conference space</v>
      </c>
      <c r="N38" s="37" t="str" cm="1">
        <f t="array" ref="N38">IFERROR(_xlfn._xlws.FILTER($B38:$B59, $H38:$H59="R"),"None")</f>
        <v>Murals &amp; Art Installations</v>
      </c>
      <c r="O38" s="37" t="str" cm="1">
        <f t="array" ref="O38:O52">IFERROR(_xlfn._xlws.FILTER($B38:$B59, $H38:$H59="Q"),"None")</f>
        <v>Access to natural daylight</v>
      </c>
    </row>
    <row r="39" spans="2:15">
      <c r="B39" s="32" t="str">
        <f t="shared" ref="B39:B59" si="0">B5</f>
        <v>Access to natural daylight</v>
      </c>
      <c r="C39" s="32" t="str">
        <f>INDEX(Functional!$C$24:$G$24,MATCH(MAX(Functional!C51:G51),Functional!C51:G51,0))</f>
        <v>I expect it</v>
      </c>
      <c r="D39" s="32" t="str">
        <f>INDEX(Dysfunctional!$C$24:$G$24,MATCH(MAX(Dysfunctional!C51:G51),Dysfunctional!C51:G51,0))</f>
        <v>I expect it</v>
      </c>
      <c r="E39" s="33">
        <f>Functional!I51</f>
        <v>2.1755319148936172</v>
      </c>
      <c r="F39" s="33">
        <f>Dysfunctional!I51</f>
        <v>-0.12886597938144329</v>
      </c>
      <c r="G39" s="33">
        <f>Importance!I51</f>
        <v>2.5515463917525771</v>
      </c>
      <c r="H39" s="34" t="str">
        <f>INDEX(Reference!$C$5:$G$9,MATCH(C39,Reference!$A$5:$A$9,0),MATCH(D39,Reference!$C$3:$G$3,0))</f>
        <v>Q</v>
      </c>
      <c r="J39" s="37"/>
      <c r="K39" s="37"/>
      <c r="L39" s="37" t="str">
        <v>Gym Access</v>
      </c>
      <c r="M39" s="37" t="str">
        <v>Local/small business food and beverage kiosks</v>
      </c>
      <c r="N39" s="37"/>
      <c r="O39" s="37" t="str">
        <v>Effective IT help desk</v>
      </c>
    </row>
    <row r="40" spans="2:15">
      <c r="B40" s="32" t="str">
        <f t="shared" si="0"/>
        <v>Murals &amp; Art Installations</v>
      </c>
      <c r="C40" s="32" t="str">
        <f>INDEX(Functional!$C$24:$G$24,MATCH(MAX(Functional!C52:G52),Functional!C52:G52,0))</f>
        <v>I expect it</v>
      </c>
      <c r="D40" s="32" t="str">
        <f>INDEX(Dysfunctional!$C$24:$G$24,MATCH(MAX(Dysfunctional!C52:G52),Dysfunctional!C52:G52,0))</f>
        <v>I like it</v>
      </c>
      <c r="E40" s="33">
        <f>Functional!I52</f>
        <v>1.7340425531914894</v>
      </c>
      <c r="F40" s="33">
        <f>Dysfunctional!I52</f>
        <v>-0.39175257731958762</v>
      </c>
      <c r="G40" s="33">
        <f>Importance!I52</f>
        <v>2.3865979381443299</v>
      </c>
      <c r="H40" s="34" t="str">
        <f>INDEX(Reference!$C$5:$G$9,MATCH(C40,Reference!$A$5:$A$9,0),MATCH(D40,Reference!$C$3:$G$3,0))</f>
        <v>R</v>
      </c>
      <c r="J40" s="37"/>
      <c r="K40" s="37"/>
      <c r="L40" s="37" t="str">
        <v>On-Site fitness room</v>
      </c>
      <c r="M40" s="37" t="str">
        <v>Game area/ ping pong tables/ arcade games etc</v>
      </c>
      <c r="N40" s="37"/>
      <c r="O40" s="37" t="str">
        <v>Functional office technology</v>
      </c>
    </row>
    <row r="41" spans="2:15">
      <c r="B41" s="32" t="str">
        <f t="shared" si="0"/>
        <v>Effective IT help desk</v>
      </c>
      <c r="C41" s="32" t="str">
        <f>INDEX(Functional!$C$24:$G$24,MATCH(MAX(Functional!C53:G53),Functional!C53:G53,0))</f>
        <v>I expect it</v>
      </c>
      <c r="D41" s="32" t="str">
        <f>INDEX(Dysfunctional!$C$24:$G$24,MATCH(MAX(Dysfunctional!C53:G53),Dysfunctional!C53:G53,0))</f>
        <v>I expect it</v>
      </c>
      <c r="E41" s="33">
        <f>Functional!I53</f>
        <v>2.0890052356020941</v>
      </c>
      <c r="F41" s="33">
        <f>Dysfunctional!I53</f>
        <v>-0.16494845360824742</v>
      </c>
      <c r="G41" s="33">
        <f>Importance!I53</f>
        <v>2.5154639175257731</v>
      </c>
      <c r="H41" s="34" t="str">
        <f>INDEX(Reference!$C$5:$G$9,MATCH(C41,Reference!$A$5:$A$9,0),MATCH(D41,Reference!$C$3:$G$3,0))</f>
        <v>Q</v>
      </c>
      <c r="J41" s="37"/>
      <c r="K41" s="37"/>
      <c r="L41" s="37"/>
      <c r="M41" s="37"/>
      <c r="N41" s="37"/>
      <c r="O41" s="37" t="str">
        <v>Exterior patios &amp; balconies with attractive views</v>
      </c>
    </row>
    <row r="42" spans="2:15">
      <c r="B42" s="32" t="str">
        <f t="shared" si="0"/>
        <v>Functional office technology</v>
      </c>
      <c r="C42" s="32" t="str">
        <f>INDEX(Functional!$C$24:$G$24,MATCH(MAX(Functional!C54:G54),Functional!C54:G54,0))</f>
        <v>I expect it</v>
      </c>
      <c r="D42" s="32" t="str">
        <f>INDEX(Dysfunctional!$C$24:$G$24,MATCH(MAX(Dysfunctional!C54:G54),Dysfunctional!C54:G54,0))</f>
        <v>I expect it</v>
      </c>
      <c r="E42" s="33">
        <f>Functional!I54</f>
        <v>2.0680628272251309</v>
      </c>
      <c r="F42" s="33">
        <f>Dysfunctional!I54</f>
        <v>-0.21649484536082475</v>
      </c>
      <c r="G42" s="33">
        <f>Importance!I54</f>
        <v>2.4845360824742269</v>
      </c>
      <c r="H42" s="34" t="str">
        <f>INDEX(Reference!$C$5:$G$9,MATCH(C42,Reference!$A$5:$A$9,0),MATCH(D42,Reference!$C$3:$G$3,0))</f>
        <v>Q</v>
      </c>
      <c r="J42" s="37"/>
      <c r="K42" s="37"/>
      <c r="L42" s="37"/>
      <c r="M42" s="37"/>
      <c r="N42" s="37"/>
      <c r="O42" s="37" t="str">
        <v>Outdoor space/Nature</v>
      </c>
    </row>
    <row r="43" spans="2:15">
      <c r="B43" s="32" t="str">
        <f t="shared" si="0"/>
        <v>Event space/Conference space</v>
      </c>
      <c r="C43" s="32" t="str">
        <f>INDEX(Functional!$C$24:$G$24,MATCH(MAX(Functional!C55:G55),Functional!C55:G55,0))</f>
        <v>I expect it</v>
      </c>
      <c r="D43" s="32" t="str">
        <f>INDEX(Dysfunctional!$C$24:$G$24,MATCH(MAX(Dysfunctional!C55:G55),Dysfunctional!C55:G55,0))</f>
        <v>I am neutral</v>
      </c>
      <c r="E43" s="33">
        <f>Functional!I55</f>
        <v>1.890625</v>
      </c>
      <c r="F43" s="33">
        <f>Dysfunctional!I55</f>
        <v>-0.34020618556701032</v>
      </c>
      <c r="G43" s="33">
        <f>Importance!I55</f>
        <v>2.463917525773196</v>
      </c>
      <c r="H43" s="34" t="str">
        <f>INDEX(Reference!$C$5:$G$9,MATCH(C43,Reference!$A$5:$A$9,0),MATCH(D43,Reference!$C$3:$G$3,0))</f>
        <v>I</v>
      </c>
      <c r="J43" s="37"/>
      <c r="K43" s="37"/>
      <c r="L43" s="37"/>
      <c r="M43" s="37"/>
      <c r="N43" s="37"/>
      <c r="O43" s="37" t="str">
        <v>Parking</v>
      </c>
    </row>
    <row r="44" spans="2:15">
      <c r="B44" s="32" t="str">
        <f t="shared" si="0"/>
        <v>Exterior patios &amp; balconies with attractive views</v>
      </c>
      <c r="C44" s="32" t="str">
        <f>INDEX(Functional!$C$24:$G$24,MATCH(MAX(Functional!C56:G56),Functional!C56:G56,0))</f>
        <v>I expect it</v>
      </c>
      <c r="D44" s="32" t="str">
        <f>INDEX(Dysfunctional!$C$24:$G$24,MATCH(MAX(Dysfunctional!C56:G56),Dysfunctional!C56:G56,0))</f>
        <v>I expect it</v>
      </c>
      <c r="E44" s="33">
        <f>Functional!I56</f>
        <v>1.9095744680851063</v>
      </c>
      <c r="F44" s="33">
        <f>Dysfunctional!I56</f>
        <v>-0.21134020618556701</v>
      </c>
      <c r="G44" s="33">
        <f>Importance!I56</f>
        <v>2.4948453608247423</v>
      </c>
      <c r="H44" s="34" t="str">
        <f>INDEX(Reference!$C$5:$G$9,MATCH(C44,Reference!$A$5:$A$9,0),MATCH(D44,Reference!$C$3:$G$3,0))</f>
        <v>Q</v>
      </c>
      <c r="J44" s="37"/>
      <c r="K44" s="37"/>
      <c r="L44" s="37"/>
      <c r="M44" s="37"/>
      <c r="N44" s="37"/>
      <c r="O44" s="37" t="str">
        <v>Wellness room</v>
      </c>
    </row>
    <row r="45" spans="2:15">
      <c r="B45" s="32" t="str">
        <f t="shared" si="0"/>
        <v>Outdoor space/Nature</v>
      </c>
      <c r="C45" s="32" t="str">
        <f>INDEX(Functional!$C$24:$G$24,MATCH(MAX(Functional!C57:G57),Functional!C57:G57,0))</f>
        <v>I expect it</v>
      </c>
      <c r="D45" s="32" t="str">
        <f>INDEX(Dysfunctional!$C$24:$G$24,MATCH(MAX(Dysfunctional!C57:G57),Dysfunctional!C57:G57,0))</f>
        <v>I expect it</v>
      </c>
      <c r="E45" s="33">
        <f>Functional!I57</f>
        <v>2.0631578947368423</v>
      </c>
      <c r="F45" s="33">
        <f>Dysfunctional!I57</f>
        <v>-0.18556701030927836</v>
      </c>
      <c r="G45" s="33">
        <f>Importance!I57</f>
        <v>2.5257731958762886</v>
      </c>
      <c r="H45" s="34" t="str">
        <f>INDEX(Reference!$C$5:$G$9,MATCH(C45,Reference!$A$5:$A$9,0),MATCH(D45,Reference!$C$3:$G$3,0))</f>
        <v>Q</v>
      </c>
      <c r="J45" s="37"/>
      <c r="K45" s="37"/>
      <c r="L45" s="37"/>
      <c r="M45" s="37"/>
      <c r="N45" s="37"/>
      <c r="O45" s="37" t="str">
        <v>Catered lunch</v>
      </c>
    </row>
    <row r="46" spans="2:15">
      <c r="B46" s="32" t="str">
        <f t="shared" si="0"/>
        <v>Parking</v>
      </c>
      <c r="C46" s="32" t="str">
        <f>INDEX(Functional!$C$24:$G$24,MATCH(MAX(Functional!C58:G58),Functional!C58:G58,0))</f>
        <v>I expect it</v>
      </c>
      <c r="D46" s="32" t="str">
        <f>INDEX(Dysfunctional!$C$24:$G$24,MATCH(MAX(Dysfunctional!C58:G58),Dysfunctional!C58:G58,0))</f>
        <v>I expect it</v>
      </c>
      <c r="E46" s="33">
        <f>Functional!I58</f>
        <v>2.0523560209424083</v>
      </c>
      <c r="F46" s="33">
        <f>Dysfunctional!I58</f>
        <v>5.1546391752577319E-3</v>
      </c>
      <c r="G46" s="33">
        <f>Importance!I58</f>
        <v>2.6185567010309279</v>
      </c>
      <c r="H46" s="34" t="str">
        <f>INDEX(Reference!$C$5:$G$9,MATCH(C46,Reference!$A$5:$A$9,0),MATCH(D46,Reference!$C$3:$G$3,0))</f>
        <v>Q</v>
      </c>
      <c r="J46" s="37"/>
      <c r="K46" s="37"/>
      <c r="L46" s="37"/>
      <c r="M46" s="37"/>
      <c r="N46" s="37"/>
      <c r="O46" s="37" t="str">
        <v>Free beverages/snacks</v>
      </c>
    </row>
    <row r="47" spans="2:15">
      <c r="B47" s="32" t="str">
        <f t="shared" si="0"/>
        <v>Wellness room</v>
      </c>
      <c r="C47" s="32" t="str">
        <f>INDEX(Functional!$C$24:$G$24,MATCH(MAX(Functional!C59:G59),Functional!C59:G59,0))</f>
        <v>I expect it</v>
      </c>
      <c r="D47" s="32" t="str">
        <f>INDEX(Dysfunctional!$C$24:$G$24,MATCH(MAX(Dysfunctional!C59:G59),Dysfunctional!C59:G59,0))</f>
        <v>I expect it</v>
      </c>
      <c r="E47" s="33">
        <f>Functional!I59</f>
        <v>1.803191489361702</v>
      </c>
      <c r="F47" s="33">
        <f>Dysfunctional!I59</f>
        <v>-0.26804123711340205</v>
      </c>
      <c r="G47" s="33">
        <f>Importance!I59</f>
        <v>2.4948453608247423</v>
      </c>
      <c r="H47" s="34" t="str">
        <f>INDEX(Reference!$C$5:$G$9,MATCH(C47,Reference!$A$5:$A$9,0),MATCH(D47,Reference!$C$3:$G$3,0))</f>
        <v>Q</v>
      </c>
      <c r="J47" s="37"/>
      <c r="K47" s="37"/>
      <c r="L47" s="37"/>
      <c r="M47" s="37"/>
      <c r="N47" s="37"/>
      <c r="O47" s="37" t="str">
        <v>On-site cafeteria</v>
      </c>
    </row>
    <row r="48" spans="2:15">
      <c r="B48" s="32" t="str">
        <f t="shared" si="0"/>
        <v>Catered lunch</v>
      </c>
      <c r="C48" s="32" t="str">
        <f>INDEX(Functional!$C$24:$G$24,MATCH(MAX(Functional!C60:G60),Functional!C60:G60,0))</f>
        <v>I expect it</v>
      </c>
      <c r="D48" s="32" t="str">
        <f>INDEX(Dysfunctional!$C$24:$G$24,MATCH(MAX(Dysfunctional!C60:G60),Dysfunctional!C60:G60,0))</f>
        <v>I expect it</v>
      </c>
      <c r="E48" s="33">
        <f>Functional!I60</f>
        <v>2.1361256544502618</v>
      </c>
      <c r="F48" s="33">
        <f>Dysfunctional!I60</f>
        <v>-0.39690721649484534</v>
      </c>
      <c r="G48" s="33">
        <f>Importance!I60</f>
        <v>2.3865979381443299</v>
      </c>
      <c r="H48" s="34" t="str">
        <f>INDEX(Reference!$C$5:$G$9,MATCH(C48,Reference!$A$5:$A$9,0),MATCH(D48,Reference!$C$3:$G$3,0))</f>
        <v>Q</v>
      </c>
      <c r="J48" s="37"/>
      <c r="K48" s="37"/>
      <c r="L48" s="37"/>
      <c r="M48" s="37"/>
      <c r="N48" s="37"/>
      <c r="O48" s="37" t="str">
        <v>Cutting edge "green practices"</v>
      </c>
    </row>
    <row r="49" spans="2:15">
      <c r="B49" s="32" t="str">
        <f t="shared" si="0"/>
        <v>Free beverages/snacks</v>
      </c>
      <c r="C49" s="32" t="str">
        <f>INDEX(Functional!$C$24:$G$24,MATCH(MAX(Functional!C61:G61),Functional!C61:G61,0))</f>
        <v>I expect it</v>
      </c>
      <c r="D49" s="32" t="str">
        <f>INDEX(Dysfunctional!$C$24:$G$24,MATCH(MAX(Dysfunctional!C61:G61),Dysfunctional!C61:G61,0))</f>
        <v>I expect it</v>
      </c>
      <c r="E49" s="33">
        <f>Functional!I61</f>
        <v>2.074074074074074</v>
      </c>
      <c r="F49" s="33">
        <f>Dysfunctional!I61</f>
        <v>-0.31958762886597936</v>
      </c>
      <c r="G49" s="33">
        <f>Importance!I61</f>
        <v>2.4381443298969074</v>
      </c>
      <c r="H49" s="34" t="str">
        <f>INDEX(Reference!$C$5:$G$9,MATCH(C49,Reference!$A$5:$A$9,0),MATCH(D49,Reference!$C$3:$G$3,0))</f>
        <v>Q</v>
      </c>
      <c r="J49" s="37"/>
      <c r="K49" s="37"/>
      <c r="L49" s="37"/>
      <c r="M49" s="37"/>
      <c r="N49" s="37"/>
      <c r="O49" s="37" t="str">
        <v>Shipping/receiving for on-site personal deliveries</v>
      </c>
    </row>
    <row r="50" spans="2:15">
      <c r="B50" s="32" t="str">
        <f t="shared" si="0"/>
        <v>Local/small business food and beverage kiosks</v>
      </c>
      <c r="C50" s="32" t="str">
        <f>INDEX(Functional!$C$24:$G$24,MATCH(MAX(Functional!C62:G62),Functional!C62:G62,0))</f>
        <v>I expect it</v>
      </c>
      <c r="D50" s="32" t="str">
        <f>INDEX(Dysfunctional!$C$24:$G$24,MATCH(MAX(Dysfunctional!C62:G62),Dysfunctional!C62:G62,0))</f>
        <v>I am neutral</v>
      </c>
      <c r="E50" s="33">
        <f>Functional!I62</f>
        <v>1.9790575916230366</v>
      </c>
      <c r="F50" s="33">
        <f>Dysfunctional!I62</f>
        <v>-0.34536082474226804</v>
      </c>
      <c r="G50" s="33">
        <f>Importance!I62</f>
        <v>2.4329896907216493</v>
      </c>
      <c r="H50" s="34" t="str">
        <f>INDEX(Reference!$C$5:$G$9,MATCH(C50,Reference!$A$5:$A$9,0),MATCH(D50,Reference!$C$3:$G$3,0))</f>
        <v>I</v>
      </c>
      <c r="J50" s="37"/>
      <c r="K50" s="37"/>
      <c r="L50" s="37"/>
      <c r="M50" s="37"/>
      <c r="N50" s="37"/>
      <c r="O50" s="37" t="str">
        <v>Lifestyle Amenities (e.g. Dry cleaning services, pharmacy)</v>
      </c>
    </row>
    <row r="51" spans="2:15">
      <c r="B51" s="32" t="str">
        <f t="shared" si="0"/>
        <v>On-site cafeteria</v>
      </c>
      <c r="C51" s="32" t="str">
        <f>INDEX(Functional!$C$24:$G$24,MATCH(MAX(Functional!C63:G63),Functional!C63:G63,0))</f>
        <v>I expect it</v>
      </c>
      <c r="D51" s="32" t="str">
        <f>INDEX(Dysfunctional!$C$24:$G$24,MATCH(MAX(Dysfunctional!C63:G63),Dysfunctional!C63:G63,0))</f>
        <v>I expect it</v>
      </c>
      <c r="E51" s="33">
        <f>Functional!I63</f>
        <v>2.1256544502617802</v>
      </c>
      <c r="F51" s="33">
        <f>Dysfunctional!I63</f>
        <v>-0.33505154639175255</v>
      </c>
      <c r="G51" s="33">
        <f>Importance!I63</f>
        <v>2.4123711340206184</v>
      </c>
      <c r="H51" s="34" t="str">
        <f>INDEX(Reference!$C$5:$G$9,MATCH(C51,Reference!$A$5:$A$9,0),MATCH(D51,Reference!$C$3:$G$3,0))</f>
        <v>Q</v>
      </c>
      <c r="J51" s="37"/>
      <c r="K51" s="37"/>
      <c r="L51" s="37"/>
      <c r="M51" s="37"/>
      <c r="N51" s="37"/>
      <c r="O51" s="37" t="str">
        <v>On-site daycare center</v>
      </c>
    </row>
    <row r="52" spans="2:15">
      <c r="B52" s="32" t="str">
        <f t="shared" si="0"/>
        <v>Cutting edge "green practices"</v>
      </c>
      <c r="C52" s="32" t="str">
        <f>INDEX(Functional!$C$24:$G$24,MATCH(MAX(Functional!C64:G64),Functional!C64:G64,0))</f>
        <v>I expect it</v>
      </c>
      <c r="D52" s="32" t="str">
        <f>INDEX(Dysfunctional!$C$24:$G$24,MATCH(MAX(Dysfunctional!C64:G64),Dysfunctional!C64:G64,0))</f>
        <v>I expect it</v>
      </c>
      <c r="E52" s="33">
        <f>Functional!I64</f>
        <v>1.9842105263157894</v>
      </c>
      <c r="F52" s="33">
        <f>Dysfunctional!I64</f>
        <v>-0.36597938144329895</v>
      </c>
      <c r="G52" s="33">
        <f>Importance!I64</f>
        <v>2.3865979381443299</v>
      </c>
      <c r="H52" s="34" t="str">
        <f>INDEX(Reference!$C$5:$G$9,MATCH(C52,Reference!$A$5:$A$9,0),MATCH(D52,Reference!$C$3:$G$3,0))</f>
        <v>Q</v>
      </c>
      <c r="J52" s="37"/>
      <c r="K52" s="37"/>
      <c r="L52" s="37"/>
      <c r="M52" s="37"/>
      <c r="N52" s="37"/>
      <c r="O52" s="37" t="str">
        <v>On-site medical clinic</v>
      </c>
    </row>
    <row r="53" spans="2:15">
      <c r="B53" s="32" t="str">
        <f t="shared" si="0"/>
        <v>Game area/ ping pong tables/ arcade games etc</v>
      </c>
      <c r="C53" s="32" t="str">
        <f>INDEX(Functional!$C$24:$G$24,MATCH(MAX(Functional!C65:G65),Functional!C65:G65,0))</f>
        <v>I expect it</v>
      </c>
      <c r="D53" s="32" t="str">
        <f>INDEX(Dysfunctional!$C$24:$G$24,MATCH(MAX(Dysfunctional!C65:G65),Dysfunctional!C65:G65,0))</f>
        <v>I am neutral</v>
      </c>
      <c r="E53" s="33">
        <f>Functional!I65</f>
        <v>1.8297872340425532</v>
      </c>
      <c r="F53" s="33">
        <f>Dysfunctional!I65</f>
        <v>-0.29896907216494845</v>
      </c>
      <c r="G53" s="33">
        <f>Importance!I65</f>
        <v>2.4896907216494846</v>
      </c>
      <c r="H53" s="34" t="str">
        <f>INDEX(Reference!$C$5:$G$9,MATCH(C53,Reference!$A$5:$A$9,0),MATCH(D53,Reference!$C$3:$G$3,0))</f>
        <v>I</v>
      </c>
      <c r="J53" s="37"/>
      <c r="K53" s="37"/>
      <c r="L53" s="37"/>
      <c r="M53" s="37"/>
      <c r="N53" s="37"/>
      <c r="O53" s="37"/>
    </row>
    <row r="54" spans="2:15">
      <c r="B54" s="32" t="str">
        <f t="shared" si="0"/>
        <v>Gym Access</v>
      </c>
      <c r="C54" s="32" t="str">
        <f>INDEX(Functional!$C$24:$G$24,MATCH(MAX(Functional!C66:G66),Functional!C66:G66,0))</f>
        <v>I like it</v>
      </c>
      <c r="D54" s="32" t="str">
        <f>INDEX(Dysfunctional!$C$24:$G$24,MATCH(MAX(Dysfunctional!C66:G66),Dysfunctional!C66:G66,0))</f>
        <v>I expect it</v>
      </c>
      <c r="E54" s="33">
        <f>Functional!I66</f>
        <v>2.0104712041884816</v>
      </c>
      <c r="F54" s="33">
        <f>Dysfunctional!I66</f>
        <v>-0.4329896907216495</v>
      </c>
      <c r="G54" s="33">
        <f>Importance!I66</f>
        <v>2.3762886597938144</v>
      </c>
      <c r="H54" s="34" t="str">
        <f>INDEX(Reference!$C$5:$G$9,MATCH(C54,Reference!$A$5:$A$9,0),MATCH(D54,Reference!$C$3:$G$3,0))</f>
        <v>A</v>
      </c>
      <c r="J54" s="37"/>
      <c r="K54" s="37"/>
      <c r="L54" s="37"/>
      <c r="M54" s="37"/>
      <c r="N54" s="37"/>
      <c r="O54" s="37"/>
    </row>
    <row r="55" spans="2:15">
      <c r="B55" s="32" t="str">
        <f t="shared" si="0"/>
        <v>On-Site fitness room</v>
      </c>
      <c r="C55" s="32" t="str">
        <f>INDEX(Functional!$C$24:$G$24,MATCH(MAX(Functional!C67:G67),Functional!C67:G67,0))</f>
        <v>I like it</v>
      </c>
      <c r="D55" s="32" t="str">
        <f>INDEX(Dysfunctional!$C$24:$G$24,MATCH(MAX(Dysfunctional!C67:G67),Dysfunctional!C67:G67,0))</f>
        <v>I expect it</v>
      </c>
      <c r="E55" s="33">
        <f>Functional!I67</f>
        <v>2.0368421052631578</v>
      </c>
      <c r="F55" s="33">
        <f>Dysfunctional!I67</f>
        <v>-0.31443298969072164</v>
      </c>
      <c r="G55" s="33">
        <f>Importance!I67</f>
        <v>2.4432989690721651</v>
      </c>
      <c r="H55" s="34" t="str">
        <f>INDEX(Reference!$C$5:$G$9,MATCH(C55,Reference!$A$5:$A$9,0),MATCH(D55,Reference!$C$3:$G$3,0))</f>
        <v>A</v>
      </c>
      <c r="J55" s="37"/>
      <c r="K55" s="37"/>
      <c r="L55" s="37"/>
      <c r="M55" s="37"/>
      <c r="N55" s="37"/>
      <c r="O55" s="37"/>
    </row>
    <row r="56" spans="2:15">
      <c r="B56" s="32" t="str">
        <f t="shared" si="0"/>
        <v>Shipping/receiving for on-site personal deliveries</v>
      </c>
      <c r="C56" s="32" t="str">
        <f>INDEX(Functional!$C$24:$G$24,MATCH(MAX(Functional!C68:G68),Functional!C68:G68,0))</f>
        <v>I expect it</v>
      </c>
      <c r="D56" s="32" t="str">
        <f>INDEX(Dysfunctional!$C$24:$G$24,MATCH(MAX(Dysfunctional!C68:G68),Dysfunctional!C68:G68,0))</f>
        <v>I expect it</v>
      </c>
      <c r="E56" s="33">
        <f>Functional!I68</f>
        <v>1.8105263157894738</v>
      </c>
      <c r="F56" s="33">
        <f>Dysfunctional!I68</f>
        <v>-0.37628865979381443</v>
      </c>
      <c r="G56" s="33">
        <f>Importance!I68</f>
        <v>2.4123711340206184</v>
      </c>
      <c r="H56" s="34" t="str">
        <f>INDEX(Reference!$C$5:$G$9,MATCH(C56,Reference!$A$5:$A$9,0),MATCH(D56,Reference!$C$3:$G$3,0))</f>
        <v>Q</v>
      </c>
      <c r="J56" s="37"/>
      <c r="K56" s="37"/>
      <c r="L56" s="37"/>
      <c r="M56" s="37"/>
      <c r="N56" s="37"/>
      <c r="O56" s="37"/>
    </row>
    <row r="57" spans="2:15">
      <c r="B57" s="32" t="str">
        <f t="shared" si="0"/>
        <v>Lifestyle Amenities (e.g. Dry cleaning services, pharmacy)</v>
      </c>
      <c r="C57" s="32" t="str">
        <f>INDEX(Functional!$C$24:$G$24,MATCH(MAX(Functional!C69:G69),Functional!C69:G69,0))</f>
        <v>I expect it</v>
      </c>
      <c r="D57" s="32" t="str">
        <f>INDEX(Dysfunctional!$C$24:$G$24,MATCH(MAX(Dysfunctional!C69:G69),Dysfunctional!C69:G69,0))</f>
        <v>I expect it</v>
      </c>
      <c r="E57" s="33">
        <f>Functional!I69</f>
        <v>1.8534031413612566</v>
      </c>
      <c r="F57" s="33">
        <f>Dysfunctional!I69</f>
        <v>-0.13402061855670103</v>
      </c>
      <c r="G57" s="33">
        <f>Importance!I69</f>
        <v>2.5876288659793816</v>
      </c>
      <c r="H57" s="34" t="str">
        <f>INDEX(Reference!$C$5:$G$9,MATCH(C57,Reference!$A$5:$A$9,0),MATCH(D57,Reference!$C$3:$G$3,0))</f>
        <v>Q</v>
      </c>
      <c r="J57" s="37"/>
      <c r="K57" s="37"/>
      <c r="L57" s="37"/>
      <c r="M57" s="37"/>
      <c r="N57" s="37"/>
      <c r="O57" s="37"/>
    </row>
    <row r="58" spans="2:15">
      <c r="B58" s="32" t="str">
        <f t="shared" si="0"/>
        <v>On-site daycare center</v>
      </c>
      <c r="C58" s="32" t="str">
        <f>INDEX(Functional!$C$24:$G$24,MATCH(MAX(Functional!C70:G70),Functional!C70:G70,0))</f>
        <v>I expect it</v>
      </c>
      <c r="D58" s="32" t="str">
        <f>INDEX(Dysfunctional!$C$24:$G$24,MATCH(MAX(Dysfunctional!C70:G70),Dysfunctional!C70:G70,0))</f>
        <v>I expect it</v>
      </c>
      <c r="E58" s="33">
        <f>Functional!I70</f>
        <v>1.8571428571428572</v>
      </c>
      <c r="F58" s="33">
        <f>Dysfunctional!I70</f>
        <v>-0.28350515463917525</v>
      </c>
      <c r="G58" s="33">
        <f>Importance!I70</f>
        <v>2.4690721649484537</v>
      </c>
      <c r="H58" s="34" t="str">
        <f>INDEX(Reference!$C$5:$G$9,MATCH(C58,Reference!$A$5:$A$9,0),MATCH(D58,Reference!$C$3:$G$3,0))</f>
        <v>Q</v>
      </c>
      <c r="J58" s="37"/>
      <c r="K58" s="37"/>
      <c r="L58" s="37"/>
      <c r="M58" s="37"/>
      <c r="N58" s="37"/>
      <c r="O58" s="37"/>
    </row>
    <row r="59" spans="2:15">
      <c r="B59" s="32" t="str">
        <f t="shared" si="0"/>
        <v>On-site medical clinic</v>
      </c>
      <c r="C59" s="32" t="str">
        <f>INDEX(Functional!$C$24:$G$24,MATCH(MAX(Functional!C71:G71),Functional!C71:G71,0))</f>
        <v>I expect it</v>
      </c>
      <c r="D59" s="32" t="str">
        <f>INDEX(Dysfunctional!$C$24:$G$24,MATCH(MAX(Dysfunctional!C71:G71),Dysfunctional!C71:G71,0))</f>
        <v>I expect it</v>
      </c>
      <c r="E59" s="33">
        <f>Functional!I71</f>
        <v>1.868421052631579</v>
      </c>
      <c r="F59" s="33">
        <f>Dysfunctional!I71</f>
        <v>-0.36597938144329895</v>
      </c>
      <c r="G59" s="33">
        <f>Importance!I71</f>
        <v>2.4175257731958761</v>
      </c>
      <c r="H59" s="34" t="str">
        <f>INDEX(Reference!$C$5:$G$9,MATCH(C59,Reference!$A$5:$A$9,0),MATCH(D59,Reference!$C$3:$G$3,0))</f>
        <v>Q</v>
      </c>
      <c r="J59" s="37"/>
      <c r="K59" s="37"/>
      <c r="L59" s="37"/>
      <c r="M59" s="37"/>
      <c r="N59" s="37"/>
      <c r="O59" s="37"/>
    </row>
    <row r="60" spans="2:15">
      <c r="H60" s="2"/>
    </row>
    <row r="61" spans="2:15">
      <c r="H61" s="2"/>
    </row>
    <row r="62" spans="2:15">
      <c r="H62" s="2"/>
    </row>
    <row r="63" spans="2:15">
      <c r="H63" s="2"/>
    </row>
    <row r="64" spans="2:15">
      <c r="H64" s="2"/>
    </row>
    <row r="65" spans="2:15">
      <c r="H65" s="2"/>
    </row>
    <row r="66" spans="2:15">
      <c r="H66" s="2"/>
    </row>
    <row r="67" spans="2:15">
      <c r="H67" s="2"/>
    </row>
    <row r="68" spans="2:15">
      <c r="H68" s="2"/>
    </row>
    <row r="69" spans="2:15" ht="18.75">
      <c r="B69" s="27" t="str">
        <f>'Group Names'!B5</f>
        <v>Group #3</v>
      </c>
      <c r="H69" s="2"/>
    </row>
    <row r="70" spans="2:15" ht="15.75">
      <c r="B70" s="30" t="s">
        <v>64</v>
      </c>
      <c r="C70" s="30" t="s">
        <v>65</v>
      </c>
      <c r="D70" s="31" t="s">
        <v>66</v>
      </c>
      <c r="E70" s="31" t="s">
        <v>67</v>
      </c>
      <c r="F70" s="31" t="s">
        <v>68</v>
      </c>
      <c r="G70" s="31" t="s">
        <v>69</v>
      </c>
      <c r="H70" s="30" t="s">
        <v>70</v>
      </c>
      <c r="J70" s="35" t="s">
        <v>71</v>
      </c>
      <c r="K70" s="35" t="s">
        <v>72</v>
      </c>
      <c r="L70" s="35" t="s">
        <v>73</v>
      </c>
      <c r="M70" s="35" t="s">
        <v>74</v>
      </c>
      <c r="N70" s="35" t="s">
        <v>75</v>
      </c>
      <c r="O70" s="36" t="s">
        <v>76</v>
      </c>
    </row>
    <row r="71" spans="2:15">
      <c r="B71" s="32" t="str">
        <f>B4</f>
        <v>Ability to control environmental quality (e.g. temperature, lighting, sound)</v>
      </c>
      <c r="C71" s="32" t="str">
        <f>INDEX(Functional!$C$24:$G$24,MATCH(MAX(Functional!C75:G75),Functional!C75:G75,0))</f>
        <v>I like it</v>
      </c>
      <c r="D71" s="32" t="str">
        <f>INDEX(Dysfunctional!$C$24:$G$24,MATCH(MAX(Dysfunctional!C75:G75),Dysfunctional!C75:G75,0))</f>
        <v>I tolerate it</v>
      </c>
      <c r="E71" s="33">
        <f>Functional!I75</f>
        <v>2.4838709677419355</v>
      </c>
      <c r="F71" s="33">
        <f>Dysfunctional!I75</f>
        <v>0.43010752688172044</v>
      </c>
      <c r="G71" s="33">
        <f>Importance!I75</f>
        <v>2.9175627240143371</v>
      </c>
      <c r="H71" s="34" t="str">
        <f>INDEX(Reference!$C$5:$G$9,MATCH(C71,Reference!$A$5:$A$9,0),MATCH(D71,Reference!$C$3:$G$3,0))</f>
        <v>A</v>
      </c>
      <c r="J71" s="37" t="str" cm="1">
        <f t="array" ref="J71">IFERROR(_xlfn._xlws.FILTER($B71:$B92, $H71:$H92="M"),"None")</f>
        <v>None</v>
      </c>
      <c r="K71" s="37" t="str" cm="1">
        <f t="array" ref="K71">IFERROR(_xlfn._xlws.FILTER($B71:$B92, $H71:$H92="P"),"None")</f>
        <v>None</v>
      </c>
      <c r="L71" s="37" t="str" cm="1">
        <f t="array" ref="L71:L77">IFERROR(_xlfn._xlws.FILTER($B71:$B92, $H71:$H92="A"),"None")</f>
        <v>Ability to control environmental quality (e.g. temperature, lighting, sound)</v>
      </c>
      <c r="M71" s="37" t="str" cm="1">
        <f t="array" ref="M71:M80">IFERROR(_xlfn._xlws.FILTER($B71:$B92, $H71:$H92="I"),"None")</f>
        <v>Murals &amp; Art Installations</v>
      </c>
      <c r="N71" s="37" t="str" cm="1">
        <f t="array" ref="N71">IFERROR(_xlfn._xlws.FILTER($B71:$B92, $H71:$H92="R"),"None")</f>
        <v>Access to natural daylight</v>
      </c>
      <c r="O71" s="37" t="str" cm="1">
        <f t="array" ref="O71:O74">IFERROR(_xlfn._xlws.FILTER($B71:$B92, $H71:$H92="Q"),"None")</f>
        <v>Effective IT help desk</v>
      </c>
    </row>
    <row r="72" spans="2:15">
      <c r="B72" s="32" t="str">
        <f t="shared" ref="B72:B92" si="1">B5</f>
        <v>Access to natural daylight</v>
      </c>
      <c r="C72" s="32" t="str">
        <f>INDEX(Functional!$C$24:$G$24,MATCH(MAX(Functional!C76:G76),Functional!C76:G76,0))</f>
        <v>I expect it</v>
      </c>
      <c r="D72" s="32" t="str">
        <f>INDEX(Dysfunctional!$C$24:$G$24,MATCH(MAX(Dysfunctional!C76:G76),Dysfunctional!C76:G76,0))</f>
        <v>I like it</v>
      </c>
      <c r="E72" s="33">
        <f>Functional!I76</f>
        <v>2.2974910394265233</v>
      </c>
      <c r="F72" s="33">
        <f>Dysfunctional!I76</f>
        <v>0.5</v>
      </c>
      <c r="G72" s="33">
        <f>Importance!I76</f>
        <v>2.9086021505376345</v>
      </c>
      <c r="H72" s="34" t="str">
        <f>INDEX(Reference!$C$5:$G$9,MATCH(C72,Reference!$A$5:$A$9,0),MATCH(D72,Reference!$C$3:$G$3,0))</f>
        <v>R</v>
      </c>
      <c r="J72" s="37"/>
      <c r="K72" s="37"/>
      <c r="L72" s="37" t="str">
        <v>Wellness room</v>
      </c>
      <c r="M72" s="37" t="str">
        <v>Event space/Conference space</v>
      </c>
      <c r="N72" s="37"/>
      <c r="O72" s="37" t="str">
        <v>Functional office technology</v>
      </c>
    </row>
    <row r="73" spans="2:15">
      <c r="B73" s="32" t="str">
        <f t="shared" si="1"/>
        <v>Murals &amp; Art Installations</v>
      </c>
      <c r="C73" s="32" t="str">
        <f>INDEX(Functional!$C$24:$G$24,MATCH(MAX(Functional!C77:G77),Functional!C77:G77,0))</f>
        <v>I expect it</v>
      </c>
      <c r="D73" s="32" t="str">
        <f>INDEX(Dysfunctional!$C$24:$G$24,MATCH(MAX(Dysfunctional!C77:G77),Dysfunctional!C77:G77,0))</f>
        <v>I am neutral</v>
      </c>
      <c r="E73" s="33">
        <f>Functional!I77</f>
        <v>1.8978494623655915</v>
      </c>
      <c r="F73" s="33">
        <f>Dysfunctional!I77</f>
        <v>0.13440860215053763</v>
      </c>
      <c r="G73" s="33">
        <f>Importance!I77</f>
        <v>2.7939068100358422</v>
      </c>
      <c r="H73" s="34" t="str">
        <f>INDEX(Reference!$C$5:$G$9,MATCH(C73,Reference!$A$5:$A$9,0),MATCH(D73,Reference!$C$3:$G$3,0))</f>
        <v>I</v>
      </c>
      <c r="J73" s="37"/>
      <c r="K73" s="37"/>
      <c r="L73" s="37" t="str">
        <v>Catered lunch</v>
      </c>
      <c r="M73" s="37" t="str">
        <v>Exterior patios &amp; balconies with attractive views</v>
      </c>
      <c r="N73" s="37"/>
      <c r="O73" s="37" t="str">
        <v>Outdoor space/Nature</v>
      </c>
    </row>
    <row r="74" spans="2:15">
      <c r="B74" s="32" t="str">
        <f t="shared" si="1"/>
        <v>Effective IT help desk</v>
      </c>
      <c r="C74" s="32" t="str">
        <f>INDEX(Functional!$C$24:$G$24,MATCH(MAX(Functional!C78:G78),Functional!C78:G78,0))</f>
        <v>I expect it</v>
      </c>
      <c r="D74" s="32" t="str">
        <f>INDEX(Dysfunctional!$C$24:$G$24,MATCH(MAX(Dysfunctional!C78:G78),Dysfunctional!C78:G78,0))</f>
        <v>I expect it</v>
      </c>
      <c r="E74" s="33">
        <f>Functional!I78</f>
        <v>2.430879712746858</v>
      </c>
      <c r="F74" s="33">
        <f>Dysfunctional!I78</f>
        <v>0.51792114695340496</v>
      </c>
      <c r="G74" s="33">
        <f>Importance!I78</f>
        <v>2.9408602150537635</v>
      </c>
      <c r="H74" s="34" t="str">
        <f>INDEX(Reference!$C$5:$G$9,MATCH(C74,Reference!$A$5:$A$9,0),MATCH(D74,Reference!$C$3:$G$3,0))</f>
        <v>Q</v>
      </c>
      <c r="J74" s="37"/>
      <c r="K74" s="37"/>
      <c r="L74" s="37" t="str">
        <v>On-site cafeteria</v>
      </c>
      <c r="M74" s="37" t="str">
        <v>Free beverages/snacks</v>
      </c>
      <c r="N74" s="37"/>
      <c r="O74" s="37" t="str">
        <v>Parking</v>
      </c>
    </row>
    <row r="75" spans="2:15">
      <c r="B75" s="32" t="str">
        <f t="shared" si="1"/>
        <v>Functional office technology</v>
      </c>
      <c r="C75" s="32" t="str">
        <f>INDEX(Functional!$C$24:$G$24,MATCH(MAX(Functional!C79:G79),Functional!C79:G79,0))</f>
        <v>I expect it</v>
      </c>
      <c r="D75" s="32" t="str">
        <f>INDEX(Dysfunctional!$C$24:$G$24,MATCH(MAX(Dysfunctional!C79:G79),Dysfunctional!C79:G79,0))</f>
        <v>I expect it</v>
      </c>
      <c r="E75" s="33">
        <f>Functional!I79</f>
        <v>2.2688172043010755</v>
      </c>
      <c r="F75" s="33">
        <f>Dysfunctional!I79</f>
        <v>0.58960573476702505</v>
      </c>
      <c r="G75" s="33">
        <f>Importance!I79</f>
        <v>2.9946236559139785</v>
      </c>
      <c r="H75" s="34" t="str">
        <f>INDEX(Reference!$C$5:$G$9,MATCH(C75,Reference!$A$5:$A$9,0),MATCH(D75,Reference!$C$3:$G$3,0))</f>
        <v>Q</v>
      </c>
      <c r="J75" s="37"/>
      <c r="K75" s="37"/>
      <c r="L75" s="37" t="str">
        <v>Gym Access</v>
      </c>
      <c r="M75" s="37" t="str">
        <v>Local/small business food and beverage kiosks</v>
      </c>
      <c r="N75" s="37"/>
      <c r="O75" s="37"/>
    </row>
    <row r="76" spans="2:15">
      <c r="B76" s="32" t="str">
        <f t="shared" si="1"/>
        <v>Event space/Conference space</v>
      </c>
      <c r="C76" s="32" t="str">
        <f>INDEX(Functional!$C$24:$G$24,MATCH(MAX(Functional!C80:G80),Functional!C80:G80,0))</f>
        <v>I expect it</v>
      </c>
      <c r="D76" s="32" t="str">
        <f>INDEX(Dysfunctional!$C$24:$G$24,MATCH(MAX(Dysfunctional!C80:G80),Dysfunctional!C80:G80,0))</f>
        <v>I am neutral</v>
      </c>
      <c r="E76" s="33">
        <f>Functional!I80</f>
        <v>2.0448028673835124</v>
      </c>
      <c r="F76" s="33">
        <f>Dysfunctional!I80</f>
        <v>0.2132616487455197</v>
      </c>
      <c r="G76" s="33">
        <f>Importance!I80</f>
        <v>2.8207885304659497</v>
      </c>
      <c r="H76" s="34" t="str">
        <f>INDEX(Reference!$C$5:$G$9,MATCH(C76,Reference!$A$5:$A$9,0),MATCH(D76,Reference!$C$3:$G$3,0))</f>
        <v>I</v>
      </c>
      <c r="J76" s="37"/>
      <c r="K76" s="37"/>
      <c r="L76" s="37" t="str">
        <v>On-Site fitness room</v>
      </c>
      <c r="M76" s="37" t="str">
        <v>Cutting edge "green practices"</v>
      </c>
      <c r="N76" s="37"/>
      <c r="O76" s="37"/>
    </row>
    <row r="77" spans="2:15">
      <c r="B77" s="32" t="str">
        <f t="shared" si="1"/>
        <v>Exterior patios &amp; balconies with attractive views</v>
      </c>
      <c r="C77" s="32" t="str">
        <f>INDEX(Functional!$C$24:$G$24,MATCH(MAX(Functional!C81:G81),Functional!C81:G81,0))</f>
        <v>I expect it</v>
      </c>
      <c r="D77" s="32" t="str">
        <f>INDEX(Dysfunctional!$C$24:$G$24,MATCH(MAX(Dysfunctional!C81:G81),Dysfunctional!C81:G81,0))</f>
        <v>I am neutral</v>
      </c>
      <c r="E77" s="33">
        <f>Functional!I81</f>
        <v>2.0878136200716848</v>
      </c>
      <c r="F77" s="33">
        <f>Dysfunctional!I81</f>
        <v>0.20609318996415771</v>
      </c>
      <c r="G77" s="33">
        <f>Importance!I81</f>
        <v>2.7903225806451615</v>
      </c>
      <c r="H77" s="34" t="str">
        <f>INDEX(Reference!$C$5:$G$9,MATCH(C77,Reference!$A$5:$A$9,0),MATCH(D77,Reference!$C$3:$G$3,0))</f>
        <v>I</v>
      </c>
      <c r="J77" s="37"/>
      <c r="K77" s="37"/>
      <c r="L77" s="37" t="str">
        <v>Shipping/receiving for on-site personal deliveries</v>
      </c>
      <c r="M77" s="37" t="str">
        <v>Game area/ ping pong tables/ arcade games etc</v>
      </c>
      <c r="N77" s="37"/>
      <c r="O77" s="37"/>
    </row>
    <row r="78" spans="2:15">
      <c r="B78" s="32" t="str">
        <f t="shared" si="1"/>
        <v>Outdoor space/Nature</v>
      </c>
      <c r="C78" s="32" t="str">
        <f>INDEX(Functional!$C$24:$G$24,MATCH(MAX(Functional!C82:G82),Functional!C82:G82,0))</f>
        <v>I expect it</v>
      </c>
      <c r="D78" s="32" t="str">
        <f>INDEX(Dysfunctional!$C$24:$G$24,MATCH(MAX(Dysfunctional!C82:G82),Dysfunctional!C82:G82,0))</f>
        <v>I expect it</v>
      </c>
      <c r="E78" s="33">
        <f>Functional!I82</f>
        <v>2.2401433691756272</v>
      </c>
      <c r="F78" s="33">
        <f>Dysfunctional!I82</f>
        <v>0.28315412186379929</v>
      </c>
      <c r="G78" s="33">
        <f>Importance!I82</f>
        <v>2.827956989247312</v>
      </c>
      <c r="H78" s="34" t="str">
        <f>INDEX(Reference!$C$5:$G$9,MATCH(C78,Reference!$A$5:$A$9,0),MATCH(D78,Reference!$C$3:$G$3,0))</f>
        <v>Q</v>
      </c>
      <c r="J78" s="37"/>
      <c r="K78" s="37"/>
      <c r="L78" s="37"/>
      <c r="M78" s="37" t="str">
        <v>Lifestyle Amenities (e.g. Dry cleaning services, pharmacy)</v>
      </c>
      <c r="N78" s="37"/>
      <c r="O78" s="37"/>
    </row>
    <row r="79" spans="2:15">
      <c r="B79" s="32" t="str">
        <f t="shared" si="1"/>
        <v>Parking</v>
      </c>
      <c r="C79" s="32" t="str">
        <f>INDEX(Functional!$C$24:$G$24,MATCH(MAX(Functional!C83:G83),Functional!C83:G83,0))</f>
        <v>I expect it</v>
      </c>
      <c r="D79" s="32" t="str">
        <f>INDEX(Dysfunctional!$C$24:$G$24,MATCH(MAX(Dysfunctional!C83:G83),Dysfunctional!C83:G83,0))</f>
        <v>I expect it</v>
      </c>
      <c r="E79" s="33">
        <f>Functional!I83</f>
        <v>2.327956989247312</v>
      </c>
      <c r="F79" s="33">
        <f>Dysfunctional!I83</f>
        <v>0.57526881720430112</v>
      </c>
      <c r="G79" s="33">
        <f>Importance!I83</f>
        <v>2.9767025089605736</v>
      </c>
      <c r="H79" s="34" t="str">
        <f>INDEX(Reference!$C$5:$G$9,MATCH(C79,Reference!$A$5:$A$9,0),MATCH(D79,Reference!$C$3:$G$3,0))</f>
        <v>Q</v>
      </c>
      <c r="J79" s="37"/>
      <c r="K79" s="37"/>
      <c r="L79" s="37"/>
      <c r="M79" s="37" t="str">
        <v>On-site daycare center</v>
      </c>
      <c r="N79" s="37"/>
      <c r="O79" s="37"/>
    </row>
    <row r="80" spans="2:15">
      <c r="B80" s="32" t="str">
        <f t="shared" si="1"/>
        <v>Wellness room</v>
      </c>
      <c r="C80" s="32" t="str">
        <f>INDEX(Functional!$C$24:$G$24,MATCH(MAX(Functional!C84:G84),Functional!C84:G84,0))</f>
        <v>I like it</v>
      </c>
      <c r="D80" s="32" t="str">
        <f>INDEX(Dysfunctional!$C$24:$G$24,MATCH(MAX(Dysfunctional!C84:G84),Dysfunctional!C84:G84,0))</f>
        <v>I am neutral</v>
      </c>
      <c r="E80" s="33">
        <f>Functional!I84</f>
        <v>2.1241007194244603</v>
      </c>
      <c r="F80" s="33">
        <f>Dysfunctional!I84</f>
        <v>0.28136200716845877</v>
      </c>
      <c r="G80" s="33">
        <f>Importance!I84</f>
        <v>2.849462365591398</v>
      </c>
      <c r="H80" s="34" t="str">
        <f>INDEX(Reference!$C$5:$G$9,MATCH(C80,Reference!$A$5:$A$9,0),MATCH(D80,Reference!$C$3:$G$3,0))</f>
        <v>A</v>
      </c>
      <c r="J80" s="37"/>
      <c r="K80" s="37"/>
      <c r="L80" s="37"/>
      <c r="M80" s="37" t="str">
        <v>On-site medical clinic</v>
      </c>
      <c r="N80" s="37"/>
      <c r="O80" s="37"/>
    </row>
    <row r="81" spans="2:15">
      <c r="B81" s="32" t="str">
        <f t="shared" si="1"/>
        <v>Catered lunch</v>
      </c>
      <c r="C81" s="32" t="str">
        <f>INDEX(Functional!$C$24:$G$24,MATCH(MAX(Functional!C85:G85),Functional!C85:G85,0))</f>
        <v>I like it</v>
      </c>
      <c r="D81" s="32" t="str">
        <f>INDEX(Dysfunctional!$C$24:$G$24,MATCH(MAX(Dysfunctional!C85:G85),Dysfunctional!C85:G85,0))</f>
        <v>I am neutral</v>
      </c>
      <c r="E81" s="33">
        <f>Functional!I85</f>
        <v>2.2549371633752244</v>
      </c>
      <c r="F81" s="33">
        <f>Dysfunctional!I85</f>
        <v>0.22759856630824374</v>
      </c>
      <c r="G81" s="33">
        <f>Importance!I85</f>
        <v>2.8297491039426523</v>
      </c>
      <c r="H81" s="34" t="str">
        <f>INDEX(Reference!$C$5:$G$9,MATCH(C81,Reference!$A$5:$A$9,0),MATCH(D81,Reference!$C$3:$G$3,0))</f>
        <v>A</v>
      </c>
      <c r="J81" s="37"/>
      <c r="K81" s="37"/>
      <c r="L81" s="37"/>
      <c r="M81" s="37"/>
      <c r="N81" s="37"/>
      <c r="O81" s="37"/>
    </row>
    <row r="82" spans="2:15">
      <c r="B82" s="32" t="str">
        <f t="shared" si="1"/>
        <v>Free beverages/snacks</v>
      </c>
      <c r="C82" s="32" t="str">
        <f>INDEX(Functional!$C$24:$G$24,MATCH(MAX(Functional!C86:G86),Functional!C86:G86,0))</f>
        <v>I expect it</v>
      </c>
      <c r="D82" s="32" t="str">
        <f>INDEX(Dysfunctional!$C$24:$G$24,MATCH(MAX(Dysfunctional!C86:G86),Dysfunctional!C86:G86,0))</f>
        <v>I am neutral</v>
      </c>
      <c r="E82" s="33">
        <f>Functional!I86</f>
        <v>2.199640287769784</v>
      </c>
      <c r="F82" s="33">
        <f>Dysfunctional!I86</f>
        <v>0.18100358422939067</v>
      </c>
      <c r="G82" s="33">
        <f>Importance!I86</f>
        <v>2.7795698924731185</v>
      </c>
      <c r="H82" s="34" t="str">
        <f>INDEX(Reference!$C$5:$G$9,MATCH(C82,Reference!$A$5:$A$9,0),MATCH(D82,Reference!$C$3:$G$3,0))</f>
        <v>I</v>
      </c>
      <c r="J82" s="37"/>
      <c r="K82" s="37"/>
      <c r="L82" s="37"/>
      <c r="M82" s="37"/>
      <c r="N82" s="37"/>
      <c r="O82" s="37"/>
    </row>
    <row r="83" spans="2:15">
      <c r="B83" s="32" t="str">
        <f t="shared" si="1"/>
        <v>Local/small business food and beverage kiosks</v>
      </c>
      <c r="C83" s="32" t="str">
        <f>INDEX(Functional!$C$24:$G$24,MATCH(MAX(Functional!C87:G87),Functional!C87:G87,0))</f>
        <v>I expect it</v>
      </c>
      <c r="D83" s="32" t="str">
        <f>INDEX(Dysfunctional!$C$24:$G$24,MATCH(MAX(Dysfunctional!C87:G87),Dysfunctional!C87:G87,0))</f>
        <v>I am neutral</v>
      </c>
      <c r="E83" s="33">
        <f>Functional!I87</f>
        <v>2.1184919210053859</v>
      </c>
      <c r="F83" s="33">
        <f>Dysfunctional!I87</f>
        <v>0.20609318996415771</v>
      </c>
      <c r="G83" s="33">
        <f>Importance!I87</f>
        <v>2.8046594982078852</v>
      </c>
      <c r="H83" s="34" t="str">
        <f>INDEX(Reference!$C$5:$G$9,MATCH(C83,Reference!$A$5:$A$9,0),MATCH(D83,Reference!$C$3:$G$3,0))</f>
        <v>I</v>
      </c>
      <c r="J83" s="37"/>
      <c r="K83" s="37"/>
      <c r="L83" s="37"/>
      <c r="M83" s="37"/>
      <c r="N83" s="37"/>
      <c r="O83" s="37"/>
    </row>
    <row r="84" spans="2:15">
      <c r="B84" s="32" t="str">
        <f t="shared" si="1"/>
        <v>On-site cafeteria</v>
      </c>
      <c r="C84" s="32" t="str">
        <f>INDEX(Functional!$C$24:$G$24,MATCH(MAX(Functional!C88:G88),Functional!C88:G88,0))</f>
        <v>I like it</v>
      </c>
      <c r="D84" s="32" t="str">
        <f>INDEX(Dysfunctional!$C$24:$G$24,MATCH(MAX(Dysfunctional!C88:G88),Dysfunctional!C88:G88,0))</f>
        <v>I am neutral</v>
      </c>
      <c r="E84" s="33">
        <f>Functional!I88</f>
        <v>2.1942446043165469</v>
      </c>
      <c r="F84" s="33">
        <f>Dysfunctional!I88</f>
        <v>0.22759856630824374</v>
      </c>
      <c r="G84" s="33">
        <f>Importance!I88</f>
        <v>2.7867383512544803</v>
      </c>
      <c r="H84" s="34" t="str">
        <f>INDEX(Reference!$C$5:$G$9,MATCH(C84,Reference!$A$5:$A$9,0),MATCH(D84,Reference!$C$3:$G$3,0))</f>
        <v>A</v>
      </c>
      <c r="J84" s="37"/>
      <c r="K84" s="37"/>
      <c r="L84" s="37"/>
      <c r="M84" s="37"/>
      <c r="N84" s="37"/>
      <c r="O84" s="37"/>
    </row>
    <row r="85" spans="2:15">
      <c r="B85" s="32" t="str">
        <f t="shared" si="1"/>
        <v>Cutting edge "green practices"</v>
      </c>
      <c r="C85" s="32" t="str">
        <f>INDEX(Functional!$C$24:$G$24,MATCH(MAX(Functional!C89:G89),Functional!C89:G89,0))</f>
        <v>I expect it</v>
      </c>
      <c r="D85" s="32" t="str">
        <f>INDEX(Dysfunctional!$C$24:$G$24,MATCH(MAX(Dysfunctional!C89:G89),Dysfunctional!C89:G89,0))</f>
        <v>I am neutral</v>
      </c>
      <c r="E85" s="33">
        <f>Functional!I89</f>
        <v>2.1254480286738353</v>
      </c>
      <c r="F85" s="33">
        <f>Dysfunctional!I89</f>
        <v>0.17741935483870969</v>
      </c>
      <c r="G85" s="33">
        <f>Importance!I89</f>
        <v>2.7777777777777777</v>
      </c>
      <c r="H85" s="34" t="str">
        <f>INDEX(Reference!$C$5:$G$9,MATCH(C85,Reference!$A$5:$A$9,0),MATCH(D85,Reference!$C$3:$G$3,0))</f>
        <v>I</v>
      </c>
      <c r="J85" s="37"/>
      <c r="K85" s="37"/>
      <c r="L85" s="37"/>
      <c r="M85" s="37"/>
      <c r="N85" s="37"/>
      <c r="O85" s="37"/>
    </row>
    <row r="86" spans="2:15">
      <c r="B86" s="32" t="str">
        <f t="shared" si="1"/>
        <v>Game area/ ping pong tables/ arcade games etc</v>
      </c>
      <c r="C86" s="32" t="str">
        <f>INDEX(Functional!$C$24:$G$24,MATCH(MAX(Functional!C90:G90),Functional!C90:G90,0))</f>
        <v>I expect it</v>
      </c>
      <c r="D86" s="32" t="str">
        <f>INDEX(Dysfunctional!$C$24:$G$24,MATCH(MAX(Dysfunctional!C90:G90),Dysfunctional!C90:G90,0))</f>
        <v>I am neutral</v>
      </c>
      <c r="E86" s="33">
        <f>Functional!I90</f>
        <v>1.9838709677419355</v>
      </c>
      <c r="F86" s="33">
        <f>Dysfunctional!I90</f>
        <v>5.7347670250896057E-2</v>
      </c>
      <c r="G86" s="33">
        <f>Importance!I90</f>
        <v>2.725806451612903</v>
      </c>
      <c r="H86" s="34" t="str">
        <f>INDEX(Reference!$C$5:$G$9,MATCH(C86,Reference!$A$5:$A$9,0),MATCH(D86,Reference!$C$3:$G$3,0))</f>
        <v>I</v>
      </c>
      <c r="J86" s="37"/>
      <c r="K86" s="37"/>
      <c r="L86" s="37"/>
      <c r="M86" s="37"/>
      <c r="N86" s="37"/>
      <c r="O86" s="37"/>
    </row>
    <row r="87" spans="2:15">
      <c r="B87" s="32" t="str">
        <f t="shared" si="1"/>
        <v>Gym Access</v>
      </c>
      <c r="C87" s="32" t="str">
        <f>INDEX(Functional!$C$24:$G$24,MATCH(MAX(Functional!C91:G91),Functional!C91:G91,0))</f>
        <v>I like it</v>
      </c>
      <c r="D87" s="32" t="str">
        <f>INDEX(Dysfunctional!$C$24:$G$24,MATCH(MAX(Dysfunctional!C91:G91),Dysfunctional!C91:G91,0))</f>
        <v>I am neutral</v>
      </c>
      <c r="E87" s="33">
        <f>Functional!I91</f>
        <v>2.1690647482014387</v>
      </c>
      <c r="F87" s="33">
        <f>Dysfunctional!I91</f>
        <v>0.20071684587813621</v>
      </c>
      <c r="G87" s="33">
        <f>Importance!I91</f>
        <v>2.8154121863799282</v>
      </c>
      <c r="H87" s="34" t="str">
        <f>INDEX(Reference!$C$5:$G$9,MATCH(C87,Reference!$A$5:$A$9,0),MATCH(D87,Reference!$C$3:$G$3,0))</f>
        <v>A</v>
      </c>
      <c r="J87" s="37"/>
      <c r="K87" s="37"/>
      <c r="L87" s="37"/>
      <c r="M87" s="37"/>
      <c r="N87" s="37"/>
      <c r="O87" s="37"/>
    </row>
    <row r="88" spans="2:15">
      <c r="B88" s="32" t="str">
        <f t="shared" si="1"/>
        <v>On-Site fitness room</v>
      </c>
      <c r="C88" s="32" t="str">
        <f>INDEX(Functional!$C$24:$G$24,MATCH(MAX(Functional!C92:G92),Functional!C92:G92,0))</f>
        <v>I like it</v>
      </c>
      <c r="D88" s="32" t="str">
        <f>INDEX(Dysfunctional!$C$24:$G$24,MATCH(MAX(Dysfunctional!C92:G92),Dysfunctional!C92:G92,0))</f>
        <v>I am neutral</v>
      </c>
      <c r="E88" s="33">
        <f>Functional!I92</f>
        <v>2.1292639138240577</v>
      </c>
      <c r="F88" s="33">
        <f>Dysfunctional!I92</f>
        <v>0.18100358422939067</v>
      </c>
      <c r="G88" s="33">
        <f>Importance!I92</f>
        <v>2.7974910394265233</v>
      </c>
      <c r="H88" s="34" t="str">
        <f>INDEX(Reference!$C$5:$G$9,MATCH(C88,Reference!$A$5:$A$9,0),MATCH(D88,Reference!$C$3:$G$3,0))</f>
        <v>A</v>
      </c>
      <c r="J88" s="37"/>
      <c r="K88" s="37"/>
      <c r="L88" s="37"/>
      <c r="M88" s="37"/>
      <c r="N88" s="37"/>
      <c r="O88" s="37"/>
    </row>
    <row r="89" spans="2:15">
      <c r="B89" s="32" t="str">
        <f t="shared" si="1"/>
        <v>Shipping/receiving for on-site personal deliveries</v>
      </c>
      <c r="C89" s="32" t="str">
        <f>INDEX(Functional!$C$24:$G$24,MATCH(MAX(Functional!C93:G93),Functional!C93:G93,0))</f>
        <v>I like it</v>
      </c>
      <c r="D89" s="32" t="str">
        <f>INDEX(Dysfunctional!$C$24:$G$24,MATCH(MAX(Dysfunctional!C93:G93),Dysfunctional!C93:G93,0))</f>
        <v>I am neutral</v>
      </c>
      <c r="E89" s="33">
        <f>Functional!I93</f>
        <v>2.0969479353680431</v>
      </c>
      <c r="F89" s="33">
        <f>Dysfunctional!I93</f>
        <v>0.1971326164874552</v>
      </c>
      <c r="G89" s="33">
        <f>Importance!I93</f>
        <v>2.7992831541218637</v>
      </c>
      <c r="H89" s="34" t="str">
        <f>INDEX(Reference!$C$5:$G$9,MATCH(C89,Reference!$A$5:$A$9,0),MATCH(D89,Reference!$C$3:$G$3,0))</f>
        <v>A</v>
      </c>
      <c r="J89" s="37"/>
      <c r="K89" s="37"/>
      <c r="L89" s="37"/>
      <c r="M89" s="37"/>
      <c r="N89" s="37"/>
      <c r="O89" s="37"/>
    </row>
    <row r="90" spans="2:15">
      <c r="B90" s="32" t="str">
        <f t="shared" si="1"/>
        <v>Lifestyle Amenities (e.g. Dry cleaning services, pharmacy)</v>
      </c>
      <c r="C90" s="32" t="str">
        <f>INDEX(Functional!$C$24:$G$24,MATCH(MAX(Functional!C94:G94),Functional!C94:G94,0))</f>
        <v>I expect it</v>
      </c>
      <c r="D90" s="32" t="str">
        <f>INDEX(Dysfunctional!$C$24:$G$24,MATCH(MAX(Dysfunctional!C94:G94),Dysfunctional!C94:G94,0))</f>
        <v>I am neutral</v>
      </c>
      <c r="E90" s="33">
        <f>Functional!I94</f>
        <v>1.8940754039497307</v>
      </c>
      <c r="F90" s="33">
        <f>Dysfunctional!I94</f>
        <v>0.13620071684587814</v>
      </c>
      <c r="G90" s="33">
        <f>Importance!I94</f>
        <v>2.7777777777777777</v>
      </c>
      <c r="H90" s="34" t="str">
        <f>INDEX(Reference!$C$5:$G$9,MATCH(C90,Reference!$A$5:$A$9,0),MATCH(D90,Reference!$C$3:$G$3,0))</f>
        <v>I</v>
      </c>
      <c r="J90" s="37"/>
      <c r="K90" s="37"/>
      <c r="L90" s="37"/>
      <c r="M90" s="37"/>
      <c r="N90" s="37"/>
      <c r="O90" s="37"/>
    </row>
    <row r="91" spans="2:15">
      <c r="B91" s="32" t="str">
        <f t="shared" si="1"/>
        <v>On-site daycare center</v>
      </c>
      <c r="C91" s="32" t="str">
        <f>INDEX(Functional!$C$24:$G$24,MATCH(MAX(Functional!C95:G95),Functional!C95:G95,0))</f>
        <v>I expect it</v>
      </c>
      <c r="D91" s="32" t="str">
        <f>INDEX(Dysfunctional!$C$24:$G$24,MATCH(MAX(Dysfunctional!C95:G95),Dysfunctional!C95:G95,0))</f>
        <v>I am neutral</v>
      </c>
      <c r="E91" s="33">
        <f>Functional!I95</f>
        <v>1.8904847396768403</v>
      </c>
      <c r="F91" s="33">
        <f>Dysfunctional!I95</f>
        <v>0.12903225806451613</v>
      </c>
      <c r="G91" s="33">
        <f>Importance!I95</f>
        <v>2.7759856630824373</v>
      </c>
      <c r="H91" s="34" t="str">
        <f>INDEX(Reference!$C$5:$G$9,MATCH(C91,Reference!$A$5:$A$9,0),MATCH(D91,Reference!$C$3:$G$3,0))</f>
        <v>I</v>
      </c>
      <c r="J91" s="37"/>
      <c r="K91" s="37"/>
      <c r="L91" s="37"/>
      <c r="M91" s="37"/>
      <c r="N91" s="37"/>
      <c r="O91" s="37"/>
    </row>
    <row r="92" spans="2:15">
      <c r="B92" s="32" t="str">
        <f t="shared" si="1"/>
        <v>On-site medical clinic</v>
      </c>
      <c r="C92" s="32" t="str">
        <f>INDEX(Functional!$C$24:$G$24,MATCH(MAX(Functional!C96:G96),Functional!C96:G96,0))</f>
        <v>I expect it</v>
      </c>
      <c r="D92" s="32" t="str">
        <f>INDEX(Dysfunctional!$C$24:$G$24,MATCH(MAX(Dysfunctional!C96:G96),Dysfunctional!C96:G96,0))</f>
        <v>I am neutral</v>
      </c>
      <c r="E92" s="33">
        <f>Functional!I96</f>
        <v>2.193548387096774</v>
      </c>
      <c r="F92" s="33">
        <f>Dysfunctional!I96</f>
        <v>0.13261648745519714</v>
      </c>
      <c r="G92" s="33">
        <f>Importance!I96</f>
        <v>2.747311827956989</v>
      </c>
      <c r="H92" s="34" t="str">
        <f>INDEX(Reference!$C$5:$G$9,MATCH(C92,Reference!$A$5:$A$9,0),MATCH(D92,Reference!$C$3:$G$3,0))</f>
        <v>I</v>
      </c>
      <c r="J92" s="37"/>
      <c r="K92" s="37"/>
      <c r="L92" s="37"/>
      <c r="M92" s="37"/>
      <c r="N92" s="37"/>
      <c r="O92" s="37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9590-DA8D-407E-B499-4B6BFF4B6D02}">
  <sheetPr>
    <tabColor theme="0" tint="-0.249977111117893"/>
  </sheetPr>
  <dimension ref="B2:B8"/>
  <sheetViews>
    <sheetView showGridLines="0" workbookViewId="0">
      <selection activeCell="D20" sqref="D20"/>
    </sheetView>
  </sheetViews>
  <sheetFormatPr defaultRowHeight="15"/>
  <cols>
    <col min="2" max="2" width="14.7109375" customWidth="1"/>
  </cols>
  <sheetData>
    <row r="2" spans="2:2" ht="15.75">
      <c r="B2" s="25" t="s">
        <v>77</v>
      </c>
    </row>
    <row r="3" spans="2:2">
      <c r="B3" s="26" t="s">
        <v>24</v>
      </c>
    </row>
    <row r="4" spans="2:2">
      <c r="B4" s="26" t="s">
        <v>30</v>
      </c>
    </row>
    <row r="5" spans="2:2">
      <c r="B5" s="26" t="s">
        <v>31</v>
      </c>
    </row>
    <row r="6" spans="2:2">
      <c r="B6" s="26" t="s">
        <v>78</v>
      </c>
    </row>
    <row r="7" spans="2:2">
      <c r="B7" s="26" t="s">
        <v>79</v>
      </c>
    </row>
    <row r="8" spans="2:2">
      <c r="B8" s="26" t="s">
        <v>80</v>
      </c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97DC1-3F32-4F53-AF39-281CCBDBEB34}">
  <sheetPr>
    <tabColor theme="0" tint="-0.249977111117893"/>
  </sheetPr>
  <dimension ref="A1:J16"/>
  <sheetViews>
    <sheetView workbookViewId="0">
      <selection activeCell="J4" sqref="J4:J9"/>
    </sheetView>
  </sheetViews>
  <sheetFormatPr defaultRowHeight="15"/>
  <cols>
    <col min="1" max="1" width="12.7109375" bestFit="1" customWidth="1"/>
    <col min="3" max="3" width="7.5703125" bestFit="1" customWidth="1"/>
    <col min="4" max="4" width="10.5703125" bestFit="1" customWidth="1"/>
    <col min="5" max="5" width="12.7109375" bestFit="1" customWidth="1"/>
    <col min="6" max="6" width="12" bestFit="1" customWidth="1"/>
    <col min="7" max="7" width="10.28515625" bestFit="1" customWidth="1"/>
    <col min="10" max="10" width="13.5703125" bestFit="1" customWidth="1"/>
  </cols>
  <sheetData>
    <row r="1" spans="1:10" ht="15.75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15.75">
      <c r="A2" s="5"/>
      <c r="B2" s="6"/>
      <c r="C2" s="40" t="s">
        <v>66</v>
      </c>
      <c r="D2" s="42"/>
      <c r="E2" s="42"/>
      <c r="F2" s="42"/>
      <c r="G2" s="43"/>
      <c r="H2" s="5"/>
      <c r="I2" s="7"/>
      <c r="J2" s="7"/>
    </row>
    <row r="3" spans="1:10" ht="15.75">
      <c r="A3" s="41" t="s">
        <v>65</v>
      </c>
      <c r="B3" s="44"/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5"/>
      <c r="I3" s="9" t="s">
        <v>81</v>
      </c>
      <c r="J3" s="9" t="s">
        <v>82</v>
      </c>
    </row>
    <row r="4" spans="1:10" ht="15.75">
      <c r="A4" s="45"/>
      <c r="B4" s="46"/>
      <c r="C4" s="10">
        <v>-2</v>
      </c>
      <c r="D4" s="10">
        <v>-1</v>
      </c>
      <c r="E4" s="10">
        <v>0</v>
      </c>
      <c r="F4" s="10">
        <v>2</v>
      </c>
      <c r="G4" s="10">
        <v>4</v>
      </c>
      <c r="H4" s="5"/>
      <c r="I4" s="11" t="s">
        <v>83</v>
      </c>
      <c r="J4" s="11" t="s">
        <v>71</v>
      </c>
    </row>
    <row r="5" spans="1:10" ht="15.75">
      <c r="A5" s="12" t="s">
        <v>25</v>
      </c>
      <c r="B5" s="13">
        <v>4</v>
      </c>
      <c r="C5" s="14" t="s">
        <v>84</v>
      </c>
      <c r="D5" s="15" t="s">
        <v>85</v>
      </c>
      <c r="E5" s="15" t="s">
        <v>85</v>
      </c>
      <c r="F5" s="15" t="s">
        <v>85</v>
      </c>
      <c r="G5" s="16" t="s">
        <v>86</v>
      </c>
      <c r="H5" s="7"/>
      <c r="I5" s="11" t="s">
        <v>86</v>
      </c>
      <c r="J5" s="11" t="s">
        <v>72</v>
      </c>
    </row>
    <row r="6" spans="1:10" ht="15.75">
      <c r="A6" s="12" t="s">
        <v>26</v>
      </c>
      <c r="B6" s="13">
        <v>2</v>
      </c>
      <c r="C6" s="17" t="s">
        <v>87</v>
      </c>
      <c r="D6" s="14" t="s">
        <v>84</v>
      </c>
      <c r="E6" s="18" t="s">
        <v>88</v>
      </c>
      <c r="F6" s="18" t="s">
        <v>88</v>
      </c>
      <c r="G6" s="19" t="s">
        <v>83</v>
      </c>
      <c r="H6" s="7"/>
      <c r="I6" s="11" t="s">
        <v>85</v>
      </c>
      <c r="J6" s="11" t="s">
        <v>73</v>
      </c>
    </row>
    <row r="7" spans="1:10" ht="15.75">
      <c r="A7" s="12" t="s">
        <v>27</v>
      </c>
      <c r="B7" s="13">
        <v>0</v>
      </c>
      <c r="C7" s="17" t="s">
        <v>87</v>
      </c>
      <c r="D7" s="18" t="s">
        <v>88</v>
      </c>
      <c r="E7" s="18" t="s">
        <v>88</v>
      </c>
      <c r="F7" s="18" t="s">
        <v>88</v>
      </c>
      <c r="G7" s="19" t="s">
        <v>83</v>
      </c>
      <c r="H7" s="7"/>
      <c r="I7" s="11" t="s">
        <v>88</v>
      </c>
      <c r="J7" s="11" t="s">
        <v>74</v>
      </c>
    </row>
    <row r="8" spans="1:10" ht="15.75">
      <c r="A8" s="12" t="s">
        <v>28</v>
      </c>
      <c r="B8" s="13">
        <v>-1</v>
      </c>
      <c r="C8" s="17" t="s">
        <v>87</v>
      </c>
      <c r="D8" s="18" t="s">
        <v>88</v>
      </c>
      <c r="E8" s="18" t="s">
        <v>88</v>
      </c>
      <c r="F8" s="14" t="s">
        <v>84</v>
      </c>
      <c r="G8" s="19" t="s">
        <v>83</v>
      </c>
      <c r="H8" s="7"/>
      <c r="I8" s="11" t="s">
        <v>87</v>
      </c>
      <c r="J8" s="11" t="s">
        <v>75</v>
      </c>
    </row>
    <row r="9" spans="1:10" ht="15.75">
      <c r="A9" s="12" t="s">
        <v>29</v>
      </c>
      <c r="B9" s="13">
        <v>-2</v>
      </c>
      <c r="C9" s="17" t="s">
        <v>87</v>
      </c>
      <c r="D9" s="17" t="s">
        <v>87</v>
      </c>
      <c r="E9" s="17" t="s">
        <v>87</v>
      </c>
      <c r="F9" s="17" t="s">
        <v>87</v>
      </c>
      <c r="G9" s="14" t="s">
        <v>84</v>
      </c>
      <c r="H9" s="7"/>
      <c r="I9" s="20" t="s">
        <v>84</v>
      </c>
      <c r="J9" s="21" t="s">
        <v>76</v>
      </c>
    </row>
    <row r="16" spans="1:10">
      <c r="A16" s="4" t="s">
        <v>89</v>
      </c>
    </row>
  </sheetData>
  <mergeCells count="2">
    <mergeCell ref="C2:G2"/>
    <mergeCell ref="A3:B4"/>
  </mergeCells>
  <hyperlinks>
    <hyperlink ref="A16" r:id="rId1" xr:uid="{65E9778E-AD5D-48A9-981A-31C454FD172E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Mahdi Afkhami</cp:lastModifiedBy>
  <cp:revision/>
  <dcterms:created xsi:type="dcterms:W3CDTF">2023-04-27T14:22:17Z</dcterms:created>
  <dcterms:modified xsi:type="dcterms:W3CDTF">2024-08-21T19:27:03Z</dcterms:modified>
  <cp:category/>
  <cp:contentStatus/>
</cp:coreProperties>
</file>