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3" l="1"/>
  <c r="H12" i="3"/>
  <c r="F12" i="3"/>
  <c r="F10" i="3"/>
  <c r="I3" i="3"/>
  <c r="F9" i="3"/>
  <c r="G3" i="3"/>
  <c r="E1" i="3"/>
  <c r="B6" i="3"/>
  <c r="J61" i="1"/>
  <c r="J45" i="1"/>
  <c r="I45" i="1"/>
  <c r="H45" i="1"/>
  <c r="G45" i="1"/>
  <c r="G28" i="1"/>
  <c r="C45" i="1"/>
  <c r="D45" i="1"/>
  <c r="E45" i="1"/>
  <c r="F45" i="1"/>
  <c r="B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E60" i="1"/>
  <c r="E56" i="1"/>
  <c r="E57" i="1"/>
  <c r="E58" i="1"/>
  <c r="E59" i="1"/>
  <c r="E55" i="1"/>
  <c r="E47" i="1"/>
  <c r="E48" i="1"/>
  <c r="E49" i="1"/>
  <c r="E50" i="1"/>
  <c r="E51" i="1"/>
  <c r="E52" i="1"/>
  <c r="E46" i="1"/>
  <c r="D60" i="1"/>
  <c r="D59" i="1"/>
  <c r="D56" i="1"/>
  <c r="D57" i="1"/>
  <c r="D58" i="1"/>
  <c r="D55" i="1"/>
  <c r="D54" i="1"/>
  <c r="D53" i="1"/>
  <c r="D47" i="1"/>
  <c r="D48" i="1"/>
  <c r="D49" i="1"/>
  <c r="D50" i="1"/>
  <c r="D51" i="1"/>
  <c r="D52" i="1"/>
  <c r="D46" i="1"/>
  <c r="H28" i="1"/>
  <c r="C28" i="1"/>
  <c r="D28" i="1"/>
  <c r="E28" i="1"/>
  <c r="F28" i="1"/>
  <c r="B28" i="1"/>
  <c r="F4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42" i="1"/>
  <c r="E43" i="1"/>
  <c r="E44" i="1"/>
  <c r="E41" i="1"/>
  <c r="E40" i="1"/>
  <c r="E39" i="1"/>
  <c r="E30" i="1"/>
  <c r="E31" i="1"/>
  <c r="E32" i="1"/>
  <c r="E33" i="1"/>
  <c r="E34" i="1"/>
  <c r="E35" i="1"/>
  <c r="E36" i="1"/>
  <c r="E29" i="1"/>
  <c r="D42" i="1"/>
  <c r="D43" i="1"/>
  <c r="D44" i="1"/>
  <c r="D41" i="1"/>
  <c r="D40" i="1"/>
  <c r="D39" i="1"/>
  <c r="D38" i="1"/>
  <c r="D37" i="1"/>
  <c r="D30" i="1"/>
  <c r="D31" i="1"/>
  <c r="D32" i="1"/>
  <c r="D33" i="1"/>
  <c r="D34" i="1"/>
  <c r="D35" i="1"/>
  <c r="D36" i="1"/>
  <c r="D29" i="1"/>
  <c r="C15" i="1"/>
  <c r="E26" i="1"/>
  <c r="E27" i="1"/>
  <c r="E25" i="1"/>
  <c r="E24" i="1"/>
  <c r="E23" i="1"/>
  <c r="E17" i="1"/>
  <c r="E18" i="1"/>
  <c r="E19" i="1"/>
  <c r="E20" i="1"/>
  <c r="E21" i="1"/>
  <c r="E16" i="1"/>
  <c r="E15" i="1" s="1"/>
  <c r="D26" i="1"/>
  <c r="D27" i="1"/>
  <c r="D25" i="1"/>
  <c r="D24" i="1"/>
  <c r="D23" i="1"/>
  <c r="D22" i="1"/>
  <c r="D17" i="1"/>
  <c r="D18" i="1"/>
  <c r="D19" i="1"/>
  <c r="D15" i="1" s="1"/>
  <c r="D20" i="1"/>
  <c r="D21" i="1"/>
  <c r="D16" i="1"/>
  <c r="C8" i="1"/>
  <c r="E14" i="1"/>
  <c r="E13" i="1"/>
  <c r="E12" i="1"/>
  <c r="E8" i="1" s="1"/>
  <c r="E10" i="1"/>
  <c r="E9" i="1"/>
  <c r="D14" i="1"/>
  <c r="D13" i="1"/>
  <c r="D12" i="1"/>
  <c r="D11" i="1"/>
  <c r="D10" i="1"/>
  <c r="D9" i="1"/>
  <c r="D8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6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  <c r="F29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16" i="1"/>
  <c r="B15" i="1" s="1"/>
  <c r="B10" i="1"/>
  <c r="F10" i="1" s="1"/>
  <c r="B11" i="1"/>
  <c r="F11" i="1" s="1"/>
  <c r="B12" i="1"/>
  <c r="F12" i="1" s="1"/>
  <c r="B13" i="1"/>
  <c r="B8" i="1" s="1"/>
  <c r="B14" i="1"/>
  <c r="F14" i="1" s="1"/>
  <c r="B9" i="1"/>
  <c r="F9" i="1" s="1"/>
  <c r="E7" i="1"/>
  <c r="E6" i="1"/>
  <c r="E4" i="1"/>
  <c r="D7" i="1"/>
  <c r="D6" i="1"/>
  <c r="D5" i="1"/>
  <c r="D4" i="1"/>
  <c r="B4" i="1"/>
  <c r="B5" i="1"/>
  <c r="B6" i="1"/>
  <c r="B7" i="1"/>
  <c r="C3" i="1"/>
  <c r="B3" i="1" s="1"/>
  <c r="I28" i="1" l="1"/>
  <c r="J28" i="1" s="1"/>
  <c r="F8" i="1"/>
  <c r="F13" i="1"/>
  <c r="F16" i="1"/>
  <c r="F15" i="1" s="1"/>
  <c r="G3" i="1"/>
  <c r="F5" i="1"/>
  <c r="F4" i="1"/>
  <c r="F7" i="1"/>
  <c r="E3" i="1"/>
  <c r="F6" i="1"/>
  <c r="D3" i="1"/>
  <c r="H8" i="1" l="1"/>
  <c r="G8" i="1"/>
  <c r="G15" i="1"/>
  <c r="H15" i="1" s="1"/>
  <c r="F3" i="1"/>
  <c r="H3" i="1" s="1"/>
  <c r="I3" i="1" s="1"/>
  <c r="J3" i="1" s="1"/>
  <c r="I15" i="1" l="1"/>
  <c r="J15" i="1" s="1"/>
  <c r="I8" i="1"/>
  <c r="J8" i="1"/>
</calcChain>
</file>

<file path=xl/sharedStrings.xml><?xml version="1.0" encoding="utf-8"?>
<sst xmlns="http://schemas.openxmlformats.org/spreadsheetml/2006/main" count="119" uniqueCount="104">
  <si>
    <t>Orden de compra</t>
  </si>
  <si>
    <t>Subasta</t>
  </si>
  <si>
    <t>Cotizaciones</t>
  </si>
  <si>
    <t>Bolsa</t>
  </si>
  <si>
    <t>Retroalimentacion</t>
  </si>
  <si>
    <t>Registrar PO (Servicio PO Manager)</t>
  </si>
  <si>
    <t>Registrar PO (Bus)</t>
  </si>
  <si>
    <t>Modificacion Portlet</t>
  </si>
  <si>
    <t>Actividad</t>
  </si>
  <si>
    <t>Diseño</t>
  </si>
  <si>
    <t>Revision</t>
  </si>
  <si>
    <t xml:space="preserve">Servicios de aplicaciones por número de entidades </t>
  </si>
  <si>
    <t>&gt;=1 &amp; &lt;=2</t>
  </si>
  <si>
    <t>&gt;=3 &amp; &lt;=6</t>
  </si>
  <si>
    <t>&gt; 6</t>
  </si>
  <si>
    <t>&gt;=8</t>
  </si>
  <si>
    <t>15% del total de horas desarrollo</t>
  </si>
  <si>
    <t>30% del total de horas desarrollo</t>
  </si>
  <si>
    <t>Servicios OSB por número de operaciones, (Mayor tiempo para tipos complejos)</t>
  </si>
  <si>
    <t>2-4</t>
  </si>
  <si>
    <t>&gt;=3 &amp; &lt;=5</t>
  </si>
  <si>
    <t>4-6</t>
  </si>
  <si>
    <t>&gt;5</t>
  </si>
  <si>
    <t>&gt;=6</t>
  </si>
  <si>
    <t>20% del total de horas desarrollo</t>
  </si>
  <si>
    <t>BPEL por número de invocaciones (Invokes)</t>
  </si>
  <si>
    <t>&gt;=1 &amp; &lt;=7</t>
  </si>
  <si>
    <t>&gt;=8 &amp; &lt;=16</t>
  </si>
  <si>
    <t>&gt;16</t>
  </si>
  <si>
    <t>&gt;=16</t>
  </si>
  <si>
    <t>10% del total de horas desarrollo</t>
  </si>
  <si>
    <t xml:space="preserve">Porlets por número de acciones </t>
  </si>
  <si>
    <t>=1</t>
  </si>
  <si>
    <t>&gt;1 &amp; &lt;=3</t>
  </si>
  <si>
    <t>&gt;=4</t>
  </si>
  <si>
    <t>Horas desarrollo</t>
  </si>
  <si>
    <t>Horas revision</t>
  </si>
  <si>
    <t>Horas Pruebas</t>
  </si>
  <si>
    <t>Porcentaje revisión</t>
  </si>
  <si>
    <t>Porcentaje Pruebas</t>
  </si>
  <si>
    <t>BAJO</t>
  </si>
  <si>
    <t>Tiempo (Hrs)</t>
  </si>
  <si>
    <t>MEDIO</t>
  </si>
  <si>
    <t>ALTO</t>
  </si>
  <si>
    <t>Pruebas</t>
  </si>
  <si>
    <t>Desarrollo</t>
  </si>
  <si>
    <t>Integracion</t>
  </si>
  <si>
    <t>M&amp;M</t>
  </si>
  <si>
    <t>Crear subasta (Servicio app)</t>
  </si>
  <si>
    <t>Dar ganador subasta (servicio app)</t>
  </si>
  <si>
    <t>Servicio bus (dos operaciones)</t>
  </si>
  <si>
    <t>Subasta inversa (bpel subproceso)</t>
  </si>
  <si>
    <t>Registro inicial subasta (bpel)</t>
  </si>
  <si>
    <t>Solicitar PO subasta portlet</t>
  </si>
  <si>
    <t>Modificar Orden compra (bpel)</t>
  </si>
  <si>
    <t>Crear cotizacion (servicio app)</t>
  </si>
  <si>
    <t>Crear convocatoria (Servicio app)</t>
  </si>
  <si>
    <t>Consultar cotizaciones (Servicio app)</t>
  </si>
  <si>
    <t>Consultar convocatoria cotizacion (Servicio app)</t>
  </si>
  <si>
    <t>Modificar convocatoria cotizacion (Servicio app)</t>
  </si>
  <si>
    <t>Modificar cotizacion (Servicio app)</t>
  </si>
  <si>
    <t>Servicio bus (operaciones cotizacion)</t>
  </si>
  <si>
    <t>Proceso cotizacion (bpel)</t>
  </si>
  <si>
    <t>Proceso cotizar (bpel)</t>
  </si>
  <si>
    <t>solicitar cotizacoin (portlet)</t>
  </si>
  <si>
    <t>Seleccionar cotizacion (portlet)</t>
  </si>
  <si>
    <t>Ingresar cotizacion (porlet)</t>
  </si>
  <si>
    <t>Nota: revisar donde ese hace la facturacion y saber que se debe modificar</t>
  </si>
  <si>
    <t>registrarIntencionVenta</t>
  </si>
  <si>
    <t>registrarIntencionCompra</t>
  </si>
  <si>
    <t>encontrarCoincidenciaBolsa</t>
  </si>
  <si>
    <t>modificarIntencionCompra</t>
  </si>
  <si>
    <t>modificarIntencionVenta</t>
  </si>
  <si>
    <t>consultarIntencionVenta</t>
  </si>
  <si>
    <t>consultarIntencionCompra</t>
  </si>
  <si>
    <t>Seleccionar fabricantes bolsa (servicio app)</t>
  </si>
  <si>
    <t>Servicios gestion bolsa (bus)</t>
  </si>
  <si>
    <t>Servicios selección fabricantes (bus)</t>
  </si>
  <si>
    <t>Proceso intencion venta (bpel)</t>
  </si>
  <si>
    <t>Proceso intencion compra (bpel)</t>
  </si>
  <si>
    <t>Registrar intencion compra (portlet)</t>
  </si>
  <si>
    <t>Registrar intencion de venta (portlet)</t>
  </si>
  <si>
    <t>Confirmar compra (portlet)</t>
  </si>
  <si>
    <t>confirmar venta (porrlet)</t>
  </si>
  <si>
    <t>crearCriterio</t>
  </si>
  <si>
    <t>modificarCriterio</t>
  </si>
  <si>
    <t>consultarCriterio</t>
  </si>
  <si>
    <t>eliminarCriterio</t>
  </si>
  <si>
    <t>priorizarCriterio</t>
  </si>
  <si>
    <t>evaluarProducto</t>
  </si>
  <si>
    <t>evaluarCliente</t>
  </si>
  <si>
    <t>Servicio administracion criterios (bus)</t>
  </si>
  <si>
    <t>Servicio evaluacion clientes y productos (bus)</t>
  </si>
  <si>
    <t>Retroalimentacion (bpel)</t>
  </si>
  <si>
    <t>Modificar cotizacion (bpel)</t>
  </si>
  <si>
    <t>Modificar intencion compra (bpel)</t>
  </si>
  <si>
    <t>Modificar Registro inicial subasta (bpel)</t>
  </si>
  <si>
    <t>Modificar Orden de compra (bpel)</t>
  </si>
  <si>
    <t>Evaluar cliente producto (portlet)</t>
  </si>
  <si>
    <t>Total</t>
  </si>
  <si>
    <t>Ciclo 1</t>
  </si>
  <si>
    <t>Ciclo 2</t>
  </si>
  <si>
    <t>Ciclo 3</t>
  </si>
  <si>
    <t>ciclo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</si>
</sst>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/>
    <xf numFmtId="0" fontId="2" fillId="0" borderId="0" xfId="0" applyFont="1"/>
    <xf numFmtId="0" fontId="6" fillId="3" borderId="0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indent="1"/>
    </xf>
    <xf numFmtId="0" fontId="5" fillId="3" borderId="0" xfId="0" applyFont="1" applyFill="1" applyBorder="1" applyAlignment="1">
      <alignment horizontal="right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8" fillId="5" borderId="0" xfId="0" applyFont="1" applyFill="1" applyBorder="1" applyAlignment="1">
      <alignment horizontal="left" indent="1"/>
    </xf>
    <xf numFmtId="0" fontId="0" fillId="6" borderId="0" xfId="0" applyFill="1"/>
    <xf numFmtId="9" fontId="0" fillId="6" borderId="0" xfId="0" applyNumberFormat="1" applyFill="1"/>
    <xf numFmtId="1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B1" workbookViewId="0">
      <selection activeCell="K22" sqref="K22"/>
    </sheetView>
  </sheetViews>
  <sheetFormatPr defaultRowHeight="15" x14ac:dyDescent="0.25"/>
  <cols>
    <col min="1" max="1" width="45.42578125" bestFit="1" customWidth="1"/>
    <col min="2" max="2" width="7.140625" bestFit="1" customWidth="1"/>
    <col min="3" max="3" width="10.140625" bestFit="1" customWidth="1"/>
  </cols>
  <sheetData>
    <row r="1" spans="1:13" x14ac:dyDescent="0.25">
      <c r="B1">
        <v>0.1</v>
      </c>
    </row>
    <row r="2" spans="1:13" x14ac:dyDescent="0.25">
      <c r="A2" t="s">
        <v>8</v>
      </c>
      <c r="B2" s="16" t="s">
        <v>9</v>
      </c>
      <c r="C2" s="16" t="s">
        <v>45</v>
      </c>
      <c r="D2" s="16" t="s">
        <v>10</v>
      </c>
      <c r="E2" s="16" t="s">
        <v>44</v>
      </c>
      <c r="G2" s="16" t="s">
        <v>46</v>
      </c>
      <c r="I2" s="16" t="s">
        <v>47</v>
      </c>
      <c r="J2" s="16" t="s">
        <v>99</v>
      </c>
    </row>
    <row r="3" spans="1:13" x14ac:dyDescent="0.25">
      <c r="A3" s="21" t="s">
        <v>0</v>
      </c>
      <c r="B3" s="21">
        <f>C3*B$1</f>
        <v>1.9000000000000001</v>
      </c>
      <c r="C3" s="21">
        <f>SUM(C4:C7)</f>
        <v>19</v>
      </c>
      <c r="D3" s="21">
        <f>SUM(D4:D7)</f>
        <v>2.5499999999999998</v>
      </c>
      <c r="E3" s="21">
        <f>SUM(E4:E7)</f>
        <v>4.3</v>
      </c>
      <c r="F3" s="21">
        <f>SUM(B3:E3)</f>
        <v>27.75</v>
      </c>
      <c r="G3" s="21">
        <f>C3*0.2</f>
        <v>3.8000000000000003</v>
      </c>
      <c r="H3" s="21">
        <f>SUM(F3:G3)</f>
        <v>31.55</v>
      </c>
      <c r="I3" s="21">
        <f>H3*0.05</f>
        <v>1.5775000000000001</v>
      </c>
      <c r="J3" s="21">
        <f>SUM(H3:I3)</f>
        <v>33.127499999999998</v>
      </c>
      <c r="L3" s="25" t="s">
        <v>100</v>
      </c>
      <c r="M3" s="26">
        <v>1</v>
      </c>
    </row>
    <row r="4" spans="1:13" x14ac:dyDescent="0.25">
      <c r="A4" s="1" t="s">
        <v>5</v>
      </c>
      <c r="B4">
        <f t="shared" ref="B4:B60" si="0">C4*B$1</f>
        <v>0.4</v>
      </c>
      <c r="C4">
        <v>4</v>
      </c>
      <c r="D4">
        <f>C4*Sheet2!J3</f>
        <v>0.6</v>
      </c>
      <c r="E4">
        <f>C4*Sheet2!K3</f>
        <v>1.2</v>
      </c>
      <c r="F4">
        <f t="shared" ref="F4:F7" si="1">SUM(B4:E4)</f>
        <v>6.2</v>
      </c>
    </row>
    <row r="5" spans="1:13" x14ac:dyDescent="0.25">
      <c r="A5" s="1" t="s">
        <v>6</v>
      </c>
      <c r="B5">
        <f t="shared" si="0"/>
        <v>0.2</v>
      </c>
      <c r="C5">
        <v>2</v>
      </c>
      <c r="D5">
        <f>C5*Sheet2!J4</f>
        <v>0.4</v>
      </c>
      <c r="E5">
        <v>0</v>
      </c>
      <c r="F5">
        <f t="shared" si="1"/>
        <v>2.6</v>
      </c>
    </row>
    <row r="6" spans="1:13" x14ac:dyDescent="0.25">
      <c r="A6" s="1" t="s">
        <v>54</v>
      </c>
      <c r="B6">
        <f t="shared" si="0"/>
        <v>0.8</v>
      </c>
      <c r="C6">
        <v>8</v>
      </c>
      <c r="D6">
        <f>C6*Sheet2!J5</f>
        <v>0.8</v>
      </c>
      <c r="E6">
        <f>C6*Sheet2!K5</f>
        <v>1.6</v>
      </c>
      <c r="F6">
        <f t="shared" si="1"/>
        <v>11.200000000000001</v>
      </c>
    </row>
    <row r="7" spans="1:13" x14ac:dyDescent="0.25">
      <c r="A7" s="1" t="s">
        <v>7</v>
      </c>
      <c r="B7" s="22">
        <f t="shared" si="0"/>
        <v>0.5</v>
      </c>
      <c r="C7" s="22">
        <v>5</v>
      </c>
      <c r="D7" s="22">
        <f>C7*Sheet2!J6</f>
        <v>0.75</v>
      </c>
      <c r="E7" s="22">
        <f>C7*Sheet2!K6</f>
        <v>1.5</v>
      </c>
      <c r="F7" s="22">
        <f t="shared" si="1"/>
        <v>7.75</v>
      </c>
      <c r="G7" s="22"/>
      <c r="H7" s="22"/>
      <c r="I7" s="22"/>
      <c r="J7" s="22"/>
    </row>
    <row r="8" spans="1:13" x14ac:dyDescent="0.25">
      <c r="A8" s="21" t="s">
        <v>1</v>
      </c>
      <c r="B8" s="21">
        <f>SUM(B9:B14)</f>
        <v>3.1000000000000005</v>
      </c>
      <c r="C8" s="21">
        <f>SUM(C9:C14)</f>
        <v>31</v>
      </c>
      <c r="D8" s="21">
        <f>SUM(D9:D14)</f>
        <v>4.3</v>
      </c>
      <c r="E8" s="21">
        <f>SUM(E9:E14)</f>
        <v>7</v>
      </c>
      <c r="F8" s="21">
        <f>SUM(F9:F14)</f>
        <v>45.4</v>
      </c>
      <c r="G8" s="21">
        <f>F8*0.2</f>
        <v>9.08</v>
      </c>
      <c r="H8" s="21">
        <f>SUM(F8:G8)</f>
        <v>54.48</v>
      </c>
      <c r="I8" s="21">
        <f>H8*0.05</f>
        <v>2.7240000000000002</v>
      </c>
      <c r="J8" s="21">
        <f>SUM(H8:I8)</f>
        <v>57.203999999999994</v>
      </c>
      <c r="L8" s="25" t="s">
        <v>100</v>
      </c>
      <c r="M8" s="26">
        <v>1</v>
      </c>
    </row>
    <row r="9" spans="1:13" x14ac:dyDescent="0.25">
      <c r="A9" s="1" t="s">
        <v>48</v>
      </c>
      <c r="B9">
        <f t="shared" si="0"/>
        <v>0.4</v>
      </c>
      <c r="C9">
        <v>4</v>
      </c>
      <c r="D9">
        <f>C9*Sheet2!J$3</f>
        <v>0.6</v>
      </c>
      <c r="E9">
        <f>C9*Sheet2!K3</f>
        <v>1.2</v>
      </c>
      <c r="F9">
        <f>SUM(B9:E9)</f>
        <v>6.2</v>
      </c>
    </row>
    <row r="10" spans="1:13" x14ac:dyDescent="0.25">
      <c r="A10" s="1" t="s">
        <v>49</v>
      </c>
      <c r="B10">
        <f t="shared" si="0"/>
        <v>0.4</v>
      </c>
      <c r="C10">
        <v>4</v>
      </c>
      <c r="D10">
        <f>C10*Sheet2!J$3</f>
        <v>0.6</v>
      </c>
      <c r="E10">
        <f>C10*Sheet2!K3</f>
        <v>1.2</v>
      </c>
      <c r="F10">
        <f t="shared" ref="F10:F14" si="2">SUM(B10:E10)</f>
        <v>6.2</v>
      </c>
    </row>
    <row r="11" spans="1:13" x14ac:dyDescent="0.25">
      <c r="A11" s="1" t="s">
        <v>50</v>
      </c>
      <c r="B11">
        <f t="shared" si="0"/>
        <v>0.4</v>
      </c>
      <c r="C11">
        <v>4</v>
      </c>
      <c r="D11">
        <f>C11*Sheet2!J$4</f>
        <v>0.8</v>
      </c>
      <c r="E11">
        <v>0</v>
      </c>
      <c r="F11">
        <f t="shared" si="2"/>
        <v>5.2</v>
      </c>
    </row>
    <row r="12" spans="1:13" x14ac:dyDescent="0.25">
      <c r="A12" s="1" t="s">
        <v>51</v>
      </c>
      <c r="B12">
        <f t="shared" si="0"/>
        <v>0.2</v>
      </c>
      <c r="C12">
        <v>2</v>
      </c>
      <c r="D12">
        <f>C12*Sheet2!J5</f>
        <v>0.2</v>
      </c>
      <c r="E12">
        <f>C12*Sheet2!K5</f>
        <v>0.4</v>
      </c>
      <c r="F12">
        <f t="shared" si="2"/>
        <v>2.8000000000000003</v>
      </c>
    </row>
    <row r="13" spans="1:13" x14ac:dyDescent="0.25">
      <c r="A13" s="1" t="s">
        <v>52</v>
      </c>
      <c r="B13">
        <f t="shared" si="0"/>
        <v>0.9</v>
      </c>
      <c r="C13">
        <v>9</v>
      </c>
      <c r="D13">
        <f>C13*Sheet2!J5</f>
        <v>0.9</v>
      </c>
      <c r="E13">
        <f>C13*Sheet2!K5</f>
        <v>1.8</v>
      </c>
      <c r="F13">
        <f t="shared" si="2"/>
        <v>12.600000000000001</v>
      </c>
    </row>
    <row r="14" spans="1:13" x14ac:dyDescent="0.25">
      <c r="A14" s="1" t="s">
        <v>53</v>
      </c>
      <c r="B14">
        <f t="shared" si="0"/>
        <v>0.8</v>
      </c>
      <c r="C14">
        <v>8</v>
      </c>
      <c r="D14">
        <f>C14*Sheet2!J6</f>
        <v>1.2</v>
      </c>
      <c r="E14">
        <f>C14*Sheet2!K6</f>
        <v>2.4</v>
      </c>
      <c r="F14">
        <f t="shared" si="2"/>
        <v>12.4</v>
      </c>
    </row>
    <row r="15" spans="1:13" x14ac:dyDescent="0.25">
      <c r="A15" s="21" t="s">
        <v>2</v>
      </c>
      <c r="B15" s="21">
        <f>SUM(B16:B27)</f>
        <v>5.5</v>
      </c>
      <c r="C15" s="21">
        <f t="shared" ref="C15:F15" si="3">SUM(C16:C27)</f>
        <v>55</v>
      </c>
      <c r="D15" s="21">
        <f t="shared" si="3"/>
        <v>7.95</v>
      </c>
      <c r="E15" s="21">
        <f t="shared" si="3"/>
        <v>12.7</v>
      </c>
      <c r="F15" s="21">
        <f t="shared" si="3"/>
        <v>81.150000000000006</v>
      </c>
      <c r="G15" s="21">
        <f>F15*0.2</f>
        <v>16.23</v>
      </c>
      <c r="H15" s="21">
        <f>SUM(F15:G15)</f>
        <v>97.38000000000001</v>
      </c>
      <c r="I15" s="21">
        <f>H15*0.05</f>
        <v>4.8690000000000007</v>
      </c>
      <c r="J15" s="21">
        <f>SUM(H15:I15)</f>
        <v>102.24900000000001</v>
      </c>
      <c r="L15" s="25" t="s">
        <v>100</v>
      </c>
      <c r="M15" s="27">
        <v>0.34310000000000002</v>
      </c>
    </row>
    <row r="16" spans="1:13" x14ac:dyDescent="0.25">
      <c r="A16" s="1" t="s">
        <v>55</v>
      </c>
      <c r="B16">
        <f t="shared" si="0"/>
        <v>0.4</v>
      </c>
      <c r="C16">
        <v>4</v>
      </c>
      <c r="D16">
        <f>C16*Sheet2!J$3</f>
        <v>0.6</v>
      </c>
      <c r="E16">
        <f>C16*Sheet2!K$3</f>
        <v>1.2</v>
      </c>
      <c r="F16">
        <f>SUM(B16:E16)</f>
        <v>6.2</v>
      </c>
      <c r="L16" s="25" t="s">
        <v>103</v>
      </c>
      <c r="M16" s="27">
        <v>0.65690000000000004</v>
      </c>
    </row>
    <row r="17" spans="1:13" x14ac:dyDescent="0.25">
      <c r="A17" s="1" t="s">
        <v>56</v>
      </c>
      <c r="B17">
        <f t="shared" si="0"/>
        <v>0.4</v>
      </c>
      <c r="C17">
        <v>4</v>
      </c>
      <c r="D17">
        <f>C17*Sheet2!J$3</f>
        <v>0.6</v>
      </c>
      <c r="E17">
        <f>C17*Sheet2!K$3</f>
        <v>1.2</v>
      </c>
      <c r="F17">
        <f t="shared" ref="F17:F27" si="4">SUM(B17:E17)</f>
        <v>6.2</v>
      </c>
    </row>
    <row r="18" spans="1:13" x14ac:dyDescent="0.25">
      <c r="A18" s="1" t="s">
        <v>57</v>
      </c>
      <c r="B18">
        <f t="shared" si="0"/>
        <v>0.4</v>
      </c>
      <c r="C18">
        <v>4</v>
      </c>
      <c r="D18">
        <f>C18*Sheet2!J$3</f>
        <v>0.6</v>
      </c>
      <c r="E18">
        <f>C18*Sheet2!K$3</f>
        <v>1.2</v>
      </c>
      <c r="F18">
        <f t="shared" si="4"/>
        <v>6.2</v>
      </c>
    </row>
    <row r="19" spans="1:13" x14ac:dyDescent="0.25">
      <c r="A19" s="1" t="s">
        <v>58</v>
      </c>
      <c r="B19">
        <f t="shared" si="0"/>
        <v>0.4</v>
      </c>
      <c r="C19">
        <v>4</v>
      </c>
      <c r="D19">
        <f>C19*Sheet2!J$3</f>
        <v>0.6</v>
      </c>
      <c r="E19">
        <f>C19*Sheet2!K$3</f>
        <v>1.2</v>
      </c>
      <c r="F19">
        <f t="shared" si="4"/>
        <v>6.2</v>
      </c>
    </row>
    <row r="20" spans="1:13" x14ac:dyDescent="0.25">
      <c r="A20" s="1" t="s">
        <v>60</v>
      </c>
      <c r="B20">
        <f t="shared" si="0"/>
        <v>0.1</v>
      </c>
      <c r="C20">
        <v>1</v>
      </c>
      <c r="D20">
        <f>C20*Sheet2!J$3</f>
        <v>0.15</v>
      </c>
      <c r="E20">
        <f>C20*Sheet2!K$3</f>
        <v>0.3</v>
      </c>
      <c r="F20">
        <f t="shared" si="4"/>
        <v>1.55</v>
      </c>
    </row>
    <row r="21" spans="1:13" x14ac:dyDescent="0.25">
      <c r="A21" s="1" t="s">
        <v>59</v>
      </c>
      <c r="B21">
        <f t="shared" si="0"/>
        <v>0.1</v>
      </c>
      <c r="C21">
        <v>1</v>
      </c>
      <c r="D21">
        <f>C21*Sheet2!J$3</f>
        <v>0.15</v>
      </c>
      <c r="E21">
        <f>C21*Sheet2!K$3</f>
        <v>0.3</v>
      </c>
      <c r="F21">
        <f t="shared" si="4"/>
        <v>1.55</v>
      </c>
    </row>
    <row r="22" spans="1:13" x14ac:dyDescent="0.25">
      <c r="A22" s="1" t="s">
        <v>61</v>
      </c>
      <c r="B22">
        <f t="shared" si="0"/>
        <v>0.8</v>
      </c>
      <c r="C22">
        <v>8</v>
      </c>
      <c r="D22">
        <f>C22*Sheet2!J$4</f>
        <v>1.6</v>
      </c>
      <c r="E22">
        <v>0</v>
      </c>
      <c r="F22">
        <f t="shared" si="4"/>
        <v>10.4</v>
      </c>
    </row>
    <row r="23" spans="1:13" x14ac:dyDescent="0.25">
      <c r="A23" s="1" t="s">
        <v>62</v>
      </c>
      <c r="B23">
        <f t="shared" si="0"/>
        <v>0.9</v>
      </c>
      <c r="C23">
        <v>9</v>
      </c>
      <c r="D23">
        <f>C23*Sheet2!J$5</f>
        <v>0.9</v>
      </c>
      <c r="E23">
        <f>C23*Sheet2!K$5</f>
        <v>1.8</v>
      </c>
      <c r="F23">
        <f t="shared" si="4"/>
        <v>12.600000000000001</v>
      </c>
    </row>
    <row r="24" spans="1:13" x14ac:dyDescent="0.25">
      <c r="A24" s="1" t="s">
        <v>63</v>
      </c>
      <c r="B24">
        <f t="shared" si="0"/>
        <v>0.5</v>
      </c>
      <c r="C24">
        <v>5</v>
      </c>
      <c r="D24">
        <f>C24*Sheet2!J$5</f>
        <v>0.5</v>
      </c>
      <c r="E24">
        <f>C24*Sheet2!K$5</f>
        <v>1</v>
      </c>
      <c r="F24">
        <f t="shared" si="4"/>
        <v>7</v>
      </c>
    </row>
    <row r="25" spans="1:13" x14ac:dyDescent="0.25">
      <c r="A25" s="1" t="s">
        <v>64</v>
      </c>
      <c r="B25">
        <f t="shared" si="0"/>
        <v>0.5</v>
      </c>
      <c r="C25">
        <v>5</v>
      </c>
      <c r="D25">
        <f>C25*Sheet2!J$6</f>
        <v>0.75</v>
      </c>
      <c r="E25">
        <f>C25*Sheet2!K$6</f>
        <v>1.5</v>
      </c>
      <c r="F25">
        <f t="shared" si="4"/>
        <v>7.75</v>
      </c>
    </row>
    <row r="26" spans="1:13" x14ac:dyDescent="0.25">
      <c r="A26" s="1" t="s">
        <v>65</v>
      </c>
      <c r="B26">
        <f t="shared" si="0"/>
        <v>0.5</v>
      </c>
      <c r="C26">
        <v>5</v>
      </c>
      <c r="D26">
        <f>C26*Sheet2!J$6</f>
        <v>0.75</v>
      </c>
      <c r="E26">
        <f>C26*Sheet2!K$6</f>
        <v>1.5</v>
      </c>
      <c r="F26">
        <f t="shared" si="4"/>
        <v>7.75</v>
      </c>
    </row>
    <row r="27" spans="1:13" x14ac:dyDescent="0.25">
      <c r="A27" s="1" t="s">
        <v>66</v>
      </c>
      <c r="B27">
        <f t="shared" si="0"/>
        <v>0.5</v>
      </c>
      <c r="C27">
        <v>5</v>
      </c>
      <c r="D27">
        <f>C27*Sheet2!J$6</f>
        <v>0.75</v>
      </c>
      <c r="E27">
        <f>C27*Sheet2!K$6</f>
        <v>1.5</v>
      </c>
      <c r="F27">
        <f t="shared" si="4"/>
        <v>7.75</v>
      </c>
    </row>
    <row r="28" spans="1:13" x14ac:dyDescent="0.25">
      <c r="A28" s="21" t="s">
        <v>3</v>
      </c>
      <c r="B28" s="21">
        <f>SUM(B29:B44)</f>
        <v>7.1000000000000005</v>
      </c>
      <c r="C28" s="21">
        <f t="shared" ref="C28:F28" si="5">SUM(C29:C44)</f>
        <v>71</v>
      </c>
      <c r="D28" s="21">
        <f t="shared" si="5"/>
        <v>10.4</v>
      </c>
      <c r="E28" s="21">
        <f t="shared" si="5"/>
        <v>16.8</v>
      </c>
      <c r="F28" s="21">
        <f t="shared" si="5"/>
        <v>105.30000000000001</v>
      </c>
      <c r="G28" s="21">
        <f>F28*0.2</f>
        <v>21.060000000000002</v>
      </c>
      <c r="H28" s="21">
        <f>SUM(F28:G28)</f>
        <v>126.36000000000001</v>
      </c>
      <c r="I28" s="21">
        <f>H28*0.05</f>
        <v>6.3180000000000014</v>
      </c>
      <c r="J28" s="21">
        <f>SUM(H28:I28)</f>
        <v>132.67800000000003</v>
      </c>
      <c r="L28" s="25" t="s">
        <v>101</v>
      </c>
      <c r="M28" s="27">
        <v>0.62560000000000004</v>
      </c>
    </row>
    <row r="29" spans="1:13" x14ac:dyDescent="0.25">
      <c r="A29" s="18" t="s">
        <v>68</v>
      </c>
      <c r="B29">
        <f t="shared" si="0"/>
        <v>0.4</v>
      </c>
      <c r="C29">
        <v>4</v>
      </c>
      <c r="D29">
        <f>C29*Sheet2!J$3</f>
        <v>0.6</v>
      </c>
      <c r="E29">
        <f>C29*Sheet2!K$3</f>
        <v>1.2</v>
      </c>
      <c r="F29">
        <f>SUM(B29:E29)</f>
        <v>6.2</v>
      </c>
      <c r="L29" s="25" t="s">
        <v>102</v>
      </c>
      <c r="M29" s="27">
        <v>0.34439999999999998</v>
      </c>
    </row>
    <row r="30" spans="1:13" x14ac:dyDescent="0.25">
      <c r="A30" s="18" t="s">
        <v>69</v>
      </c>
      <c r="B30">
        <f t="shared" si="0"/>
        <v>0.4</v>
      </c>
      <c r="C30">
        <v>4</v>
      </c>
      <c r="D30">
        <f>C30*Sheet2!J$3</f>
        <v>0.6</v>
      </c>
      <c r="E30">
        <f>C30*Sheet2!K$3</f>
        <v>1.2</v>
      </c>
      <c r="F30">
        <f t="shared" ref="F30:F43" si="6">SUM(B30:E30)</f>
        <v>6.2</v>
      </c>
    </row>
    <row r="31" spans="1:13" x14ac:dyDescent="0.25">
      <c r="A31" s="18" t="s">
        <v>70</v>
      </c>
      <c r="B31">
        <f t="shared" si="0"/>
        <v>0.4</v>
      </c>
      <c r="C31">
        <v>4</v>
      </c>
      <c r="D31">
        <f>C31*Sheet2!J$3</f>
        <v>0.6</v>
      </c>
      <c r="E31">
        <f>C31*Sheet2!K$3</f>
        <v>1.2</v>
      </c>
      <c r="F31">
        <f t="shared" si="6"/>
        <v>6.2</v>
      </c>
    </row>
    <row r="32" spans="1:13" x14ac:dyDescent="0.25">
      <c r="A32" s="18" t="s">
        <v>71</v>
      </c>
      <c r="B32">
        <f t="shared" si="0"/>
        <v>0.1</v>
      </c>
      <c r="C32">
        <v>1</v>
      </c>
      <c r="D32">
        <f>C32*Sheet2!J$3</f>
        <v>0.15</v>
      </c>
      <c r="E32">
        <f>C32*Sheet2!K$3</f>
        <v>0.3</v>
      </c>
      <c r="F32">
        <f t="shared" si="6"/>
        <v>1.55</v>
      </c>
    </row>
    <row r="33" spans="1:13" x14ac:dyDescent="0.25">
      <c r="A33" s="18" t="s">
        <v>72</v>
      </c>
      <c r="B33">
        <f t="shared" si="0"/>
        <v>0.1</v>
      </c>
      <c r="C33">
        <v>1</v>
      </c>
      <c r="D33">
        <f>C33*Sheet2!J$3</f>
        <v>0.15</v>
      </c>
      <c r="E33">
        <f>C33*Sheet2!K$3</f>
        <v>0.3</v>
      </c>
      <c r="F33">
        <f t="shared" si="6"/>
        <v>1.55</v>
      </c>
    </row>
    <row r="34" spans="1:13" x14ac:dyDescent="0.25">
      <c r="A34" s="18" t="s">
        <v>73</v>
      </c>
      <c r="B34">
        <f t="shared" si="0"/>
        <v>0.4</v>
      </c>
      <c r="C34">
        <v>4</v>
      </c>
      <c r="D34">
        <f>C34*Sheet2!J$3</f>
        <v>0.6</v>
      </c>
      <c r="E34">
        <f>C34*Sheet2!K$3</f>
        <v>1.2</v>
      </c>
      <c r="F34">
        <f t="shared" si="6"/>
        <v>6.2</v>
      </c>
    </row>
    <row r="35" spans="1:13" x14ac:dyDescent="0.25">
      <c r="A35" s="18" t="s">
        <v>74</v>
      </c>
      <c r="B35">
        <f t="shared" si="0"/>
        <v>0.4</v>
      </c>
      <c r="C35">
        <v>4</v>
      </c>
      <c r="D35">
        <f>C35*Sheet2!J$3</f>
        <v>0.6</v>
      </c>
      <c r="E35">
        <f>C35*Sheet2!K$3</f>
        <v>1.2</v>
      </c>
      <c r="F35">
        <f t="shared" si="6"/>
        <v>6.2</v>
      </c>
    </row>
    <row r="36" spans="1:13" x14ac:dyDescent="0.25">
      <c r="A36" s="18" t="s">
        <v>75</v>
      </c>
      <c r="B36">
        <f t="shared" si="0"/>
        <v>0.4</v>
      </c>
      <c r="C36">
        <v>4</v>
      </c>
      <c r="D36">
        <f>C36*Sheet2!J$3</f>
        <v>0.6</v>
      </c>
      <c r="E36">
        <f>C36*Sheet2!K$3</f>
        <v>1.2</v>
      </c>
      <c r="F36">
        <f t="shared" si="6"/>
        <v>6.2</v>
      </c>
    </row>
    <row r="37" spans="1:13" x14ac:dyDescent="0.25">
      <c r="A37" s="18" t="s">
        <v>76</v>
      </c>
      <c r="B37">
        <f t="shared" si="0"/>
        <v>0.8</v>
      </c>
      <c r="C37">
        <v>8</v>
      </c>
      <c r="D37">
        <f>C37*Sheet2!J$4</f>
        <v>1.6</v>
      </c>
      <c r="E37">
        <v>0</v>
      </c>
      <c r="F37">
        <f t="shared" si="6"/>
        <v>10.4</v>
      </c>
    </row>
    <row r="38" spans="1:13" x14ac:dyDescent="0.25">
      <c r="A38" s="18" t="s">
        <v>77</v>
      </c>
      <c r="B38">
        <f t="shared" si="0"/>
        <v>0.2</v>
      </c>
      <c r="C38">
        <v>2</v>
      </c>
      <c r="D38">
        <f>C38*Sheet2!J$4</f>
        <v>0.4</v>
      </c>
      <c r="E38">
        <v>0</v>
      </c>
      <c r="F38">
        <f t="shared" si="6"/>
        <v>2.6</v>
      </c>
    </row>
    <row r="39" spans="1:13" x14ac:dyDescent="0.25">
      <c r="A39" s="18" t="s">
        <v>78</v>
      </c>
      <c r="B39">
        <f t="shared" si="0"/>
        <v>0.5</v>
      </c>
      <c r="C39">
        <v>5</v>
      </c>
      <c r="D39">
        <f>C39*Sheet2!J$5</f>
        <v>0.5</v>
      </c>
      <c r="E39">
        <f>C39*Sheet2!K$5</f>
        <v>1</v>
      </c>
      <c r="F39">
        <f t="shared" si="6"/>
        <v>7</v>
      </c>
    </row>
    <row r="40" spans="1:13" x14ac:dyDescent="0.25">
      <c r="A40" s="18" t="s">
        <v>79</v>
      </c>
      <c r="B40">
        <f t="shared" si="0"/>
        <v>1</v>
      </c>
      <c r="C40">
        <v>10</v>
      </c>
      <c r="D40">
        <f>C40*Sheet2!J$5</f>
        <v>1</v>
      </c>
      <c r="E40">
        <f>C40*Sheet2!K$5</f>
        <v>2</v>
      </c>
      <c r="F40">
        <f t="shared" si="6"/>
        <v>14</v>
      </c>
    </row>
    <row r="41" spans="1:13" x14ac:dyDescent="0.25">
      <c r="A41" s="18" t="s">
        <v>80</v>
      </c>
      <c r="B41">
        <f t="shared" si="0"/>
        <v>0.5</v>
      </c>
      <c r="C41">
        <v>5</v>
      </c>
      <c r="D41">
        <f>C41*Sheet2!J$6</f>
        <v>0.75</v>
      </c>
      <c r="E41">
        <f>C41*Sheet2!K$6</f>
        <v>1.5</v>
      </c>
      <c r="F41">
        <f t="shared" si="6"/>
        <v>7.75</v>
      </c>
    </row>
    <row r="42" spans="1:13" x14ac:dyDescent="0.25">
      <c r="A42" s="18" t="s">
        <v>81</v>
      </c>
      <c r="B42">
        <f t="shared" si="0"/>
        <v>0.5</v>
      </c>
      <c r="C42">
        <v>5</v>
      </c>
      <c r="D42">
        <f>C42*Sheet2!J$6</f>
        <v>0.75</v>
      </c>
      <c r="E42">
        <f>C42*Sheet2!K$6</f>
        <v>1.5</v>
      </c>
      <c r="F42">
        <f t="shared" si="6"/>
        <v>7.75</v>
      </c>
    </row>
    <row r="43" spans="1:13" x14ac:dyDescent="0.25">
      <c r="A43" s="18" t="s">
        <v>82</v>
      </c>
      <c r="B43">
        <f t="shared" si="0"/>
        <v>0.5</v>
      </c>
      <c r="C43">
        <v>5</v>
      </c>
      <c r="D43">
        <f>C43*Sheet2!J$6</f>
        <v>0.75</v>
      </c>
      <c r="E43">
        <f>C43*Sheet2!K$6</f>
        <v>1.5</v>
      </c>
      <c r="F43">
        <f t="shared" si="6"/>
        <v>7.75</v>
      </c>
    </row>
    <row r="44" spans="1:13" x14ac:dyDescent="0.25">
      <c r="A44" s="18" t="s">
        <v>83</v>
      </c>
      <c r="B44">
        <f t="shared" si="0"/>
        <v>0.5</v>
      </c>
      <c r="C44">
        <v>5</v>
      </c>
      <c r="D44">
        <f>C44*Sheet2!J$6</f>
        <v>0.75</v>
      </c>
      <c r="E44">
        <f>C44*Sheet2!K$6</f>
        <v>1.5</v>
      </c>
      <c r="F44">
        <f>SUM(B44:E44)</f>
        <v>7.75</v>
      </c>
    </row>
    <row r="45" spans="1:13" x14ac:dyDescent="0.25">
      <c r="A45" s="21" t="s">
        <v>4</v>
      </c>
      <c r="B45" s="21">
        <f>SUM(B46:B60)</f>
        <v>4.5</v>
      </c>
      <c r="C45" s="21">
        <f t="shared" ref="C45:F45" si="7">SUM(C46:C60)</f>
        <v>45</v>
      </c>
      <c r="D45" s="21">
        <f t="shared" si="7"/>
        <v>6.4</v>
      </c>
      <c r="E45" s="21">
        <f t="shared" si="7"/>
        <v>8.7999999999999989</v>
      </c>
      <c r="F45" s="21">
        <f t="shared" si="7"/>
        <v>64.7</v>
      </c>
      <c r="G45" s="21">
        <f>F45*0.2</f>
        <v>12.940000000000001</v>
      </c>
      <c r="H45" s="21">
        <f>SUM(F45:G45)</f>
        <v>77.64</v>
      </c>
      <c r="I45" s="21">
        <f>H45*0.05</f>
        <v>3.8820000000000001</v>
      </c>
      <c r="J45" s="21">
        <f>SUM(H45:I45)</f>
        <v>81.522000000000006</v>
      </c>
      <c r="L45" s="25" t="s">
        <v>102</v>
      </c>
      <c r="M45" s="26">
        <v>1</v>
      </c>
    </row>
    <row r="46" spans="1:13" x14ac:dyDescent="0.25">
      <c r="A46" s="19" t="s">
        <v>84</v>
      </c>
      <c r="B46">
        <f t="shared" si="0"/>
        <v>0.1</v>
      </c>
      <c r="C46" s="20">
        <v>1</v>
      </c>
      <c r="D46">
        <f>C46*Sheet2!J$3</f>
        <v>0.15</v>
      </c>
      <c r="E46">
        <f>C46*Sheet2!K$3</f>
        <v>0.3</v>
      </c>
      <c r="F46">
        <f>SUM(B46:E46)</f>
        <v>1.55</v>
      </c>
    </row>
    <row r="47" spans="1:13" x14ac:dyDescent="0.25">
      <c r="A47" s="19" t="s">
        <v>85</v>
      </c>
      <c r="B47">
        <f t="shared" si="0"/>
        <v>0.1</v>
      </c>
      <c r="C47" s="20">
        <v>1</v>
      </c>
      <c r="D47">
        <f>C47*Sheet2!J$3</f>
        <v>0.15</v>
      </c>
      <c r="E47">
        <f>C47*Sheet2!K$3</f>
        <v>0.3</v>
      </c>
      <c r="F47">
        <f t="shared" ref="F47:F60" si="8">SUM(B47:E47)</f>
        <v>1.55</v>
      </c>
    </row>
    <row r="48" spans="1:13" x14ac:dyDescent="0.25">
      <c r="A48" s="19" t="s">
        <v>86</v>
      </c>
      <c r="B48">
        <f t="shared" si="0"/>
        <v>0.1</v>
      </c>
      <c r="C48" s="20">
        <v>1</v>
      </c>
      <c r="D48">
        <f>C48*Sheet2!J$3</f>
        <v>0.15</v>
      </c>
      <c r="E48">
        <f>C48*Sheet2!K$3</f>
        <v>0.3</v>
      </c>
      <c r="F48">
        <f t="shared" si="8"/>
        <v>1.55</v>
      </c>
    </row>
    <row r="49" spans="1:10" x14ac:dyDescent="0.25">
      <c r="A49" s="19" t="s">
        <v>87</v>
      </c>
      <c r="B49">
        <f t="shared" si="0"/>
        <v>0.1</v>
      </c>
      <c r="C49" s="20">
        <v>1</v>
      </c>
      <c r="D49">
        <f>C49*Sheet2!J$3</f>
        <v>0.15</v>
      </c>
      <c r="E49">
        <f>C49*Sheet2!K$3</f>
        <v>0.3</v>
      </c>
      <c r="F49">
        <f t="shared" si="8"/>
        <v>1.55</v>
      </c>
    </row>
    <row r="50" spans="1:10" x14ac:dyDescent="0.25">
      <c r="A50" s="19" t="s">
        <v>88</v>
      </c>
      <c r="B50">
        <f t="shared" si="0"/>
        <v>0.1</v>
      </c>
      <c r="C50" s="20">
        <v>1</v>
      </c>
      <c r="D50">
        <f>C50*Sheet2!J$3</f>
        <v>0.15</v>
      </c>
      <c r="E50">
        <f>C50*Sheet2!K$3</f>
        <v>0.3</v>
      </c>
      <c r="F50">
        <f t="shared" si="8"/>
        <v>1.55</v>
      </c>
    </row>
    <row r="51" spans="1:10" x14ac:dyDescent="0.25">
      <c r="A51" s="18" t="s">
        <v>89</v>
      </c>
      <c r="B51">
        <f t="shared" si="0"/>
        <v>0.4</v>
      </c>
      <c r="C51" s="20">
        <v>4</v>
      </c>
      <c r="D51">
        <f>C51*Sheet2!J$3</f>
        <v>0.6</v>
      </c>
      <c r="E51">
        <f>C51*Sheet2!K$3</f>
        <v>1.2</v>
      </c>
      <c r="F51">
        <f t="shared" si="8"/>
        <v>6.2</v>
      </c>
    </row>
    <row r="52" spans="1:10" x14ac:dyDescent="0.25">
      <c r="A52" s="18" t="s">
        <v>90</v>
      </c>
      <c r="B52">
        <f t="shared" si="0"/>
        <v>0.4</v>
      </c>
      <c r="C52" s="20">
        <v>4</v>
      </c>
      <c r="D52">
        <f>C52*Sheet2!J$3</f>
        <v>0.6</v>
      </c>
      <c r="E52">
        <f>C52*Sheet2!K$3</f>
        <v>1.2</v>
      </c>
      <c r="F52">
        <f t="shared" si="8"/>
        <v>6.2</v>
      </c>
    </row>
    <row r="53" spans="1:10" x14ac:dyDescent="0.25">
      <c r="A53" s="19" t="s">
        <v>91</v>
      </c>
      <c r="B53">
        <f t="shared" si="0"/>
        <v>0.60000000000000009</v>
      </c>
      <c r="C53" s="20">
        <v>6</v>
      </c>
      <c r="D53">
        <f>C53*Sheet2!J$4</f>
        <v>1.2000000000000002</v>
      </c>
      <c r="E53">
        <v>0</v>
      </c>
      <c r="F53">
        <f t="shared" si="8"/>
        <v>7.8</v>
      </c>
    </row>
    <row r="54" spans="1:10" x14ac:dyDescent="0.25">
      <c r="A54" s="19" t="s">
        <v>92</v>
      </c>
      <c r="B54">
        <f t="shared" si="0"/>
        <v>0.4</v>
      </c>
      <c r="C54" s="20">
        <v>4</v>
      </c>
      <c r="D54">
        <f>C54*Sheet2!J$4</f>
        <v>0.8</v>
      </c>
      <c r="E54">
        <v>0</v>
      </c>
      <c r="F54">
        <f t="shared" si="8"/>
        <v>5.2</v>
      </c>
    </row>
    <row r="55" spans="1:10" x14ac:dyDescent="0.25">
      <c r="A55" s="19" t="s">
        <v>93</v>
      </c>
      <c r="B55">
        <f t="shared" si="0"/>
        <v>0.30000000000000004</v>
      </c>
      <c r="C55" s="20">
        <v>3</v>
      </c>
      <c r="D55">
        <f>C55*Sheet2!J$5</f>
        <v>0.30000000000000004</v>
      </c>
      <c r="E55">
        <f>C55*Sheet2!K$5</f>
        <v>0.60000000000000009</v>
      </c>
      <c r="F55">
        <f t="shared" si="8"/>
        <v>4.1999999999999993</v>
      </c>
    </row>
    <row r="56" spans="1:10" x14ac:dyDescent="0.25">
      <c r="A56" s="19" t="s">
        <v>94</v>
      </c>
      <c r="B56">
        <f t="shared" si="0"/>
        <v>0.4</v>
      </c>
      <c r="C56" s="20">
        <v>4</v>
      </c>
      <c r="D56">
        <f>C56*Sheet2!J$5</f>
        <v>0.4</v>
      </c>
      <c r="E56">
        <f>C56*Sheet2!K$5</f>
        <v>0.8</v>
      </c>
      <c r="F56">
        <f t="shared" si="8"/>
        <v>5.6000000000000005</v>
      </c>
    </row>
    <row r="57" spans="1:10" x14ac:dyDescent="0.25">
      <c r="A57" s="19" t="s">
        <v>95</v>
      </c>
      <c r="B57">
        <f t="shared" si="0"/>
        <v>0.4</v>
      </c>
      <c r="C57" s="20">
        <v>4</v>
      </c>
      <c r="D57">
        <f>C57*Sheet2!J$5</f>
        <v>0.4</v>
      </c>
      <c r="E57">
        <f>C57*Sheet2!K$5</f>
        <v>0.8</v>
      </c>
      <c r="F57">
        <f t="shared" si="8"/>
        <v>5.6000000000000005</v>
      </c>
    </row>
    <row r="58" spans="1:10" x14ac:dyDescent="0.25">
      <c r="A58" s="19" t="s">
        <v>96</v>
      </c>
      <c r="B58">
        <f t="shared" si="0"/>
        <v>0.30000000000000004</v>
      </c>
      <c r="C58" s="20">
        <v>3</v>
      </c>
      <c r="D58">
        <f>C58*Sheet2!J$5</f>
        <v>0.30000000000000004</v>
      </c>
      <c r="E58">
        <f>C58*Sheet2!K$5</f>
        <v>0.60000000000000009</v>
      </c>
      <c r="F58">
        <f t="shared" si="8"/>
        <v>4.1999999999999993</v>
      </c>
    </row>
    <row r="59" spans="1:10" x14ac:dyDescent="0.25">
      <c r="A59" s="19" t="s">
        <v>97</v>
      </c>
      <c r="B59">
        <f t="shared" si="0"/>
        <v>0.30000000000000004</v>
      </c>
      <c r="C59" s="20">
        <v>3</v>
      </c>
      <c r="D59">
        <f>C59*Sheet2!J$5</f>
        <v>0.30000000000000004</v>
      </c>
      <c r="E59">
        <f>C59*Sheet2!K$5</f>
        <v>0.60000000000000009</v>
      </c>
      <c r="F59">
        <f t="shared" si="8"/>
        <v>4.1999999999999993</v>
      </c>
    </row>
    <row r="60" spans="1:10" x14ac:dyDescent="0.25">
      <c r="A60" s="19" t="s">
        <v>98</v>
      </c>
      <c r="B60">
        <f t="shared" si="0"/>
        <v>0.5</v>
      </c>
      <c r="C60" s="20">
        <v>5</v>
      </c>
      <c r="D60">
        <f>C60*Sheet2!J$6</f>
        <v>0.75</v>
      </c>
      <c r="E60">
        <f>C60*Sheet2!K$6</f>
        <v>1.5</v>
      </c>
      <c r="F60">
        <f t="shared" si="8"/>
        <v>7.75</v>
      </c>
    </row>
    <row r="61" spans="1:10" x14ac:dyDescent="0.25">
      <c r="A61" s="24" t="s">
        <v>99</v>
      </c>
      <c r="B61" s="23"/>
      <c r="C61" s="23"/>
      <c r="D61" s="23"/>
      <c r="E61" s="23"/>
      <c r="F61" s="23"/>
      <c r="G61" s="23"/>
      <c r="H61" s="23"/>
      <c r="I61" s="23"/>
      <c r="J61" s="23">
        <f>SUM(J3:J60)</f>
        <v>406.78050000000002</v>
      </c>
    </row>
    <row r="64" spans="1:10" x14ac:dyDescent="0.25">
      <c r="A64" s="1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4" workbookViewId="0">
      <selection activeCell="J3" sqref="J3"/>
    </sheetView>
  </sheetViews>
  <sheetFormatPr defaultRowHeight="15" x14ac:dyDescent="0.25"/>
  <cols>
    <col min="9" max="9" width="9.28515625" customWidth="1"/>
    <col min="10" max="10" width="18.42578125" bestFit="1" customWidth="1"/>
  </cols>
  <sheetData>
    <row r="1" spans="1:11" x14ac:dyDescent="0.25">
      <c r="B1" s="11" t="s">
        <v>35</v>
      </c>
      <c r="C1" s="11"/>
      <c r="D1" s="11"/>
      <c r="E1" s="11"/>
      <c r="F1" s="11"/>
      <c r="G1" s="11"/>
      <c r="H1" s="12" t="s">
        <v>36</v>
      </c>
      <c r="I1" s="12" t="s">
        <v>37</v>
      </c>
      <c r="J1" t="s">
        <v>38</v>
      </c>
      <c r="K1" t="s">
        <v>39</v>
      </c>
    </row>
    <row r="2" spans="1:11" ht="30" x14ac:dyDescent="0.25">
      <c r="B2" s="13" t="s">
        <v>40</v>
      </c>
      <c r="C2" s="14" t="s">
        <v>41</v>
      </c>
      <c r="D2" s="13" t="s">
        <v>42</v>
      </c>
      <c r="E2" s="14" t="s">
        <v>41</v>
      </c>
      <c r="F2" s="13" t="s">
        <v>43</v>
      </c>
      <c r="G2" s="14" t="s">
        <v>41</v>
      </c>
      <c r="H2" s="15"/>
      <c r="I2" s="15"/>
    </row>
    <row r="3" spans="1:11" ht="120" x14ac:dyDescent="0.25">
      <c r="A3" s="2" t="s">
        <v>11</v>
      </c>
      <c r="B3" s="3" t="s">
        <v>12</v>
      </c>
      <c r="C3" s="3">
        <v>1</v>
      </c>
      <c r="D3" s="3" t="s">
        <v>13</v>
      </c>
      <c r="E3" s="3">
        <v>4</v>
      </c>
      <c r="F3" s="3" t="s">
        <v>14</v>
      </c>
      <c r="G3" s="3" t="s">
        <v>15</v>
      </c>
      <c r="H3" s="4" t="s">
        <v>16</v>
      </c>
      <c r="I3" s="4" t="s">
        <v>17</v>
      </c>
      <c r="J3">
        <v>0.15</v>
      </c>
      <c r="K3">
        <v>0.3</v>
      </c>
    </row>
    <row r="4" spans="1:11" ht="180" x14ac:dyDescent="0.25">
      <c r="A4" s="2" t="s">
        <v>18</v>
      </c>
      <c r="B4" s="3" t="s">
        <v>12</v>
      </c>
      <c r="C4" s="5" t="s">
        <v>19</v>
      </c>
      <c r="D4" s="3" t="s">
        <v>20</v>
      </c>
      <c r="E4" s="5" t="s">
        <v>21</v>
      </c>
      <c r="F4" s="3" t="s">
        <v>22</v>
      </c>
      <c r="G4" s="5" t="s">
        <v>23</v>
      </c>
      <c r="H4" s="4" t="s">
        <v>24</v>
      </c>
      <c r="I4" s="6">
        <v>0</v>
      </c>
      <c r="J4">
        <v>0.2</v>
      </c>
      <c r="K4">
        <v>0</v>
      </c>
    </row>
    <row r="5" spans="1:11" ht="75" x14ac:dyDescent="0.25">
      <c r="A5" s="7" t="s">
        <v>25</v>
      </c>
      <c r="B5" s="8" t="s">
        <v>26</v>
      </c>
      <c r="C5" s="8">
        <v>5</v>
      </c>
      <c r="D5" s="8" t="s">
        <v>27</v>
      </c>
      <c r="E5" s="8">
        <v>11</v>
      </c>
      <c r="F5" s="8" t="s">
        <v>28</v>
      </c>
      <c r="G5" s="8" t="s">
        <v>29</v>
      </c>
      <c r="H5" s="4" t="s">
        <v>30</v>
      </c>
      <c r="I5" s="9" t="s">
        <v>24</v>
      </c>
      <c r="J5">
        <v>0.1</v>
      </c>
      <c r="K5">
        <v>0.2</v>
      </c>
    </row>
    <row r="6" spans="1:11" ht="75" x14ac:dyDescent="0.25">
      <c r="A6" s="7" t="s">
        <v>31</v>
      </c>
      <c r="B6" s="10" t="s">
        <v>32</v>
      </c>
      <c r="C6" s="8">
        <v>4</v>
      </c>
      <c r="D6" s="8" t="s">
        <v>33</v>
      </c>
      <c r="E6" s="8">
        <v>5</v>
      </c>
      <c r="F6" s="8" t="s">
        <v>34</v>
      </c>
      <c r="G6" s="8" t="s">
        <v>15</v>
      </c>
      <c r="H6" s="4" t="s">
        <v>16</v>
      </c>
      <c r="I6" s="4" t="s">
        <v>17</v>
      </c>
      <c r="J6">
        <v>0.15</v>
      </c>
      <c r="K6">
        <v>0.3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3" sqref="J13"/>
    </sheetView>
  </sheetViews>
  <sheetFormatPr defaultRowHeight="15" x14ac:dyDescent="0.25"/>
  <cols>
    <col min="1" max="1" width="17.85546875" bestFit="1" customWidth="1"/>
  </cols>
  <sheetData>
    <row r="1" spans="1:10" x14ac:dyDescent="0.25">
      <c r="A1" t="s">
        <v>100</v>
      </c>
      <c r="B1">
        <v>125</v>
      </c>
      <c r="E1">
        <f>SUM(B2:B3)</f>
        <v>90.331500000000005</v>
      </c>
      <c r="G1">
        <v>35</v>
      </c>
      <c r="H1">
        <v>102</v>
      </c>
    </row>
    <row r="2" spans="1:10" x14ac:dyDescent="0.25">
      <c r="A2" s="1" t="s">
        <v>0</v>
      </c>
      <c r="B2" s="22">
        <v>33.127499999999998</v>
      </c>
      <c r="C2" s="22"/>
      <c r="H2">
        <v>100</v>
      </c>
    </row>
    <row r="3" spans="1:10" x14ac:dyDescent="0.25">
      <c r="A3" s="1"/>
      <c r="B3">
        <v>57.204000000000001</v>
      </c>
      <c r="C3" s="22"/>
      <c r="G3">
        <f>(G1*H2)/H1</f>
        <v>34.313725490196077</v>
      </c>
      <c r="H3">
        <v>100</v>
      </c>
      <c r="I3">
        <f>H3-G3</f>
        <v>65.686274509803923</v>
      </c>
    </row>
    <row r="4" spans="1:10" x14ac:dyDescent="0.25">
      <c r="A4" t="s">
        <v>101</v>
      </c>
      <c r="B4">
        <v>150</v>
      </c>
    </row>
    <row r="5" spans="1:10" x14ac:dyDescent="0.25">
      <c r="A5" t="s">
        <v>102</v>
      </c>
      <c r="B5">
        <v>125</v>
      </c>
    </row>
    <row r="6" spans="1:10" x14ac:dyDescent="0.25">
      <c r="B6">
        <f>SUM(B1:B5)</f>
        <v>490.33150000000001</v>
      </c>
    </row>
    <row r="7" spans="1:10" x14ac:dyDescent="0.25">
      <c r="F7">
        <v>102</v>
      </c>
    </row>
    <row r="8" spans="1:10" x14ac:dyDescent="0.25">
      <c r="F8">
        <v>35</v>
      </c>
    </row>
    <row r="9" spans="1:10" x14ac:dyDescent="0.25">
      <c r="F9">
        <f>F7-F8</f>
        <v>67</v>
      </c>
    </row>
    <row r="10" spans="1:10" x14ac:dyDescent="0.25">
      <c r="F10">
        <f>B4-F9</f>
        <v>83</v>
      </c>
      <c r="H10">
        <v>132.68</v>
      </c>
    </row>
    <row r="11" spans="1:10" x14ac:dyDescent="0.25">
      <c r="H11">
        <v>100</v>
      </c>
    </row>
    <row r="12" spans="1:10" x14ac:dyDescent="0.25">
      <c r="F12">
        <f>(F10*H11)/H10</f>
        <v>62.556526982212837</v>
      </c>
      <c r="H12">
        <f>H11-F12</f>
        <v>37.443473017787163</v>
      </c>
      <c r="I12">
        <v>81.52</v>
      </c>
      <c r="J12">
        <f>I12+H12</f>
        <v>118.96347301778715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2013-07-30T23:14:23Z</dcterms:created>
  <dcterms:modified xsi:type="dcterms:W3CDTF">2013-07-31T01:34:05Z</dcterms:modified>
</cp:coreProperties>
</file>