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.freitas\OneDrive - TERRAL\1 - Mariana\1 - Cursos\3. Excel\"/>
    </mc:Choice>
  </mc:AlternateContent>
  <xr:revisionPtr revIDLastSave="0" documentId="13_ncr:1_{5A893003-1B0E-4DA8-A0B0-7203FA41671B}" xr6:coauthVersionLast="47" xr6:coauthVersionMax="47" xr10:uidLastSave="{00000000-0000-0000-0000-000000000000}"/>
  <bookViews>
    <workbookView xWindow="-120" yWindow="-120" windowWidth="29040" windowHeight="15720" tabRatio="788" xr2:uid="{3DA4AFEF-213B-4B02-ACEC-5B805372990E}"/>
  </bookViews>
  <sheets>
    <sheet name="Planilha1" sheetId="1" r:id="rId1"/>
    <sheet name="Planilha2" sheetId="2" r:id="rId2"/>
  </sheets>
  <definedNames>
    <definedName name="aporte">Planilha1!$E$20</definedName>
    <definedName name="patrimonio">Planilha1!$E$23</definedName>
    <definedName name="qtde_anos">Planilha1!$E$21</definedName>
    <definedName name="rendimento_carteira">Planilha1!$E$16</definedName>
    <definedName name="salario">Planilha1!$E$15</definedName>
    <definedName name="sugestao_investimento">Planilha1!$E$17</definedName>
    <definedName name="taxa_mensal">Planilha1!$E$22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37" i="1"/>
  <c r="A15" i="2"/>
  <c r="A16" i="2"/>
  <c r="A17" i="2"/>
  <c r="A18" i="2"/>
  <c r="A19" i="2"/>
  <c r="A14" i="2"/>
  <c r="A9" i="2"/>
  <c r="A10" i="2"/>
  <c r="A11" i="2"/>
  <c r="A12" i="2"/>
  <c r="A13" i="2"/>
  <c r="A8" i="2"/>
  <c r="A3" i="2"/>
  <c r="A4" i="2"/>
  <c r="A5" i="2"/>
  <c r="A6" i="2"/>
  <c r="A7" i="2"/>
  <c r="A2" i="2"/>
  <c r="D34" i="1"/>
  <c r="E23" i="1"/>
  <c r="E24" i="1" s="1"/>
  <c r="E17" i="1"/>
  <c r="D28" i="1"/>
  <c r="E28" i="1" s="1"/>
  <c r="D29" i="1"/>
  <c r="E29" i="1" s="1"/>
  <c r="D30" i="1"/>
  <c r="E30" i="1" s="1"/>
  <c r="D31" i="1"/>
  <c r="E31" i="1" s="1"/>
  <c r="D27" i="1"/>
  <c r="E27" i="1" s="1"/>
  <c r="E37" i="1" l="1"/>
  <c r="E42" i="1"/>
  <c r="E41" i="1"/>
  <c r="E40" i="1"/>
  <c r="E39" i="1"/>
  <c r="E38" i="1"/>
  <c r="E43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<sst xmlns="http://schemas.openxmlformats.org/spreadsheetml/2006/main" count="69" uniqueCount="33">
  <si>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</si>
  <si>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</si>
  <si>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</si>
  <si>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Patrimonio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</si>
  <si>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</si>
  <si>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</si>
  <si>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</si>
  <si>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</si>
  <si>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</si>
  <si>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</si>
  <si>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</si>
  <si>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</si>
  <si>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</si>
  <si>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</si>
  <si>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</si>
  <si>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</si>
  <si>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Agressivo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</si>
  <si>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</si>
  <si>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</si>
  <si>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</si>
  <si>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</si>
  <si>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</si>
  <si>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</si>
  <si>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</si>
  <si>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</si>
  <si>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</si>
  <si>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</si>
  <si>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</si>
  <si>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</si>
  <si>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%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</si>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</sst>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8"/>
      <color theme="0"/>
      <name val="Aptos Narrow"/>
      <family val="2"/>
    </font>
    <font>
      <b/>
      <sz val="12"/>
      <color theme="0"/>
      <name val="Aptos Narrow"/>
      <family val="2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  <font>
      <sz val="11"/>
      <color rgb="FF9C5700"/>
      <name val="Aptos Narrow"/>
      <family val="2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43AB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medium">
        <color indexed="64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medium">
        <color indexed="64"/>
      </right>
      <top/>
      <bottom style="hair">
        <color theme="2"/>
      </bottom>
      <diagonal/>
    </border>
    <border>
      <left style="medium">
        <color indexed="64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hair">
        <color theme="2"/>
      </right>
      <top style="hair">
        <color theme="2"/>
      </top>
      <bottom style="medium">
        <color indexed="64"/>
      </bottom>
      <diagonal/>
    </border>
    <border>
      <left style="hair">
        <color theme="2"/>
      </left>
      <right style="medium">
        <color indexed="64"/>
      </right>
      <top style="hair">
        <color theme="2"/>
      </top>
      <bottom style="medium">
        <color indexed="64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3" fillId="7" borderId="13" applyNumberFormat="0" applyAlignment="0" applyProtection="0"/>
  </cellStyleXfs>
  <cellXfs count="5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8" fontId="6" fillId="5" borderId="8" xfId="0" applyNumberFormat="1" applyFont="1" applyFill="1" applyBorder="1" applyAlignment="1">
      <alignment horizontal="center" vertical="center"/>
    </xf>
    <xf numFmtId="8" fontId="6" fillId="5" borderId="1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7" fillId="5" borderId="11" xfId="0" applyNumberFormat="1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7" fillId="5" borderId="12" xfId="0" applyNumberFormat="1" applyFon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indent="3"/>
    </xf>
    <xf numFmtId="0" fontId="11" fillId="5" borderId="7" xfId="0" applyFont="1" applyFill="1" applyBorder="1" applyAlignment="1">
      <alignment horizontal="left" indent="3"/>
    </xf>
    <xf numFmtId="0" fontId="11" fillId="5" borderId="9" xfId="0" applyFont="1" applyFill="1" applyBorder="1" applyAlignment="1">
      <alignment horizontal="left" indent="3"/>
    </xf>
    <xf numFmtId="164" fontId="7" fillId="5" borderId="10" xfId="1" applyNumberFormat="1" applyFont="1" applyFill="1" applyBorder="1" applyAlignment="1">
      <alignment horizontal="center" vertical="center"/>
    </xf>
    <xf numFmtId="0" fontId="12" fillId="2" borderId="0" xfId="2" applyFont="1"/>
    <xf numFmtId="164" fontId="0" fillId="5" borderId="0" xfId="0" applyNumberFormat="1" applyFill="1" applyAlignment="1">
      <alignment horizontal="center"/>
    </xf>
    <xf numFmtId="0" fontId="12" fillId="2" borderId="0" xfId="2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0" fontId="10" fillId="5" borderId="0" xfId="0" applyFont="1" applyFill="1"/>
    <xf numFmtId="164" fontId="3" fillId="5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indent="3"/>
    </xf>
    <xf numFmtId="0" fontId="11" fillId="5" borderId="4" xfId="0" applyFont="1" applyFill="1" applyBorder="1" applyAlignment="1">
      <alignment horizontal="left" indent="3"/>
    </xf>
    <xf numFmtId="0" fontId="11" fillId="5" borderId="7" xfId="0" applyFont="1" applyFill="1" applyBorder="1" applyAlignment="1">
      <alignment horizontal="left" indent="3"/>
    </xf>
    <xf numFmtId="0" fontId="11" fillId="5" borderId="11" xfId="0" applyFont="1" applyFill="1" applyBorder="1" applyAlignment="1">
      <alignment horizontal="left" indent="3"/>
    </xf>
    <xf numFmtId="0" fontId="11" fillId="5" borderId="9" xfId="0" applyFont="1" applyFill="1" applyBorder="1" applyAlignment="1">
      <alignment horizontal="left" indent="3"/>
    </xf>
    <xf numFmtId="0" fontId="11" fillId="5" borderId="12" xfId="0" applyFont="1" applyFill="1" applyBorder="1" applyAlignment="1">
      <alignment horizontal="left" indent="3"/>
    </xf>
    <xf numFmtId="0" fontId="10" fillId="5" borderId="7" xfId="0" applyFont="1" applyFill="1" applyBorder="1" applyAlignment="1">
      <alignment horizontal="left" indent="3"/>
    </xf>
    <xf numFmtId="0" fontId="10" fillId="5" borderId="11" xfId="0" applyFont="1" applyFill="1" applyBorder="1" applyAlignment="1">
      <alignment horizontal="left" indent="3"/>
    </xf>
    <xf numFmtId="0" fontId="10" fillId="5" borderId="9" xfId="0" applyFont="1" applyFill="1" applyBorder="1" applyAlignment="1">
      <alignment horizontal="left" indent="3"/>
    </xf>
    <xf numFmtId="0" fontId="10" fillId="5" borderId="12" xfId="0" applyFont="1" applyFill="1" applyBorder="1" applyAlignment="1">
      <alignment horizontal="left" indent="3"/>
    </xf>
    <xf numFmtId="0" fontId="13" fillId="7" borderId="13" xfId="3"/>
    <xf numFmtId="0" fontId="13" fillId="7" borderId="13" xfId="3" applyAlignment="1">
      <alignment horizontal="center" vertical="center"/>
    </xf>
    <xf numFmtId="0" fontId="13" fillId="7" borderId="13" xfId="3" applyAlignment="1">
      <alignment horizontal="center"/>
    </xf>
  </cellXfs>
  <cellStyles count="4">
    <cellStyle name="Entrada" xfId="3" builtinId="20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43AB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Planilha1!$D$36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Planilha1!$C$37:$C$42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Planilha1!$D$37:$D$42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A-4909-9EA0-8350BBF9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95250</xdr:rowOff>
    </xdr:from>
    <xdr:to>
      <xdr:col>6</xdr:col>
      <xdr:colOff>133350</xdr:colOff>
      <xdr:row>12</xdr:row>
      <xdr:rowOff>123049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A0A0AB2-5556-8BBE-E438-7E6F043CAB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95" b="20588"/>
        <a:stretch/>
      </xdr:blipFill>
      <xdr:spPr>
        <a:xfrm>
          <a:off x="533401" y="95250"/>
          <a:ext cx="5676899" cy="231379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</xdr:row>
      <xdr:rowOff>138112</xdr:rowOff>
    </xdr:from>
    <xdr:to>
      <xdr:col>5</xdr:col>
      <xdr:colOff>9525</xdr:colOff>
      <xdr:row>58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36D26-8140-55F6-AF13-AFF55FFD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D10E-105B-4C42-88C8-14DCC968D28B}">
  <dimension ref="A13:G70"/>
  <sheetViews>
    <sheetView showGridLines="0" tabSelected="1" topLeftCell="A7" workbookViewId="0">
      <selection activeCell="G16" sqref="G16"/>
    </sheetView>
  </sheetViews>
  <sheetFormatPr defaultColWidth="0" defaultRowHeight="15" x14ac:dyDescent="0.25"/>
  <cols>
    <col min="1" max="1" width="3.7109375" customWidth="1"/>
    <col min="2" max="2" width="9.140625" customWidth="1"/>
    <col min="3" max="3" width="36.28515625" customWidth="1"/>
    <col min="4" max="4" width="22.140625" bestFit="1" customWidth="1"/>
    <col min="5" max="5" width="12.85546875" bestFit="1" customWidth="1"/>
    <col min="6" max="6" width="7" customWidth="1"/>
    <col min="7" max="7" width="5.85546875" customWidth="1"/>
    <col min="8" max="10" width="9.140625" hidden="1" customWidth="1"/>
    <col min="11" max="16384" width="9.140625" hidden="1"/>
  </cols>
  <sheetData>
    <row r="13" spans="3:5" ht="15.75" thickBot="1" x14ac:dyDescent="0.3"/>
    <row r="14" spans="3:5" ht="24" x14ac:dyDescent="0.25">
      <c r="C14" s="36" t="s">
        <v>13</v>
      </c>
      <c r="D14" s="37"/>
      <c r="E14" s="38"/>
    </row>
    <row r="15" spans="3:5" ht="15.75" x14ac:dyDescent="0.25">
      <c r="C15" s="39" t="s">
        <v>15</v>
      </c>
      <c r="D15" s="40"/>
      <c r="E15" s="7">
        <v>2000</v>
      </c>
    </row>
    <row r="16" spans="3:5" ht="15.75" x14ac:dyDescent="0.25">
      <c r="C16" s="41" t="s">
        <v>14</v>
      </c>
      <c r="D16" s="42"/>
      <c r="E16" s="6">
        <v>8.0000000000000002E-3</v>
      </c>
    </row>
    <row r="17" spans="2:5" ht="16.5" thickBot="1" x14ac:dyDescent="0.3">
      <c r="C17" s="43" t="s">
        <v>32</v>
      </c>
      <c r="D17" s="44"/>
      <c r="E17" s="22">
        <f>E15*30%</f>
        <v>600</v>
      </c>
    </row>
    <row r="18" spans="2:5" ht="15.75" thickBot="1" x14ac:dyDescent="0.3"/>
    <row r="19" spans="2:5" ht="26.25" x14ac:dyDescent="0.25">
      <c r="C19" s="33" t="s">
        <v>5</v>
      </c>
      <c r="D19" s="34"/>
      <c r="E19" s="35"/>
    </row>
    <row r="20" spans="2:5" ht="15.75" x14ac:dyDescent="0.25">
      <c r="C20" s="39" t="s">
        <v>0</v>
      </c>
      <c r="D20" s="40"/>
      <c r="E20" s="8">
        <v>600</v>
      </c>
    </row>
    <row r="21" spans="2:5" ht="15.75" x14ac:dyDescent="0.25">
      <c r="C21" s="41" t="s">
        <v>1</v>
      </c>
      <c r="D21" s="42"/>
      <c r="E21" s="9">
        <v>10</v>
      </c>
    </row>
    <row r="22" spans="2:5" ht="15.75" x14ac:dyDescent="0.25">
      <c r="C22" s="41" t="s">
        <v>2</v>
      </c>
      <c r="D22" s="42"/>
      <c r="E22" s="10">
        <v>1.0789999999999999E-2</v>
      </c>
    </row>
    <row r="23" spans="2:5" ht="15.75" x14ac:dyDescent="0.25">
      <c r="C23" s="45" t="s">
        <v>3</v>
      </c>
      <c r="D23" s="46"/>
      <c r="E23" s="11">
        <f>FV(taxa_mensal,qtde_anos*12,aporte*-1)</f>
        <v>145970.52751810331</v>
      </c>
    </row>
    <row r="24" spans="2:5" ht="16.5" thickBot="1" x14ac:dyDescent="0.3">
      <c r="C24" s="47" t="s">
        <v>4</v>
      </c>
      <c r="D24" s="48"/>
      <c r="E24" s="12">
        <f>patrimonio*rendimento_carteira</f>
        <v>1167.7642201448264</v>
      </c>
    </row>
    <row r="25" spans="2:5" ht="15.75" thickBot="1" x14ac:dyDescent="0.3"/>
    <row r="26" spans="2:5" ht="26.25" x14ac:dyDescent="0.25">
      <c r="C26" s="33" t="s">
        <v>11</v>
      </c>
      <c r="D26" s="34"/>
      <c r="E26" s="3" t="s">
        <v>12</v>
      </c>
    </row>
    <row r="27" spans="2:5" ht="15.75" x14ac:dyDescent="0.25">
      <c r="B27" s="1">
        <v>2</v>
      </c>
      <c r="C27" s="19" t="s">
        <v>6</v>
      </c>
      <c r="D27" s="13">
        <f>FV($E$22,$B27*12,$E$20*-1)</f>
        <v>16336.57637858713</v>
      </c>
      <c r="E27" s="14">
        <f>D27*rendimento_carteira</f>
        <v>130.69261102869703</v>
      </c>
    </row>
    <row r="28" spans="2:5" ht="15.75" x14ac:dyDescent="0.25">
      <c r="B28" s="1">
        <v>5</v>
      </c>
      <c r="C28" s="20" t="s">
        <v>7</v>
      </c>
      <c r="D28" s="15">
        <f>FV($E$22,$B28*12,$E$20*-1)</f>
        <v>50266.148399092584</v>
      </c>
      <c r="E28" s="16">
        <f>D28*rendimento_carteira</f>
        <v>402.12918719274069</v>
      </c>
    </row>
    <row r="29" spans="2:5" ht="15.75" x14ac:dyDescent="0.25">
      <c r="B29" s="1">
        <v>10</v>
      </c>
      <c r="C29" s="20" t="s">
        <v>8</v>
      </c>
      <c r="D29" s="15">
        <f>FV($E$22,$B29*12,$E$20*-1)</f>
        <v>145970.52751810331</v>
      </c>
      <c r="E29" s="16">
        <f>D29*rendimento_carteira</f>
        <v>1167.7642201448264</v>
      </c>
    </row>
    <row r="30" spans="2:5" ht="15.75" x14ac:dyDescent="0.25">
      <c r="B30" s="1">
        <v>20</v>
      </c>
      <c r="C30" s="20" t="s">
        <v>9</v>
      </c>
      <c r="D30" s="15">
        <f>FV($E$22,$B30*12,$E$20*-1)</f>
        <v>675119.04005824833</v>
      </c>
      <c r="E30" s="16">
        <f>D30*rendimento_carteira</f>
        <v>5400.9523204659863</v>
      </c>
    </row>
    <row r="31" spans="2:5" ht="16.5" thickBot="1" x14ac:dyDescent="0.3">
      <c r="B31" s="1">
        <v>30</v>
      </c>
      <c r="C31" s="21" t="s">
        <v>10</v>
      </c>
      <c r="D31" s="17">
        <f>FV($E$22,$B31*12,$E$20*-1)</f>
        <v>2593301.7930028285</v>
      </c>
      <c r="E31" s="18">
        <f>D31*rendimento_carteira</f>
        <v>20746.414344022629</v>
      </c>
    </row>
    <row r="33" spans="3:5" x14ac:dyDescent="0.25">
      <c r="C33" s="23" t="s">
        <v>19</v>
      </c>
      <c r="D33" s="25" t="s">
        <v>16</v>
      </c>
      <c r="E33" s="23"/>
    </row>
    <row r="34" spans="3:5" ht="15.75" x14ac:dyDescent="0.25">
      <c r="C34" s="29" t="s">
        <v>18</v>
      </c>
      <c r="D34" s="31">
        <f>aporte</f>
        <v>600</v>
      </c>
      <c r="E34" s="30"/>
    </row>
    <row r="36" spans="3:5" x14ac:dyDescent="0.25">
      <c r="C36" s="26" t="s">
        <v>20</v>
      </c>
      <c r="D36" s="26" t="s">
        <v>21</v>
      </c>
      <c r="E36" s="26" t="s">
        <v>22</v>
      </c>
    </row>
    <row r="37" spans="3:5" x14ac:dyDescent="0.25">
      <c r="C37" s="5" t="s">
        <v>23</v>
      </c>
      <c r="D37" s="32">
        <f>VLOOKUP($D$33&amp;"-"&amp;C37,Planilha2!$A:$D,4,FALSE)</f>
        <v>0.5</v>
      </c>
      <c r="E37" s="24">
        <f>D37*$D$34</f>
        <v>300</v>
      </c>
    </row>
    <row r="38" spans="3:5" x14ac:dyDescent="0.25">
      <c r="C38" s="5" t="s">
        <v>24</v>
      </c>
      <c r="D38" s="32">
        <f>VLOOKUP($D$33&amp;"-"&amp;C38,Planilha2!$A:$D,4,FALSE)</f>
        <v>0.1</v>
      </c>
      <c r="E38" s="24">
        <f t="shared" ref="E38:E42" si="0">D38*$D$34</f>
        <v>60</v>
      </c>
    </row>
    <row r="39" spans="3:5" x14ac:dyDescent="0.25">
      <c r="C39" s="5" t="s">
        <v>25</v>
      </c>
      <c r="D39" s="32">
        <f>VLOOKUP($D$33&amp;"-"&amp;C39,Planilha2!$A:$D,4,FALSE)</f>
        <v>0.05</v>
      </c>
      <c r="E39" s="24">
        <f t="shared" si="0"/>
        <v>30</v>
      </c>
    </row>
    <row r="40" spans="3:5" x14ac:dyDescent="0.25">
      <c r="C40" s="5" t="s">
        <v>26</v>
      </c>
      <c r="D40" s="32">
        <f>VLOOKUP($D$33&amp;"-"&amp;C40,Planilha2!$A:$D,4,FALSE)</f>
        <v>0.05</v>
      </c>
      <c r="E40" s="24">
        <f t="shared" si="0"/>
        <v>30</v>
      </c>
    </row>
    <row r="41" spans="3:5" x14ac:dyDescent="0.25">
      <c r="C41" s="5" t="s">
        <v>27</v>
      </c>
      <c r="D41" s="32">
        <f>VLOOKUP($D$33&amp;"-"&amp;C41,Planilha2!$A:$D,4,FALSE)</f>
        <v>0.2</v>
      </c>
      <c r="E41" s="24">
        <f t="shared" si="0"/>
        <v>120</v>
      </c>
    </row>
    <row r="42" spans="3:5" x14ac:dyDescent="0.25">
      <c r="C42" s="5" t="s">
        <v>28</v>
      </c>
      <c r="D42" s="32">
        <f>VLOOKUP($D$33&amp;"-"&amp;C42,Planilha2!$A:$D,4,FALSE)</f>
        <v>0.1</v>
      </c>
      <c r="E42" s="24">
        <f t="shared" si="0"/>
        <v>60</v>
      </c>
    </row>
    <row r="43" spans="3:5" x14ac:dyDescent="0.25">
      <c r="C43" s="27"/>
      <c r="D43" s="27"/>
      <c r="E43" s="28">
        <f>SUM(E37:E42)</f>
        <v>600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</sheetData>
  <mergeCells count="11">
    <mergeCell ref="C26:D26"/>
    <mergeCell ref="C20:D20"/>
    <mergeCell ref="C21:D21"/>
    <mergeCell ref="C22:D22"/>
    <mergeCell ref="C23:D23"/>
    <mergeCell ref="C24:D24"/>
    <mergeCell ref="C19:E19"/>
    <mergeCell ref="C14:E14"/>
    <mergeCell ref="C15:D15"/>
    <mergeCell ref="C16:D16"/>
    <mergeCell ref="C17:D17"/>
  </mergeCells>
  <dataValidations count="1">
    <dataValidation type="list" allowBlank="1" showInputMessage="1" showErrorMessage="1" sqref="D33" xr:uid="{605372B1-E8E9-406E-9624-4F47D47CD457}">
      <formula1>"Conservador, 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2934-8628-4477-8B9C-3D12487B4B5B}">
  <dimension ref="A1:D19"/>
  <sheetViews>
    <sheetView workbookViewId="0">
      <selection sqref="A1:D1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9.140625" style="2"/>
  </cols>
  <sheetData>
    <row r="1" spans="1:4" x14ac:dyDescent="0.25">
      <c r="A1" s="49" t="s">
        <v>30</v>
      </c>
      <c r="B1" s="50" t="s">
        <v>19</v>
      </c>
      <c r="C1" s="50" t="s">
        <v>20</v>
      </c>
      <c r="D1" s="51" t="s">
        <v>29</v>
      </c>
    </row>
    <row r="2" spans="1:4" x14ac:dyDescent="0.25">
      <c r="A2" t="str">
        <f>B2&amp;"-"&amp;C2</f>
        <v>Conservador-PAPEL</v>
      </c>
      <c r="B2" s="5" t="s">
        <v>17</v>
      </c>
      <c r="C2" s="5" t="s">
        <v>23</v>
      </c>
      <c r="D2" s="4">
        <v>0.3</v>
      </c>
    </row>
    <row r="3" spans="1:4" x14ac:dyDescent="0.25">
      <c r="A3" t="str">
        <f t="shared" ref="A3:A19" si="0">B3&amp;"-"&amp;C3</f>
        <v>Conservador-TIJOLO</v>
      </c>
      <c r="B3" s="5" t="s">
        <v>17</v>
      </c>
      <c r="C3" s="5" t="s">
        <v>24</v>
      </c>
      <c r="D3" s="4">
        <v>0.5</v>
      </c>
    </row>
    <row r="4" spans="1:4" x14ac:dyDescent="0.25">
      <c r="A4" t="str">
        <f t="shared" si="0"/>
        <v>Conservador-HÍBRIDOS</v>
      </c>
      <c r="B4" s="5" t="s">
        <v>17</v>
      </c>
      <c r="C4" s="5" t="s">
        <v>25</v>
      </c>
      <c r="D4" s="4">
        <v>0.1</v>
      </c>
    </row>
    <row r="5" spans="1:4" x14ac:dyDescent="0.25">
      <c r="A5" t="str">
        <f t="shared" si="0"/>
        <v>Conservador-FOF's</v>
      </c>
      <c r="B5" s="5" t="s">
        <v>17</v>
      </c>
      <c r="C5" s="5" t="s">
        <v>26</v>
      </c>
      <c r="D5" s="4">
        <v>0.1</v>
      </c>
    </row>
    <row r="6" spans="1:4" x14ac:dyDescent="0.25">
      <c r="A6" t="str">
        <f t="shared" si="0"/>
        <v>Conservador-DESENVOLVIMENTO</v>
      </c>
      <c r="B6" s="5" t="s">
        <v>17</v>
      </c>
      <c r="C6" s="5" t="s">
        <v>27</v>
      </c>
      <c r="D6" s="4">
        <v>0</v>
      </c>
    </row>
    <row r="7" spans="1:4" x14ac:dyDescent="0.25">
      <c r="A7" t="str">
        <f t="shared" si="0"/>
        <v>Conservador-HOTELARIAS</v>
      </c>
      <c r="B7" s="5" t="s">
        <v>17</v>
      </c>
      <c r="C7" s="5" t="s">
        <v>28</v>
      </c>
      <c r="D7" s="4">
        <v>0</v>
      </c>
    </row>
    <row r="8" spans="1:4" x14ac:dyDescent="0.25">
      <c r="A8" t="str">
        <f t="shared" si="0"/>
        <v>Moderado-PAPEL</v>
      </c>
      <c r="B8" s="5" t="s">
        <v>31</v>
      </c>
      <c r="C8" s="5" t="s">
        <v>23</v>
      </c>
      <c r="D8" s="4">
        <v>0.32</v>
      </c>
    </row>
    <row r="9" spans="1:4" x14ac:dyDescent="0.25">
      <c r="A9" t="str">
        <f t="shared" si="0"/>
        <v>Moderado-TIJOLO</v>
      </c>
      <c r="B9" s="5" t="s">
        <v>31</v>
      </c>
      <c r="C9" s="5" t="s">
        <v>24</v>
      </c>
      <c r="D9" s="4">
        <v>0.35</v>
      </c>
    </row>
    <row r="10" spans="1:4" x14ac:dyDescent="0.25">
      <c r="A10" t="str">
        <f t="shared" si="0"/>
        <v>Moderado-HÍBRIDOS</v>
      </c>
      <c r="B10" s="5" t="s">
        <v>31</v>
      </c>
      <c r="C10" s="5" t="s">
        <v>25</v>
      </c>
      <c r="D10" s="4">
        <v>0.08</v>
      </c>
    </row>
    <row r="11" spans="1:4" x14ac:dyDescent="0.25">
      <c r="A11" t="str">
        <f t="shared" si="0"/>
        <v>Moderado-FOF's</v>
      </c>
      <c r="B11" s="5" t="s">
        <v>31</v>
      </c>
      <c r="C11" s="5" t="s">
        <v>26</v>
      </c>
      <c r="D11" s="4">
        <v>0.05</v>
      </c>
    </row>
    <row r="12" spans="1:4" x14ac:dyDescent="0.25">
      <c r="A12" t="str">
        <f t="shared" si="0"/>
        <v>Moderado-DESENVOLVIMENTO</v>
      </c>
      <c r="B12" s="5" t="s">
        <v>31</v>
      </c>
      <c r="C12" s="5" t="s">
        <v>27</v>
      </c>
      <c r="D12" s="4">
        <v>0.1</v>
      </c>
    </row>
    <row r="13" spans="1:4" x14ac:dyDescent="0.25">
      <c r="A13" t="str">
        <f t="shared" si="0"/>
        <v>Moderado-HOTELARIAS</v>
      </c>
      <c r="B13" s="5" t="s">
        <v>31</v>
      </c>
      <c r="C13" s="5" t="s">
        <v>28</v>
      </c>
      <c r="D13" s="4">
        <v>0.1</v>
      </c>
    </row>
    <row r="14" spans="1:4" x14ac:dyDescent="0.25">
      <c r="A14" t="str">
        <f t="shared" si="0"/>
        <v>Agressivo-PAPEL</v>
      </c>
      <c r="B14" s="5" t="s">
        <v>16</v>
      </c>
      <c r="C14" s="5" t="s">
        <v>23</v>
      </c>
      <c r="D14" s="4">
        <v>0.5</v>
      </c>
    </row>
    <row r="15" spans="1:4" x14ac:dyDescent="0.25">
      <c r="A15" t="str">
        <f t="shared" si="0"/>
        <v>Agressivo-TIJOLO</v>
      </c>
      <c r="B15" s="5" t="s">
        <v>16</v>
      </c>
      <c r="C15" s="5" t="s">
        <v>24</v>
      </c>
      <c r="D15" s="4">
        <v>0.1</v>
      </c>
    </row>
    <row r="16" spans="1:4" x14ac:dyDescent="0.25">
      <c r="A16" t="str">
        <f t="shared" si="0"/>
        <v>Agressivo-HÍBRIDOS</v>
      </c>
      <c r="B16" s="5" t="s">
        <v>16</v>
      </c>
      <c r="C16" s="5" t="s">
        <v>25</v>
      </c>
      <c r="D16" s="4">
        <v>0.05</v>
      </c>
    </row>
    <row r="17" spans="1:4" x14ac:dyDescent="0.25">
      <c r="A17" t="str">
        <f t="shared" si="0"/>
        <v>Agressivo-FOF's</v>
      </c>
      <c r="B17" s="5" t="s">
        <v>16</v>
      </c>
      <c r="C17" s="5" t="s">
        <v>26</v>
      </c>
      <c r="D17" s="4">
        <v>0.05</v>
      </c>
    </row>
    <row r="18" spans="1:4" x14ac:dyDescent="0.25">
      <c r="A18" t="str">
        <f t="shared" si="0"/>
        <v>Agressivo-DESENVOLVIMENTO</v>
      </c>
      <c r="B18" s="5" t="s">
        <v>16</v>
      </c>
      <c r="C18" s="5" t="s">
        <v>27</v>
      </c>
      <c r="D18" s="4">
        <v>0.2</v>
      </c>
    </row>
    <row r="19" spans="1:4" x14ac:dyDescent="0.25">
      <c r="A19" t="str">
        <f t="shared" si="0"/>
        <v>Agressivo-HOTELARIAS</v>
      </c>
      <c r="B19" s="5" t="s">
        <v>16</v>
      </c>
      <c r="C19" s="5" t="s">
        <v>28</v>
      </c>
      <c r="D19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de Freitas Ferreira</dc:creator>
  <cp:lastModifiedBy>Mariana de Freitas Ferreira</cp:lastModifiedBy>
  <dcterms:created xsi:type="dcterms:W3CDTF">2025-06-16T20:56:13Z</dcterms:created>
  <dcterms:modified xsi:type="dcterms:W3CDTF">2025-06-17T14:21:56Z</dcterms:modified>
</cp:coreProperties>
</file>