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otz\PycharmProjects\MFA_plastics_CH_2017_2025\"/>
    </mc:Choice>
  </mc:AlternateContent>
  <bookViews>
    <workbookView xWindow="0" yWindow="0" windowWidth="19200" windowHeight="60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I9" i="1"/>
  <c r="G9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H2" i="1"/>
  <c r="I2" i="1"/>
  <c r="G2" i="1"/>
  <c r="B55" i="1" l="1"/>
  <c r="A55" i="1"/>
  <c r="B54" i="1"/>
  <c r="A54" i="1"/>
  <c r="B53" i="1"/>
  <c r="A53" i="1"/>
  <c r="F52" i="1"/>
  <c r="E52" i="1"/>
  <c r="B52" i="1"/>
  <c r="A52" i="1"/>
  <c r="F51" i="1"/>
  <c r="E51" i="1"/>
  <c r="B51" i="1"/>
  <c r="A51" i="1"/>
  <c r="F50" i="1"/>
  <c r="E50" i="1"/>
  <c r="D50" i="1"/>
  <c r="B50" i="1"/>
  <c r="A50" i="1"/>
  <c r="F49" i="1"/>
  <c r="E49" i="1"/>
  <c r="B49" i="1"/>
  <c r="A49" i="1"/>
  <c r="F48" i="1"/>
  <c r="E48" i="1"/>
  <c r="B48" i="1"/>
  <c r="A48" i="1"/>
  <c r="F47" i="1"/>
  <c r="D47" i="1"/>
  <c r="B47" i="1"/>
  <c r="A47" i="1"/>
  <c r="B46" i="1"/>
  <c r="A46" i="1"/>
  <c r="B45" i="1"/>
  <c r="A45" i="1"/>
  <c r="F44" i="1"/>
  <c r="D44" i="1"/>
  <c r="B44" i="1"/>
  <c r="A44" i="1"/>
  <c r="F43" i="1"/>
  <c r="D43" i="1"/>
  <c r="B43" i="1"/>
  <c r="A43" i="1"/>
  <c r="F42" i="1"/>
  <c r="D42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F34" i="1"/>
  <c r="B34" i="1"/>
  <c r="A34" i="1"/>
  <c r="F33" i="1"/>
  <c r="B33" i="1"/>
  <c r="A33" i="1"/>
  <c r="F32" i="1"/>
  <c r="E32" i="1"/>
  <c r="E35" i="1" s="1"/>
  <c r="B32" i="1"/>
  <c r="A32" i="1"/>
  <c r="F31" i="1"/>
  <c r="F35" i="1" s="1"/>
  <c r="D31" i="1"/>
  <c r="D32" i="1" s="1"/>
  <c r="D35" i="1" s="1"/>
  <c r="B31" i="1"/>
  <c r="A31" i="1"/>
  <c r="F30" i="1"/>
  <c r="E30" i="1"/>
  <c r="D30" i="1"/>
  <c r="B30" i="1"/>
  <c r="A30" i="1"/>
  <c r="F29" i="1"/>
  <c r="D29" i="1"/>
  <c r="B29" i="1"/>
  <c r="A29" i="1"/>
  <c r="B28" i="1"/>
  <c r="A28" i="1"/>
  <c r="B27" i="1"/>
  <c r="A27" i="1"/>
  <c r="F26" i="1"/>
  <c r="D26" i="1"/>
  <c r="B26" i="1"/>
  <c r="A26" i="1"/>
  <c r="B25" i="1"/>
  <c r="A25" i="1"/>
  <c r="F24" i="1"/>
  <c r="D24" i="1"/>
  <c r="B24" i="1"/>
  <c r="A24" i="1"/>
  <c r="B23" i="1"/>
  <c r="A23" i="1"/>
  <c r="B22" i="1"/>
  <c r="A22" i="1"/>
  <c r="E21" i="1"/>
  <c r="D21" i="1"/>
  <c r="B21" i="1"/>
  <c r="A21" i="1"/>
  <c r="F20" i="1"/>
  <c r="B20" i="1"/>
  <c r="A20" i="1"/>
  <c r="B19" i="1"/>
  <c r="A19" i="1"/>
  <c r="B18" i="1"/>
  <c r="A18" i="1"/>
  <c r="F17" i="1"/>
  <c r="E17" i="1"/>
  <c r="B17" i="1"/>
  <c r="A17" i="1"/>
  <c r="F16" i="1"/>
  <c r="E16" i="1"/>
  <c r="D16" i="1"/>
  <c r="B16" i="1"/>
  <c r="A16" i="1"/>
  <c r="E15" i="1"/>
  <c r="D15" i="1" s="1"/>
  <c r="D19" i="1" s="1"/>
  <c r="B15" i="1"/>
  <c r="A15" i="1"/>
  <c r="F14" i="1"/>
  <c r="B14" i="1"/>
  <c r="A14" i="1"/>
  <c r="F13" i="1"/>
  <c r="F21" i="1" s="1"/>
  <c r="D13" i="1"/>
  <c r="B13" i="1"/>
  <c r="A13" i="1"/>
  <c r="F12" i="1"/>
  <c r="E12" i="1"/>
  <c r="E20" i="1" s="1"/>
  <c r="D12" i="1"/>
  <c r="D20" i="1" s="1"/>
  <c r="B12" i="1"/>
  <c r="A12" i="1"/>
  <c r="F11" i="1"/>
  <c r="D11" i="1"/>
  <c r="E11" i="1" s="1"/>
  <c r="B11" i="1"/>
  <c r="A11" i="1"/>
  <c r="F10" i="1"/>
  <c r="D10" i="1"/>
  <c r="B10" i="1"/>
  <c r="A10" i="1"/>
  <c r="E9" i="1"/>
  <c r="F9" i="1" s="1"/>
  <c r="B9" i="1"/>
  <c r="A9" i="1"/>
  <c r="F8" i="1"/>
  <c r="D8" i="1"/>
  <c r="B8" i="1"/>
  <c r="A8" i="1"/>
  <c r="F7" i="1"/>
  <c r="E7" i="1"/>
  <c r="B7" i="1"/>
  <c r="A7" i="1"/>
  <c r="B6" i="1"/>
  <c r="A6" i="1"/>
  <c r="F5" i="1"/>
  <c r="E5" i="1"/>
  <c r="B5" i="1"/>
  <c r="A5" i="1"/>
  <c r="F4" i="1"/>
  <c r="E4" i="1"/>
  <c r="B4" i="1"/>
  <c r="A4" i="1"/>
  <c r="B3" i="1"/>
  <c r="A3" i="1"/>
  <c r="D2" i="1"/>
  <c r="D48" i="1" s="1"/>
  <c r="B2" i="1"/>
  <c r="A2" i="1"/>
  <c r="F15" i="1" l="1"/>
  <c r="F19" i="1" s="1"/>
  <c r="D7" i="1"/>
  <c r="D14" i="1"/>
  <c r="D52" i="1"/>
  <c r="D5" i="1"/>
  <c r="D9" i="1"/>
  <c r="E14" i="1"/>
  <c r="D49" i="1"/>
  <c r="D17" i="1"/>
  <c r="D51" i="1"/>
  <c r="E19" i="1"/>
  <c r="D4" i="1"/>
</calcChain>
</file>

<file path=xl/sharedStrings.xml><?xml version="1.0" encoding="utf-8"?>
<sst xmlns="http://schemas.openxmlformats.org/spreadsheetml/2006/main" count="65" uniqueCount="28">
  <si>
    <t>Subsegment id</t>
  </si>
  <si>
    <t>Subsegment name</t>
  </si>
  <si>
    <t>Plastic type(s)</t>
  </si>
  <si>
    <t>share of demand suitable for taking up secondary material - high applicability</t>
  </si>
  <si>
    <t>share of demand suitable for taking up secondary material - moderate applicability</t>
  </si>
  <si>
    <t>share of demand suitable for taking up secondary material - low applicability</t>
  </si>
  <si>
    <t>PET</t>
  </si>
  <si>
    <t>N/A</t>
  </si>
  <si>
    <t>HDPE, LDPE</t>
  </si>
  <si>
    <t>HDPE, PP, EPS</t>
  </si>
  <si>
    <t>LDPE</t>
  </si>
  <si>
    <t>HDPE, PP</t>
  </si>
  <si>
    <t>HDPE, LDPE, PP, PVC</t>
  </si>
  <si>
    <t>EPS</t>
  </si>
  <si>
    <t>PVC</t>
  </si>
  <si>
    <t>PP, PVC</t>
  </si>
  <si>
    <t>HDPE, LDPE, PP, PS, EPS, PVC</t>
  </si>
  <si>
    <t>PP, PS, ABS, HIPS</t>
  </si>
  <si>
    <t>HDPE, PP, PS, ABS, HIPS</t>
  </si>
  <si>
    <t>HDPE, PP, PS, EPS, ABS, HIPS</t>
  </si>
  <si>
    <t>HDPE, PS, ABS, HIPS</t>
  </si>
  <si>
    <t>PS, PVC, ABS, HIPS</t>
  </si>
  <si>
    <t>Legend</t>
  </si>
  <si>
    <t>share of demand suitable for taking up secondary material - high applicability PET</t>
  </si>
  <si>
    <t>share of demand suitable for taking up secondary material - moderate applicability PET</t>
  </si>
  <si>
    <t>share of demand suitable for taking up secondary material - low applicability PET</t>
  </si>
  <si>
    <t>HDPE, LDPE, PET, PP</t>
  </si>
  <si>
    <t>no secondary material can be utilized 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</si>
</sst>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9" fontId="0" fillId="0" borderId="7" xfId="0" applyNumberFormat="1" applyFill="1" applyBorder="1" applyAlignment="1">
      <alignment horizontal="center" vertical="top"/>
    </xf>
    <xf numFmtId="9" fontId="4" fillId="0" borderId="5" xfId="0" applyNumberFormat="1" applyFont="1" applyFill="1" applyBorder="1" applyAlignment="1">
      <alignment horizontal="center" vertical="top"/>
    </xf>
    <xf numFmtId="0" fontId="0" fillId="2" borderId="7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5" fillId="2" borderId="7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9" fontId="4" fillId="0" borderId="7" xfId="0" applyNumberFormat="1" applyFont="1" applyFill="1" applyBorder="1" applyAlignment="1">
      <alignment horizontal="center" vertical="top"/>
    </xf>
    <xf numFmtId="9" fontId="4" fillId="0" borderId="0" xfId="0" applyNumberFormat="1" applyFont="1" applyFill="1" applyBorder="1" applyAlignment="1">
      <alignment horizontal="center" vertical="top"/>
    </xf>
    <xf numFmtId="0" fontId="0" fillId="0" borderId="8" xfId="0" applyFill="1" applyBorder="1" applyAlignment="1">
      <alignment vertical="top" wrapText="1"/>
    </xf>
    <xf numFmtId="9" fontId="4" fillId="0" borderId="0" xfId="1" applyFont="1" applyFill="1" applyBorder="1" applyAlignment="1">
      <alignment horizontal="center" vertical="top"/>
    </xf>
    <xf numFmtId="9" fontId="0" fillId="0" borderId="7" xfId="0" applyNumberFormat="1" applyBorder="1" applyAlignment="1">
      <alignment horizontal="center" vertical="top"/>
    </xf>
    <xf numFmtId="0" fontId="0" fillId="0" borderId="8" xfId="0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0" fillId="0" borderId="7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5" fillId="2" borderId="9" xfId="0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9" fontId="0" fillId="0" borderId="0" xfId="0" applyNumberFormat="1" applyFill="1" applyBorder="1" applyAlignment="1">
      <alignment horizontal="center"/>
    </xf>
    <xf numFmtId="9" fontId="4" fillId="0" borderId="5" xfId="0" applyNumberFormat="1" applyFont="1" applyFill="1" applyBorder="1" applyAlignment="1">
      <alignment horizontal="center"/>
    </xf>
    <xf numFmtId="9" fontId="0" fillId="0" borderId="6" xfId="0" applyNumberForma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9" fontId="4" fillId="0" borderId="8" xfId="0" applyNumberFormat="1" applyFont="1" applyFill="1" applyBorder="1" applyAlignment="1">
      <alignment horizontal="center"/>
    </xf>
    <xf numFmtId="9" fontId="0" fillId="0" borderId="8" xfId="0" applyNumberFormat="1" applyFill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8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9" fontId="0" fillId="0" borderId="6" xfId="0" applyNumberForma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9" fontId="4" fillId="0" borderId="8" xfId="0" applyNumberFormat="1" applyFont="1" applyFill="1" applyBorder="1" applyAlignment="1">
      <alignment horizontal="center" vertical="top"/>
    </xf>
    <xf numFmtId="9" fontId="0" fillId="0" borderId="8" xfId="0" applyNumberFormat="1" applyFill="1" applyBorder="1" applyAlignment="1">
      <alignment horizontal="center" vertical="top"/>
    </xf>
    <xf numFmtId="9" fontId="0" fillId="0" borderId="8" xfId="0" applyNumberFormat="1" applyBorder="1" applyAlignment="1">
      <alignment horizontal="center" vertical="top"/>
    </xf>
    <xf numFmtId="9" fontId="0" fillId="0" borderId="8" xfId="1" applyNumberFormat="1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9" fontId="0" fillId="0" borderId="7" xfId="0" applyNumberForma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9" fontId="4" fillId="0" borderId="7" xfId="0" applyNumberFormat="1" applyFont="1" applyFill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5" fillId="2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otz/PycharmProjects/MFA_uptake_sm/MFA_plastics_CH_2017_livelinksesankey_db_current_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SerializationData"/>
      <sheetName val="rsklibSimData"/>
      <sheetName val="General information"/>
      <sheetName val="References"/>
      <sheetName val="variable parameters"/>
      <sheetName val="Product (sub-)segments"/>
      <sheetName val="Plastic types"/>
      <sheetName val="Imported plastics primary forms"/>
      <sheetName val="Intl. trade parts and products"/>
      <sheetName val="Manufacturing MAIN segments"/>
      <sheetName val="Manufacturing SUB-segments"/>
      <sheetName val="Use MAIN segments"/>
      <sheetName val="Use SUB-segments"/>
      <sheetName val="Collection MAIN segments"/>
      <sheetName val="Collection SUB-segments"/>
      <sheetName val="Sorting MAIN segments"/>
      <sheetName val="Sorting SUB-segments"/>
      <sheetName val="Recycling MAIN segments"/>
      <sheetName val="Recycling SUB-segments"/>
      <sheetName val="Intercon_polymers_diagram_im"/>
      <sheetName val="Packaging_polymers_diagram_im"/>
      <sheetName val="B&amp;C_polymers_diagram_im"/>
      <sheetName val="Automotive_polymers_diagram"/>
      <sheetName val="EEE_polymers_diagram"/>
      <sheetName val="Agriculture_polymers_diagram_im"/>
      <sheetName val="Other_polymers_diagram"/>
      <sheetName val="Textiles_polymers_diagram"/>
      <sheetName val="Packaging_product_diagram_im"/>
      <sheetName val="B&amp;C_product_diagram_im"/>
      <sheetName val="Automotive_product_diagram_im"/>
      <sheetName val="EEE_product_diagram_im"/>
      <sheetName val="Agriculture_product_diagram_im"/>
      <sheetName val="Other_product_diagram_im"/>
      <sheetName val="Textiles_product_diagram_im"/>
      <sheetName val="db_scenarios"/>
      <sheetName val="db_segments"/>
      <sheetName val="db_sub-segments"/>
      <sheetName val="db_plastic_types"/>
      <sheetName val="db_processes"/>
      <sheetName val="db_TCs"/>
      <sheetName val="db_flows"/>
      <sheetName val="Packaging raw data &amp; calc."/>
      <sheetName val="NC packaging raw data"/>
      <sheetName val="InnoRecycling material flows"/>
      <sheetName val="B&amp;C bottom-up"/>
      <sheetName val="meine Kat&amp;Werte m.Vergleich"/>
      <sheetName val="meine Kat&amp;Werte - pack&amp;text sep"/>
      <sheetName val="Kalberer raw sources material"/>
      <sheetName val="Kalberer meine Kat"/>
      <sheetName val="Vergleich Delphine&amp;Kalberer"/>
      <sheetName val="production development - CH"/>
      <sheetName val="indicators"/>
      <sheetName val="db_transfer_coeffici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>
        <row r="2">
          <cell r="A2" t="str">
            <v>su0001</v>
          </cell>
          <cell r="B2" t="str">
            <v>Food films</v>
          </cell>
        </row>
        <row r="3">
          <cell r="A3" t="str">
            <v>su0002</v>
          </cell>
          <cell r="B3" t="str">
            <v>Food bags</v>
          </cell>
        </row>
        <row r="4">
          <cell r="A4" t="str">
            <v>su0003</v>
          </cell>
          <cell r="B4" t="str">
            <v>Food bottles</v>
          </cell>
        </row>
        <row r="5">
          <cell r="A5" t="str">
            <v>su0004</v>
          </cell>
          <cell r="B5" t="str">
            <v>Food PTTs</v>
          </cell>
        </row>
        <row r="6">
          <cell r="A6" t="str">
            <v>su0005</v>
          </cell>
          <cell r="B6" t="str">
            <v>Food other</v>
          </cell>
        </row>
        <row r="7">
          <cell r="A7" t="str">
            <v>su0006</v>
          </cell>
          <cell r="B7" t="str">
            <v>Consumer non-food films</v>
          </cell>
        </row>
        <row r="8">
          <cell r="A8" t="str">
            <v>su0007</v>
          </cell>
          <cell r="B8" t="str">
            <v>Consumer non-food bags</v>
          </cell>
        </row>
        <row r="9">
          <cell r="A9" t="str">
            <v>su0008</v>
          </cell>
          <cell r="B9" t="str">
            <v>Consumer non-food bottles</v>
          </cell>
        </row>
        <row r="10">
          <cell r="A10" t="str">
            <v>su0009</v>
          </cell>
          <cell r="B10" t="str">
            <v>Consumer non-food PTTs</v>
          </cell>
        </row>
        <row r="11">
          <cell r="A11" t="str">
            <v>su0010</v>
          </cell>
          <cell r="B11" t="str">
            <v>Consumer non-food other</v>
          </cell>
        </row>
        <row r="12">
          <cell r="A12" t="str">
            <v>su0011</v>
          </cell>
          <cell r="B12" t="str">
            <v>Non-consumer C&amp;I - manufacturing - films</v>
          </cell>
        </row>
        <row r="13">
          <cell r="A13" t="str">
            <v>su0012</v>
          </cell>
          <cell r="B13" t="str">
            <v>Non-consumer C&amp;I - manufacturing - rigids</v>
          </cell>
        </row>
        <row r="14">
          <cell r="A14" t="str">
            <v>su0013</v>
          </cell>
          <cell r="B14" t="str">
            <v>Non-consumer C&amp;I - retail - films</v>
          </cell>
        </row>
        <row r="15">
          <cell r="A15" t="str">
            <v>su0014</v>
          </cell>
          <cell r="B15" t="str">
            <v>Non-consumer C&amp;I - retail - other</v>
          </cell>
        </row>
        <row r="16">
          <cell r="A16" t="str">
            <v>su0015</v>
          </cell>
          <cell r="B16" t="str">
            <v>Non-consumer C&amp;I - hospitality - films</v>
          </cell>
        </row>
        <row r="17">
          <cell r="A17" t="str">
            <v>su0016</v>
          </cell>
          <cell r="B17" t="str">
            <v>Non-consumer C&amp;I - hospitality - bottles</v>
          </cell>
        </row>
        <row r="18">
          <cell r="A18" t="str">
            <v>su0017</v>
          </cell>
          <cell r="B18" t="str">
            <v>Non-consumer C&amp;I - hospitality - PTTs</v>
          </cell>
        </row>
        <row r="19">
          <cell r="A19" t="str">
            <v>su0018</v>
          </cell>
          <cell r="B19" t="str">
            <v>Non-consumer C&amp;I - hospitality - other</v>
          </cell>
        </row>
        <row r="20">
          <cell r="A20" t="str">
            <v>su0019</v>
          </cell>
          <cell r="B20" t="str">
            <v>Non-consumer B&amp;C - films</v>
          </cell>
        </row>
        <row r="21">
          <cell r="A21" t="str">
            <v>su0020</v>
          </cell>
          <cell r="B21" t="str">
            <v>Non-consumer B&amp;C - rigids</v>
          </cell>
        </row>
        <row r="22">
          <cell r="A22" t="str">
            <v>su0021</v>
          </cell>
          <cell r="B22" t="str">
            <v>Non-consumer agriculture - films</v>
          </cell>
        </row>
        <row r="23">
          <cell r="A23" t="str">
            <v>su0022</v>
          </cell>
          <cell r="B23" t="str">
            <v>Non-consumer agriculture - rigids</v>
          </cell>
        </row>
        <row r="24">
          <cell r="A24" t="str">
            <v>su0023</v>
          </cell>
          <cell r="B24" t="str">
            <v>Pipes and ducts</v>
          </cell>
        </row>
        <row r="25">
          <cell r="A25" t="str">
            <v>su0024</v>
          </cell>
          <cell r="B25" t="str">
            <v>Thermal insulation</v>
          </cell>
        </row>
        <row r="26">
          <cell r="A26" t="str">
            <v>su0025</v>
          </cell>
          <cell r="B26" t="str">
            <v>Flooring</v>
          </cell>
        </row>
        <row r="27">
          <cell r="A27" t="str">
            <v>su0026</v>
          </cell>
          <cell r="B27" t="str">
            <v>Window profiles</v>
          </cell>
        </row>
        <row r="28">
          <cell r="A28" t="str">
            <v>su0027</v>
          </cell>
          <cell r="B28" t="str">
            <v>Roof lining</v>
          </cell>
        </row>
        <row r="29">
          <cell r="A29" t="str">
            <v>su0028</v>
          </cell>
          <cell r="B29" t="str">
            <v>Other B&amp;C products</v>
          </cell>
        </row>
        <row r="30">
          <cell r="A30" t="str">
            <v>su0029</v>
          </cell>
          <cell r="B30" t="str">
            <v>Automotive total</v>
          </cell>
        </row>
        <row r="31">
          <cell r="A31" t="str">
            <v>su0030</v>
          </cell>
          <cell r="B31" t="str">
            <v>Large HH appliances</v>
          </cell>
        </row>
        <row r="32">
          <cell r="A32" t="str">
            <v>su0031</v>
          </cell>
          <cell r="B32" t="str">
            <v>Cooling, refrigerating and AC devices</v>
          </cell>
        </row>
        <row r="33">
          <cell r="A33" t="str">
            <v>su0032</v>
          </cell>
          <cell r="B33" t="str">
            <v>Small HH appliances</v>
          </cell>
        </row>
        <row r="34">
          <cell r="A34" t="str">
            <v>su0033</v>
          </cell>
          <cell r="B34" t="str">
            <v>ICT equipment and CE</v>
          </cell>
        </row>
        <row r="35">
          <cell r="A35" t="str">
            <v>su0034</v>
          </cell>
          <cell r="B35" t="str">
            <v>Other EEE</v>
          </cell>
        </row>
        <row r="36">
          <cell r="A36" t="str">
            <v>su0035</v>
          </cell>
          <cell r="B36" t="str">
            <v>Agricultural films - silage</v>
          </cell>
        </row>
        <row r="37">
          <cell r="A37" t="str">
            <v>su0036</v>
          </cell>
          <cell r="B37" t="str">
            <v>Agricultural films - greenhouse</v>
          </cell>
        </row>
        <row r="38">
          <cell r="A38" t="str">
            <v>su0037</v>
          </cell>
          <cell r="B38" t="str">
            <v>Agricultural films - mulch</v>
          </cell>
        </row>
        <row r="39">
          <cell r="A39" t="str">
            <v>su0038</v>
          </cell>
          <cell r="B39" t="str">
            <v>Agricultural films - other</v>
          </cell>
        </row>
        <row r="40">
          <cell r="A40" t="str">
            <v>su0039</v>
          </cell>
          <cell r="B40" t="str">
            <v>Agricultural pipes</v>
          </cell>
        </row>
        <row r="41">
          <cell r="A41" t="str">
            <v>su0040</v>
          </cell>
          <cell r="B41" t="str">
            <v>Other agricultural products</v>
          </cell>
        </row>
        <row r="42">
          <cell r="A42" t="str">
            <v>su0041</v>
          </cell>
          <cell r="B42" t="str">
            <v>Household items</v>
          </cell>
        </row>
        <row r="43">
          <cell r="A43" t="str">
            <v>su0042</v>
          </cell>
          <cell r="B43" t="str">
            <v>Toys</v>
          </cell>
        </row>
        <row r="44">
          <cell r="A44" t="str">
            <v>su0043</v>
          </cell>
          <cell r="B44" t="str">
            <v>Furniture</v>
          </cell>
        </row>
        <row r="45">
          <cell r="A45" t="str">
            <v>su0044</v>
          </cell>
          <cell r="B45" t="str">
            <v>Sports items</v>
          </cell>
        </row>
        <row r="46">
          <cell r="A46" t="str">
            <v>su0045</v>
          </cell>
          <cell r="B46" t="str">
            <v>Medical and hygiene items</v>
          </cell>
        </row>
        <row r="47">
          <cell r="A47" t="str">
            <v>su0046</v>
          </cell>
          <cell r="B47" t="str">
            <v>Other products</v>
          </cell>
        </row>
        <row r="48">
          <cell r="A48" t="str">
            <v>su0047</v>
          </cell>
          <cell r="B48" t="str">
            <v>Apparel</v>
          </cell>
        </row>
        <row r="49">
          <cell r="A49" t="str">
            <v>su0048</v>
          </cell>
          <cell r="B49" t="str">
            <v>Household textiles</v>
          </cell>
        </row>
        <row r="50">
          <cell r="A50" t="str">
            <v>su0049</v>
          </cell>
          <cell r="B50" t="str">
            <v>Technical textiles - textile flooring</v>
          </cell>
        </row>
        <row r="51">
          <cell r="A51" t="str">
            <v>su0050</v>
          </cell>
          <cell r="B51" t="str">
            <v>Technical textiles - textile furniture</v>
          </cell>
        </row>
        <row r="52">
          <cell r="A52" t="str">
            <v>su0051</v>
          </cell>
          <cell r="B52" t="str">
            <v>Technical textiles - mobility textiles</v>
          </cell>
        </row>
        <row r="53">
          <cell r="A53" t="str">
            <v>su0052</v>
          </cell>
          <cell r="B53" t="str">
            <v>Technical textiles - agrotextiles - agricultural nets</v>
          </cell>
        </row>
        <row r="54">
          <cell r="A54" t="str">
            <v>su0053</v>
          </cell>
          <cell r="B54" t="str">
            <v>Technical textiles - agrotextiles - other agrotextiles</v>
          </cell>
        </row>
        <row r="55">
          <cell r="A55" t="str">
            <v>su0054</v>
          </cell>
          <cell r="B55" t="str">
            <v>Technical textiles - other technical textiles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55" zoomScaleNormal="55" workbookViewId="0">
      <selection activeCell="A59" sqref="A59"/>
    </sheetView>
  </sheetViews>
  <sheetFormatPr defaultRowHeight="14.25" x14ac:dyDescent="0.45"/>
  <cols>
    <col min="1" max="1" width="12.19921875" customWidth="1"/>
    <col min="2" max="3" width="35.46484375" customWidth="1"/>
    <col min="4" max="9" width="15.86328125" customWidth="1"/>
  </cols>
  <sheetData>
    <row r="1" spans="1:9" ht="93.75" customHeight="1" x14ac:dyDescent="0.4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1" t="s">
        <v>23</v>
      </c>
      <c r="H1" s="4" t="s">
        <v>24</v>
      </c>
      <c r="I1" s="3" t="s">
        <v>25</v>
      </c>
    </row>
    <row r="2" spans="1:9" x14ac:dyDescent="0.45">
      <c r="A2" s="5" t="str">
        <f>'[1]db_sub-segments'!A2</f>
        <v>su0001</v>
      </c>
      <c r="B2" s="6" t="str">
        <f>'[1]db_sub-segments'!B2</f>
        <v>Food films</v>
      </c>
      <c r="C2" s="7" t="s">
        <v>6</v>
      </c>
      <c r="D2" s="8">
        <f t="shared" ref="D2" si="0">E2+(100%-E2)/4</f>
        <v>0.88749999999999996</v>
      </c>
      <c r="E2" s="9">
        <v>0.85</v>
      </c>
      <c r="F2" s="50">
        <v>0.7</v>
      </c>
      <c r="G2" s="57">
        <f>D2</f>
        <v>0.88749999999999996</v>
      </c>
      <c r="H2" s="38">
        <f t="shared" ref="H2:I2" si="1">E2</f>
        <v>0.85</v>
      </c>
      <c r="I2" s="39">
        <f t="shared" si="1"/>
        <v>0.7</v>
      </c>
    </row>
    <row r="3" spans="1:9" x14ac:dyDescent="0.45">
      <c r="A3" s="10" t="str">
        <f>'[1]db_sub-segments'!$A3</f>
        <v>su0002</v>
      </c>
      <c r="B3" s="11" t="str">
        <f>'[1]db_sub-segments'!B3</f>
        <v>Food bags</v>
      </c>
      <c r="C3" s="12" t="s">
        <v>7</v>
      </c>
      <c r="D3" s="13">
        <v>0</v>
      </c>
      <c r="E3" s="14">
        <v>0</v>
      </c>
      <c r="F3" s="51">
        <v>0</v>
      </c>
      <c r="G3" s="58">
        <f t="shared" ref="G3:G55" si="2">D3</f>
        <v>0</v>
      </c>
      <c r="H3" s="40">
        <f t="shared" ref="H3:H55" si="3">E3</f>
        <v>0</v>
      </c>
      <c r="I3" s="41">
        <f t="shared" ref="I3:I55" si="4">F3</f>
        <v>0</v>
      </c>
    </row>
    <row r="4" spans="1:9" x14ac:dyDescent="0.45">
      <c r="A4" s="15" t="str">
        <f>'[1]db_sub-segments'!$A4</f>
        <v>su0003</v>
      </c>
      <c r="B4" s="16" t="str">
        <f>'[1]db_sub-segments'!B4</f>
        <v>Food bottles</v>
      </c>
      <c r="C4" s="17" t="s">
        <v>6</v>
      </c>
      <c r="D4" s="18">
        <f>D$2</f>
        <v>0.88749999999999996</v>
      </c>
      <c r="E4" s="19">
        <f>E$2</f>
        <v>0.85</v>
      </c>
      <c r="F4" s="52">
        <f>F$2</f>
        <v>0.7</v>
      </c>
      <c r="G4" s="59">
        <f t="shared" si="2"/>
        <v>0.88749999999999996</v>
      </c>
      <c r="H4" s="42">
        <f t="shared" si="3"/>
        <v>0.85</v>
      </c>
      <c r="I4" s="43">
        <f t="shared" si="4"/>
        <v>0.7</v>
      </c>
    </row>
    <row r="5" spans="1:9" x14ac:dyDescent="0.45">
      <c r="A5" s="15" t="str">
        <f>'[1]db_sub-segments'!$A5</f>
        <v>su0004</v>
      </c>
      <c r="B5" s="16" t="str">
        <f>'[1]db_sub-segments'!B5</f>
        <v>Food PTTs</v>
      </c>
      <c r="C5" s="17" t="s">
        <v>6</v>
      </c>
      <c r="D5" s="18">
        <f>D2</f>
        <v>0.88749999999999996</v>
      </c>
      <c r="E5" s="19">
        <f>E2</f>
        <v>0.85</v>
      </c>
      <c r="F5" s="52">
        <f>F2</f>
        <v>0.7</v>
      </c>
      <c r="G5" s="59">
        <f t="shared" si="2"/>
        <v>0.88749999999999996</v>
      </c>
      <c r="H5" s="42">
        <f t="shared" si="3"/>
        <v>0.85</v>
      </c>
      <c r="I5" s="43">
        <f t="shared" si="4"/>
        <v>0.7</v>
      </c>
    </row>
    <row r="6" spans="1:9" x14ac:dyDescent="0.45">
      <c r="A6" s="10" t="str">
        <f>'[1]db_sub-segments'!$A6</f>
        <v>su0005</v>
      </c>
      <c r="B6" s="11" t="str">
        <f>'[1]db_sub-segments'!B6</f>
        <v>Food other</v>
      </c>
      <c r="C6" s="12" t="s">
        <v>7</v>
      </c>
      <c r="D6" s="13">
        <v>0</v>
      </c>
      <c r="E6" s="14">
        <v>0</v>
      </c>
      <c r="F6" s="51">
        <v>0</v>
      </c>
      <c r="G6" s="58">
        <f t="shared" si="2"/>
        <v>0</v>
      </c>
      <c r="H6" s="40">
        <f t="shared" si="3"/>
        <v>0</v>
      </c>
      <c r="I6" s="41">
        <f t="shared" si="4"/>
        <v>0</v>
      </c>
    </row>
    <row r="7" spans="1:9" x14ac:dyDescent="0.45">
      <c r="A7" s="15" t="str">
        <f>'[1]db_sub-segments'!$A7</f>
        <v>su0006</v>
      </c>
      <c r="B7" s="16" t="str">
        <f>'[1]db_sub-segments'!B7</f>
        <v>Consumer non-food films</v>
      </c>
      <c r="C7" s="17" t="s">
        <v>6</v>
      </c>
      <c r="D7" s="18">
        <f>D2</f>
        <v>0.88749999999999996</v>
      </c>
      <c r="E7" s="19">
        <f>E2</f>
        <v>0.85</v>
      </c>
      <c r="F7" s="52">
        <f>F2</f>
        <v>0.7</v>
      </c>
      <c r="G7" s="59">
        <f t="shared" si="2"/>
        <v>0.88749999999999996</v>
      </c>
      <c r="H7" s="42">
        <f t="shared" si="3"/>
        <v>0.85</v>
      </c>
      <c r="I7" s="43">
        <f t="shared" si="4"/>
        <v>0.7</v>
      </c>
    </row>
    <row r="8" spans="1:9" x14ac:dyDescent="0.45">
      <c r="A8" s="15" t="str">
        <f>'[1]db_sub-segments'!$A8</f>
        <v>su0007</v>
      </c>
      <c r="B8" s="16" t="str">
        <f>'[1]db_sub-segments'!B8</f>
        <v>Consumer non-food bags</v>
      </c>
      <c r="C8" s="17" t="s">
        <v>8</v>
      </c>
      <c r="D8" s="8">
        <f t="shared" ref="D8:D10" si="5">E8+(100%-E8)/4</f>
        <v>0.625</v>
      </c>
      <c r="E8" s="19">
        <v>0.5</v>
      </c>
      <c r="F8" s="53">
        <f>E8/2</f>
        <v>0.25</v>
      </c>
      <c r="G8" s="57">
        <f t="shared" si="2"/>
        <v>0.625</v>
      </c>
      <c r="H8" s="42">
        <f t="shared" si="3"/>
        <v>0.5</v>
      </c>
      <c r="I8" s="44">
        <f t="shared" si="4"/>
        <v>0.25</v>
      </c>
    </row>
    <row r="9" spans="1:9" x14ac:dyDescent="0.45">
      <c r="A9" s="15" t="str">
        <f>'[1]db_sub-segments'!$A9</f>
        <v>su0008</v>
      </c>
      <c r="B9" s="16" t="str">
        <f>'[1]db_sub-segments'!B9</f>
        <v>Consumer non-food bottles</v>
      </c>
      <c r="C9" s="20" t="s">
        <v>26</v>
      </c>
      <c r="D9" s="8">
        <f t="shared" si="5"/>
        <v>0.56874999999999998</v>
      </c>
      <c r="E9" s="21">
        <f>E2/2</f>
        <v>0.42499999999999999</v>
      </c>
      <c r="F9" s="53">
        <f>E9/2</f>
        <v>0.21249999999999999</v>
      </c>
      <c r="G9" s="57">
        <f>G2</f>
        <v>0.88749999999999996</v>
      </c>
      <c r="H9" s="37">
        <f t="shared" ref="H9:I9" si="6">H2</f>
        <v>0.85</v>
      </c>
      <c r="I9" s="44">
        <f t="shared" si="6"/>
        <v>0.7</v>
      </c>
    </row>
    <row r="10" spans="1:9" x14ac:dyDescent="0.45">
      <c r="A10" s="15" t="str">
        <f>'[1]db_sub-segments'!$A10</f>
        <v>su0009</v>
      </c>
      <c r="B10" s="16" t="str">
        <f>'[1]db_sub-segments'!B10</f>
        <v>Consumer non-food PTTs</v>
      </c>
      <c r="C10" s="17" t="s">
        <v>9</v>
      </c>
      <c r="D10" s="8">
        <f t="shared" si="5"/>
        <v>0.8125</v>
      </c>
      <c r="E10" s="19">
        <v>0.75</v>
      </c>
      <c r="F10" s="53">
        <f>E10/2</f>
        <v>0.375</v>
      </c>
      <c r="G10" s="57">
        <f t="shared" si="2"/>
        <v>0.8125</v>
      </c>
      <c r="H10" s="42">
        <f t="shared" si="3"/>
        <v>0.75</v>
      </c>
      <c r="I10" s="44">
        <f t="shared" si="4"/>
        <v>0.375</v>
      </c>
    </row>
    <row r="11" spans="1:9" x14ac:dyDescent="0.45">
      <c r="A11" s="15" t="str">
        <f>'[1]db_sub-segments'!$A11</f>
        <v>su0010</v>
      </c>
      <c r="B11" s="16" t="str">
        <f>'[1]db_sub-segments'!B11</f>
        <v>Consumer non-food other</v>
      </c>
      <c r="C11" s="17" t="s">
        <v>6</v>
      </c>
      <c r="D11" s="22">
        <f>E2</f>
        <v>0.85</v>
      </c>
      <c r="E11" s="19">
        <f>AVERAGE(D11,F11)</f>
        <v>0.59166666666666667</v>
      </c>
      <c r="F11" s="54">
        <f>1/3</f>
        <v>0.33333333333333331</v>
      </c>
      <c r="G11" s="60">
        <f t="shared" si="2"/>
        <v>0.85</v>
      </c>
      <c r="H11" s="42">
        <f t="shared" si="3"/>
        <v>0.59166666666666667</v>
      </c>
      <c r="I11" s="45">
        <f t="shared" si="4"/>
        <v>0.33333333333333331</v>
      </c>
    </row>
    <row r="12" spans="1:9" x14ac:dyDescent="0.45">
      <c r="A12" s="15" t="str">
        <f>'[1]db_sub-segments'!$A12</f>
        <v>su0011</v>
      </c>
      <c r="B12" s="16" t="str">
        <f>'[1]db_sub-segments'!B12</f>
        <v>Non-consumer C&amp;I - manufacturing - films</v>
      </c>
      <c r="C12" s="17" t="s">
        <v>10</v>
      </c>
      <c r="D12" s="8">
        <f>36%</f>
        <v>0.36</v>
      </c>
      <c r="E12" s="19">
        <f>36%*3/4</f>
        <v>0.27</v>
      </c>
      <c r="F12" s="53">
        <f>36%*1/2</f>
        <v>0.18</v>
      </c>
      <c r="G12" s="57">
        <f t="shared" si="2"/>
        <v>0.36</v>
      </c>
      <c r="H12" s="42">
        <f t="shared" si="3"/>
        <v>0.27</v>
      </c>
      <c r="I12" s="44">
        <f t="shared" si="4"/>
        <v>0.18</v>
      </c>
    </row>
    <row r="13" spans="1:9" x14ac:dyDescent="0.45">
      <c r="A13" s="15" t="str">
        <f>'[1]db_sub-segments'!$A13</f>
        <v>su0012</v>
      </c>
      <c r="B13" s="16" t="str">
        <f>'[1]db_sub-segments'!B13</f>
        <v>Non-consumer C&amp;I - manufacturing - rigids</v>
      </c>
      <c r="C13" s="17" t="s">
        <v>11</v>
      </c>
      <c r="D13" s="8">
        <f t="shared" ref="D13:D15" si="7">E13+(100%-E13)/4</f>
        <v>0.51249999999999996</v>
      </c>
      <c r="E13" s="19">
        <v>0.35</v>
      </c>
      <c r="F13" s="53">
        <f>E13/2</f>
        <v>0.17499999999999999</v>
      </c>
      <c r="G13" s="57">
        <f t="shared" si="2"/>
        <v>0.51249999999999996</v>
      </c>
      <c r="H13" s="42">
        <f t="shared" si="3"/>
        <v>0.35</v>
      </c>
      <c r="I13" s="44">
        <f t="shared" si="4"/>
        <v>0.17499999999999999</v>
      </c>
    </row>
    <row r="14" spans="1:9" x14ac:dyDescent="0.45">
      <c r="A14" s="15" t="str">
        <f>'[1]db_sub-segments'!$A14</f>
        <v>su0013</v>
      </c>
      <c r="B14" s="16" t="str">
        <f>'[1]db_sub-segments'!B14</f>
        <v>Non-consumer C&amp;I - retail - films</v>
      </c>
      <c r="C14" s="17" t="s">
        <v>10</v>
      </c>
      <c r="D14" s="8">
        <f>D12</f>
        <v>0.36</v>
      </c>
      <c r="E14" s="19">
        <f>E12</f>
        <v>0.27</v>
      </c>
      <c r="F14" s="53">
        <f>F12</f>
        <v>0.18</v>
      </c>
      <c r="G14" s="57">
        <f t="shared" si="2"/>
        <v>0.36</v>
      </c>
      <c r="H14" s="42">
        <f t="shared" si="3"/>
        <v>0.27</v>
      </c>
      <c r="I14" s="44">
        <f t="shared" si="4"/>
        <v>0.18</v>
      </c>
    </row>
    <row r="15" spans="1:9" x14ac:dyDescent="0.45">
      <c r="A15" s="15" t="str">
        <f>'[1]db_sub-segments'!$A15</f>
        <v>su0014</v>
      </c>
      <c r="B15" s="16" t="str">
        <f>'[1]db_sub-segments'!B15</f>
        <v>Non-consumer C&amp;I - retail - other</v>
      </c>
      <c r="C15" s="17" t="s">
        <v>11</v>
      </c>
      <c r="D15" s="8">
        <f t="shared" si="7"/>
        <v>0.51249999999999996</v>
      </c>
      <c r="E15" s="19">
        <f>E13</f>
        <v>0.35</v>
      </c>
      <c r="F15" s="53">
        <f>E15/2</f>
        <v>0.17499999999999999</v>
      </c>
      <c r="G15" s="57">
        <f t="shared" si="2"/>
        <v>0.51249999999999996</v>
      </c>
      <c r="H15" s="42">
        <f t="shared" si="3"/>
        <v>0.35</v>
      </c>
      <c r="I15" s="44">
        <f t="shared" si="4"/>
        <v>0.17499999999999999</v>
      </c>
    </row>
    <row r="16" spans="1:9" x14ac:dyDescent="0.45">
      <c r="A16" s="15" t="str">
        <f>'[1]db_sub-segments'!$A16</f>
        <v>su0015</v>
      </c>
      <c r="B16" s="16" t="str">
        <f>'[1]db_sub-segments'!B16</f>
        <v>Non-consumer C&amp;I - hospitality - films</v>
      </c>
      <c r="C16" s="17" t="s">
        <v>10</v>
      </c>
      <c r="D16" s="8">
        <f>29%</f>
        <v>0.28999999999999998</v>
      </c>
      <c r="E16" s="19">
        <f>29%*0.75</f>
        <v>0.21749999999999997</v>
      </c>
      <c r="F16" s="53">
        <f>29%*0.5</f>
        <v>0.14499999999999999</v>
      </c>
      <c r="G16" s="57">
        <f t="shared" si="2"/>
        <v>0.28999999999999998</v>
      </c>
      <c r="H16" s="42">
        <f t="shared" si="3"/>
        <v>0.21749999999999997</v>
      </c>
      <c r="I16" s="44">
        <f t="shared" si="4"/>
        <v>0.14499999999999999</v>
      </c>
    </row>
    <row r="17" spans="1:9" x14ac:dyDescent="0.45">
      <c r="A17" s="15" t="str">
        <f>'[1]db_sub-segments'!$A17</f>
        <v>su0016</v>
      </c>
      <c r="B17" s="16" t="str">
        <f>'[1]db_sub-segments'!B17</f>
        <v>Non-consumer C&amp;I - hospitality - bottles</v>
      </c>
      <c r="C17" s="17" t="s">
        <v>6</v>
      </c>
      <c r="D17" s="18">
        <f>D2</f>
        <v>0.88749999999999996</v>
      </c>
      <c r="E17" s="19">
        <f>E2</f>
        <v>0.85</v>
      </c>
      <c r="F17" s="52">
        <f>F2</f>
        <v>0.7</v>
      </c>
      <c r="G17" s="59">
        <f t="shared" si="2"/>
        <v>0.88749999999999996</v>
      </c>
      <c r="H17" s="42">
        <f t="shared" si="3"/>
        <v>0.85</v>
      </c>
      <c r="I17" s="43">
        <f t="shared" si="4"/>
        <v>0.7</v>
      </c>
    </row>
    <row r="18" spans="1:9" x14ac:dyDescent="0.45">
      <c r="A18" s="10" t="str">
        <f>'[1]db_sub-segments'!$A18</f>
        <v>su0017</v>
      </c>
      <c r="B18" s="11" t="str">
        <f>'[1]db_sub-segments'!B18</f>
        <v>Non-consumer C&amp;I - hospitality - PTTs</v>
      </c>
      <c r="C18" s="12" t="s">
        <v>7</v>
      </c>
      <c r="D18" s="13">
        <v>0</v>
      </c>
      <c r="E18" s="14">
        <v>0</v>
      </c>
      <c r="F18" s="51">
        <v>0</v>
      </c>
      <c r="G18" s="58">
        <f t="shared" si="2"/>
        <v>0</v>
      </c>
      <c r="H18" s="40">
        <f t="shared" si="3"/>
        <v>0</v>
      </c>
      <c r="I18" s="41">
        <f t="shared" si="4"/>
        <v>0</v>
      </c>
    </row>
    <row r="19" spans="1:9" x14ac:dyDescent="0.45">
      <c r="A19" s="15" t="str">
        <f>'[1]db_sub-segments'!$A19</f>
        <v>su0018</v>
      </c>
      <c r="B19" s="16" t="str">
        <f>'[1]db_sub-segments'!B19</f>
        <v>Non-consumer C&amp;I - hospitality - other</v>
      </c>
      <c r="C19" s="17" t="s">
        <v>11</v>
      </c>
      <c r="D19" s="8">
        <f>D15</f>
        <v>0.51249999999999996</v>
      </c>
      <c r="E19" s="19">
        <f>E15</f>
        <v>0.35</v>
      </c>
      <c r="F19" s="52">
        <f>F15</f>
        <v>0.17499999999999999</v>
      </c>
      <c r="G19" s="57">
        <f t="shared" si="2"/>
        <v>0.51249999999999996</v>
      </c>
      <c r="H19" s="42">
        <f t="shared" si="3"/>
        <v>0.35</v>
      </c>
      <c r="I19" s="43">
        <f t="shared" si="4"/>
        <v>0.17499999999999999</v>
      </c>
    </row>
    <row r="20" spans="1:9" x14ac:dyDescent="0.45">
      <c r="A20" s="15" t="str">
        <f>'[1]db_sub-segments'!$A20</f>
        <v>su0019</v>
      </c>
      <c r="B20" s="16" t="str">
        <f>'[1]db_sub-segments'!B20</f>
        <v>Non-consumer B&amp;C - films</v>
      </c>
      <c r="C20" s="17" t="s">
        <v>8</v>
      </c>
      <c r="D20" s="18">
        <f t="shared" ref="D20:F21" si="8">D12</f>
        <v>0.36</v>
      </c>
      <c r="E20" s="19">
        <f t="shared" si="8"/>
        <v>0.27</v>
      </c>
      <c r="F20" s="53">
        <f t="shared" si="8"/>
        <v>0.18</v>
      </c>
      <c r="G20" s="59">
        <f t="shared" si="2"/>
        <v>0.36</v>
      </c>
      <c r="H20" s="42">
        <f t="shared" si="3"/>
        <v>0.27</v>
      </c>
      <c r="I20" s="44">
        <f t="shared" si="4"/>
        <v>0.18</v>
      </c>
    </row>
    <row r="21" spans="1:9" x14ac:dyDescent="0.45">
      <c r="A21" s="15" t="str">
        <f>'[1]db_sub-segments'!$A21</f>
        <v>su0020</v>
      </c>
      <c r="B21" s="16" t="str">
        <f>'[1]db_sub-segments'!B21</f>
        <v>Non-consumer B&amp;C - rigids</v>
      </c>
      <c r="C21" s="17" t="s">
        <v>11</v>
      </c>
      <c r="D21" s="18">
        <f t="shared" si="8"/>
        <v>0.51249999999999996</v>
      </c>
      <c r="E21" s="19">
        <f t="shared" si="8"/>
        <v>0.35</v>
      </c>
      <c r="F21" s="53">
        <f t="shared" si="8"/>
        <v>0.17499999999999999</v>
      </c>
      <c r="G21" s="59">
        <f t="shared" si="2"/>
        <v>0.51249999999999996</v>
      </c>
      <c r="H21" s="42">
        <f t="shared" si="3"/>
        <v>0.35</v>
      </c>
      <c r="I21" s="44">
        <f t="shared" si="4"/>
        <v>0.17499999999999999</v>
      </c>
    </row>
    <row r="22" spans="1:9" x14ac:dyDescent="0.45">
      <c r="A22" s="10" t="str">
        <f>'[1]db_sub-segments'!$A22</f>
        <v>su0021</v>
      </c>
      <c r="B22" s="11" t="str">
        <f>'[1]db_sub-segments'!B22</f>
        <v>Non-consumer agriculture - films</v>
      </c>
      <c r="C22" s="12" t="s">
        <v>7</v>
      </c>
      <c r="D22" s="13">
        <v>0</v>
      </c>
      <c r="E22" s="14">
        <v>0</v>
      </c>
      <c r="F22" s="51">
        <v>0</v>
      </c>
      <c r="G22" s="58">
        <f t="shared" si="2"/>
        <v>0</v>
      </c>
      <c r="H22" s="40">
        <f t="shared" si="3"/>
        <v>0</v>
      </c>
      <c r="I22" s="41">
        <f t="shared" si="4"/>
        <v>0</v>
      </c>
    </row>
    <row r="23" spans="1:9" x14ac:dyDescent="0.45">
      <c r="A23" s="10" t="str">
        <f>'[1]db_sub-segments'!$A23</f>
        <v>su0022</v>
      </c>
      <c r="B23" s="11" t="str">
        <f>'[1]db_sub-segments'!B23</f>
        <v>Non-consumer agriculture - rigids</v>
      </c>
      <c r="C23" s="12" t="s">
        <v>7</v>
      </c>
      <c r="D23" s="13">
        <v>0</v>
      </c>
      <c r="E23" s="14">
        <v>0</v>
      </c>
      <c r="F23" s="51">
        <v>0</v>
      </c>
      <c r="G23" s="58">
        <f t="shared" si="2"/>
        <v>0</v>
      </c>
      <c r="H23" s="40">
        <f t="shared" si="3"/>
        <v>0</v>
      </c>
      <c r="I23" s="41">
        <f t="shared" si="4"/>
        <v>0</v>
      </c>
    </row>
    <row r="24" spans="1:9" x14ac:dyDescent="0.45">
      <c r="A24" s="15" t="str">
        <f>'[1]db_sub-segments'!$A24</f>
        <v>su0023</v>
      </c>
      <c r="B24" s="16" t="str">
        <f>'[1]db_sub-segments'!B24</f>
        <v>Pipes and ducts</v>
      </c>
      <c r="C24" s="17" t="s">
        <v>12</v>
      </c>
      <c r="D24" s="8">
        <f>2/3*75%</f>
        <v>0.5</v>
      </c>
      <c r="E24" s="19">
        <v>0.22</v>
      </c>
      <c r="F24" s="53">
        <f>E24*75%</f>
        <v>0.16500000000000001</v>
      </c>
      <c r="G24" s="57">
        <f t="shared" si="2"/>
        <v>0.5</v>
      </c>
      <c r="H24" s="42">
        <f t="shared" si="3"/>
        <v>0.22</v>
      </c>
      <c r="I24" s="44">
        <f t="shared" si="4"/>
        <v>0.16500000000000001</v>
      </c>
    </row>
    <row r="25" spans="1:9" x14ac:dyDescent="0.45">
      <c r="A25" s="15" t="str">
        <f>'[1]db_sub-segments'!$A25</f>
        <v>su0024</v>
      </c>
      <c r="B25" s="16" t="str">
        <f>'[1]db_sub-segments'!B25</f>
        <v>Thermal insulation</v>
      </c>
      <c r="C25" s="23" t="s">
        <v>13</v>
      </c>
      <c r="D25" s="8">
        <v>1</v>
      </c>
      <c r="E25" s="19">
        <v>1</v>
      </c>
      <c r="F25" s="55">
        <v>0.75</v>
      </c>
      <c r="G25" s="57">
        <f t="shared" si="2"/>
        <v>1</v>
      </c>
      <c r="H25" s="42">
        <f t="shared" si="3"/>
        <v>1</v>
      </c>
      <c r="I25" s="46">
        <f t="shared" si="4"/>
        <v>0.75</v>
      </c>
    </row>
    <row r="26" spans="1:9" x14ac:dyDescent="0.45">
      <c r="A26" s="15" t="str">
        <f>'[1]db_sub-segments'!$A26</f>
        <v>su0025</v>
      </c>
      <c r="B26" s="16" t="str">
        <f>'[1]db_sub-segments'!B26</f>
        <v>Flooring</v>
      </c>
      <c r="C26" s="17" t="s">
        <v>14</v>
      </c>
      <c r="D26" s="8">
        <f t="shared" ref="D26" si="9">E26+(100%-E26)/4</f>
        <v>0.625</v>
      </c>
      <c r="E26" s="19">
        <v>0.5</v>
      </c>
      <c r="F26" s="53">
        <f>E26/2</f>
        <v>0.25</v>
      </c>
      <c r="G26" s="57">
        <f t="shared" si="2"/>
        <v>0.625</v>
      </c>
      <c r="H26" s="42">
        <f t="shared" si="3"/>
        <v>0.5</v>
      </c>
      <c r="I26" s="44">
        <f t="shared" si="4"/>
        <v>0.25</v>
      </c>
    </row>
    <row r="27" spans="1:9" x14ac:dyDescent="0.45">
      <c r="A27" s="15" t="str">
        <f>'[1]db_sub-segments'!$A27</f>
        <v>su0026</v>
      </c>
      <c r="B27" s="16" t="str">
        <f>'[1]db_sub-segments'!B27</f>
        <v>Window profiles</v>
      </c>
      <c r="C27" s="17" t="s">
        <v>15</v>
      </c>
      <c r="D27" s="8">
        <v>0.8</v>
      </c>
      <c r="E27" s="19">
        <v>0.65</v>
      </c>
      <c r="F27" s="53">
        <v>0.4</v>
      </c>
      <c r="G27" s="57">
        <f t="shared" si="2"/>
        <v>0.8</v>
      </c>
      <c r="H27" s="42">
        <f t="shared" si="3"/>
        <v>0.65</v>
      </c>
      <c r="I27" s="44">
        <f t="shared" si="4"/>
        <v>0.4</v>
      </c>
    </row>
    <row r="28" spans="1:9" x14ac:dyDescent="0.45">
      <c r="A28" s="10" t="str">
        <f>'[1]db_sub-segments'!$A28</f>
        <v>su0027</v>
      </c>
      <c r="B28" s="11" t="str">
        <f>'[1]db_sub-segments'!B28</f>
        <v>Roof lining</v>
      </c>
      <c r="C28" s="12" t="s">
        <v>7</v>
      </c>
      <c r="D28" s="13">
        <v>0</v>
      </c>
      <c r="E28" s="14">
        <v>0</v>
      </c>
      <c r="F28" s="51">
        <v>0</v>
      </c>
      <c r="G28" s="58">
        <f t="shared" si="2"/>
        <v>0</v>
      </c>
      <c r="H28" s="40">
        <f t="shared" si="3"/>
        <v>0</v>
      </c>
      <c r="I28" s="41">
        <f t="shared" si="4"/>
        <v>0</v>
      </c>
    </row>
    <row r="29" spans="1:9" x14ac:dyDescent="0.45">
      <c r="A29" s="15" t="str">
        <f>'[1]db_sub-segments'!$A29</f>
        <v>su0028</v>
      </c>
      <c r="B29" s="16" t="str">
        <f>'[1]db_sub-segments'!B29</f>
        <v>Other B&amp;C products</v>
      </c>
      <c r="C29" s="17" t="s">
        <v>16</v>
      </c>
      <c r="D29" s="8">
        <f t="shared" ref="D29:D31" si="10">E29+(100%-E29)/4</f>
        <v>0.625</v>
      </c>
      <c r="E29" s="19">
        <v>0.5</v>
      </c>
      <c r="F29" s="53">
        <f>E29/2</f>
        <v>0.25</v>
      </c>
      <c r="G29" s="57">
        <f t="shared" si="2"/>
        <v>0.625</v>
      </c>
      <c r="H29" s="42">
        <f t="shared" si="3"/>
        <v>0.5</v>
      </c>
      <c r="I29" s="44">
        <f t="shared" si="4"/>
        <v>0.25</v>
      </c>
    </row>
    <row r="30" spans="1:9" x14ac:dyDescent="0.45">
      <c r="A30" s="15" t="str">
        <f>'[1]db_sub-segments'!$A30</f>
        <v>su0029</v>
      </c>
      <c r="B30" s="16" t="str">
        <f>'[1]db_sub-segments'!B30</f>
        <v>Automotive total</v>
      </c>
      <c r="C30" s="17" t="s">
        <v>17</v>
      </c>
      <c r="D30" s="8">
        <f>0.5</f>
        <v>0.5</v>
      </c>
      <c r="E30" s="19">
        <f>24.3%*0.75</f>
        <v>0.18225</v>
      </c>
      <c r="F30" s="53">
        <f>18.2%*0.5</f>
        <v>9.0999999999999998E-2</v>
      </c>
      <c r="G30" s="57">
        <f t="shared" si="2"/>
        <v>0.5</v>
      </c>
      <c r="H30" s="42">
        <f t="shared" si="3"/>
        <v>0.18225</v>
      </c>
      <c r="I30" s="44">
        <f t="shared" si="4"/>
        <v>9.0999999999999998E-2</v>
      </c>
    </row>
    <row r="31" spans="1:9" x14ac:dyDescent="0.45">
      <c r="A31" s="15" t="str">
        <f>'[1]db_sub-segments'!$A31</f>
        <v>su0030</v>
      </c>
      <c r="B31" s="16" t="str">
        <f>'[1]db_sub-segments'!B31</f>
        <v>Large HH appliances</v>
      </c>
      <c r="C31" s="17" t="s">
        <v>18</v>
      </c>
      <c r="D31" s="8">
        <f t="shared" si="10"/>
        <v>0.4</v>
      </c>
      <c r="E31" s="19">
        <v>0.2</v>
      </c>
      <c r="F31" s="53">
        <f>E31/2</f>
        <v>0.1</v>
      </c>
      <c r="G31" s="57">
        <f t="shared" si="2"/>
        <v>0.4</v>
      </c>
      <c r="H31" s="42">
        <f t="shared" si="3"/>
        <v>0.2</v>
      </c>
      <c r="I31" s="44">
        <f t="shared" si="4"/>
        <v>0.1</v>
      </c>
    </row>
    <row r="32" spans="1:9" x14ac:dyDescent="0.45">
      <c r="A32" s="15" t="str">
        <f>'[1]db_sub-segments'!$A32</f>
        <v>su0031</v>
      </c>
      <c r="B32" s="16" t="str">
        <f>'[1]db_sub-segments'!B32</f>
        <v>Cooling, refrigerating and AC devices</v>
      </c>
      <c r="C32" s="17" t="s">
        <v>18</v>
      </c>
      <c r="D32" s="8">
        <f>D31</f>
        <v>0.4</v>
      </c>
      <c r="E32" s="19">
        <f>E31</f>
        <v>0.2</v>
      </c>
      <c r="F32" s="53">
        <f>F31</f>
        <v>0.1</v>
      </c>
      <c r="G32" s="57">
        <f t="shared" si="2"/>
        <v>0.4</v>
      </c>
      <c r="H32" s="42">
        <f t="shared" si="3"/>
        <v>0.2</v>
      </c>
      <c r="I32" s="44">
        <f t="shared" si="4"/>
        <v>0.1</v>
      </c>
    </row>
    <row r="33" spans="1:9" x14ac:dyDescent="0.45">
      <c r="A33" s="15" t="str">
        <f>'[1]db_sub-segments'!$A33</f>
        <v>su0032</v>
      </c>
      <c r="B33" s="16" t="str">
        <f>'[1]db_sub-segments'!B33</f>
        <v>Small HH appliances</v>
      </c>
      <c r="C33" s="17" t="s">
        <v>18</v>
      </c>
      <c r="D33" s="8">
        <v>0.75</v>
      </c>
      <c r="E33" s="19">
        <v>0.36</v>
      </c>
      <c r="F33" s="53">
        <f>E33/2</f>
        <v>0.18</v>
      </c>
      <c r="G33" s="57">
        <f t="shared" si="2"/>
        <v>0.75</v>
      </c>
      <c r="H33" s="42">
        <f t="shared" si="3"/>
        <v>0.36</v>
      </c>
      <c r="I33" s="44">
        <f t="shared" si="4"/>
        <v>0.18</v>
      </c>
    </row>
    <row r="34" spans="1:9" x14ac:dyDescent="0.45">
      <c r="A34" s="15" t="str">
        <f>'[1]db_sub-segments'!$A34</f>
        <v>su0033</v>
      </c>
      <c r="B34" s="16" t="str">
        <f>'[1]db_sub-segments'!B34</f>
        <v>ICT equipment and CE</v>
      </c>
      <c r="C34" s="17" t="s">
        <v>18</v>
      </c>
      <c r="D34" s="8">
        <v>0.42</v>
      </c>
      <c r="E34" s="19">
        <v>0.1</v>
      </c>
      <c r="F34" s="53">
        <f>E34/2</f>
        <v>0.05</v>
      </c>
      <c r="G34" s="57">
        <f t="shared" si="2"/>
        <v>0.42</v>
      </c>
      <c r="H34" s="42">
        <f t="shared" si="3"/>
        <v>0.1</v>
      </c>
      <c r="I34" s="44">
        <f t="shared" si="4"/>
        <v>0.05</v>
      </c>
    </row>
    <row r="35" spans="1:9" x14ac:dyDescent="0.45">
      <c r="A35" s="15" t="str">
        <f>'[1]db_sub-segments'!$A35</f>
        <v>su0034</v>
      </c>
      <c r="B35" s="16" t="str">
        <f>'[1]db_sub-segments'!B35</f>
        <v>Other EEE</v>
      </c>
      <c r="C35" s="17" t="s">
        <v>18</v>
      </c>
      <c r="D35" s="18">
        <f>AVERAGE(D31,D32,D33,D34)</f>
        <v>0.49249999999999999</v>
      </c>
      <c r="E35" s="19">
        <f>AVERAGE(E31,E32,E33,E34)</f>
        <v>0.215</v>
      </c>
      <c r="F35" s="52">
        <f>AVERAGE(F31,F32,F33,F34)</f>
        <v>0.1075</v>
      </c>
      <c r="G35" s="57">
        <f t="shared" si="2"/>
        <v>0.49249999999999999</v>
      </c>
      <c r="H35" s="42">
        <f t="shared" si="3"/>
        <v>0.215</v>
      </c>
      <c r="I35" s="44">
        <f t="shared" si="4"/>
        <v>0.1075</v>
      </c>
    </row>
    <row r="36" spans="1:9" x14ac:dyDescent="0.45">
      <c r="A36" s="10" t="str">
        <f>'[1]db_sub-segments'!$A36</f>
        <v>su0035</v>
      </c>
      <c r="B36" s="11" t="str">
        <f>'[1]db_sub-segments'!B36</f>
        <v>Agricultural films - silage</v>
      </c>
      <c r="C36" s="12" t="s">
        <v>7</v>
      </c>
      <c r="D36" s="13">
        <v>0</v>
      </c>
      <c r="E36" s="24">
        <v>0</v>
      </c>
      <c r="F36" s="51">
        <v>0</v>
      </c>
      <c r="G36" s="58">
        <f t="shared" si="2"/>
        <v>0</v>
      </c>
      <c r="H36" s="47">
        <f t="shared" si="3"/>
        <v>0</v>
      </c>
      <c r="I36" s="41">
        <f t="shared" si="4"/>
        <v>0</v>
      </c>
    </row>
    <row r="37" spans="1:9" x14ac:dyDescent="0.45">
      <c r="A37" s="10" t="str">
        <f>'[1]db_sub-segments'!$A37</f>
        <v>su0036</v>
      </c>
      <c r="B37" s="11" t="str">
        <f>'[1]db_sub-segments'!B37</f>
        <v>Agricultural films - greenhouse</v>
      </c>
      <c r="C37" s="12" t="s">
        <v>7</v>
      </c>
      <c r="D37" s="13">
        <v>0</v>
      </c>
      <c r="E37" s="24">
        <v>0</v>
      </c>
      <c r="F37" s="51">
        <v>0</v>
      </c>
      <c r="G37" s="58">
        <f t="shared" si="2"/>
        <v>0</v>
      </c>
      <c r="H37" s="47">
        <f t="shared" si="3"/>
        <v>0</v>
      </c>
      <c r="I37" s="41">
        <f t="shared" si="4"/>
        <v>0</v>
      </c>
    </row>
    <row r="38" spans="1:9" x14ac:dyDescent="0.45">
      <c r="A38" s="10" t="str">
        <f>'[1]db_sub-segments'!$A38</f>
        <v>su0037</v>
      </c>
      <c r="B38" s="11" t="str">
        <f>'[1]db_sub-segments'!B38</f>
        <v>Agricultural films - mulch</v>
      </c>
      <c r="C38" s="12" t="s">
        <v>7</v>
      </c>
      <c r="D38" s="13">
        <v>0</v>
      </c>
      <c r="E38" s="24">
        <v>0</v>
      </c>
      <c r="F38" s="51">
        <v>0</v>
      </c>
      <c r="G38" s="58">
        <f t="shared" si="2"/>
        <v>0</v>
      </c>
      <c r="H38" s="47">
        <f t="shared" si="3"/>
        <v>0</v>
      </c>
      <c r="I38" s="41">
        <f t="shared" si="4"/>
        <v>0</v>
      </c>
    </row>
    <row r="39" spans="1:9" x14ac:dyDescent="0.45">
      <c r="A39" s="10" t="str">
        <f>'[1]db_sub-segments'!$A39</f>
        <v>su0038</v>
      </c>
      <c r="B39" s="11" t="str">
        <f>'[1]db_sub-segments'!B39</f>
        <v>Agricultural films - other</v>
      </c>
      <c r="C39" s="12" t="s">
        <v>7</v>
      </c>
      <c r="D39" s="13">
        <v>0</v>
      </c>
      <c r="E39" s="24">
        <v>0</v>
      </c>
      <c r="F39" s="51">
        <v>0</v>
      </c>
      <c r="G39" s="58">
        <f t="shared" si="2"/>
        <v>0</v>
      </c>
      <c r="H39" s="47">
        <f t="shared" si="3"/>
        <v>0</v>
      </c>
      <c r="I39" s="41">
        <f t="shared" si="4"/>
        <v>0</v>
      </c>
    </row>
    <row r="40" spans="1:9" x14ac:dyDescent="0.45">
      <c r="A40" s="10" t="str">
        <f>'[1]db_sub-segments'!$A40</f>
        <v>su0039</v>
      </c>
      <c r="B40" s="11" t="str">
        <f>'[1]db_sub-segments'!B40</f>
        <v>Agricultural pipes</v>
      </c>
      <c r="C40" s="12" t="s">
        <v>7</v>
      </c>
      <c r="D40" s="13">
        <v>0</v>
      </c>
      <c r="E40" s="24">
        <v>0</v>
      </c>
      <c r="F40" s="51">
        <v>0</v>
      </c>
      <c r="G40" s="58">
        <f t="shared" si="2"/>
        <v>0</v>
      </c>
      <c r="H40" s="47">
        <f t="shared" si="3"/>
        <v>0</v>
      </c>
      <c r="I40" s="41">
        <f t="shared" si="4"/>
        <v>0</v>
      </c>
    </row>
    <row r="41" spans="1:9" x14ac:dyDescent="0.45">
      <c r="A41" s="10" t="str">
        <f>'[1]db_sub-segments'!$A41</f>
        <v>su0040</v>
      </c>
      <c r="B41" s="11" t="str">
        <f>'[1]db_sub-segments'!B41</f>
        <v>Other agricultural products</v>
      </c>
      <c r="C41" s="12" t="s">
        <v>7</v>
      </c>
      <c r="D41" s="13">
        <v>0</v>
      </c>
      <c r="E41" s="24">
        <v>0</v>
      </c>
      <c r="F41" s="51">
        <v>0</v>
      </c>
      <c r="G41" s="58">
        <f t="shared" si="2"/>
        <v>0</v>
      </c>
      <c r="H41" s="47">
        <f t="shared" si="3"/>
        <v>0</v>
      </c>
      <c r="I41" s="41">
        <f t="shared" si="4"/>
        <v>0</v>
      </c>
    </row>
    <row r="42" spans="1:9" x14ac:dyDescent="0.45">
      <c r="A42" s="15" t="str">
        <f>'[1]db_sub-segments'!$A42</f>
        <v>su0041</v>
      </c>
      <c r="B42" s="16" t="str">
        <f>'[1]db_sub-segments'!B42</f>
        <v>Household items</v>
      </c>
      <c r="C42" s="17" t="s">
        <v>19</v>
      </c>
      <c r="D42" s="8">
        <f>E42+(100%-E42)/4</f>
        <v>0.4375</v>
      </c>
      <c r="E42" s="19">
        <v>0.25</v>
      </c>
      <c r="F42" s="53">
        <f>E42/2</f>
        <v>0.125</v>
      </c>
      <c r="G42" s="57">
        <f t="shared" si="2"/>
        <v>0.4375</v>
      </c>
      <c r="H42" s="42">
        <f t="shared" si="3"/>
        <v>0.25</v>
      </c>
      <c r="I42" s="44">
        <f t="shared" si="4"/>
        <v>0.125</v>
      </c>
    </row>
    <row r="43" spans="1:9" x14ac:dyDescent="0.45">
      <c r="A43" s="15" t="str">
        <f>'[1]db_sub-segments'!$A43</f>
        <v>su0042</v>
      </c>
      <c r="B43" s="16" t="str">
        <f>'[1]db_sub-segments'!B43</f>
        <v>Toys</v>
      </c>
      <c r="C43" s="17" t="s">
        <v>20</v>
      </c>
      <c r="D43" s="8">
        <f t="shared" ref="D43:D44" si="11">E43+(100%-E43)/4</f>
        <v>0.4375</v>
      </c>
      <c r="E43" s="19">
        <v>0.25</v>
      </c>
      <c r="F43" s="53">
        <f>E43/2</f>
        <v>0.125</v>
      </c>
      <c r="G43" s="57">
        <f t="shared" si="2"/>
        <v>0.4375</v>
      </c>
      <c r="H43" s="42">
        <f t="shared" si="3"/>
        <v>0.25</v>
      </c>
      <c r="I43" s="44">
        <f t="shared" si="4"/>
        <v>0.125</v>
      </c>
    </row>
    <row r="44" spans="1:9" x14ac:dyDescent="0.45">
      <c r="A44" s="15" t="str">
        <f>'[1]db_sub-segments'!$A44</f>
        <v>su0043</v>
      </c>
      <c r="B44" s="16" t="str">
        <f>'[1]db_sub-segments'!B44</f>
        <v>Furniture</v>
      </c>
      <c r="C44" s="17" t="s">
        <v>21</v>
      </c>
      <c r="D44" s="8">
        <f t="shared" si="11"/>
        <v>0.4375</v>
      </c>
      <c r="E44" s="19">
        <v>0.25</v>
      </c>
      <c r="F44" s="53">
        <f>E44/2</f>
        <v>0.125</v>
      </c>
      <c r="G44" s="57">
        <f t="shared" si="2"/>
        <v>0.4375</v>
      </c>
      <c r="H44" s="42">
        <f t="shared" si="3"/>
        <v>0.25</v>
      </c>
      <c r="I44" s="44">
        <f t="shared" si="4"/>
        <v>0.125</v>
      </c>
    </row>
    <row r="45" spans="1:9" x14ac:dyDescent="0.45">
      <c r="A45" s="10" t="str">
        <f>'[1]db_sub-segments'!$A45</f>
        <v>su0044</v>
      </c>
      <c r="B45" s="11" t="str">
        <f>'[1]db_sub-segments'!B45</f>
        <v>Sports items</v>
      </c>
      <c r="C45" s="12" t="s">
        <v>7</v>
      </c>
      <c r="D45" s="13">
        <v>0</v>
      </c>
      <c r="E45" s="24">
        <v>0</v>
      </c>
      <c r="F45" s="51">
        <v>0</v>
      </c>
      <c r="G45" s="58">
        <f t="shared" si="2"/>
        <v>0</v>
      </c>
      <c r="H45" s="47">
        <f t="shared" si="3"/>
        <v>0</v>
      </c>
      <c r="I45" s="41">
        <f t="shared" si="4"/>
        <v>0</v>
      </c>
    </row>
    <row r="46" spans="1:9" x14ac:dyDescent="0.45">
      <c r="A46" s="10" t="str">
        <f>'[1]db_sub-segments'!$A46</f>
        <v>su0045</v>
      </c>
      <c r="B46" s="11" t="str">
        <f>'[1]db_sub-segments'!B46</f>
        <v>Medical and hygiene items</v>
      </c>
      <c r="C46" s="12" t="s">
        <v>7</v>
      </c>
      <c r="D46" s="13">
        <v>0</v>
      </c>
      <c r="E46" s="24">
        <v>0</v>
      </c>
      <c r="F46" s="51">
        <v>0</v>
      </c>
      <c r="G46" s="58">
        <f t="shared" si="2"/>
        <v>0</v>
      </c>
      <c r="H46" s="47">
        <f t="shared" si="3"/>
        <v>0</v>
      </c>
      <c r="I46" s="41">
        <f t="shared" si="4"/>
        <v>0</v>
      </c>
    </row>
    <row r="47" spans="1:9" x14ac:dyDescent="0.45">
      <c r="A47" s="15" t="str">
        <f>'[1]db_sub-segments'!$A47</f>
        <v>su0046</v>
      </c>
      <c r="B47" s="16" t="str">
        <f>'[1]db_sub-segments'!B47</f>
        <v>Other products</v>
      </c>
      <c r="C47" s="17" t="s">
        <v>19</v>
      </c>
      <c r="D47" s="8">
        <f t="shared" ref="D47" si="12">E47+(100%-E47)/4</f>
        <v>0.32500000000000001</v>
      </c>
      <c r="E47" s="19">
        <v>0.1</v>
      </c>
      <c r="F47" s="53">
        <f>E47/2</f>
        <v>0.05</v>
      </c>
      <c r="G47" s="57">
        <f t="shared" si="2"/>
        <v>0.32500000000000001</v>
      </c>
      <c r="H47" s="42">
        <f t="shared" si="3"/>
        <v>0.1</v>
      </c>
      <c r="I47" s="44">
        <f t="shared" si="4"/>
        <v>0.05</v>
      </c>
    </row>
    <row r="48" spans="1:9" x14ac:dyDescent="0.45">
      <c r="A48" s="25" t="str">
        <f>'[1]db_sub-segments'!$A48</f>
        <v>su0047</v>
      </c>
      <c r="B48" s="26" t="str">
        <f>'[1]db_sub-segments'!B48</f>
        <v>Apparel</v>
      </c>
      <c r="C48" s="23" t="s">
        <v>6</v>
      </c>
      <c r="D48" s="18">
        <f>D$2</f>
        <v>0.88749999999999996</v>
      </c>
      <c r="E48" s="19">
        <f>E$2</f>
        <v>0.85</v>
      </c>
      <c r="F48" s="52">
        <f>F$2</f>
        <v>0.7</v>
      </c>
      <c r="G48" s="59">
        <f t="shared" si="2"/>
        <v>0.88749999999999996</v>
      </c>
      <c r="H48" s="42">
        <f t="shared" si="3"/>
        <v>0.85</v>
      </c>
      <c r="I48" s="43">
        <f t="shared" si="4"/>
        <v>0.7</v>
      </c>
    </row>
    <row r="49" spans="1:9" x14ac:dyDescent="0.45">
      <c r="A49" s="25" t="str">
        <f>'[1]db_sub-segments'!$A49</f>
        <v>su0048</v>
      </c>
      <c r="B49" s="26" t="str">
        <f>'[1]db_sub-segments'!B49</f>
        <v>Household textiles</v>
      </c>
      <c r="C49" s="23" t="s">
        <v>6</v>
      </c>
      <c r="D49" s="18">
        <f t="shared" ref="D49:F52" si="13">D$2</f>
        <v>0.88749999999999996</v>
      </c>
      <c r="E49" s="19">
        <f t="shared" si="13"/>
        <v>0.85</v>
      </c>
      <c r="F49" s="52">
        <f t="shared" si="13"/>
        <v>0.7</v>
      </c>
      <c r="G49" s="59">
        <f t="shared" si="2"/>
        <v>0.88749999999999996</v>
      </c>
      <c r="H49" s="42">
        <f t="shared" si="3"/>
        <v>0.85</v>
      </c>
      <c r="I49" s="43">
        <f t="shared" si="4"/>
        <v>0.7</v>
      </c>
    </row>
    <row r="50" spans="1:9" x14ac:dyDescent="0.45">
      <c r="A50" s="25" t="str">
        <f>'[1]db_sub-segments'!$A50</f>
        <v>su0049</v>
      </c>
      <c r="B50" s="26" t="str">
        <f>'[1]db_sub-segments'!B50</f>
        <v>Technical textiles - textile flooring</v>
      </c>
      <c r="C50" s="23" t="s">
        <v>6</v>
      </c>
      <c r="D50" s="18">
        <f t="shared" si="13"/>
        <v>0.88749999999999996</v>
      </c>
      <c r="E50" s="19">
        <f t="shared" si="13"/>
        <v>0.85</v>
      </c>
      <c r="F50" s="52">
        <f t="shared" si="13"/>
        <v>0.7</v>
      </c>
      <c r="G50" s="59">
        <f t="shared" si="2"/>
        <v>0.88749999999999996</v>
      </c>
      <c r="H50" s="42">
        <f t="shared" si="3"/>
        <v>0.85</v>
      </c>
      <c r="I50" s="43">
        <f t="shared" si="4"/>
        <v>0.7</v>
      </c>
    </row>
    <row r="51" spans="1:9" x14ac:dyDescent="0.45">
      <c r="A51" s="25" t="str">
        <f>'[1]db_sub-segments'!$A51</f>
        <v>su0050</v>
      </c>
      <c r="B51" s="26" t="str">
        <f>'[1]db_sub-segments'!B51</f>
        <v>Technical textiles - textile furniture</v>
      </c>
      <c r="C51" s="23" t="s">
        <v>6</v>
      </c>
      <c r="D51" s="18">
        <f t="shared" si="13"/>
        <v>0.88749999999999996</v>
      </c>
      <c r="E51" s="19">
        <f t="shared" si="13"/>
        <v>0.85</v>
      </c>
      <c r="F51" s="52">
        <f t="shared" si="13"/>
        <v>0.7</v>
      </c>
      <c r="G51" s="59">
        <f t="shared" si="2"/>
        <v>0.88749999999999996</v>
      </c>
      <c r="H51" s="42">
        <f t="shared" si="3"/>
        <v>0.85</v>
      </c>
      <c r="I51" s="43">
        <f t="shared" si="4"/>
        <v>0.7</v>
      </c>
    </row>
    <row r="52" spans="1:9" x14ac:dyDescent="0.45">
      <c r="A52" s="25" t="str">
        <f>'[1]db_sub-segments'!$A52</f>
        <v>su0051</v>
      </c>
      <c r="B52" s="26" t="str">
        <f>'[1]db_sub-segments'!B52</f>
        <v>Technical textiles - mobility textiles</v>
      </c>
      <c r="C52" s="23" t="s">
        <v>6</v>
      </c>
      <c r="D52" s="18">
        <f t="shared" si="13"/>
        <v>0.88749999999999996</v>
      </c>
      <c r="E52" s="19">
        <f t="shared" si="13"/>
        <v>0.85</v>
      </c>
      <c r="F52" s="52">
        <f t="shared" si="13"/>
        <v>0.7</v>
      </c>
      <c r="G52" s="59">
        <f t="shared" si="2"/>
        <v>0.88749999999999996</v>
      </c>
      <c r="H52" s="42">
        <f t="shared" si="3"/>
        <v>0.85</v>
      </c>
      <c r="I52" s="43">
        <f t="shared" si="4"/>
        <v>0.7</v>
      </c>
    </row>
    <row r="53" spans="1:9" x14ac:dyDescent="0.45">
      <c r="A53" s="10" t="str">
        <f>'[1]db_sub-segments'!$A53</f>
        <v>su0052</v>
      </c>
      <c r="B53" s="11" t="str">
        <f>'[1]db_sub-segments'!B53</f>
        <v>Technical textiles - agrotextiles - agricultural nets</v>
      </c>
      <c r="C53" s="12" t="s">
        <v>7</v>
      </c>
      <c r="D53" s="13">
        <v>0</v>
      </c>
      <c r="E53" s="24">
        <v>0</v>
      </c>
      <c r="F53" s="51">
        <v>0</v>
      </c>
      <c r="G53" s="58">
        <f t="shared" si="2"/>
        <v>0</v>
      </c>
      <c r="H53" s="47">
        <f t="shared" si="3"/>
        <v>0</v>
      </c>
      <c r="I53" s="41">
        <f t="shared" si="4"/>
        <v>0</v>
      </c>
    </row>
    <row r="54" spans="1:9" x14ac:dyDescent="0.45">
      <c r="A54" s="10" t="str">
        <f>'[1]db_sub-segments'!$A54</f>
        <v>su0053</v>
      </c>
      <c r="B54" s="11" t="str">
        <f>'[1]db_sub-segments'!B54</f>
        <v>Technical textiles - agrotextiles - other agrotextiles</v>
      </c>
      <c r="C54" s="12" t="s">
        <v>7</v>
      </c>
      <c r="D54" s="13">
        <v>0</v>
      </c>
      <c r="E54" s="24">
        <v>0</v>
      </c>
      <c r="F54" s="51">
        <v>0</v>
      </c>
      <c r="G54" s="58">
        <f t="shared" si="2"/>
        <v>0</v>
      </c>
      <c r="H54" s="47">
        <f t="shared" si="3"/>
        <v>0</v>
      </c>
      <c r="I54" s="41">
        <f t="shared" si="4"/>
        <v>0</v>
      </c>
    </row>
    <row r="55" spans="1:9" ht="14.65" thickBot="1" x14ac:dyDescent="0.5">
      <c r="A55" s="27" t="str">
        <f>'[1]db_sub-segments'!$A55</f>
        <v>su0054</v>
      </c>
      <c r="B55" s="28" t="str">
        <f>'[1]db_sub-segments'!B55</f>
        <v>Technical textiles - other technical textiles</v>
      </c>
      <c r="C55" s="29" t="s">
        <v>7</v>
      </c>
      <c r="D55" s="30">
        <v>0</v>
      </c>
      <c r="E55" s="31">
        <v>0</v>
      </c>
      <c r="F55" s="56">
        <v>0</v>
      </c>
      <c r="G55" s="61">
        <f t="shared" si="2"/>
        <v>0</v>
      </c>
      <c r="H55" s="48">
        <f t="shared" si="3"/>
        <v>0</v>
      </c>
      <c r="I55" s="49">
        <f t="shared" si="4"/>
        <v>0</v>
      </c>
    </row>
    <row r="56" spans="1:9" x14ac:dyDescent="0.45">
      <c r="A56" s="32"/>
      <c r="B56" s="32"/>
      <c r="C56" s="32"/>
      <c r="D56" s="32"/>
      <c r="E56" s="33"/>
      <c r="F56" s="34"/>
    </row>
    <row r="57" spans="1:9" x14ac:dyDescent="0.45">
      <c r="A57" s="35" t="s">
        <v>22</v>
      </c>
      <c r="B57" s="32"/>
      <c r="C57" s="32"/>
      <c r="D57" s="32"/>
      <c r="E57" s="33"/>
      <c r="F57" s="34"/>
    </row>
    <row r="58" spans="1:9" x14ac:dyDescent="0.45">
      <c r="A58" s="36"/>
      <c r="B58" s="32" t="s">
        <v>27</v>
      </c>
      <c r="C58" s="32"/>
      <c r="D58" s="32"/>
      <c r="E58" s="33"/>
      <c r="F58" s="34"/>
    </row>
  </sheetData>
  <conditionalFormatting sqref="E2:E17 F19 E19:E21 E26:E27 E29:E47 E24 D20:D21 F17 D17 F4:F5 D4:D5 F7 D7 F35 D35">
    <cfRule type="cellIs" dxfId="11" priority="12" operator="equal">
      <formula>0</formula>
    </cfRule>
  </conditionalFormatting>
  <conditionalFormatting sqref="E18">
    <cfRule type="cellIs" dxfId="10" priority="11" operator="equal">
      <formula>0</formula>
    </cfRule>
  </conditionalFormatting>
  <conditionalFormatting sqref="E28">
    <cfRule type="cellIs" dxfId="9" priority="10" operator="equal">
      <formula>0</formula>
    </cfRule>
  </conditionalFormatting>
  <conditionalFormatting sqref="E22:E23">
    <cfRule type="cellIs" dxfId="8" priority="9" operator="equal">
      <formula>0</formula>
    </cfRule>
  </conditionalFormatting>
  <conditionalFormatting sqref="D48:F52">
    <cfRule type="cellIs" dxfId="7" priority="8" operator="equal">
      <formula>0</formula>
    </cfRule>
  </conditionalFormatting>
  <conditionalFormatting sqref="E53:E55">
    <cfRule type="cellIs" dxfId="6" priority="7" operator="equal">
      <formula>0</formula>
    </cfRule>
  </conditionalFormatting>
  <conditionalFormatting sqref="H2:H8 I19 H19:H21 H26:H27 H29:H47 H24 G20:G21 I17 G17 I4:I5 G4:G5 I7 G7 H10:H17">
    <cfRule type="cellIs" dxfId="5" priority="6" operator="equal">
      <formula>0</formula>
    </cfRule>
  </conditionalFormatting>
  <conditionalFormatting sqref="H18">
    <cfRule type="cellIs" dxfId="4" priority="5" operator="equal">
      <formula>0</formula>
    </cfRule>
  </conditionalFormatting>
  <conditionalFormatting sqref="H28">
    <cfRule type="cellIs" dxfId="3" priority="4" operator="equal">
      <formula>0</formula>
    </cfRule>
  </conditionalFormatting>
  <conditionalFormatting sqref="H22:H23">
    <cfRule type="cellIs" dxfId="2" priority="3" operator="equal">
      <formula>0</formula>
    </cfRule>
  </conditionalFormatting>
  <conditionalFormatting sqref="H53:H55">
    <cfRule type="cellIs" dxfId="1" priority="2" operator="equal">
      <formula>0</formula>
    </cfRule>
  </conditionalFormatting>
  <conditionalFormatting sqref="G48:I5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Klotz</dc:creator>
  <cp:lastModifiedBy>Magdalena Klotz</cp:lastModifiedBy>
  <dcterms:created xsi:type="dcterms:W3CDTF">2022-01-18T19:28:46Z</dcterms:created>
  <dcterms:modified xsi:type="dcterms:W3CDTF">2022-01-23T17:11:46Z</dcterms:modified>
</cp:coreProperties>
</file>