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下載\P1C\"/>
    </mc:Choice>
  </mc:AlternateContent>
  <bookViews>
    <workbookView xWindow="0" yWindow="0" windowWidth="25600" windowHeight="10173" activeTab="1"/>
  </bookViews>
  <sheets>
    <sheet name="工作表1" sheetId="1" r:id="rId1"/>
    <sheet name="工作表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38" i="1"/>
  <c r="G31" i="1"/>
  <c r="G32" i="1"/>
  <c r="G33" i="1"/>
  <c r="G34" i="1"/>
  <c r="G35" i="1"/>
  <c r="G30" i="1"/>
  <c r="G24" i="1"/>
  <c r="G25" i="1"/>
  <c r="G26" i="1"/>
  <c r="G27" i="1"/>
  <c r="G23" i="1"/>
  <c r="G17" i="1"/>
  <c r="G18" i="1"/>
  <c r="G19" i="1"/>
  <c r="G20" i="1"/>
  <c r="G16" i="1"/>
  <c r="G6" i="1"/>
  <c r="G7" i="1"/>
  <c r="G8" i="1"/>
  <c r="G9" i="1"/>
  <c r="G10" i="1"/>
  <c r="G11" i="1"/>
  <c r="G12" i="1"/>
  <c r="G13" i="1"/>
  <c r="G5" i="1"/>
  <c r="P3" i="3" l="1"/>
  <c r="P4" i="3"/>
  <c r="P5" i="3"/>
  <c r="P6" i="3"/>
  <c r="P7" i="3"/>
  <c r="P8" i="3"/>
  <c r="P9" i="3"/>
  <c r="P10" i="3"/>
  <c r="P11" i="3"/>
  <c r="P2" i="3"/>
  <c r="O3" i="3"/>
  <c r="O4" i="3"/>
  <c r="O5" i="3"/>
  <c r="O6" i="3"/>
  <c r="O7" i="3"/>
  <c r="O8" i="3"/>
  <c r="O9" i="3"/>
  <c r="O10" i="3"/>
  <c r="O11" i="3"/>
  <c r="O2" i="3"/>
  <c r="M3" i="3"/>
  <c r="M4" i="3"/>
  <c r="M5" i="3"/>
  <c r="M6" i="3"/>
  <c r="M7" i="3"/>
  <c r="M8" i="3"/>
  <c r="M9" i="3"/>
  <c r="M10" i="3"/>
  <c r="M11" i="3"/>
  <c r="M2" i="3"/>
  <c r="L3" i="3"/>
  <c r="L4" i="3"/>
  <c r="L5" i="3"/>
  <c r="L6" i="3"/>
  <c r="L7" i="3"/>
  <c r="L8" i="3"/>
  <c r="L9" i="3"/>
  <c r="L10" i="3"/>
  <c r="L11" i="3"/>
  <c r="L2" i="3"/>
  <c r="E43" i="1" l="1"/>
  <c r="E36" i="1"/>
  <c r="E28" i="1"/>
  <c r="E21" i="1"/>
  <c r="E14" i="1"/>
  <c r="F14" i="1" s="1"/>
  <c r="B38" i="1" l="1"/>
  <c r="B39" i="1"/>
  <c r="B40" i="1"/>
  <c r="D38" i="1"/>
  <c r="D39" i="1"/>
  <c r="D40" i="1"/>
  <c r="C38" i="1"/>
  <c r="C39" i="1"/>
  <c r="C40" i="1"/>
  <c r="D42" i="1"/>
  <c r="D41" i="1"/>
  <c r="C42" i="1"/>
  <c r="C41" i="1"/>
  <c r="B42" i="1"/>
  <c r="B41" i="1"/>
  <c r="D24" i="1"/>
  <c r="D25" i="1"/>
  <c r="D26" i="1"/>
  <c r="D27" i="1"/>
  <c r="D23" i="1"/>
  <c r="C24" i="1"/>
  <c r="C25" i="1"/>
  <c r="C26" i="1"/>
  <c r="C27" i="1"/>
  <c r="C23" i="1"/>
  <c r="B24" i="1"/>
  <c r="B25" i="1"/>
  <c r="B26" i="1"/>
  <c r="B27" i="1"/>
  <c r="B23" i="1"/>
  <c r="D31" i="1"/>
  <c r="D32" i="1"/>
  <c r="D33" i="1"/>
  <c r="D34" i="1"/>
  <c r="D35" i="1"/>
  <c r="D30" i="1"/>
  <c r="C31" i="1"/>
  <c r="C32" i="1"/>
  <c r="C33" i="1"/>
  <c r="C34" i="1"/>
  <c r="C35" i="1"/>
  <c r="C30" i="1"/>
  <c r="B31" i="1"/>
  <c r="B32" i="1"/>
  <c r="B33" i="1"/>
  <c r="B34" i="1"/>
  <c r="B35" i="1"/>
  <c r="B30" i="1"/>
  <c r="E24" i="1" l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E7" i="1" l="1"/>
  <c r="E38" i="1"/>
  <c r="F38" i="1" s="1"/>
  <c r="E33" i="1"/>
  <c r="F33" i="1" s="1"/>
  <c r="E34" i="1"/>
  <c r="F34" i="1" s="1"/>
  <c r="E35" i="1"/>
  <c r="F35" i="1" s="1"/>
  <c r="E32" i="1"/>
  <c r="F32" i="1" s="1"/>
  <c r="E26" i="1"/>
  <c r="E40" i="1"/>
  <c r="E30" i="1"/>
  <c r="F30" i="1" s="1"/>
  <c r="E23" i="1"/>
  <c r="F23" i="1" s="1"/>
  <c r="E27" i="1"/>
  <c r="E31" i="1"/>
  <c r="F31" i="1" s="1"/>
  <c r="E9" i="1"/>
  <c r="F9" i="1" s="1"/>
  <c r="E17" i="1"/>
  <c r="F17" i="1" s="1"/>
  <c r="E39" i="1"/>
  <c r="E42" i="1"/>
  <c r="E41" i="1"/>
  <c r="E16" i="1"/>
  <c r="F16" i="1" s="1"/>
  <c r="E25" i="1"/>
  <c r="E20" i="1"/>
  <c r="F20" i="1" s="1"/>
  <c r="E8" i="1"/>
  <c r="F8" i="1" s="1"/>
  <c r="E10" i="1"/>
  <c r="F10" i="1" s="1"/>
  <c r="E4" i="1"/>
  <c r="F4" i="1" s="1"/>
  <c r="G4" i="1" s="1"/>
  <c r="E18" i="1"/>
  <c r="E19" i="1"/>
  <c r="E11" i="1"/>
  <c r="F11" i="1" s="1"/>
  <c r="E6" i="1"/>
  <c r="F6" i="1" s="1"/>
  <c r="E13" i="1"/>
  <c r="F13" i="1" s="1"/>
  <c r="E5" i="1"/>
  <c r="F5" i="1" s="1"/>
  <c r="E12" i="1"/>
  <c r="F12" i="1" s="1"/>
  <c r="F19" i="1" l="1"/>
  <c r="F7" i="1"/>
  <c r="F18" i="1"/>
  <c r="F39" i="1"/>
  <c r="F42" i="1"/>
  <c r="F41" i="1"/>
  <c r="F40" i="1"/>
  <c r="F25" i="1"/>
  <c r="F27" i="1"/>
  <c r="F26" i="1"/>
  <c r="F24" i="1"/>
</calcChain>
</file>

<file path=xl/sharedStrings.xml><?xml version="1.0" encoding="utf-8"?>
<sst xmlns="http://schemas.openxmlformats.org/spreadsheetml/2006/main" count="137" uniqueCount="106">
  <si>
    <t>[33231.865341] [Project1] 30857 1587863629.498247773 1587863630.167628020</t>
  </si>
  <si>
    <t>[33233.237546] [Project1] 30858 1587863630.851550300 1587863631.539895393</t>
  </si>
  <si>
    <t>[33234.692582] [Project1] 30859 1587863632.278196530 1587863632.994995909</t>
  </si>
  <si>
    <t>[33236.115172] [Project1] 30860 1587863633.718165905 1587863634.417648817</t>
  </si>
  <si>
    <t>[33237.568267] [Project1] 30861 1587863635.176332976 1587863635.870807150</t>
  </si>
  <si>
    <t>[33238.986545] [Project1] 30862 1587863636.586094931 1587863637.289147004</t>
  </si>
  <si>
    <t>[33240.347539] [Project1] 30863 1587863637.959587378 1587863638.650200383</t>
  </si>
  <si>
    <t>[33241.692544] [Project1] 30864 1587863639.298072642 1587863639.995265630</t>
  </si>
  <si>
    <t>[33243.033125] [Project1] 30865 1587863640.659375734 1587863641.335905807</t>
  </si>
  <si>
    <t>[33244.441001] [Project1] 30866 1587863642.061301270 1587863642.743843456</t>
  </si>
  <si>
    <t>編號</t>
    <phoneticPr fontId="1" type="noConversion"/>
  </si>
  <si>
    <t>開始時間</t>
    <phoneticPr fontId="1" type="noConversion"/>
  </si>
  <si>
    <t>結束時間</t>
    <phoneticPr fontId="1" type="noConversion"/>
  </si>
  <si>
    <t>差值(結束-開始)</t>
    <phoneticPr fontId="1" type="noConversion"/>
  </si>
  <si>
    <t>比例</t>
    <phoneticPr fontId="1" type="noConversion"/>
  </si>
  <si>
    <t>[33151.689774] [Project1] 30784 1587863549.275710743 1587863549.988498677</t>
  </si>
  <si>
    <t>[33152.408181] [Project1] 30785 1587863549.275712060 1587863550.706938477</t>
  </si>
  <si>
    <t>[33153.112689] [Project1] 30786 1587863549.275713091 1587863551.411478324</t>
  </si>
  <si>
    <t>[33153.803771] [Project1] 30787 1587863549.275714115 1587863552.102590635</t>
  </si>
  <si>
    <t>[33154.495039] [Project1] 30788 1587863549.275715193 1587863552.793888742</t>
  </si>
  <si>
    <t>TEST_MEASUREMENT</t>
    <phoneticPr fontId="1" type="noConversion"/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</si>
  <si>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</si>
  <si>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</si>
  <si>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</si>
  <si>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</si>
  <si>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</si>
  <si>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</si>
  <si>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</si>
  <si>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</si>
  <si>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</si>
  <si>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</si>
  <si>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/>
  </si>
  <si>
    <t>誤差</t>
    <phoneticPr fontId="1" type="noConversion"/>
  </si>
  <si>
    <t>[43469.943736] [Project1] 686 1587881849.579904115 1587881870.723342882</t>
  </si>
  <si>
    <t>[43471.327052] [Project1] 684 1587881845.988407311 1587881872.106672155</t>
  </si>
  <si>
    <t>[43472.754399] [Project1] 685 1587881847.798372242 1587881873.534033553</t>
  </si>
  <si>
    <t>[43484.048935] [Project1] 689 1587881853.035039168 1587881884.828676577</t>
  </si>
  <si>
    <t>[43486.918504] [Project1] 688 1587881852.049471213 1587881887.698273857</t>
  </si>
  <si>
    <t>[43488.266931] [Project1] 687 1587881851.420016516 1587881889.046713254</t>
  </si>
  <si>
    <t>[44333.516932] [Project1] 937 1587882732.894369874 1587882734.318229216</t>
  </si>
  <si>
    <t>[44336.350904] [Project1] 936 1587882731.454460528 1587882737.152271530</t>
  </si>
  <si>
    <t>[44341.225704] [Project1] 939 1587882739.013537257 1587882742.027212290</t>
  </si>
  <si>
    <t>[44342.681653] [Project1] 940 1587882742.058947981 1587882743.483200616</t>
  </si>
  <si>
    <t>[44346.681234] [Project1] 938 1587882734.457654262 1587882747.482889866</t>
  </si>
  <si>
    <t>[44613.035959] [Project1] 1041 1587883009.489717418 1587883013.843552908</t>
  </si>
  <si>
    <t>[44614.348082] [Project1] 1042 1587883010.922388140 1587883015.155700096</t>
  </si>
  <si>
    <t>[44620.294689] [Project1] 1043 1587883012.318187516 1587883021.102415635</t>
  </si>
  <si>
    <t>[44621.628043] [Project1] 1045 1587883019.542196819 1587883022.435793594</t>
  </si>
  <si>
    <t>[44624.384028] [Project1] 1044 1587883016.644912366 1587883025.191828194</t>
  </si>
  <si>
    <t>Ready</t>
    <phoneticPr fontId="1" type="noConversion"/>
  </si>
  <si>
    <t>Exec</t>
    <phoneticPr fontId="1" type="noConversion"/>
  </si>
  <si>
    <t>Turnaround</t>
    <phoneticPr fontId="1" type="noConversion"/>
  </si>
  <si>
    <t>原始 dmesg</t>
    <phoneticPr fontId="1" type="noConversion"/>
  </si>
  <si>
    <t>P</t>
    <phoneticPr fontId="1" type="noConversion"/>
  </si>
  <si>
    <t>FIFO_1</t>
    <phoneticPr fontId="1" type="noConversion"/>
  </si>
  <si>
    <t>PSJF_2</t>
    <phoneticPr fontId="1" type="noConversion"/>
  </si>
  <si>
    <t>RR_3</t>
    <phoneticPr fontId="1" type="noConversion"/>
  </si>
  <si>
    <t>SJF_4</t>
    <phoneticPr fontId="1" type="noConversion"/>
  </si>
  <si>
    <t>1587863629.498247773</t>
  </si>
  <si>
    <t>1587863630.851550300</t>
  </si>
  <si>
    <t>1587863632.278196530</t>
  </si>
  <si>
    <t>1587863633.718165905</t>
  </si>
  <si>
    <t>1587863635.176332976</t>
  </si>
  <si>
    <t>1587863636.586094931</t>
  </si>
  <si>
    <t>1587863637.959587378</t>
  </si>
  <si>
    <t>1587863639.298072642</t>
  </si>
  <si>
    <t>1587863640.659375734</t>
  </si>
  <si>
    <t>1587863642.061301270</t>
  </si>
  <si>
    <t>P10</t>
  </si>
  <si>
    <t>1587863630.167628020</t>
  </si>
  <si>
    <t>1587863631.539895393</t>
  </si>
  <si>
    <t>1587863632.994995909</t>
  </si>
  <si>
    <t>1587863634.417648817</t>
  </si>
  <si>
    <t>1587863635.870807150</t>
  </si>
  <si>
    <t>1587863637.289147004</t>
  </si>
  <si>
    <t>1587863638.650200383</t>
  </si>
  <si>
    <t>1587863639.995265630</t>
  </si>
  <si>
    <t>1587863641.335905807</t>
  </si>
  <si>
    <t>1587863642.743843456</t>
  </si>
  <si>
    <t>P01</t>
    <phoneticPr fontId="1" type="noConversion"/>
  </si>
  <si>
    <t>P02</t>
    <phoneticPr fontId="1" type="noConversion"/>
  </si>
  <si>
    <t>P03</t>
  </si>
  <si>
    <t>P04</t>
  </si>
  <si>
    <t>P05</t>
  </si>
  <si>
    <t>P06</t>
  </si>
  <si>
    <t>P07</t>
  </si>
  <si>
    <t>P08</t>
  </si>
  <si>
    <t>P09</t>
  </si>
  <si>
    <t>理論值</t>
    <phoneticPr fontId="1" type="noConversion"/>
  </si>
  <si>
    <t>等待時間</t>
    <phoneticPr fontId="1" type="noConversion"/>
  </si>
  <si>
    <t>執行時間</t>
    <phoneticPr fontId="1" type="noConversion"/>
  </si>
  <si>
    <t>TIME_MEASUMENT</t>
    <phoneticPr fontId="1" type="noConversion"/>
  </si>
  <si>
    <t>實際值</t>
    <phoneticPr fontId="1" type="noConversion"/>
  </si>
  <si>
    <t>P01</t>
    <phoneticPr fontId="1" type="noConversion"/>
  </si>
  <si>
    <t>P03</t>
    <phoneticPr fontId="1" type="noConversion"/>
  </si>
  <si>
    <t>P04</t>
    <phoneticPr fontId="1" type="noConversion"/>
  </si>
  <si>
    <t>P05</t>
    <phoneticPr fontId="1" type="noConversion"/>
  </si>
  <si>
    <t>P06</t>
    <phoneticPr fontId="1" type="noConversion"/>
  </si>
  <si>
    <t>P07</t>
    <phoneticPr fontId="1" type="noConversion"/>
  </si>
  <si>
    <t>P08</t>
    <phoneticPr fontId="1" type="noConversion"/>
  </si>
  <si>
    <t>P09</t>
    <phoneticPr fontId="1" type="noConversion"/>
  </si>
  <si>
    <t>P10</t>
    <phoneticPr fontId="1" type="noConversion"/>
  </si>
  <si>
    <t>Pratical Waiting</t>
    <phoneticPr fontId="1" type="noConversion"/>
  </si>
  <si>
    <t>Pratical Running</t>
    <phoneticPr fontId="1" type="noConversion"/>
  </si>
  <si>
    <t>Theoretical Waiting</t>
    <phoneticPr fontId="1" type="noConversion"/>
  </si>
  <si>
    <t>Theoretical Running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</si>
</sst>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aipei Sans TC Beta"/>
      <family val="3"/>
      <charset val="136"/>
    </font>
    <font>
      <sz val="12"/>
      <color theme="4" tint="-0.249977111117893"/>
      <name val="Taipei Sans TC Beta"/>
      <family val="3"/>
      <charset val="136"/>
    </font>
    <font>
      <sz val="12"/>
      <color theme="9" tint="-0.249977111117893"/>
      <name val="Taipei Sans TC Beta"/>
      <family val="3"/>
      <charset val="136"/>
    </font>
    <font>
      <sz val="12"/>
      <color rgb="FFFF0000"/>
      <name val="Taipei Sans TC Beta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CDADA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rgb="FFFBFD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4" borderId="0" xfId="0" applyFont="1" applyFill="1">
      <alignment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BFDD7"/>
      <color rgb="FFA5A5A5"/>
      <color rgb="FFCDADAD"/>
      <color rgb="FFEB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工作表3!$L$1</c:f>
              <c:strCache>
                <c:ptCount val="1"/>
                <c:pt idx="0">
                  <c:v>Pratical Waiting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工作表3!$L$2:$L$11</c:f>
              <c:numCache>
                <c:formatCode>General</c:formatCode>
                <c:ptCount val="10"/>
                <c:pt idx="0">
                  <c:v>0</c:v>
                </c:pt>
                <c:pt idx="1">
                  <c:v>1.3533101081848145</c:v>
                </c:pt>
                <c:pt idx="2">
                  <c:v>2.7799499034881592</c:v>
                </c:pt>
                <c:pt idx="3">
                  <c:v>4.2199199199676514</c:v>
                </c:pt>
                <c:pt idx="4">
                  <c:v>5.6780900955200195</c:v>
                </c:pt>
                <c:pt idx="5">
                  <c:v>7.0878500938415527</c:v>
                </c:pt>
                <c:pt idx="6">
                  <c:v>8.4613399505615234</c:v>
                </c:pt>
                <c:pt idx="7">
                  <c:v>9.7998299598693848</c:v>
                </c:pt>
                <c:pt idx="8">
                  <c:v>11.161129951477051</c:v>
                </c:pt>
                <c:pt idx="9">
                  <c:v>12.56306004524231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A-4F57-9637-646FBEE5449C}"/>
            </c:ext>
          </c:extLst>
        </c:ser>
        <c:ser>
          <c:idx val="1"/>
          <c:order val="1"/>
          <c:tx>
            <c:strRef>
              <c:f>工作表3!$M$1</c:f>
              <c:strCache>
                <c:ptCount val="1"/>
                <c:pt idx="0">
                  <c:v>Pratical Running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工作表3!$M$2:$M$11</c:f>
              <c:numCache>
                <c:formatCode>General</c:formatCode>
                <c:ptCount val="10"/>
                <c:pt idx="0">
                  <c:v>0.66937994956970215</c:v>
                </c:pt>
                <c:pt idx="1">
                  <c:v>0.6883399486541748</c:v>
                </c:pt>
                <c:pt idx="2">
                  <c:v>0.71680021286010742</c:v>
                </c:pt>
                <c:pt idx="3">
                  <c:v>0.69948005676269531</c:v>
                </c:pt>
                <c:pt idx="4">
                  <c:v>0.69446992874145508</c:v>
                </c:pt>
                <c:pt idx="5">
                  <c:v>0.70304989814758301</c:v>
                </c:pt>
                <c:pt idx="6">
                  <c:v>0.69061994552612305</c:v>
                </c:pt>
                <c:pt idx="7">
                  <c:v>0.6971900463104248</c:v>
                </c:pt>
                <c:pt idx="8">
                  <c:v>0.67653012275695801</c:v>
                </c:pt>
                <c:pt idx="9">
                  <c:v>0.68253993988037109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A-4F57-9637-646FBEE5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363408"/>
        <c:axId val="874362576"/>
      </c:barChart>
      <c:catAx>
        <c:axId val="8743634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62576"/>
        <c:crosses val="autoZero"/>
        <c:auto val="1"/>
        <c:lblAlgn val="ctr"/>
        <c:lblOffset val="100"/>
        <c:noMultiLvlLbl val="0"/>
      </c:catAx>
      <c:valAx>
        <c:axId val="8743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43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工作表3!$O$1</c:f>
              <c:strCache>
                <c:ptCount val="1"/>
                <c:pt idx="0">
                  <c:v>Theoretical Waiting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工作表3!$O$2:$O$11</c:f>
              <c:numCache>
                <c:formatCode>General</c:formatCode>
                <c:ptCount val="10"/>
                <c:pt idx="0">
                  <c:v>0</c:v>
                </c:pt>
                <c:pt idx="1">
                  <c:v>0.69184000492095876</c:v>
                </c:pt>
                <c:pt idx="2">
                  <c:v>1.3836800098419175</c:v>
                </c:pt>
                <c:pt idx="3">
                  <c:v>2.0755200147628763</c:v>
                </c:pt>
                <c:pt idx="4">
                  <c:v>2.767360019683835</c:v>
                </c:pt>
                <c:pt idx="5">
                  <c:v>3.4592000246047974</c:v>
                </c:pt>
                <c:pt idx="6">
                  <c:v>4.1510400295257597</c:v>
                </c:pt>
                <c:pt idx="7">
                  <c:v>4.842880034446722</c:v>
                </c:pt>
                <c:pt idx="8">
                  <c:v>5.5347200393676843</c:v>
                </c:pt>
                <c:pt idx="9">
                  <c:v>6.2265600442886466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4-4C9F-87AE-BC5366CD2B47}"/>
            </c:ext>
          </c:extLst>
        </c:ser>
        <c:ser>
          <c:idx val="1"/>
          <c:order val="1"/>
          <c:tx>
            <c:strRef>
              <c:f>工作表3!$P$1</c:f>
              <c:strCache>
                <c:ptCount val="1"/>
                <c:pt idx="0">
                  <c:v>Theoretical Running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工作表3!$P$2:$P$11</c:f>
              <c:numCache>
                <c:formatCode>General</c:formatCode>
                <c:ptCount val="10"/>
                <c:pt idx="0">
                  <c:v>0.69184000492095876</c:v>
                </c:pt>
                <c:pt idx="1">
                  <c:v>0.69184000492095876</c:v>
                </c:pt>
                <c:pt idx="2">
                  <c:v>0.69184000492095876</c:v>
                </c:pt>
                <c:pt idx="3">
                  <c:v>0.69184000492095876</c:v>
                </c:pt>
                <c:pt idx="4">
                  <c:v>0.69184000492096231</c:v>
                </c:pt>
                <c:pt idx="5">
                  <c:v>0.69184000492096231</c:v>
                </c:pt>
                <c:pt idx="6">
                  <c:v>0.69184000492096231</c:v>
                </c:pt>
                <c:pt idx="7">
                  <c:v>0.69184000492096231</c:v>
                </c:pt>
                <c:pt idx="8">
                  <c:v>0.69184000492096231</c:v>
                </c:pt>
                <c:pt idx="9">
                  <c:v>0.69184000492096231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4-4C9F-87AE-BC5366CD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972000"/>
        <c:axId val="1127972416"/>
      </c:barChart>
      <c:catAx>
        <c:axId val="11279720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972416"/>
        <c:crosses val="autoZero"/>
        <c:auto val="1"/>
        <c:lblAlgn val="ctr"/>
        <c:lblOffset val="100"/>
        <c:noMultiLvlLbl val="0"/>
      </c:catAx>
      <c:valAx>
        <c:axId val="11279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9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14817</xdr:colOff>
      <xdr:row>12</xdr:row>
      <xdr:rowOff>0</xdr:rowOff>
    </xdr:from>
    <xdr:to>
      <xdr:col>5</xdr:col>
      <xdr:colOff>514350</xdr:colOff>
      <xdr:row>25</xdr:row>
      <xdr:rowOff>156633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2116</xdr:colOff>
      <xdr:row>12</xdr:row>
      <xdr:rowOff>12700</xdr:rowOff>
    </xdr:from>
    <xdr:to>
      <xdr:col>11</xdr:col>
      <xdr:colOff>150283</xdr:colOff>
      <xdr:row>25</xdr:row>
      <xdr:rowOff>169333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95" zoomScaleNormal="95" workbookViewId="0">
      <pane ySplit="1" topLeftCell="A2" activePane="bottomLeft" state="frozen"/>
      <selection pane="bottomLeft"/>
    </sheetView>
  </sheetViews>
  <sheetFormatPr defaultRowHeight="15.7" x14ac:dyDescent="0.55000000000000004"/>
  <cols>
    <col min="1" max="1" width="80.8203125" style="4" customWidth="1"/>
    <col min="2" max="2" width="7.17578125" style="1" bestFit="1" customWidth="1"/>
    <col min="3" max="3" width="25.17578125" style="1" bestFit="1" customWidth="1"/>
    <col min="4" max="4" width="25.29296875" style="1" bestFit="1" customWidth="1"/>
    <col min="5" max="5" width="16.41015625" style="1" bestFit="1" customWidth="1"/>
    <col min="6" max="6" width="15.05859375" style="5" bestFit="1" customWidth="1"/>
    <col min="7" max="7" width="15.05859375" style="6" bestFit="1" customWidth="1"/>
    <col min="8" max="8" width="5.1171875" style="1" customWidth="1"/>
    <col min="9" max="9" width="3.76171875" style="3" bestFit="1" customWidth="1"/>
    <col min="10" max="10" width="7.3515625" style="3" bestFit="1" customWidth="1"/>
    <col min="11" max="11" width="6.1171875" style="3" bestFit="1" customWidth="1"/>
    <col min="12" max="12" width="13.1171875" style="7" bestFit="1" customWidth="1"/>
    <col min="13" max="13" width="8.9375" style="1"/>
    <col min="14" max="14" width="6.1171875" style="1" bestFit="1" customWidth="1"/>
    <col min="15" max="15" width="8.3515625" style="1" bestFit="1" customWidth="1"/>
    <col min="16" max="16384" width="8.9375" style="1"/>
  </cols>
  <sheetData>
    <row r="1" spans="1:12" x14ac:dyDescent="0.55000000000000004">
      <c r="A1" s="4" t="s">
        <v>52</v>
      </c>
      <c r="B1" s="1" t="s">
        <v>10</v>
      </c>
      <c r="C1" s="1" t="s">
        <v>11</v>
      </c>
      <c r="D1" s="1" t="s">
        <v>12</v>
      </c>
      <c r="E1" s="1" t="s">
        <v>13</v>
      </c>
      <c r="F1" s="5" t="s">
        <v>14</v>
      </c>
      <c r="G1" s="6" t="s">
        <v>32</v>
      </c>
      <c r="I1" s="3" t="s">
        <v>53</v>
      </c>
      <c r="J1" s="3" t="s">
        <v>49</v>
      </c>
      <c r="K1" s="3" t="s">
        <v>50</v>
      </c>
      <c r="L1" s="7" t="s">
        <v>51</v>
      </c>
    </row>
    <row r="3" spans="1:12" x14ac:dyDescent="0.55000000000000004">
      <c r="A3" s="4" t="s">
        <v>20</v>
      </c>
    </row>
    <row r="4" spans="1:12" x14ac:dyDescent="0.55000000000000004">
      <c r="A4" s="4" t="s">
        <v>0</v>
      </c>
      <c r="B4" s="1" t="str">
        <f>MID(A4,27,5)</f>
        <v>30857</v>
      </c>
      <c r="C4" s="1" t="str">
        <f>MID(A4,33,20)</f>
        <v>1587863629.498247773</v>
      </c>
      <c r="D4" s="1" t="str">
        <f>MID(A4,54,20)</f>
        <v>1587863630.167628020</v>
      </c>
      <c r="E4" s="1">
        <f>D4-C4</f>
        <v>0.66937994956970215</v>
      </c>
      <c r="F4" s="5">
        <f>E4/$E$4*500</f>
        <v>500</v>
      </c>
      <c r="G4" s="6">
        <f>ABS(F4-L4)/L4</f>
        <v>0</v>
      </c>
      <c r="I4" s="3" t="s">
        <v>21</v>
      </c>
      <c r="J4" s="3">
        <v>0</v>
      </c>
      <c r="K4" s="3">
        <v>500</v>
      </c>
      <c r="L4" s="7">
        <v>500</v>
      </c>
    </row>
    <row r="5" spans="1:12" x14ac:dyDescent="0.55000000000000004">
      <c r="A5" s="4" t="s">
        <v>1</v>
      </c>
      <c r="B5" s="1" t="str">
        <f t="shared" ref="B5:B20" si="0">MID(A5,27,5)</f>
        <v>30858</v>
      </c>
      <c r="C5" s="1" t="str">
        <f t="shared" ref="C5:C13" si="1">MID(A5,33,20)</f>
        <v>1587863630.851550300</v>
      </c>
      <c r="D5" s="1" t="str">
        <f t="shared" ref="D5:D13" si="2">MID(A5,54,20)</f>
        <v>1587863631.539895393</v>
      </c>
      <c r="E5" s="1">
        <f t="shared" ref="E5:E13" si="3">D5-C5</f>
        <v>0.6883399486541748</v>
      </c>
      <c r="F5" s="5">
        <f t="shared" ref="F5:F14" si="4">E5/$E$4*500</f>
        <v>514.16235958117704</v>
      </c>
      <c r="G5" s="6">
        <f>(F5-L5)/L5</f>
        <v>2.8324719162354087E-2</v>
      </c>
      <c r="I5" s="3" t="s">
        <v>22</v>
      </c>
      <c r="J5" s="3">
        <v>1000</v>
      </c>
      <c r="K5" s="3">
        <v>500</v>
      </c>
      <c r="L5" s="7">
        <v>500</v>
      </c>
    </row>
    <row r="6" spans="1:12" x14ac:dyDescent="0.55000000000000004">
      <c r="A6" s="4" t="s">
        <v>2</v>
      </c>
      <c r="B6" s="1" t="str">
        <f t="shared" si="0"/>
        <v>30859</v>
      </c>
      <c r="C6" s="1" t="str">
        <f t="shared" si="1"/>
        <v>1587863632.278196530</v>
      </c>
      <c r="D6" s="1" t="str">
        <f t="shared" si="2"/>
        <v>1587863632.994995909</v>
      </c>
      <c r="E6" s="1">
        <f t="shared" si="3"/>
        <v>0.71680021286010742</v>
      </c>
      <c r="F6" s="5">
        <f t="shared" si="4"/>
        <v>535.42103652857281</v>
      </c>
      <c r="G6" s="8">
        <f t="shared" ref="G6:G13" si="5">(F6-L6)/L6</f>
        <v>7.0842073057145627E-2</v>
      </c>
      <c r="I6" s="3" t="s">
        <v>23</v>
      </c>
      <c r="J6" s="3">
        <v>2000</v>
      </c>
      <c r="K6" s="3">
        <v>500</v>
      </c>
      <c r="L6" s="7">
        <v>500</v>
      </c>
    </row>
    <row r="7" spans="1:12" x14ac:dyDescent="0.55000000000000004">
      <c r="A7" s="4" t="s">
        <v>3</v>
      </c>
      <c r="B7" s="1" t="str">
        <f t="shared" si="0"/>
        <v>30860</v>
      </c>
      <c r="C7" s="1" t="str">
        <f t="shared" si="1"/>
        <v>1587863633.718165905</v>
      </c>
      <c r="D7" s="1" t="str">
        <f t="shared" si="2"/>
        <v>1587863634.417648817</v>
      </c>
      <c r="E7" s="1">
        <f t="shared" si="3"/>
        <v>0.69948005676269531</v>
      </c>
      <c r="F7" s="5">
        <f t="shared" si="4"/>
        <v>522.4835739495503</v>
      </c>
      <c r="G7" s="6">
        <f t="shared" si="5"/>
        <v>4.4967147899100612E-2</v>
      </c>
      <c r="I7" s="3" t="s">
        <v>24</v>
      </c>
      <c r="J7" s="3">
        <v>3000</v>
      </c>
      <c r="K7" s="3">
        <v>500</v>
      </c>
      <c r="L7" s="7">
        <v>500</v>
      </c>
    </row>
    <row r="8" spans="1:12" x14ac:dyDescent="0.55000000000000004">
      <c r="A8" s="4" t="s">
        <v>4</v>
      </c>
      <c r="B8" s="1" t="str">
        <f t="shared" si="0"/>
        <v>30861</v>
      </c>
      <c r="C8" s="1" t="str">
        <f t="shared" si="1"/>
        <v>1587863635.176332976</v>
      </c>
      <c r="D8" s="1" t="str">
        <f t="shared" si="2"/>
        <v>1587863635.870807150</v>
      </c>
      <c r="E8" s="1">
        <f t="shared" si="3"/>
        <v>0.69446992874145508</v>
      </c>
      <c r="F8" s="5">
        <f t="shared" si="4"/>
        <v>518.74120907556426</v>
      </c>
      <c r="G8" s="6">
        <f t="shared" si="5"/>
        <v>3.7482418151128516E-2</v>
      </c>
      <c r="I8" s="3" t="s">
        <v>25</v>
      </c>
      <c r="J8" s="3">
        <v>4000</v>
      </c>
      <c r="K8" s="3">
        <v>500</v>
      </c>
      <c r="L8" s="7">
        <v>500</v>
      </c>
    </row>
    <row r="9" spans="1:12" x14ac:dyDescent="0.55000000000000004">
      <c r="A9" s="4" t="s">
        <v>5</v>
      </c>
      <c r="B9" s="1" t="str">
        <f t="shared" si="0"/>
        <v>30862</v>
      </c>
      <c r="C9" s="1" t="str">
        <f t="shared" si="1"/>
        <v>1587863636.586094931</v>
      </c>
      <c r="D9" s="1" t="str">
        <f t="shared" si="2"/>
        <v>1587863637.289147004</v>
      </c>
      <c r="E9" s="1">
        <f t="shared" si="3"/>
        <v>0.70304989814758301</v>
      </c>
      <c r="F9" s="5">
        <f t="shared" si="4"/>
        <v>525.15010241905577</v>
      </c>
      <c r="G9" s="6">
        <f t="shared" si="5"/>
        <v>5.030020483811154E-2</v>
      </c>
      <c r="I9" s="3" t="s">
        <v>26</v>
      </c>
      <c r="J9" s="3">
        <v>5000</v>
      </c>
      <c r="K9" s="3">
        <v>500</v>
      </c>
      <c r="L9" s="7">
        <v>500</v>
      </c>
    </row>
    <row r="10" spans="1:12" x14ac:dyDescent="0.55000000000000004">
      <c r="A10" s="4" t="s">
        <v>6</v>
      </c>
      <c r="B10" s="1" t="str">
        <f t="shared" si="0"/>
        <v>30863</v>
      </c>
      <c r="C10" s="1" t="str">
        <f t="shared" si="1"/>
        <v>1587863637.959587378</v>
      </c>
      <c r="D10" s="1" t="str">
        <f t="shared" si="2"/>
        <v>1587863638.650200383</v>
      </c>
      <c r="E10" s="1">
        <f t="shared" si="3"/>
        <v>0.69061994552612305</v>
      </c>
      <c r="F10" s="5">
        <f t="shared" si="4"/>
        <v>515.86542588411453</v>
      </c>
      <c r="G10" s="6">
        <f t="shared" si="5"/>
        <v>3.1730851768229061E-2</v>
      </c>
      <c r="I10" s="3" t="s">
        <v>27</v>
      </c>
      <c r="J10" s="3">
        <v>6000</v>
      </c>
      <c r="K10" s="3">
        <v>500</v>
      </c>
      <c r="L10" s="7">
        <v>500</v>
      </c>
    </row>
    <row r="11" spans="1:12" x14ac:dyDescent="0.55000000000000004">
      <c r="A11" s="4" t="s">
        <v>7</v>
      </c>
      <c r="B11" s="1" t="str">
        <f t="shared" si="0"/>
        <v>30864</v>
      </c>
      <c r="C11" s="1" t="str">
        <f t="shared" si="1"/>
        <v>1587863639.298072642</v>
      </c>
      <c r="D11" s="1" t="str">
        <f t="shared" si="2"/>
        <v>1587863639.995265630</v>
      </c>
      <c r="E11" s="1">
        <f t="shared" si="3"/>
        <v>0.6971900463104248</v>
      </c>
      <c r="F11" s="5">
        <f t="shared" si="4"/>
        <v>520.77302790336034</v>
      </c>
      <c r="G11" s="6">
        <f t="shared" si="5"/>
        <v>4.1546055806720689E-2</v>
      </c>
      <c r="I11" s="3" t="s">
        <v>28</v>
      </c>
      <c r="J11" s="3">
        <v>7000</v>
      </c>
      <c r="K11" s="3">
        <v>500</v>
      </c>
      <c r="L11" s="7">
        <v>500</v>
      </c>
    </row>
    <row r="12" spans="1:12" x14ac:dyDescent="0.55000000000000004">
      <c r="A12" s="4" t="s">
        <v>8</v>
      </c>
      <c r="B12" s="1" t="str">
        <f t="shared" si="0"/>
        <v>30865</v>
      </c>
      <c r="C12" s="1" t="str">
        <f t="shared" si="1"/>
        <v>1587863640.659375734</v>
      </c>
      <c r="D12" s="1" t="str">
        <f t="shared" si="2"/>
        <v>1587863641.335905807</v>
      </c>
      <c r="E12" s="1">
        <f t="shared" si="3"/>
        <v>0.67653012275695801</v>
      </c>
      <c r="F12" s="5">
        <f t="shared" si="4"/>
        <v>505.34089286051386</v>
      </c>
      <c r="G12" s="6">
        <f t="shared" si="5"/>
        <v>1.0681785721027723E-2</v>
      </c>
      <c r="I12" s="3" t="s">
        <v>29</v>
      </c>
      <c r="J12" s="3">
        <v>8000</v>
      </c>
      <c r="K12" s="3">
        <v>500</v>
      </c>
      <c r="L12" s="7">
        <v>500</v>
      </c>
    </row>
    <row r="13" spans="1:12" x14ac:dyDescent="0.55000000000000004">
      <c r="A13" s="4" t="s">
        <v>9</v>
      </c>
      <c r="B13" s="1" t="str">
        <f t="shared" si="0"/>
        <v>30866</v>
      </c>
      <c r="C13" s="1" t="str">
        <f t="shared" si="1"/>
        <v>1587863642.061301270</v>
      </c>
      <c r="D13" s="1" t="str">
        <f t="shared" si="2"/>
        <v>1587863642.743843456</v>
      </c>
      <c r="E13" s="1">
        <f t="shared" si="3"/>
        <v>0.68253993988037109</v>
      </c>
      <c r="F13" s="5">
        <f t="shared" si="4"/>
        <v>509.82998543587132</v>
      </c>
      <c r="G13" s="6">
        <f t="shared" si="5"/>
        <v>1.9659970871742642E-2</v>
      </c>
      <c r="I13" s="3" t="s">
        <v>30</v>
      </c>
      <c r="J13" s="3">
        <v>9000</v>
      </c>
      <c r="K13" s="3">
        <v>500</v>
      </c>
      <c r="L13" s="7">
        <v>500</v>
      </c>
    </row>
    <row r="14" spans="1:12" x14ac:dyDescent="0.55000000000000004">
      <c r="E14" s="1">
        <f>AVERAGE(E4:E13)</f>
        <v>0.69184000492095943</v>
      </c>
      <c r="F14" s="5">
        <f t="shared" si="4"/>
        <v>516.77676136377806</v>
      </c>
      <c r="I14" s="3" t="s">
        <v>31</v>
      </c>
    </row>
    <row r="15" spans="1:12" x14ac:dyDescent="0.55000000000000004">
      <c r="A15" s="4" t="s">
        <v>54</v>
      </c>
      <c r="I15" s="3" t="s">
        <v>31</v>
      </c>
    </row>
    <row r="16" spans="1:12" x14ac:dyDescent="0.55000000000000004">
      <c r="A16" s="4" t="s">
        <v>15</v>
      </c>
      <c r="B16" s="1" t="str">
        <f t="shared" si="0"/>
        <v>30784</v>
      </c>
      <c r="C16" s="1" t="str">
        <f t="shared" ref="C16:C20" si="6">MID(A16,33,20)</f>
        <v>1587863549.275710743</v>
      </c>
      <c r="D16" s="1" t="str">
        <f t="shared" ref="D16:D20" si="7">MID(A16,54,20)</f>
        <v>1587863549.988498677</v>
      </c>
      <c r="E16" s="1">
        <f t="shared" ref="E16:E20" si="8">D16-C16</f>
        <v>0.71277999877929688</v>
      </c>
      <c r="F16" s="5">
        <f>E16/$E$16*500</f>
        <v>500</v>
      </c>
      <c r="G16" s="6">
        <f>(F16-L16)/L16</f>
        <v>0</v>
      </c>
      <c r="I16" s="3" t="s">
        <v>22</v>
      </c>
      <c r="J16" s="3">
        <v>0</v>
      </c>
      <c r="K16" s="3">
        <v>500</v>
      </c>
      <c r="L16" s="7">
        <v>500</v>
      </c>
    </row>
    <row r="17" spans="1:12" x14ac:dyDescent="0.55000000000000004">
      <c r="A17" s="4" t="s">
        <v>16</v>
      </c>
      <c r="B17" s="1" t="str">
        <f t="shared" si="0"/>
        <v>30785</v>
      </c>
      <c r="C17" s="1" t="str">
        <f t="shared" si="6"/>
        <v>1587863549.275712060</v>
      </c>
      <c r="D17" s="1" t="str">
        <f t="shared" si="7"/>
        <v>1587863550.706938477</v>
      </c>
      <c r="E17" s="1">
        <f t="shared" si="8"/>
        <v>1.4312198162078857</v>
      </c>
      <c r="F17" s="5">
        <f t="shared" ref="F17:F20" si="9">E17/$E$16*500</f>
        <v>1003.9702423321255</v>
      </c>
      <c r="G17" s="6">
        <f t="shared" ref="G17:G20" si="10">(F17-L17)/L17</f>
        <v>3.9702423321255082E-3</v>
      </c>
      <c r="I17" s="3" t="s">
        <v>23</v>
      </c>
      <c r="J17" s="3">
        <v>0</v>
      </c>
      <c r="K17" s="3">
        <v>500</v>
      </c>
      <c r="L17" s="7">
        <v>1000</v>
      </c>
    </row>
    <row r="18" spans="1:12" x14ac:dyDescent="0.55000000000000004">
      <c r="A18" s="4" t="s">
        <v>17</v>
      </c>
      <c r="B18" s="1" t="str">
        <f t="shared" si="0"/>
        <v>30786</v>
      </c>
      <c r="C18" s="1" t="str">
        <f t="shared" si="6"/>
        <v>1587863549.275713091</v>
      </c>
      <c r="D18" s="1" t="str">
        <f t="shared" si="7"/>
        <v>1587863551.411478324</v>
      </c>
      <c r="E18" s="1">
        <f t="shared" si="8"/>
        <v>2.1357598304748535</v>
      </c>
      <c r="F18" s="5">
        <f t="shared" si="9"/>
        <v>1498.1900685572998</v>
      </c>
      <c r="G18" s="6">
        <f t="shared" si="10"/>
        <v>-1.2066209618001268E-3</v>
      </c>
      <c r="I18" s="3" t="s">
        <v>24</v>
      </c>
      <c r="J18" s="3">
        <v>0</v>
      </c>
      <c r="K18" s="3">
        <v>500</v>
      </c>
      <c r="L18" s="7">
        <v>1500</v>
      </c>
    </row>
    <row r="19" spans="1:12" x14ac:dyDescent="0.55000000000000004">
      <c r="A19" s="4" t="s">
        <v>18</v>
      </c>
      <c r="B19" s="1" t="str">
        <f t="shared" si="0"/>
        <v>30787</v>
      </c>
      <c r="C19" s="1" t="str">
        <f t="shared" si="6"/>
        <v>1587863549.275714115</v>
      </c>
      <c r="D19" s="1" t="str">
        <f t="shared" si="7"/>
        <v>1587863552.102590635</v>
      </c>
      <c r="E19" s="1">
        <f t="shared" si="8"/>
        <v>2.8268799781799316</v>
      </c>
      <c r="F19" s="5">
        <f t="shared" si="9"/>
        <v>1982.9961439863848</v>
      </c>
      <c r="G19" s="6">
        <f t="shared" si="10"/>
        <v>-8.5019280068075881E-3</v>
      </c>
      <c r="I19" s="3" t="s">
        <v>25</v>
      </c>
      <c r="J19" s="3">
        <v>0</v>
      </c>
      <c r="K19" s="3">
        <v>500</v>
      </c>
      <c r="L19" s="7">
        <v>2000</v>
      </c>
    </row>
    <row r="20" spans="1:12" x14ac:dyDescent="0.55000000000000004">
      <c r="A20" s="4" t="s">
        <v>19</v>
      </c>
      <c r="B20" s="1" t="str">
        <f t="shared" si="0"/>
        <v>30788</v>
      </c>
      <c r="C20" s="1" t="str">
        <f t="shared" si="6"/>
        <v>1587863549.275715193</v>
      </c>
      <c r="D20" s="1" t="str">
        <f t="shared" si="7"/>
        <v>1587863552.793888742</v>
      </c>
      <c r="E20" s="1">
        <f t="shared" si="8"/>
        <v>3.5181698799133301</v>
      </c>
      <c r="F20" s="5">
        <f t="shared" si="9"/>
        <v>2467.9212982536887</v>
      </c>
      <c r="G20" s="6">
        <f t="shared" si="10"/>
        <v>-1.2831480698524501E-2</v>
      </c>
      <c r="I20" s="3" t="s">
        <v>26</v>
      </c>
      <c r="J20" s="3">
        <v>0</v>
      </c>
      <c r="K20" s="3">
        <v>500</v>
      </c>
      <c r="L20" s="7">
        <v>2500</v>
      </c>
    </row>
    <row r="21" spans="1:12" x14ac:dyDescent="0.55000000000000004">
      <c r="E21" s="1">
        <f>SUM(E16:E20)*500/SUM(L16:L20)</f>
        <v>0.70832063357035324</v>
      </c>
      <c r="I21" s="3" t="s">
        <v>31</v>
      </c>
    </row>
    <row r="22" spans="1:12" x14ac:dyDescent="0.55000000000000004">
      <c r="A22" s="4" t="s">
        <v>55</v>
      </c>
      <c r="I22" s="3" t="s">
        <v>31</v>
      </c>
    </row>
    <row r="23" spans="1:12" x14ac:dyDescent="0.55000000000000004">
      <c r="A23" s="4" t="s">
        <v>39</v>
      </c>
      <c r="B23" s="1" t="str">
        <f>MID(A23,27,3)</f>
        <v>937</v>
      </c>
      <c r="C23" s="1" t="str">
        <f>MID(A23,30,20)</f>
        <v xml:space="preserve"> 1587882732.89436987</v>
      </c>
      <c r="D23" s="1" t="str">
        <f>MID(A23,52,20)</f>
        <v>1587882734.318229216</v>
      </c>
      <c r="E23" s="1">
        <f t="shared" ref="E23:E42" si="11">D23-C23</f>
        <v>1.4238598346710205</v>
      </c>
      <c r="F23" s="5">
        <f>E23/$E$23*1000</f>
        <v>1000</v>
      </c>
      <c r="G23" s="6">
        <f>(F23-L23)/L23</f>
        <v>0</v>
      </c>
      <c r="I23" s="3" t="s">
        <v>23</v>
      </c>
      <c r="J23" s="3">
        <v>1000</v>
      </c>
      <c r="K23" s="3">
        <v>1000</v>
      </c>
      <c r="L23" s="7">
        <v>1000</v>
      </c>
    </row>
    <row r="24" spans="1:12" x14ac:dyDescent="0.55000000000000004">
      <c r="A24" s="4" t="s">
        <v>40</v>
      </c>
      <c r="B24" s="1" t="str">
        <f t="shared" ref="B24:B27" si="12">MID(A24,27,3)</f>
        <v>936</v>
      </c>
      <c r="C24" s="1" t="str">
        <f t="shared" ref="C24:C27" si="13">MID(A24,30,20)</f>
        <v xml:space="preserve"> 1587882731.45446052</v>
      </c>
      <c r="D24" s="1" t="str">
        <f t="shared" ref="D24:D27" si="14">MID(A24,52,20)</f>
        <v>1587882737.152271530</v>
      </c>
      <c r="E24" s="1">
        <f t="shared" si="11"/>
        <v>5.697810173034668</v>
      </c>
      <c r="F24" s="5">
        <f t="shared" ref="F24:F27" si="15">E24/$E$23*1000</f>
        <v>4001.6650756576287</v>
      </c>
      <c r="G24" s="6">
        <f t="shared" ref="G24:G27" si="16">(F24-L24)/L24</f>
        <v>4.162689144071692E-4</v>
      </c>
      <c r="I24" s="3" t="s">
        <v>22</v>
      </c>
      <c r="J24" s="3">
        <v>0</v>
      </c>
      <c r="K24" s="3">
        <v>3000</v>
      </c>
      <c r="L24" s="7">
        <v>4000</v>
      </c>
    </row>
    <row r="25" spans="1:12" x14ac:dyDescent="0.55000000000000004">
      <c r="A25" s="4" t="s">
        <v>41</v>
      </c>
      <c r="B25" s="1" t="str">
        <f t="shared" si="12"/>
        <v>939</v>
      </c>
      <c r="C25" s="1" t="str">
        <f t="shared" si="13"/>
        <v xml:space="preserve"> 1587882739.01353725</v>
      </c>
      <c r="D25" s="1" t="str">
        <f t="shared" si="14"/>
        <v>1587882742.027212290</v>
      </c>
      <c r="E25" s="1">
        <f t="shared" si="11"/>
        <v>3.0136799812316895</v>
      </c>
      <c r="F25" s="5">
        <f t="shared" si="15"/>
        <v>2116.5566355960827</v>
      </c>
      <c r="G25" s="6">
        <f t="shared" si="16"/>
        <v>5.8278317798041372E-2</v>
      </c>
      <c r="I25" s="3" t="s">
        <v>25</v>
      </c>
      <c r="J25" s="3">
        <v>5000</v>
      </c>
      <c r="K25" s="3">
        <v>2000</v>
      </c>
      <c r="L25" s="7">
        <v>2000</v>
      </c>
    </row>
    <row r="26" spans="1:12" x14ac:dyDescent="0.55000000000000004">
      <c r="A26" s="4" t="s">
        <v>42</v>
      </c>
      <c r="B26" s="1" t="str">
        <f t="shared" si="12"/>
        <v>940</v>
      </c>
      <c r="C26" s="1" t="str">
        <f t="shared" si="13"/>
        <v xml:space="preserve"> 1587882742.05894798</v>
      </c>
      <c r="D26" s="1" t="str">
        <f t="shared" si="14"/>
        <v>1587882743.483200616</v>
      </c>
      <c r="E26" s="1">
        <f t="shared" si="11"/>
        <v>1.424260139465332</v>
      </c>
      <c r="F26" s="5">
        <f t="shared" si="15"/>
        <v>1000.281140590221</v>
      </c>
      <c r="G26" s="6">
        <f t="shared" si="16"/>
        <v>2.8114059022095716E-4</v>
      </c>
      <c r="I26" s="3" t="s">
        <v>26</v>
      </c>
      <c r="J26" s="3">
        <v>7000</v>
      </c>
      <c r="K26" s="3">
        <v>1000</v>
      </c>
      <c r="L26" s="7">
        <v>1000</v>
      </c>
    </row>
    <row r="27" spans="1:12" x14ac:dyDescent="0.55000000000000004">
      <c r="A27" s="4" t="s">
        <v>43</v>
      </c>
      <c r="B27" s="1" t="str">
        <f t="shared" si="12"/>
        <v>938</v>
      </c>
      <c r="C27" s="1" t="str">
        <f t="shared" si="13"/>
        <v xml:space="preserve"> 1587882734.45765426</v>
      </c>
      <c r="D27" s="1" t="str">
        <f t="shared" si="14"/>
        <v>1587882747.482889866</v>
      </c>
      <c r="E27" s="1">
        <f t="shared" si="11"/>
        <v>13.025230169296265</v>
      </c>
      <c r="F27" s="5">
        <f t="shared" si="15"/>
        <v>9147.8317262216424</v>
      </c>
      <c r="G27" s="6">
        <f t="shared" si="16"/>
        <v>1.6425747357960267E-2</v>
      </c>
      <c r="I27" s="3" t="s">
        <v>24</v>
      </c>
      <c r="J27" s="3">
        <v>2000</v>
      </c>
      <c r="K27" s="3">
        <v>4000</v>
      </c>
      <c r="L27" s="7">
        <v>9000</v>
      </c>
    </row>
    <row r="28" spans="1:12" x14ac:dyDescent="0.55000000000000004">
      <c r="E28" s="1">
        <f>SUM(E23:E27)*500/SUM(L23:L27)</f>
        <v>0.72308353816761695</v>
      </c>
      <c r="I28" s="3" t="s">
        <v>31</v>
      </c>
    </row>
    <row r="29" spans="1:12" x14ac:dyDescent="0.55000000000000004">
      <c r="A29" s="4" t="s">
        <v>56</v>
      </c>
      <c r="I29" s="3" t="s">
        <v>31</v>
      </c>
    </row>
    <row r="30" spans="1:12" x14ac:dyDescent="0.55000000000000004">
      <c r="A30" s="4" t="s">
        <v>33</v>
      </c>
      <c r="B30" s="1" t="str">
        <f>MID(A30,27,3)</f>
        <v>686</v>
      </c>
      <c r="C30" s="1" t="str">
        <f>MID(A30,30,20)</f>
        <v xml:space="preserve"> 1587881849.57990411</v>
      </c>
      <c r="D30" s="1" t="str">
        <f>MID(A30,52,20)</f>
        <v>1587881870.723342882</v>
      </c>
      <c r="E30" s="1">
        <f t="shared" si="11"/>
        <v>21.143440008163452</v>
      </c>
      <c r="F30" s="5">
        <f>E30/$E$30*15400</f>
        <v>15400</v>
      </c>
      <c r="G30" s="6">
        <f>(F30-L30)/L30</f>
        <v>0</v>
      </c>
      <c r="I30" s="3" t="s">
        <v>24</v>
      </c>
      <c r="J30" s="3">
        <v>3600</v>
      </c>
      <c r="K30" s="3">
        <v>3000</v>
      </c>
      <c r="L30" s="7">
        <v>15400</v>
      </c>
    </row>
    <row r="31" spans="1:12" x14ac:dyDescent="0.55000000000000004">
      <c r="A31" s="4" t="s">
        <v>34</v>
      </c>
      <c r="B31" s="1" t="str">
        <f t="shared" ref="B31:B35" si="17">MID(A31,27,3)</f>
        <v>684</v>
      </c>
      <c r="C31" s="1" t="str">
        <f t="shared" ref="C31:C35" si="18">MID(A31,30,20)</f>
        <v xml:space="preserve"> 1587881845.98840731</v>
      </c>
      <c r="D31" s="1" t="str">
        <f t="shared" ref="D31:D35" si="19">MID(A31,52,20)</f>
        <v>1587881872.106672155</v>
      </c>
      <c r="E31" s="1">
        <f t="shared" si="11"/>
        <v>26.118269920349121</v>
      </c>
      <c r="F31" s="5">
        <f t="shared" ref="F31:F35" si="20">E31/$E$30*15400</f>
        <v>19023.458652805755</v>
      </c>
      <c r="G31" s="6">
        <f t="shared" ref="G31:G35" si="21">(F31-L31)/L31</f>
        <v>-2.4438017804833064E-2</v>
      </c>
      <c r="I31" s="3" t="s">
        <v>22</v>
      </c>
      <c r="J31" s="3">
        <v>1200</v>
      </c>
      <c r="K31" s="3">
        <v>5000</v>
      </c>
      <c r="L31" s="7">
        <v>19500</v>
      </c>
    </row>
    <row r="32" spans="1:12" x14ac:dyDescent="0.55000000000000004">
      <c r="A32" s="4" t="s">
        <v>35</v>
      </c>
      <c r="B32" s="1" t="str">
        <f t="shared" si="17"/>
        <v>685</v>
      </c>
      <c r="C32" s="1" t="str">
        <f t="shared" si="18"/>
        <v xml:space="preserve"> 1587881847.79837224</v>
      </c>
      <c r="D32" s="1" t="str">
        <f t="shared" si="19"/>
        <v>1587881873.534033553</v>
      </c>
      <c r="E32" s="1">
        <f t="shared" si="11"/>
        <v>25.735660076141357</v>
      </c>
      <c r="F32" s="5">
        <f t="shared" si="20"/>
        <v>18744.781597486257</v>
      </c>
      <c r="G32" s="6">
        <f t="shared" si="21"/>
        <v>6.5044408948082777E-2</v>
      </c>
      <c r="I32" s="3" t="s">
        <v>23</v>
      </c>
      <c r="J32" s="3">
        <v>2400</v>
      </c>
      <c r="K32" s="3">
        <v>4000</v>
      </c>
      <c r="L32" s="7">
        <v>17600</v>
      </c>
    </row>
    <row r="33" spans="1:15" x14ac:dyDescent="0.55000000000000004">
      <c r="A33" s="4" t="s">
        <v>36</v>
      </c>
      <c r="B33" s="1" t="str">
        <f t="shared" si="17"/>
        <v>689</v>
      </c>
      <c r="C33" s="1" t="str">
        <f t="shared" si="18"/>
        <v xml:space="preserve"> 1587881853.03503916</v>
      </c>
      <c r="D33" s="1" t="str">
        <f t="shared" si="19"/>
        <v>1587881884.828676577</v>
      </c>
      <c r="E33" s="1">
        <f t="shared" si="11"/>
        <v>31.79364013671875</v>
      </c>
      <c r="F33" s="5">
        <f t="shared" si="20"/>
        <v>23157.161649969275</v>
      </c>
      <c r="G33" s="6">
        <f t="shared" si="21"/>
        <v>3.3801859373628368E-2</v>
      </c>
      <c r="I33" s="3" t="s">
        <v>27</v>
      </c>
      <c r="J33" s="3">
        <v>5800</v>
      </c>
      <c r="K33" s="3">
        <v>5000</v>
      </c>
      <c r="L33" s="7">
        <v>22400</v>
      </c>
    </row>
    <row r="34" spans="1:15" x14ac:dyDescent="0.55000000000000004">
      <c r="A34" s="4" t="s">
        <v>37</v>
      </c>
      <c r="B34" s="1" t="str">
        <f t="shared" si="17"/>
        <v>688</v>
      </c>
      <c r="C34" s="1" t="str">
        <f t="shared" si="18"/>
        <v xml:space="preserve"> 1587881852.04947121</v>
      </c>
      <c r="D34" s="1" t="str">
        <f t="shared" si="19"/>
        <v>1587881887.698273857</v>
      </c>
      <c r="E34" s="1">
        <f t="shared" si="11"/>
        <v>35.648800134658813</v>
      </c>
      <c r="F34" s="5">
        <f t="shared" si="20"/>
        <v>25965.099428559446</v>
      </c>
      <c r="G34" s="6">
        <f t="shared" si="21"/>
        <v>3.8603977142377843E-2</v>
      </c>
      <c r="I34" s="3" t="s">
        <v>26</v>
      </c>
      <c r="J34" s="3">
        <v>5200</v>
      </c>
      <c r="K34" s="3">
        <v>6000</v>
      </c>
      <c r="L34" s="7">
        <v>25000</v>
      </c>
    </row>
    <row r="35" spans="1:15" x14ac:dyDescent="0.55000000000000004">
      <c r="A35" s="4" t="s">
        <v>38</v>
      </c>
      <c r="B35" s="1" t="str">
        <f t="shared" si="17"/>
        <v>687</v>
      </c>
      <c r="C35" s="1" t="str">
        <f t="shared" si="18"/>
        <v xml:space="preserve"> 1587881851.42001651</v>
      </c>
      <c r="D35" s="1" t="str">
        <f t="shared" si="19"/>
        <v>1587881889.046713254</v>
      </c>
      <c r="E35" s="1">
        <f t="shared" si="11"/>
        <v>37.626699924468994</v>
      </c>
      <c r="F35" s="5">
        <f t="shared" si="20"/>
        <v>27405.71915511843</v>
      </c>
      <c r="G35" s="6">
        <f t="shared" si="21"/>
        <v>3.8095422542364761E-2</v>
      </c>
      <c r="I35" s="3" t="s">
        <v>25</v>
      </c>
      <c r="J35" s="3">
        <v>4800</v>
      </c>
      <c r="K35" s="3">
        <v>7000</v>
      </c>
      <c r="L35" s="7">
        <v>26400</v>
      </c>
    </row>
    <row r="36" spans="1:15" x14ac:dyDescent="0.55000000000000004">
      <c r="E36" s="1">
        <f>SUM(E30:E35)*500/SUM(L30:L35)</f>
        <v>0.70493471971694577</v>
      </c>
      <c r="I36" s="3" t="s">
        <v>31</v>
      </c>
    </row>
    <row r="37" spans="1:15" x14ac:dyDescent="0.55000000000000004">
      <c r="A37" s="4" t="s">
        <v>57</v>
      </c>
      <c r="I37" s="3" t="s">
        <v>31</v>
      </c>
    </row>
    <row r="38" spans="1:15" x14ac:dyDescent="0.55000000000000004">
      <c r="A38" s="4" t="s">
        <v>44</v>
      </c>
      <c r="B38" s="1" t="str">
        <f t="shared" ref="B38:B40" si="22">MID(A38,27,4)</f>
        <v>1041</v>
      </c>
      <c r="C38" s="1" t="str">
        <f t="shared" ref="C38:C40" si="23">MID(A38,32,20)</f>
        <v>1587883009.489717418</v>
      </c>
      <c r="D38" s="1" t="str">
        <f t="shared" ref="D38:D40" si="24">MID(A38,53,20)</f>
        <v>1587883013.843552908</v>
      </c>
      <c r="E38" s="1">
        <f t="shared" si="11"/>
        <v>4.3538398742675781</v>
      </c>
      <c r="F38" s="5">
        <f>E38/$E$38*3000</f>
        <v>3000</v>
      </c>
      <c r="G38" s="6">
        <f>(F38-L38)/L38</f>
        <v>0</v>
      </c>
      <c r="I38" s="3" t="s">
        <v>22</v>
      </c>
      <c r="J38" s="3">
        <v>0</v>
      </c>
      <c r="K38" s="3">
        <v>3000</v>
      </c>
      <c r="L38" s="7">
        <v>3000</v>
      </c>
      <c r="O38" s="2"/>
    </row>
    <row r="39" spans="1:15" x14ac:dyDescent="0.55000000000000004">
      <c r="A39" s="4" t="s">
        <v>45</v>
      </c>
      <c r="B39" s="1" t="str">
        <f t="shared" si="22"/>
        <v>1042</v>
      </c>
      <c r="C39" s="1" t="str">
        <f t="shared" si="23"/>
        <v>1587883010.922388140</v>
      </c>
      <c r="D39" s="1" t="str">
        <f t="shared" si="24"/>
        <v>1587883015.155700096</v>
      </c>
      <c r="E39" s="1">
        <f t="shared" si="11"/>
        <v>4.2333199977874756</v>
      </c>
      <c r="F39" s="5">
        <f t="shared" ref="F39:F42" si="25">E39/$E$38*3000</f>
        <v>2916.9561490818191</v>
      </c>
      <c r="G39" s="6">
        <f t="shared" ref="G39:G42" si="26">(F39-L39)/L39</f>
        <v>-2.7681283639393615E-2</v>
      </c>
      <c r="I39" s="3" t="s">
        <v>23</v>
      </c>
      <c r="J39" s="3">
        <v>1000</v>
      </c>
      <c r="K39" s="3">
        <v>1000</v>
      </c>
      <c r="L39" s="7">
        <v>3000</v>
      </c>
      <c r="O39" s="2"/>
    </row>
    <row r="40" spans="1:15" x14ac:dyDescent="0.55000000000000004">
      <c r="A40" s="4" t="s">
        <v>46</v>
      </c>
      <c r="B40" s="1" t="str">
        <f t="shared" si="22"/>
        <v>1043</v>
      </c>
      <c r="C40" s="1" t="str">
        <f t="shared" si="23"/>
        <v>1587883012.318187516</v>
      </c>
      <c r="D40" s="1" t="str">
        <f t="shared" si="24"/>
        <v>1587883021.102415635</v>
      </c>
      <c r="E40" s="1">
        <f t="shared" si="11"/>
        <v>8.7842299938201904</v>
      </c>
      <c r="F40" s="5">
        <f t="shared" si="25"/>
        <v>6052.7467115206518</v>
      </c>
      <c r="G40" s="6">
        <f t="shared" si="26"/>
        <v>8.7911185867753077E-3</v>
      </c>
      <c r="I40" s="3" t="s">
        <v>24</v>
      </c>
      <c r="J40" s="3">
        <v>2000</v>
      </c>
      <c r="K40" s="3">
        <v>4000</v>
      </c>
      <c r="L40" s="7">
        <v>6000</v>
      </c>
      <c r="O40" s="2"/>
    </row>
    <row r="41" spans="1:15" x14ac:dyDescent="0.55000000000000004">
      <c r="A41" s="4" t="s">
        <v>47</v>
      </c>
      <c r="B41" s="1" t="str">
        <f>MID(A41,27,4)</f>
        <v>1045</v>
      </c>
      <c r="C41" s="1" t="str">
        <f>MID(A41,32,20)</f>
        <v>1587883019.542196819</v>
      </c>
      <c r="D41" s="1" t="str">
        <f>MID(A41,53,20)</f>
        <v>1587883022.435793594</v>
      </c>
      <c r="E41" s="1">
        <f t="shared" si="11"/>
        <v>2.8935999870300293</v>
      </c>
      <c r="F41" s="5">
        <f t="shared" si="25"/>
        <v>1993.8261883254054</v>
      </c>
      <c r="G41" s="6">
        <f t="shared" si="26"/>
        <v>-3.0869058372973088E-3</v>
      </c>
      <c r="I41" s="3" t="s">
        <v>26</v>
      </c>
      <c r="J41" s="3">
        <v>7000</v>
      </c>
      <c r="K41" s="3">
        <v>1000</v>
      </c>
      <c r="L41" s="7">
        <v>2000</v>
      </c>
    </row>
    <row r="42" spans="1:15" x14ac:dyDescent="0.55000000000000004">
      <c r="A42" s="4" t="s">
        <v>48</v>
      </c>
      <c r="B42" s="1" t="str">
        <f>MID(A42,27,4)</f>
        <v>1044</v>
      </c>
      <c r="C42" s="1" t="str">
        <f>MID(A42,32,20)</f>
        <v>1587883016.644912366</v>
      </c>
      <c r="D42" s="1" t="str">
        <f>MID(A42,53,20)</f>
        <v>1587883025.191828194</v>
      </c>
      <c r="E42" s="1">
        <f t="shared" si="11"/>
        <v>8.5469098091125488</v>
      </c>
      <c r="F42" s="5">
        <f t="shared" si="25"/>
        <v>5889.2219667704339</v>
      </c>
      <c r="G42" s="6">
        <f t="shared" si="26"/>
        <v>-1.846300553826101E-2</v>
      </c>
      <c r="I42" s="3" t="s">
        <v>25</v>
      </c>
      <c r="J42" s="3">
        <v>5000</v>
      </c>
      <c r="K42" s="3">
        <v>2000</v>
      </c>
      <c r="L42" s="7">
        <v>6000</v>
      </c>
    </row>
    <row r="43" spans="1:15" x14ac:dyDescent="0.55000000000000004">
      <c r="E43" s="1">
        <f>SUM(E38:E42)*500/SUM(L38:L42)</f>
        <v>0.72029749155044553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B1" workbookViewId="0">
      <selection activeCell="B27" sqref="B27"/>
    </sheetView>
  </sheetViews>
  <sheetFormatPr defaultRowHeight="15.7" x14ac:dyDescent="0.55000000000000004"/>
  <cols>
    <col min="1" max="2" width="25.1171875" style="1" bestFit="1" customWidth="1"/>
    <col min="3" max="3" width="8.9375" style="1"/>
    <col min="4" max="4" width="7.52734375" style="1" bestFit="1" customWidth="1"/>
    <col min="5" max="5" width="15" style="1" bestFit="1" customWidth="1"/>
    <col min="6" max="6" width="15" style="10" bestFit="1" customWidth="1"/>
    <col min="7" max="7" width="8.9375" style="1"/>
    <col min="8" max="8" width="7.52734375" style="1" bestFit="1" customWidth="1"/>
    <col min="9" max="10" width="15" style="1" bestFit="1" customWidth="1"/>
    <col min="11" max="11" width="15" style="1" customWidth="1"/>
    <col min="12" max="12" width="17.17578125" style="1" bestFit="1" customWidth="1"/>
    <col min="13" max="13" width="17.9375" style="1" bestFit="1" customWidth="1"/>
    <col min="14" max="14" width="8.9375" style="1"/>
    <col min="15" max="15" width="19.05859375" style="1" bestFit="1" customWidth="1"/>
    <col min="16" max="16" width="15" style="1" bestFit="1" customWidth="1"/>
    <col min="17" max="16384" width="8.9375" style="1"/>
  </cols>
  <sheetData>
    <row r="1" spans="1:16" x14ac:dyDescent="0.55000000000000004">
      <c r="A1" s="1" t="s">
        <v>91</v>
      </c>
      <c r="D1" s="1" t="s">
        <v>92</v>
      </c>
      <c r="E1" s="1" t="s">
        <v>89</v>
      </c>
      <c r="F1" s="1" t="s">
        <v>90</v>
      </c>
      <c r="H1" s="1" t="s">
        <v>88</v>
      </c>
      <c r="I1" s="1" t="s">
        <v>89</v>
      </c>
      <c r="J1" s="10" t="s">
        <v>90</v>
      </c>
      <c r="K1" s="10"/>
      <c r="L1" s="1" t="s">
        <v>102</v>
      </c>
      <c r="M1" s="1" t="s">
        <v>103</v>
      </c>
      <c r="O1" s="1" t="s">
        <v>104</v>
      </c>
      <c r="P1" s="1" t="s">
        <v>105</v>
      </c>
    </row>
    <row r="2" spans="1:16" x14ac:dyDescent="0.55000000000000004">
      <c r="A2" s="1" t="s">
        <v>58</v>
      </c>
      <c r="B2" s="1" t="s">
        <v>69</v>
      </c>
      <c r="D2" s="1" t="s">
        <v>93</v>
      </c>
      <c r="E2" s="1">
        <v>29.498239994049072</v>
      </c>
      <c r="F2" s="1">
        <v>30.167619943618774</v>
      </c>
      <c r="H2" s="1" t="s">
        <v>79</v>
      </c>
      <c r="I2" s="1">
        <v>29.498239994049072</v>
      </c>
      <c r="J2" s="10">
        <v>30.190079998970031</v>
      </c>
      <c r="K2" s="10"/>
      <c r="L2" s="1">
        <f>E2-$E$2</f>
        <v>0</v>
      </c>
      <c r="M2" s="1">
        <f>F2-E2</f>
        <v>0.66937994956970215</v>
      </c>
      <c r="O2" s="1">
        <f>I2-$I$2</f>
        <v>0</v>
      </c>
      <c r="P2" s="1">
        <f>J2-I2</f>
        <v>0.69184000492095876</v>
      </c>
    </row>
    <row r="3" spans="1:16" x14ac:dyDescent="0.55000000000000004">
      <c r="A3" s="1" t="s">
        <v>59</v>
      </c>
      <c r="B3" s="1" t="s">
        <v>70</v>
      </c>
      <c r="D3" s="1" t="s">
        <v>80</v>
      </c>
      <c r="E3" s="1">
        <v>30.851550102233887</v>
      </c>
      <c r="F3" s="1">
        <v>31.539890050888062</v>
      </c>
      <c r="H3" s="1" t="s">
        <v>80</v>
      </c>
      <c r="I3" s="1">
        <v>30.190079998970031</v>
      </c>
      <c r="J3" s="10">
        <v>30.88192000389099</v>
      </c>
      <c r="K3" s="10"/>
      <c r="L3" s="1">
        <f t="shared" ref="L3:L11" si="0">E3-$E$2</f>
        <v>1.3533101081848145</v>
      </c>
      <c r="M3" s="1">
        <f t="shared" ref="M3:M11" si="1">F3-E3</f>
        <v>0.6883399486541748</v>
      </c>
      <c r="O3" s="1">
        <f t="shared" ref="O3:O11" si="2">I3-$I$2</f>
        <v>0.69184000492095876</v>
      </c>
      <c r="P3" s="1">
        <f t="shared" ref="P3:P11" si="3">J3-I3</f>
        <v>0.69184000492095876</v>
      </c>
    </row>
    <row r="4" spans="1:16" x14ac:dyDescent="0.55000000000000004">
      <c r="A4" s="1" t="s">
        <v>60</v>
      </c>
      <c r="B4" s="1" t="s">
        <v>71</v>
      </c>
      <c r="D4" s="1" t="s">
        <v>94</v>
      </c>
      <c r="E4" s="1">
        <v>32.278189897537231</v>
      </c>
      <c r="F4" s="1">
        <v>32.994990110397339</v>
      </c>
      <c r="H4" s="1" t="s">
        <v>81</v>
      </c>
      <c r="I4" s="1">
        <v>30.88192000389099</v>
      </c>
      <c r="J4" s="10">
        <v>31.573760008811949</v>
      </c>
      <c r="K4" s="10"/>
      <c r="L4" s="1">
        <f t="shared" si="0"/>
        <v>2.7799499034881592</v>
      </c>
      <c r="M4" s="1">
        <f t="shared" si="1"/>
        <v>0.71680021286010742</v>
      </c>
      <c r="O4" s="1">
        <f t="shared" si="2"/>
        <v>1.3836800098419175</v>
      </c>
      <c r="P4" s="1">
        <f t="shared" si="3"/>
        <v>0.69184000492095876</v>
      </c>
    </row>
    <row r="5" spans="1:16" x14ac:dyDescent="0.55000000000000004">
      <c r="A5" s="1" t="s">
        <v>61</v>
      </c>
      <c r="B5" s="1" t="s">
        <v>72</v>
      </c>
      <c r="D5" s="1" t="s">
        <v>95</v>
      </c>
      <c r="E5" s="1">
        <v>33.718159914016724</v>
      </c>
      <c r="F5" s="1">
        <v>34.417639970779419</v>
      </c>
      <c r="H5" s="1" t="s">
        <v>82</v>
      </c>
      <c r="I5" s="1">
        <v>31.573760008811949</v>
      </c>
      <c r="J5" s="10">
        <v>32.265600013732907</v>
      </c>
      <c r="K5" s="10"/>
      <c r="L5" s="1">
        <f t="shared" si="0"/>
        <v>4.2199199199676514</v>
      </c>
      <c r="M5" s="1">
        <f t="shared" si="1"/>
        <v>0.69948005676269531</v>
      </c>
      <c r="O5" s="1">
        <f t="shared" si="2"/>
        <v>2.0755200147628763</v>
      </c>
      <c r="P5" s="1">
        <f t="shared" si="3"/>
        <v>0.69184000492095876</v>
      </c>
    </row>
    <row r="6" spans="1:16" x14ac:dyDescent="0.55000000000000004">
      <c r="A6" s="1" t="s">
        <v>62</v>
      </c>
      <c r="B6" s="1" t="s">
        <v>73</v>
      </c>
      <c r="D6" s="1" t="s">
        <v>96</v>
      </c>
      <c r="E6" s="1">
        <v>35.176330089569092</v>
      </c>
      <c r="F6" s="1">
        <v>35.870800018310547</v>
      </c>
      <c r="H6" s="1" t="s">
        <v>83</v>
      </c>
      <c r="I6" s="1">
        <v>32.265600013732907</v>
      </c>
      <c r="J6" s="10">
        <v>32.95744001865387</v>
      </c>
      <c r="K6" s="10"/>
      <c r="L6" s="1">
        <f t="shared" si="0"/>
        <v>5.6780900955200195</v>
      </c>
      <c r="M6" s="1">
        <f t="shared" si="1"/>
        <v>0.69446992874145508</v>
      </c>
      <c r="O6" s="1">
        <f t="shared" si="2"/>
        <v>2.767360019683835</v>
      </c>
      <c r="P6" s="1">
        <f t="shared" si="3"/>
        <v>0.69184000492096231</v>
      </c>
    </row>
    <row r="7" spans="1:16" x14ac:dyDescent="0.55000000000000004">
      <c r="A7" s="1" t="s">
        <v>63</v>
      </c>
      <c r="B7" s="1" t="s">
        <v>74</v>
      </c>
      <c r="D7" s="1" t="s">
        <v>97</v>
      </c>
      <c r="E7" s="1">
        <v>36.586090087890625</v>
      </c>
      <c r="F7" s="1">
        <v>37.289139986038208</v>
      </c>
      <c r="H7" s="1" t="s">
        <v>84</v>
      </c>
      <c r="I7" s="1">
        <v>32.95744001865387</v>
      </c>
      <c r="J7" s="10">
        <v>33.649280023574832</v>
      </c>
      <c r="K7" s="10"/>
      <c r="L7" s="1">
        <f t="shared" si="0"/>
        <v>7.0878500938415527</v>
      </c>
      <c r="M7" s="1">
        <f t="shared" si="1"/>
        <v>0.70304989814758301</v>
      </c>
      <c r="O7" s="1">
        <f t="shared" si="2"/>
        <v>3.4592000246047974</v>
      </c>
      <c r="P7" s="1">
        <f t="shared" si="3"/>
        <v>0.69184000492096231</v>
      </c>
    </row>
    <row r="8" spans="1:16" x14ac:dyDescent="0.55000000000000004">
      <c r="A8" s="1" t="s">
        <v>64</v>
      </c>
      <c r="B8" s="1" t="s">
        <v>75</v>
      </c>
      <c r="D8" s="1" t="s">
        <v>98</v>
      </c>
      <c r="E8" s="1">
        <v>37.959579944610596</v>
      </c>
      <c r="F8" s="1">
        <v>38.650199890136719</v>
      </c>
      <c r="H8" s="1" t="s">
        <v>85</v>
      </c>
      <c r="I8" s="1">
        <v>33.649280023574832</v>
      </c>
      <c r="J8" s="10">
        <v>34.341120028495794</v>
      </c>
      <c r="K8" s="10"/>
      <c r="L8" s="1">
        <f t="shared" si="0"/>
        <v>8.4613399505615234</v>
      </c>
      <c r="M8" s="1">
        <f t="shared" si="1"/>
        <v>0.69061994552612305</v>
      </c>
      <c r="O8" s="1">
        <f t="shared" si="2"/>
        <v>4.1510400295257597</v>
      </c>
      <c r="P8" s="1">
        <f t="shared" si="3"/>
        <v>0.69184000492096231</v>
      </c>
    </row>
    <row r="9" spans="1:16" x14ac:dyDescent="0.55000000000000004">
      <c r="A9" s="1" t="s">
        <v>65</v>
      </c>
      <c r="B9" s="1" t="s">
        <v>76</v>
      </c>
      <c r="D9" s="1" t="s">
        <v>99</v>
      </c>
      <c r="E9" s="1">
        <v>39.298069953918457</v>
      </c>
      <c r="F9" s="1">
        <v>39.995260000228882</v>
      </c>
      <c r="H9" s="1" t="s">
        <v>86</v>
      </c>
      <c r="I9" s="1">
        <v>34.341120028495794</v>
      </c>
      <c r="J9" s="10">
        <v>35.032960033416757</v>
      </c>
      <c r="K9" s="10"/>
      <c r="L9" s="1">
        <f t="shared" si="0"/>
        <v>9.7998299598693848</v>
      </c>
      <c r="M9" s="1">
        <f t="shared" si="1"/>
        <v>0.6971900463104248</v>
      </c>
      <c r="O9" s="1">
        <f t="shared" si="2"/>
        <v>4.842880034446722</v>
      </c>
      <c r="P9" s="1">
        <f t="shared" si="3"/>
        <v>0.69184000492096231</v>
      </c>
    </row>
    <row r="10" spans="1:16" x14ac:dyDescent="0.55000000000000004">
      <c r="A10" s="1" t="s">
        <v>66</v>
      </c>
      <c r="B10" s="1" t="s">
        <v>77</v>
      </c>
      <c r="D10" s="1" t="s">
        <v>100</v>
      </c>
      <c r="E10" s="1">
        <v>40.659369945526123</v>
      </c>
      <c r="F10" s="1">
        <v>41.335900068283081</v>
      </c>
      <c r="H10" s="1" t="s">
        <v>87</v>
      </c>
      <c r="I10" s="1">
        <v>35.032960033416757</v>
      </c>
      <c r="J10" s="10">
        <v>35.724800038337719</v>
      </c>
      <c r="K10" s="10"/>
      <c r="L10" s="1">
        <f t="shared" si="0"/>
        <v>11.161129951477051</v>
      </c>
      <c r="M10" s="1">
        <f t="shared" si="1"/>
        <v>0.67653012275695801</v>
      </c>
      <c r="O10" s="1">
        <f t="shared" si="2"/>
        <v>5.5347200393676843</v>
      </c>
      <c r="P10" s="1">
        <f t="shared" si="3"/>
        <v>0.69184000492096231</v>
      </c>
    </row>
    <row r="11" spans="1:16" x14ac:dyDescent="0.55000000000000004">
      <c r="A11" s="1" t="s">
        <v>67</v>
      </c>
      <c r="B11" s="1" t="s">
        <v>78</v>
      </c>
      <c r="D11" s="1" t="s">
        <v>101</v>
      </c>
      <c r="E11" s="1">
        <v>42.061300039291382</v>
      </c>
      <c r="F11" s="1">
        <v>42.743839979171753</v>
      </c>
      <c r="H11" s="1" t="s">
        <v>68</v>
      </c>
      <c r="I11" s="1">
        <v>35.724800038337719</v>
      </c>
      <c r="J11" s="10">
        <v>36.416640043258681</v>
      </c>
      <c r="K11" s="10"/>
      <c r="L11" s="1">
        <f t="shared" si="0"/>
        <v>12.56306004524231</v>
      </c>
      <c r="M11" s="1">
        <f t="shared" si="1"/>
        <v>0.68253993988037109</v>
      </c>
      <c r="O11" s="1">
        <f t="shared" si="2"/>
        <v>6.2265600442886466</v>
      </c>
      <c r="P11" s="1">
        <f t="shared" si="3"/>
        <v>0.69184000492096231</v>
      </c>
    </row>
    <row r="12" spans="1:16" x14ac:dyDescent="0.55000000000000004">
      <c r="J12" s="10"/>
      <c r="K12" s="10"/>
    </row>
    <row r="13" spans="1:16" x14ac:dyDescent="0.55000000000000004">
      <c r="H13" s="9"/>
    </row>
    <row r="14" spans="1:16" x14ac:dyDescent="0.55000000000000004">
      <c r="F14" s="1"/>
    </row>
    <row r="15" spans="1:16" x14ac:dyDescent="0.55000000000000004">
      <c r="F15" s="1"/>
    </row>
    <row r="16" spans="1:16" x14ac:dyDescent="0.55000000000000004">
      <c r="F16" s="1"/>
    </row>
    <row r="17" spans="6:6" x14ac:dyDescent="0.55000000000000004">
      <c r="F17" s="1"/>
    </row>
    <row r="18" spans="6:6" x14ac:dyDescent="0.55000000000000004">
      <c r="F18" s="1"/>
    </row>
    <row r="19" spans="6:6" x14ac:dyDescent="0.55000000000000004">
      <c r="F19" s="1"/>
    </row>
    <row r="20" spans="6:6" x14ac:dyDescent="0.55000000000000004">
      <c r="F20" s="1"/>
    </row>
    <row r="21" spans="6:6" x14ac:dyDescent="0.55000000000000004">
      <c r="F21" s="1"/>
    </row>
    <row r="22" spans="6:6" x14ac:dyDescent="0.55000000000000004">
      <c r="F22" s="1"/>
    </row>
    <row r="23" spans="6:6" x14ac:dyDescent="0.55000000000000004">
      <c r="F23" s="1"/>
    </row>
    <row r="24" spans="6:6" x14ac:dyDescent="0.55000000000000004">
      <c r="F24" s="1"/>
    </row>
    <row r="25" spans="6:6" x14ac:dyDescent="0.55000000000000004">
      <c r="F25" s="1"/>
    </row>
    <row r="26" spans="6:6" x14ac:dyDescent="0.55000000000000004">
      <c r="F26" s="1"/>
    </row>
    <row r="27" spans="6:6" x14ac:dyDescent="0.55000000000000004">
      <c r="F27" s="1"/>
    </row>
    <row r="28" spans="6:6" x14ac:dyDescent="0.55000000000000004">
      <c r="F28" s="1"/>
    </row>
    <row r="29" spans="6:6" x14ac:dyDescent="0.55000000000000004">
      <c r="F29" s="1"/>
    </row>
    <row r="30" spans="6:6" x14ac:dyDescent="0.55000000000000004">
      <c r="F30" s="1"/>
    </row>
    <row r="31" spans="6:6" x14ac:dyDescent="0.55000000000000004">
      <c r="F31" s="1"/>
    </row>
    <row r="32" spans="6:6" x14ac:dyDescent="0.55000000000000004">
      <c r="F32" s="1"/>
    </row>
    <row r="33" spans="6:6" x14ac:dyDescent="0.55000000000000004">
      <c r="F33" s="1"/>
    </row>
    <row r="34" spans="6:6" x14ac:dyDescent="0.55000000000000004">
      <c r="F34" s="1"/>
    </row>
    <row r="35" spans="6:6" x14ac:dyDescent="0.55000000000000004">
      <c r="F35" s="1"/>
    </row>
    <row r="36" spans="6:6" x14ac:dyDescent="0.55000000000000004">
      <c r="F36" s="1"/>
    </row>
    <row r="37" spans="6:6" x14ac:dyDescent="0.55000000000000004">
      <c r="F37" s="1"/>
    </row>
    <row r="38" spans="6:6" x14ac:dyDescent="0.55000000000000004">
      <c r="F38" s="1"/>
    </row>
    <row r="39" spans="6:6" x14ac:dyDescent="0.55000000000000004">
      <c r="F39" s="1"/>
    </row>
    <row r="40" spans="6:6" x14ac:dyDescent="0.55000000000000004">
      <c r="F40" s="1"/>
    </row>
    <row r="41" spans="6:6" x14ac:dyDescent="0.55000000000000004">
      <c r="F4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mage594088</dc:creator>
  <cp:lastModifiedBy>mage594088</cp:lastModifiedBy>
  <dcterms:created xsi:type="dcterms:W3CDTF">2020-04-26T01:39:11Z</dcterms:created>
  <dcterms:modified xsi:type="dcterms:W3CDTF">2020-04-29T00:18:59Z</dcterms:modified>
</cp:coreProperties>
</file>